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onduni-my.sharepoint.com/personal/milind_tiwari_student_bond_edu_au/Documents/Bond University/Write-Ups/Drugs/MAR/Submission/"/>
    </mc:Choice>
  </mc:AlternateContent>
  <xr:revisionPtr revIDLastSave="267" documentId="8_{A241F499-151E-4F20-B276-E714C34A70E0}" xr6:coauthVersionLast="45" xr6:coauthVersionMax="45" xr10:uidLastSave="{5D774576-5473-4D08-BC35-2486C903C823}"/>
  <bookViews>
    <workbookView xWindow="25080" yWindow="-120" windowWidth="25440" windowHeight="15390" tabRatio="697" activeTab="1" xr2:uid="{A39BA259-FFBE-4481-BDB2-331FC2E2DC40}"/>
  </bookViews>
  <sheets>
    <sheet name="Price Calculations" sheetId="18" r:id="rId1"/>
    <sheet name="Amount laundered in Australia" sheetId="1" r:id="rId2"/>
    <sheet name="WGM 2003" sheetId="3" r:id="rId3"/>
    <sheet name="WGM 2004" sheetId="4" r:id="rId4"/>
    <sheet name="WGM 2005" sheetId="5" r:id="rId5"/>
    <sheet name="WGM 2006" sheetId="6" r:id="rId6"/>
    <sheet name="WGM 2007" sheetId="7" r:id="rId7"/>
    <sheet name="WGM 2008" sheetId="8" r:id="rId8"/>
    <sheet name="WGM 2009" sheetId="9" r:id="rId9"/>
    <sheet name="WGM 2010" sheetId="10" r:id="rId10"/>
    <sheet name="WGM 2011" sheetId="11" r:id="rId11"/>
    <sheet name="WGM 2012" sheetId="12" r:id="rId12"/>
    <sheet name="WGM 2013" sheetId="13" r:id="rId13"/>
    <sheet name="WGM 2014" sheetId="14" r:id="rId14"/>
    <sheet name="WGM 2015" sheetId="15" r:id="rId15"/>
    <sheet name="WGM 2016" sheetId="16" r:id="rId16"/>
    <sheet name="WGM 2017" sheetId="17" r:id="rId17"/>
  </sheets>
  <definedNames>
    <definedName name="_xlnm._FilterDatabase" localSheetId="2" hidden="1">'WGM 2003'!$A$1:$R$144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54" i="16" l="1"/>
  <c r="R154" i="16" s="1"/>
  <c r="Q154" i="15"/>
  <c r="R154" i="15"/>
  <c r="J16" i="18" l="1"/>
  <c r="H16" i="18"/>
  <c r="K16" i="18" s="1"/>
  <c r="J15" i="18"/>
  <c r="H15" i="18"/>
  <c r="K15" i="18" s="1"/>
  <c r="K14" i="18"/>
  <c r="H14" i="18"/>
  <c r="J13" i="18"/>
  <c r="I13" i="18"/>
  <c r="K13" i="18" s="1"/>
  <c r="H13" i="18"/>
  <c r="I12" i="18"/>
  <c r="K12" i="18" s="1"/>
  <c r="H12" i="18"/>
  <c r="J11" i="18"/>
  <c r="I11" i="18"/>
  <c r="K11" i="18" s="1"/>
  <c r="H11" i="18"/>
  <c r="J10" i="18"/>
  <c r="I10" i="18"/>
  <c r="K10" i="18" s="1"/>
  <c r="H10" i="18"/>
  <c r="J9" i="18"/>
  <c r="H9" i="18"/>
  <c r="K9" i="18" s="1"/>
  <c r="K8" i="18"/>
  <c r="K17" i="18" s="1"/>
  <c r="H6" i="18" s="1"/>
  <c r="J8" i="18"/>
  <c r="I8" i="18"/>
  <c r="H8" i="18"/>
  <c r="I7" i="18"/>
  <c r="H7" i="18"/>
  <c r="I6" i="18"/>
  <c r="H5" i="18"/>
  <c r="H4" i="18"/>
  <c r="H3" i="18"/>
  <c r="H2" i="18"/>
  <c r="P153" i="17" l="1"/>
  <c r="K153" i="17"/>
  <c r="L153" i="17" s="1"/>
  <c r="P152" i="17"/>
  <c r="K152" i="17"/>
  <c r="L152" i="17" s="1"/>
  <c r="P151" i="17"/>
  <c r="K151" i="17"/>
  <c r="L151" i="17" s="1"/>
  <c r="P150" i="17"/>
  <c r="K150" i="17"/>
  <c r="L150" i="17" s="1"/>
  <c r="Q150" i="17" s="1"/>
  <c r="P149" i="17"/>
  <c r="K149" i="17"/>
  <c r="L149" i="17" s="1"/>
  <c r="P148" i="17"/>
  <c r="K148" i="17"/>
  <c r="L148" i="17" s="1"/>
  <c r="P147" i="17"/>
  <c r="K147" i="17"/>
  <c r="L147" i="17" s="1"/>
  <c r="P146" i="17"/>
  <c r="K146" i="17"/>
  <c r="L146" i="17" s="1"/>
  <c r="P145" i="17"/>
  <c r="K145" i="17"/>
  <c r="L145" i="17" s="1"/>
  <c r="P144" i="17"/>
  <c r="K144" i="17"/>
  <c r="L144" i="17" s="1"/>
  <c r="P143" i="17"/>
  <c r="K143" i="17"/>
  <c r="L143" i="17" s="1"/>
  <c r="P142" i="17"/>
  <c r="K142" i="17"/>
  <c r="L142" i="17" s="1"/>
  <c r="P141" i="17"/>
  <c r="K141" i="17"/>
  <c r="L141" i="17" s="1"/>
  <c r="P140" i="17"/>
  <c r="K140" i="17"/>
  <c r="L140" i="17" s="1"/>
  <c r="Q140" i="17" s="1"/>
  <c r="P139" i="17"/>
  <c r="K139" i="17"/>
  <c r="L139" i="17" s="1"/>
  <c r="P138" i="17"/>
  <c r="K138" i="17"/>
  <c r="L138" i="17" s="1"/>
  <c r="P137" i="17"/>
  <c r="K137" i="17"/>
  <c r="L137" i="17" s="1"/>
  <c r="P136" i="17"/>
  <c r="K136" i="17"/>
  <c r="L136" i="17" s="1"/>
  <c r="P135" i="17"/>
  <c r="K135" i="17"/>
  <c r="L135" i="17" s="1"/>
  <c r="P134" i="17"/>
  <c r="K134" i="17"/>
  <c r="L134" i="17" s="1"/>
  <c r="Q134" i="17" s="1"/>
  <c r="P133" i="17"/>
  <c r="K133" i="17"/>
  <c r="L133" i="17" s="1"/>
  <c r="P132" i="17"/>
  <c r="K132" i="17"/>
  <c r="L132" i="17" s="1"/>
  <c r="P131" i="17"/>
  <c r="K131" i="17"/>
  <c r="L131" i="17" s="1"/>
  <c r="P130" i="17"/>
  <c r="K130" i="17"/>
  <c r="L130" i="17" s="1"/>
  <c r="P129" i="17"/>
  <c r="K129" i="17"/>
  <c r="L129" i="17" s="1"/>
  <c r="P128" i="17"/>
  <c r="K128" i="17"/>
  <c r="L128" i="17" s="1"/>
  <c r="P127" i="17"/>
  <c r="K127" i="17"/>
  <c r="L127" i="17" s="1"/>
  <c r="P126" i="17"/>
  <c r="K126" i="17"/>
  <c r="L126" i="17" s="1"/>
  <c r="Q126" i="17" s="1"/>
  <c r="P125" i="17"/>
  <c r="K125" i="17"/>
  <c r="L125" i="17" s="1"/>
  <c r="P124" i="17"/>
  <c r="K124" i="17"/>
  <c r="L124" i="17" s="1"/>
  <c r="Q124" i="17" s="1"/>
  <c r="P123" i="17"/>
  <c r="K123" i="17"/>
  <c r="L123" i="17" s="1"/>
  <c r="P122" i="17"/>
  <c r="K122" i="17"/>
  <c r="L122" i="17" s="1"/>
  <c r="P121" i="17"/>
  <c r="K121" i="17"/>
  <c r="L121" i="17" s="1"/>
  <c r="P120" i="17"/>
  <c r="K120" i="17"/>
  <c r="L120" i="17" s="1"/>
  <c r="P119" i="17"/>
  <c r="K119" i="17"/>
  <c r="L119" i="17" s="1"/>
  <c r="P118" i="17"/>
  <c r="K118" i="17"/>
  <c r="L118" i="17" s="1"/>
  <c r="P117" i="17"/>
  <c r="K117" i="17"/>
  <c r="L117" i="17" s="1"/>
  <c r="P116" i="17"/>
  <c r="K116" i="17"/>
  <c r="L116" i="17" s="1"/>
  <c r="P115" i="17"/>
  <c r="K115" i="17"/>
  <c r="L115" i="17" s="1"/>
  <c r="P114" i="17"/>
  <c r="K114" i="17"/>
  <c r="L114" i="17" s="1"/>
  <c r="P113" i="17"/>
  <c r="K113" i="17"/>
  <c r="L113" i="17" s="1"/>
  <c r="P112" i="17"/>
  <c r="K112" i="17"/>
  <c r="L112" i="17" s="1"/>
  <c r="P111" i="17"/>
  <c r="K111" i="17"/>
  <c r="L111" i="17" s="1"/>
  <c r="P110" i="17"/>
  <c r="K110" i="17"/>
  <c r="L110" i="17" s="1"/>
  <c r="P109" i="17"/>
  <c r="K109" i="17"/>
  <c r="L109" i="17" s="1"/>
  <c r="P108" i="17"/>
  <c r="K108" i="17"/>
  <c r="L108" i="17" s="1"/>
  <c r="P107" i="17"/>
  <c r="K107" i="17"/>
  <c r="L107" i="17" s="1"/>
  <c r="P106" i="17"/>
  <c r="K106" i="17"/>
  <c r="L106" i="17" s="1"/>
  <c r="P105" i="17"/>
  <c r="K105" i="17"/>
  <c r="L105" i="17" s="1"/>
  <c r="P104" i="17"/>
  <c r="K104" i="17"/>
  <c r="L104" i="17" s="1"/>
  <c r="P103" i="17"/>
  <c r="K103" i="17"/>
  <c r="L103" i="17" s="1"/>
  <c r="P102" i="17"/>
  <c r="K102" i="17"/>
  <c r="L102" i="17" s="1"/>
  <c r="P101" i="17"/>
  <c r="K101" i="17"/>
  <c r="L101" i="17" s="1"/>
  <c r="P100" i="17"/>
  <c r="K100" i="17"/>
  <c r="L100" i="17" s="1"/>
  <c r="P99" i="17"/>
  <c r="K99" i="17"/>
  <c r="L99" i="17" s="1"/>
  <c r="P98" i="17"/>
  <c r="K98" i="17"/>
  <c r="L98" i="17" s="1"/>
  <c r="P97" i="17"/>
  <c r="K97" i="17"/>
  <c r="L97" i="17" s="1"/>
  <c r="P96" i="17"/>
  <c r="K96" i="17"/>
  <c r="L96" i="17" s="1"/>
  <c r="P95" i="17"/>
  <c r="K95" i="17"/>
  <c r="L95" i="17" s="1"/>
  <c r="P94" i="17"/>
  <c r="K94" i="17"/>
  <c r="L94" i="17" s="1"/>
  <c r="P93" i="17"/>
  <c r="K93" i="17"/>
  <c r="L93" i="17" s="1"/>
  <c r="P92" i="17"/>
  <c r="K92" i="17"/>
  <c r="L92" i="17" s="1"/>
  <c r="P91" i="17"/>
  <c r="K91" i="17"/>
  <c r="L91" i="17" s="1"/>
  <c r="P90" i="17"/>
  <c r="K90" i="17"/>
  <c r="L90" i="17" s="1"/>
  <c r="P89" i="17"/>
  <c r="K89" i="17"/>
  <c r="L89" i="17" s="1"/>
  <c r="P88" i="17"/>
  <c r="K88" i="17"/>
  <c r="L88" i="17" s="1"/>
  <c r="P87" i="17"/>
  <c r="K87" i="17"/>
  <c r="L87" i="17" s="1"/>
  <c r="P86" i="17"/>
  <c r="K86" i="17"/>
  <c r="L86" i="17" s="1"/>
  <c r="P85" i="17"/>
  <c r="K85" i="17"/>
  <c r="L85" i="17" s="1"/>
  <c r="P84" i="17"/>
  <c r="K84" i="17"/>
  <c r="L84" i="17" s="1"/>
  <c r="P83" i="17"/>
  <c r="K83" i="17"/>
  <c r="L83" i="17" s="1"/>
  <c r="P82" i="17"/>
  <c r="K82" i="17"/>
  <c r="L82" i="17" s="1"/>
  <c r="P81" i="17"/>
  <c r="K81" i="17"/>
  <c r="L81" i="17" s="1"/>
  <c r="P80" i="17"/>
  <c r="K80" i="17"/>
  <c r="L80" i="17" s="1"/>
  <c r="P79" i="17"/>
  <c r="K79" i="17"/>
  <c r="L79" i="17" s="1"/>
  <c r="P78" i="17"/>
  <c r="K78" i="17"/>
  <c r="L78" i="17" s="1"/>
  <c r="P77" i="17"/>
  <c r="K77" i="17"/>
  <c r="L77" i="17" s="1"/>
  <c r="P76" i="17"/>
  <c r="K76" i="17"/>
  <c r="L76" i="17" s="1"/>
  <c r="P75" i="17"/>
  <c r="K75" i="17"/>
  <c r="L75" i="17" s="1"/>
  <c r="P74" i="17"/>
  <c r="K74" i="17"/>
  <c r="L74" i="17" s="1"/>
  <c r="P73" i="17"/>
  <c r="K73" i="17"/>
  <c r="L73" i="17" s="1"/>
  <c r="P72" i="17"/>
  <c r="K72" i="17"/>
  <c r="L72" i="17" s="1"/>
  <c r="P71" i="17"/>
  <c r="K71" i="17"/>
  <c r="L71" i="17" s="1"/>
  <c r="P70" i="17"/>
  <c r="K70" i="17"/>
  <c r="L70" i="17" s="1"/>
  <c r="P69" i="17"/>
  <c r="K69" i="17"/>
  <c r="L69" i="17" s="1"/>
  <c r="P68" i="17"/>
  <c r="K68" i="17"/>
  <c r="L68" i="17" s="1"/>
  <c r="P67" i="17"/>
  <c r="K67" i="17"/>
  <c r="L67" i="17" s="1"/>
  <c r="P66" i="17"/>
  <c r="K66" i="17"/>
  <c r="L66" i="17" s="1"/>
  <c r="P65" i="17"/>
  <c r="K65" i="17"/>
  <c r="L65" i="17" s="1"/>
  <c r="P64" i="17"/>
  <c r="K64" i="17"/>
  <c r="L64" i="17" s="1"/>
  <c r="P63" i="17"/>
  <c r="K63" i="17"/>
  <c r="L63" i="17" s="1"/>
  <c r="P62" i="17"/>
  <c r="K62" i="17"/>
  <c r="L62" i="17" s="1"/>
  <c r="P61" i="17"/>
  <c r="K61" i="17"/>
  <c r="L61" i="17" s="1"/>
  <c r="P60" i="17"/>
  <c r="K60" i="17"/>
  <c r="L60" i="17" s="1"/>
  <c r="P59" i="17"/>
  <c r="K59" i="17"/>
  <c r="L59" i="17" s="1"/>
  <c r="P58" i="17"/>
  <c r="K58" i="17"/>
  <c r="L58" i="17" s="1"/>
  <c r="P57" i="17"/>
  <c r="K57" i="17"/>
  <c r="L57" i="17" s="1"/>
  <c r="P56" i="17"/>
  <c r="K56" i="17"/>
  <c r="L56" i="17" s="1"/>
  <c r="P55" i="17"/>
  <c r="K55" i="17"/>
  <c r="L55" i="17" s="1"/>
  <c r="P54" i="17"/>
  <c r="K54" i="17"/>
  <c r="L54" i="17" s="1"/>
  <c r="P53" i="17"/>
  <c r="K53" i="17"/>
  <c r="L53" i="17" s="1"/>
  <c r="P52" i="17"/>
  <c r="K52" i="17"/>
  <c r="L52" i="17" s="1"/>
  <c r="P51" i="17"/>
  <c r="K51" i="17"/>
  <c r="L51" i="17" s="1"/>
  <c r="P50" i="17"/>
  <c r="K50" i="17"/>
  <c r="L50" i="17" s="1"/>
  <c r="P49" i="17"/>
  <c r="K49" i="17"/>
  <c r="L49" i="17" s="1"/>
  <c r="P48" i="17"/>
  <c r="K48" i="17"/>
  <c r="L48" i="17" s="1"/>
  <c r="P47" i="17"/>
  <c r="K47" i="17"/>
  <c r="L47" i="17" s="1"/>
  <c r="P46" i="17"/>
  <c r="K46" i="17"/>
  <c r="L46" i="17" s="1"/>
  <c r="P45" i="17"/>
  <c r="K45" i="17"/>
  <c r="L45" i="17" s="1"/>
  <c r="P44" i="17"/>
  <c r="K44" i="17"/>
  <c r="L44" i="17" s="1"/>
  <c r="P43" i="17"/>
  <c r="K43" i="17"/>
  <c r="L43" i="17" s="1"/>
  <c r="P42" i="17"/>
  <c r="K42" i="17"/>
  <c r="L42" i="17" s="1"/>
  <c r="P41" i="17"/>
  <c r="K41" i="17"/>
  <c r="L41" i="17" s="1"/>
  <c r="P40" i="17"/>
  <c r="K40" i="17"/>
  <c r="L40" i="17" s="1"/>
  <c r="P39" i="17"/>
  <c r="K39" i="17"/>
  <c r="L39" i="17" s="1"/>
  <c r="P38" i="17"/>
  <c r="K38" i="17"/>
  <c r="L38" i="17" s="1"/>
  <c r="P37" i="17"/>
  <c r="K37" i="17"/>
  <c r="L37" i="17" s="1"/>
  <c r="P36" i="17"/>
  <c r="K36" i="17"/>
  <c r="L36" i="17" s="1"/>
  <c r="P35" i="17"/>
  <c r="K35" i="17"/>
  <c r="L35" i="17" s="1"/>
  <c r="P34" i="17"/>
  <c r="K34" i="17"/>
  <c r="L34" i="17" s="1"/>
  <c r="P33" i="17"/>
  <c r="K33" i="17"/>
  <c r="L33" i="17" s="1"/>
  <c r="P32" i="17"/>
  <c r="K32" i="17"/>
  <c r="L32" i="17" s="1"/>
  <c r="P31" i="17"/>
  <c r="K31" i="17"/>
  <c r="L31" i="17" s="1"/>
  <c r="P30" i="17"/>
  <c r="K30" i="17"/>
  <c r="L30" i="17" s="1"/>
  <c r="P29" i="17"/>
  <c r="K29" i="17"/>
  <c r="L29" i="17" s="1"/>
  <c r="P28" i="17"/>
  <c r="K28" i="17"/>
  <c r="L28" i="17" s="1"/>
  <c r="P27" i="17"/>
  <c r="K27" i="17"/>
  <c r="L27" i="17" s="1"/>
  <c r="P26" i="17"/>
  <c r="K26" i="17"/>
  <c r="L26" i="17" s="1"/>
  <c r="P25" i="17"/>
  <c r="K25" i="17"/>
  <c r="L25" i="17" s="1"/>
  <c r="P24" i="17"/>
  <c r="K24" i="17"/>
  <c r="L24" i="17" s="1"/>
  <c r="P23" i="17"/>
  <c r="K23" i="17"/>
  <c r="L23" i="17" s="1"/>
  <c r="P22" i="17"/>
  <c r="K22" i="17"/>
  <c r="L22" i="17" s="1"/>
  <c r="P21" i="17"/>
  <c r="K21" i="17"/>
  <c r="L21" i="17" s="1"/>
  <c r="P20" i="17"/>
  <c r="K20" i="17"/>
  <c r="L20" i="17" s="1"/>
  <c r="P19" i="17"/>
  <c r="K19" i="17"/>
  <c r="L19" i="17" s="1"/>
  <c r="P18" i="17"/>
  <c r="K18" i="17"/>
  <c r="L18" i="17" s="1"/>
  <c r="P17" i="17"/>
  <c r="K17" i="17"/>
  <c r="L17" i="17" s="1"/>
  <c r="P16" i="17"/>
  <c r="K16" i="17"/>
  <c r="L16" i="17" s="1"/>
  <c r="P15" i="17"/>
  <c r="K15" i="17"/>
  <c r="L15" i="17" s="1"/>
  <c r="P14" i="17"/>
  <c r="K14" i="17"/>
  <c r="L14" i="17" s="1"/>
  <c r="P13" i="17"/>
  <c r="K13" i="17"/>
  <c r="L13" i="17" s="1"/>
  <c r="P12" i="17"/>
  <c r="K12" i="17"/>
  <c r="L12" i="17" s="1"/>
  <c r="P11" i="17"/>
  <c r="K11" i="17"/>
  <c r="L11" i="17" s="1"/>
  <c r="P10" i="17"/>
  <c r="K10" i="17"/>
  <c r="L10" i="17" s="1"/>
  <c r="P9" i="17"/>
  <c r="K9" i="17"/>
  <c r="L9" i="17" s="1"/>
  <c r="P8" i="17"/>
  <c r="K8" i="17"/>
  <c r="L8" i="17" s="1"/>
  <c r="P7" i="17"/>
  <c r="K7" i="17"/>
  <c r="L7" i="17" s="1"/>
  <c r="P6" i="17"/>
  <c r="K6" i="17"/>
  <c r="L6" i="17" s="1"/>
  <c r="P5" i="17"/>
  <c r="K5" i="17"/>
  <c r="L5" i="17" s="1"/>
  <c r="P4" i="17"/>
  <c r="K4" i="17"/>
  <c r="L4" i="17" s="1"/>
  <c r="P3" i="17"/>
  <c r="K3" i="17"/>
  <c r="L3" i="17" s="1"/>
  <c r="P2" i="17"/>
  <c r="K2" i="17"/>
  <c r="L2" i="17" s="1"/>
  <c r="Q19" i="17" l="1"/>
  <c r="Q21" i="17"/>
  <c r="Q152" i="17"/>
  <c r="Q23" i="17"/>
  <c r="Q35" i="17"/>
  <c r="Q47" i="17"/>
  <c r="Q49" i="17"/>
  <c r="Q51" i="17"/>
  <c r="Q57" i="17"/>
  <c r="Q59" i="17"/>
  <c r="Q69" i="17"/>
  <c r="Q73" i="17"/>
  <c r="Q75" i="17"/>
  <c r="Q77" i="17"/>
  <c r="Q89" i="17"/>
  <c r="Q91" i="17"/>
  <c r="Q93" i="17"/>
  <c r="Q95" i="17"/>
  <c r="Q15" i="17"/>
  <c r="Q97" i="17"/>
  <c r="Q99" i="17"/>
  <c r="Q101" i="17"/>
  <c r="Q107" i="17"/>
  <c r="Q115" i="17"/>
  <c r="Q16" i="17"/>
  <c r="Q20" i="17"/>
  <c r="Q24" i="17"/>
  <c r="Q125" i="17"/>
  <c r="Q127" i="17"/>
  <c r="Q133" i="17"/>
  <c r="Q137" i="17"/>
  <c r="Q139" i="17"/>
  <c r="Q141" i="17"/>
  <c r="Q153" i="17"/>
  <c r="Q48" i="17"/>
  <c r="Q52" i="17"/>
  <c r="Q54" i="17"/>
  <c r="Q58" i="17"/>
  <c r="Q70" i="17"/>
  <c r="Q76" i="17"/>
  <c r="Q86" i="17"/>
  <c r="Q88" i="17"/>
  <c r="Q92" i="17"/>
  <c r="Q96" i="17"/>
  <c r="Q98" i="17"/>
  <c r="Q100" i="17"/>
  <c r="Q104" i="17"/>
  <c r="Q3" i="17"/>
  <c r="Q5" i="17"/>
  <c r="Q32" i="17"/>
  <c r="Q36" i="17"/>
  <c r="Q40" i="17"/>
  <c r="Q42" i="17"/>
  <c r="Q85" i="17"/>
  <c r="Q117" i="17"/>
  <c r="Q6" i="17"/>
  <c r="Q37" i="17"/>
  <c r="Q39" i="17"/>
  <c r="Q43" i="17"/>
  <c r="Q118" i="17"/>
  <c r="Q149" i="17"/>
  <c r="Q8" i="17"/>
  <c r="Q28" i="17"/>
  <c r="Q41" i="17"/>
  <c r="Q45" i="17"/>
  <c r="Q62" i="17"/>
  <c r="Q64" i="17"/>
  <c r="Q66" i="17"/>
  <c r="Q68" i="17"/>
  <c r="Q79" i="17"/>
  <c r="Q81" i="17"/>
  <c r="Q83" i="17"/>
  <c r="Q102" i="17"/>
  <c r="Q108" i="17"/>
  <c r="Q110" i="17"/>
  <c r="Q112" i="17"/>
  <c r="Q114" i="17"/>
  <c r="Q121" i="17"/>
  <c r="Q123" i="17"/>
  <c r="Q128" i="17"/>
  <c r="Q130" i="17"/>
  <c r="Q132" i="17"/>
  <c r="Q143" i="17"/>
  <c r="Q145" i="17"/>
  <c r="Q147" i="17"/>
  <c r="Q7" i="17"/>
  <c r="Q11" i="17"/>
  <c r="Q13" i="17"/>
  <c r="Q27" i="17"/>
  <c r="Q31" i="17"/>
  <c r="Q46" i="17"/>
  <c r="Q61" i="17"/>
  <c r="Q63" i="17"/>
  <c r="Q65" i="17"/>
  <c r="Q67" i="17"/>
  <c r="Q74" i="17"/>
  <c r="Q78" i="17"/>
  <c r="Q84" i="17"/>
  <c r="Q109" i="17"/>
  <c r="Q111" i="17"/>
  <c r="Q120" i="17"/>
  <c r="Q129" i="17"/>
  <c r="Q131" i="17"/>
  <c r="Q138" i="17"/>
  <c r="Q142" i="17"/>
  <c r="Q148" i="17"/>
  <c r="Q9" i="17"/>
  <c r="Q90" i="17"/>
  <c r="Q119" i="17"/>
  <c r="Q103" i="17"/>
  <c r="Q25" i="17"/>
  <c r="Q55" i="17"/>
  <c r="Q71" i="17"/>
  <c r="Q106" i="17"/>
  <c r="Q135" i="17"/>
  <c r="Q17" i="17"/>
  <c r="Q4" i="17"/>
  <c r="Q12" i="17"/>
  <c r="Q29" i="17"/>
  <c r="Q33" i="17"/>
  <c r="Q50" i="17"/>
  <c r="Q53" i="17"/>
  <c r="Q56" i="17"/>
  <c r="Q72" i="17"/>
  <c r="Q80" i="17"/>
  <c r="Q82" i="17"/>
  <c r="Q87" i="17"/>
  <c r="Q94" i="17"/>
  <c r="Q105" i="17"/>
  <c r="Q113" i="17"/>
  <c r="Q116" i="17"/>
  <c r="Q122" i="17"/>
  <c r="Q136" i="17"/>
  <c r="Q144" i="17"/>
  <c r="Q146" i="17"/>
  <c r="Q151" i="17"/>
  <c r="Q14" i="17"/>
  <c r="Q22" i="17"/>
  <c r="Q30" i="17"/>
  <c r="Q38" i="17"/>
  <c r="Q44" i="17"/>
  <c r="Q60" i="17"/>
  <c r="Q2" i="17"/>
  <c r="Q10" i="17"/>
  <c r="Q18" i="17"/>
  <c r="Q26" i="17"/>
  <c r="Q34" i="17"/>
  <c r="Q154" i="17" l="1"/>
  <c r="R2" i="17" s="1"/>
  <c r="R10" i="17" l="1"/>
  <c r="R60" i="17"/>
  <c r="R22" i="17"/>
  <c r="R14" i="17"/>
  <c r="R34" i="17"/>
  <c r="R44" i="17"/>
  <c r="R30" i="17"/>
  <c r="R38" i="17"/>
  <c r="R26" i="17"/>
  <c r="R18" i="17"/>
  <c r="R145" i="17"/>
  <c r="R129" i="17"/>
  <c r="R65" i="17"/>
  <c r="R50" i="17"/>
  <c r="R19" i="17"/>
  <c r="R40" i="17"/>
  <c r="R32" i="17"/>
  <c r="R24" i="17"/>
  <c r="R16" i="17"/>
  <c r="R113" i="17"/>
  <c r="R35" i="17"/>
  <c r="R27" i="17"/>
  <c r="R97" i="17"/>
  <c r="R81" i="17"/>
  <c r="R20" i="17"/>
  <c r="R11" i="17"/>
  <c r="R114" i="17"/>
  <c r="R17" i="17"/>
  <c r="R36" i="17"/>
  <c r="R100" i="17"/>
  <c r="R3" i="17"/>
  <c r="R4" i="17"/>
  <c r="R15" i="17"/>
  <c r="R54" i="17"/>
  <c r="R146" i="17"/>
  <c r="R88" i="17"/>
  <c r="R152" i="17"/>
  <c r="R57" i="17"/>
  <c r="R74" i="17"/>
  <c r="R93" i="17"/>
  <c r="R117" i="17"/>
  <c r="R138" i="17"/>
  <c r="R51" i="17"/>
  <c r="R112" i="17"/>
  <c r="R46" i="17"/>
  <c r="R76" i="17"/>
  <c r="R95" i="17"/>
  <c r="R121" i="17"/>
  <c r="R140" i="17"/>
  <c r="R58" i="17"/>
  <c r="R128" i="17"/>
  <c r="R67" i="17"/>
  <c r="R83" i="17"/>
  <c r="R99" i="17"/>
  <c r="R115" i="17"/>
  <c r="R131" i="17"/>
  <c r="R147" i="17"/>
  <c r="R84" i="17"/>
  <c r="R45" i="17"/>
  <c r="R92" i="17"/>
  <c r="R48" i="17"/>
  <c r="R142" i="17"/>
  <c r="R37" i="17"/>
  <c r="R49" i="17"/>
  <c r="R148" i="17"/>
  <c r="R28" i="17"/>
  <c r="R39" i="17"/>
  <c r="R130" i="17"/>
  <c r="R5" i="17"/>
  <c r="R7" i="17"/>
  <c r="R29" i="17"/>
  <c r="R56" i="17"/>
  <c r="R42" i="17"/>
  <c r="R104" i="17"/>
  <c r="R6" i="17"/>
  <c r="R77" i="17"/>
  <c r="R101" i="17"/>
  <c r="R122" i="17"/>
  <c r="R141" i="17"/>
  <c r="R64" i="17"/>
  <c r="R118" i="17"/>
  <c r="R59" i="17"/>
  <c r="R79" i="17"/>
  <c r="R105" i="17"/>
  <c r="R124" i="17"/>
  <c r="R143" i="17"/>
  <c r="R70" i="17"/>
  <c r="R136" i="17"/>
  <c r="R71" i="17"/>
  <c r="R87" i="17"/>
  <c r="R103" i="17"/>
  <c r="R119" i="17"/>
  <c r="R135" i="17"/>
  <c r="R151" i="17"/>
  <c r="R132" i="17"/>
  <c r="R47" i="17"/>
  <c r="R109" i="17"/>
  <c r="R43" i="17"/>
  <c r="R111" i="17"/>
  <c r="R102" i="17"/>
  <c r="R78" i="17"/>
  <c r="R94" i="17"/>
  <c r="R126" i="17"/>
  <c r="R98" i="17"/>
  <c r="R52" i="17"/>
  <c r="R41" i="17"/>
  <c r="R21" i="17"/>
  <c r="R55" i="17"/>
  <c r="R23" i="17"/>
  <c r="R13" i="17"/>
  <c r="R8" i="17"/>
  <c r="R33" i="17"/>
  <c r="R82" i="17"/>
  <c r="R61" i="17"/>
  <c r="R120" i="17"/>
  <c r="R63" i="17"/>
  <c r="R85" i="17"/>
  <c r="R106" i="17"/>
  <c r="R125" i="17"/>
  <c r="R149" i="17"/>
  <c r="R80" i="17"/>
  <c r="R144" i="17"/>
  <c r="R62" i="17"/>
  <c r="R89" i="17"/>
  <c r="R108" i="17"/>
  <c r="R127" i="17"/>
  <c r="R153" i="17"/>
  <c r="R96" i="17"/>
  <c r="R150" i="17"/>
  <c r="R75" i="17"/>
  <c r="R91" i="17"/>
  <c r="R107" i="17"/>
  <c r="R123" i="17"/>
  <c r="R139" i="17"/>
  <c r="R9" i="17"/>
  <c r="R25" i="17"/>
  <c r="R66" i="17"/>
  <c r="R68" i="17"/>
  <c r="R31" i="17"/>
  <c r="R12" i="17"/>
  <c r="R53" i="17"/>
  <c r="R116" i="17"/>
  <c r="R72" i="17"/>
  <c r="R134" i="17"/>
  <c r="R69" i="17"/>
  <c r="R90" i="17"/>
  <c r="R133" i="17"/>
  <c r="R86" i="17"/>
  <c r="R73" i="17"/>
  <c r="R137" i="17"/>
  <c r="R110" i="17"/>
  <c r="R154" i="17" l="1"/>
  <c r="P153" i="16"/>
  <c r="K153" i="16"/>
  <c r="L153" i="16" s="1"/>
  <c r="P152" i="16"/>
  <c r="K152" i="16"/>
  <c r="L152" i="16" s="1"/>
  <c r="P151" i="16"/>
  <c r="K151" i="16"/>
  <c r="L151" i="16" s="1"/>
  <c r="P150" i="16"/>
  <c r="K150" i="16"/>
  <c r="L150" i="16" s="1"/>
  <c r="P149" i="16"/>
  <c r="K149" i="16"/>
  <c r="L149" i="16" s="1"/>
  <c r="P148" i="16"/>
  <c r="K148" i="16"/>
  <c r="L148" i="16" s="1"/>
  <c r="P147" i="16"/>
  <c r="K147" i="16"/>
  <c r="L147" i="16" s="1"/>
  <c r="Q147" i="16" s="1"/>
  <c r="R147" i="16" s="1"/>
  <c r="P146" i="16"/>
  <c r="K146" i="16"/>
  <c r="L146" i="16" s="1"/>
  <c r="P145" i="16"/>
  <c r="K145" i="16"/>
  <c r="L145" i="16" s="1"/>
  <c r="P144" i="16"/>
  <c r="K144" i="16"/>
  <c r="L144" i="16" s="1"/>
  <c r="P143" i="16"/>
  <c r="K143" i="16"/>
  <c r="L143" i="16" s="1"/>
  <c r="Q143" i="16" s="1"/>
  <c r="R143" i="16" s="1"/>
  <c r="P142" i="16"/>
  <c r="K142" i="16"/>
  <c r="L142" i="16" s="1"/>
  <c r="P141" i="16"/>
  <c r="K141" i="16"/>
  <c r="L141" i="16" s="1"/>
  <c r="Q141" i="16" s="1"/>
  <c r="R141" i="16" s="1"/>
  <c r="P140" i="16"/>
  <c r="K140" i="16"/>
  <c r="L140" i="16" s="1"/>
  <c r="P139" i="16"/>
  <c r="K139" i="16"/>
  <c r="L139" i="16" s="1"/>
  <c r="Q139" i="16" s="1"/>
  <c r="R139" i="16" s="1"/>
  <c r="P138" i="16"/>
  <c r="K138" i="16"/>
  <c r="L138" i="16" s="1"/>
  <c r="P137" i="16"/>
  <c r="K137" i="16"/>
  <c r="L137" i="16" s="1"/>
  <c r="Q137" i="16" s="1"/>
  <c r="R137" i="16" s="1"/>
  <c r="P136" i="16"/>
  <c r="K136" i="16"/>
  <c r="L136" i="16" s="1"/>
  <c r="P135" i="16"/>
  <c r="K135" i="16"/>
  <c r="L135" i="16" s="1"/>
  <c r="Q135" i="16" s="1"/>
  <c r="R135" i="16" s="1"/>
  <c r="P134" i="16"/>
  <c r="K134" i="16"/>
  <c r="L134" i="16" s="1"/>
  <c r="P133" i="16"/>
  <c r="K133" i="16"/>
  <c r="L133" i="16" s="1"/>
  <c r="P132" i="16"/>
  <c r="Q132" i="16" s="1"/>
  <c r="R132" i="16" s="1"/>
  <c r="K132" i="16"/>
  <c r="L132" i="16" s="1"/>
  <c r="P131" i="16"/>
  <c r="K131" i="16"/>
  <c r="L131" i="16" s="1"/>
  <c r="P130" i="16"/>
  <c r="K130" i="16"/>
  <c r="L130" i="16" s="1"/>
  <c r="P129" i="16"/>
  <c r="K129" i="16"/>
  <c r="L129" i="16" s="1"/>
  <c r="P128" i="16"/>
  <c r="K128" i="16"/>
  <c r="L128" i="16" s="1"/>
  <c r="P127" i="16"/>
  <c r="K127" i="16"/>
  <c r="L127" i="16" s="1"/>
  <c r="P126" i="16"/>
  <c r="K126" i="16"/>
  <c r="L126" i="16" s="1"/>
  <c r="P125" i="16"/>
  <c r="K125" i="16"/>
  <c r="L125" i="16" s="1"/>
  <c r="Q125" i="16" s="1"/>
  <c r="R125" i="16" s="1"/>
  <c r="P124" i="16"/>
  <c r="K124" i="16"/>
  <c r="L124" i="16" s="1"/>
  <c r="P123" i="16"/>
  <c r="K123" i="16"/>
  <c r="L123" i="16" s="1"/>
  <c r="P122" i="16"/>
  <c r="K122" i="16"/>
  <c r="L122" i="16" s="1"/>
  <c r="P121" i="16"/>
  <c r="K121" i="16"/>
  <c r="L121" i="16" s="1"/>
  <c r="P120" i="16"/>
  <c r="K120" i="16"/>
  <c r="L120" i="16" s="1"/>
  <c r="P119" i="16"/>
  <c r="K119" i="16"/>
  <c r="L119" i="16" s="1"/>
  <c r="Q119" i="16" s="1"/>
  <c r="R119" i="16" s="1"/>
  <c r="P118" i="16"/>
  <c r="K118" i="16"/>
  <c r="L118" i="16" s="1"/>
  <c r="P117" i="16"/>
  <c r="K117" i="16"/>
  <c r="L117" i="16" s="1"/>
  <c r="P116" i="16"/>
  <c r="K116" i="16"/>
  <c r="L116" i="16" s="1"/>
  <c r="P115" i="16"/>
  <c r="L115" i="16"/>
  <c r="Q115" i="16" s="1"/>
  <c r="R115" i="16" s="1"/>
  <c r="K115" i="16"/>
  <c r="P114" i="16"/>
  <c r="K114" i="16"/>
  <c r="L114" i="16" s="1"/>
  <c r="P113" i="16"/>
  <c r="K113" i="16"/>
  <c r="L113" i="16" s="1"/>
  <c r="P112" i="16"/>
  <c r="K112" i="16"/>
  <c r="L112" i="16" s="1"/>
  <c r="Q112" i="16" s="1"/>
  <c r="R112" i="16" s="1"/>
  <c r="P111" i="16"/>
  <c r="K111" i="16"/>
  <c r="L111" i="16" s="1"/>
  <c r="P110" i="16"/>
  <c r="K110" i="16"/>
  <c r="L110" i="16" s="1"/>
  <c r="Q110" i="16" s="1"/>
  <c r="R110" i="16" s="1"/>
  <c r="P109" i="16"/>
  <c r="K109" i="16"/>
  <c r="L109" i="16" s="1"/>
  <c r="P108" i="16"/>
  <c r="K108" i="16"/>
  <c r="L108" i="16" s="1"/>
  <c r="P107" i="16"/>
  <c r="K107" i="16"/>
  <c r="L107" i="16" s="1"/>
  <c r="P106" i="16"/>
  <c r="L106" i="16"/>
  <c r="K106" i="16"/>
  <c r="P105" i="16"/>
  <c r="K105" i="16"/>
  <c r="L105" i="16" s="1"/>
  <c r="P104" i="16"/>
  <c r="K104" i="16"/>
  <c r="L104" i="16" s="1"/>
  <c r="P103" i="16"/>
  <c r="K103" i="16"/>
  <c r="L103" i="16" s="1"/>
  <c r="P102" i="16"/>
  <c r="K102" i="16"/>
  <c r="L102" i="16" s="1"/>
  <c r="P101" i="16"/>
  <c r="K101" i="16"/>
  <c r="L101" i="16" s="1"/>
  <c r="Q101" i="16" s="1"/>
  <c r="R101" i="16" s="1"/>
  <c r="P100" i="16"/>
  <c r="K100" i="16"/>
  <c r="L100" i="16" s="1"/>
  <c r="P99" i="16"/>
  <c r="K99" i="16"/>
  <c r="L99" i="16" s="1"/>
  <c r="Q99" i="16" s="1"/>
  <c r="R99" i="16" s="1"/>
  <c r="P98" i="16"/>
  <c r="K98" i="16"/>
  <c r="L98" i="16" s="1"/>
  <c r="P97" i="16"/>
  <c r="K97" i="16"/>
  <c r="L97" i="16" s="1"/>
  <c r="P96" i="16"/>
  <c r="K96" i="16"/>
  <c r="L96" i="16" s="1"/>
  <c r="P95" i="16"/>
  <c r="K95" i="16"/>
  <c r="L95" i="16" s="1"/>
  <c r="P94" i="16"/>
  <c r="K94" i="16"/>
  <c r="L94" i="16" s="1"/>
  <c r="P93" i="16"/>
  <c r="K93" i="16"/>
  <c r="L93" i="16" s="1"/>
  <c r="Q93" i="16" s="1"/>
  <c r="R93" i="16" s="1"/>
  <c r="P92" i="16"/>
  <c r="K92" i="16"/>
  <c r="L92" i="16" s="1"/>
  <c r="P91" i="16"/>
  <c r="K91" i="16"/>
  <c r="L91" i="16" s="1"/>
  <c r="P90" i="16"/>
  <c r="K90" i="16"/>
  <c r="L90" i="16" s="1"/>
  <c r="P89" i="16"/>
  <c r="K89" i="16"/>
  <c r="L89" i="16" s="1"/>
  <c r="P88" i="16"/>
  <c r="K88" i="16"/>
  <c r="L88" i="16" s="1"/>
  <c r="P87" i="16"/>
  <c r="K87" i="16"/>
  <c r="L87" i="16" s="1"/>
  <c r="P86" i="16"/>
  <c r="K86" i="16"/>
  <c r="L86" i="16" s="1"/>
  <c r="P85" i="16"/>
  <c r="K85" i="16"/>
  <c r="L85" i="16" s="1"/>
  <c r="Q85" i="16" s="1"/>
  <c r="R85" i="16" s="1"/>
  <c r="P84" i="16"/>
  <c r="K84" i="16"/>
  <c r="L84" i="16" s="1"/>
  <c r="P83" i="16"/>
  <c r="K83" i="16"/>
  <c r="L83" i="16" s="1"/>
  <c r="P82" i="16"/>
  <c r="K82" i="16"/>
  <c r="L82" i="16" s="1"/>
  <c r="P81" i="16"/>
  <c r="L81" i="16"/>
  <c r="K81" i="16"/>
  <c r="P80" i="16"/>
  <c r="K80" i="16"/>
  <c r="L80" i="16" s="1"/>
  <c r="Q80" i="16" s="1"/>
  <c r="R80" i="16" s="1"/>
  <c r="P79" i="16"/>
  <c r="K79" i="16"/>
  <c r="L79" i="16" s="1"/>
  <c r="P78" i="16"/>
  <c r="K78" i="16"/>
  <c r="L78" i="16" s="1"/>
  <c r="P77" i="16"/>
  <c r="L77" i="16"/>
  <c r="K77" i="16"/>
  <c r="P76" i="16"/>
  <c r="K76" i="16"/>
  <c r="L76" i="16" s="1"/>
  <c r="P75" i="16"/>
  <c r="K75" i="16"/>
  <c r="L75" i="16" s="1"/>
  <c r="P74" i="16"/>
  <c r="K74" i="16"/>
  <c r="L74" i="16" s="1"/>
  <c r="P73" i="16"/>
  <c r="K73" i="16"/>
  <c r="L73" i="16" s="1"/>
  <c r="P72" i="16"/>
  <c r="K72" i="16"/>
  <c r="L72" i="16" s="1"/>
  <c r="P71" i="16"/>
  <c r="K71" i="16"/>
  <c r="L71" i="16" s="1"/>
  <c r="P70" i="16"/>
  <c r="K70" i="16"/>
  <c r="L70" i="16" s="1"/>
  <c r="P69" i="16"/>
  <c r="K69" i="16"/>
  <c r="L69" i="16" s="1"/>
  <c r="P68" i="16"/>
  <c r="K68" i="16"/>
  <c r="L68" i="16" s="1"/>
  <c r="P67" i="16"/>
  <c r="K67" i="16"/>
  <c r="L67" i="16" s="1"/>
  <c r="P66" i="16"/>
  <c r="K66" i="16"/>
  <c r="L66" i="16" s="1"/>
  <c r="P65" i="16"/>
  <c r="K65" i="16"/>
  <c r="L65" i="16" s="1"/>
  <c r="P64" i="16"/>
  <c r="K64" i="16"/>
  <c r="L64" i="16" s="1"/>
  <c r="Q64" i="16" s="1"/>
  <c r="R64" i="16" s="1"/>
  <c r="P63" i="16"/>
  <c r="K63" i="16"/>
  <c r="L63" i="16" s="1"/>
  <c r="P62" i="16"/>
  <c r="K62" i="16"/>
  <c r="L62" i="16" s="1"/>
  <c r="P61" i="16"/>
  <c r="K61" i="16"/>
  <c r="L61" i="16" s="1"/>
  <c r="P60" i="16"/>
  <c r="K60" i="16"/>
  <c r="L60" i="16" s="1"/>
  <c r="P59" i="16"/>
  <c r="K59" i="16"/>
  <c r="L59" i="16" s="1"/>
  <c r="P58" i="16"/>
  <c r="K58" i="16"/>
  <c r="L58" i="16" s="1"/>
  <c r="P57" i="16"/>
  <c r="K57" i="16"/>
  <c r="L57" i="16" s="1"/>
  <c r="Q57" i="16" s="1"/>
  <c r="R57" i="16" s="1"/>
  <c r="P56" i="16"/>
  <c r="K56" i="16"/>
  <c r="L56" i="16" s="1"/>
  <c r="Q56" i="16" s="1"/>
  <c r="R56" i="16" s="1"/>
  <c r="P55" i="16"/>
  <c r="L55" i="16"/>
  <c r="K55" i="16"/>
  <c r="P54" i="16"/>
  <c r="K54" i="16"/>
  <c r="L54" i="16" s="1"/>
  <c r="P53" i="16"/>
  <c r="K53" i="16"/>
  <c r="L53" i="16" s="1"/>
  <c r="P52" i="16"/>
  <c r="K52" i="16"/>
  <c r="L52" i="16" s="1"/>
  <c r="P51" i="16"/>
  <c r="K51" i="16"/>
  <c r="L51" i="16" s="1"/>
  <c r="P50" i="16"/>
  <c r="K50" i="16"/>
  <c r="L50" i="16" s="1"/>
  <c r="P49" i="16"/>
  <c r="K49" i="16"/>
  <c r="L49" i="16" s="1"/>
  <c r="Q49" i="16" s="1"/>
  <c r="R49" i="16" s="1"/>
  <c r="P48" i="16"/>
  <c r="K48" i="16"/>
  <c r="L48" i="16" s="1"/>
  <c r="P47" i="16"/>
  <c r="K47" i="16"/>
  <c r="L47" i="16" s="1"/>
  <c r="P46" i="16"/>
  <c r="K46" i="16"/>
  <c r="L46" i="16" s="1"/>
  <c r="P45" i="16"/>
  <c r="K45" i="16"/>
  <c r="L45" i="16" s="1"/>
  <c r="P44" i="16"/>
  <c r="K44" i="16"/>
  <c r="L44" i="16" s="1"/>
  <c r="P43" i="16"/>
  <c r="K43" i="16"/>
  <c r="L43" i="16" s="1"/>
  <c r="P42" i="16"/>
  <c r="K42" i="16"/>
  <c r="L42" i="16" s="1"/>
  <c r="P41" i="16"/>
  <c r="K41" i="16"/>
  <c r="L41" i="16" s="1"/>
  <c r="P40" i="16"/>
  <c r="K40" i="16"/>
  <c r="L40" i="16" s="1"/>
  <c r="P39" i="16"/>
  <c r="K39" i="16"/>
  <c r="L39" i="16" s="1"/>
  <c r="P38" i="16"/>
  <c r="K38" i="16"/>
  <c r="L38" i="16" s="1"/>
  <c r="P37" i="16"/>
  <c r="K37" i="16"/>
  <c r="L37" i="16" s="1"/>
  <c r="P36" i="16"/>
  <c r="K36" i="16"/>
  <c r="L36" i="16" s="1"/>
  <c r="P35" i="16"/>
  <c r="K35" i="16"/>
  <c r="L35" i="16" s="1"/>
  <c r="P34" i="16"/>
  <c r="K34" i="16"/>
  <c r="L34" i="16" s="1"/>
  <c r="P33" i="16"/>
  <c r="K33" i="16"/>
  <c r="L33" i="16" s="1"/>
  <c r="Q33" i="16" s="1"/>
  <c r="R33" i="16" s="1"/>
  <c r="P32" i="16"/>
  <c r="K32" i="16"/>
  <c r="L32" i="16" s="1"/>
  <c r="Q32" i="16" s="1"/>
  <c r="R32" i="16" s="1"/>
  <c r="P31" i="16"/>
  <c r="K31" i="16"/>
  <c r="L31" i="16" s="1"/>
  <c r="P30" i="16"/>
  <c r="K30" i="16"/>
  <c r="L30" i="16" s="1"/>
  <c r="Q30" i="16" s="1"/>
  <c r="R30" i="16" s="1"/>
  <c r="P29" i="16"/>
  <c r="K29" i="16"/>
  <c r="L29" i="16" s="1"/>
  <c r="Q29" i="16" s="1"/>
  <c r="R29" i="16" s="1"/>
  <c r="P28" i="16"/>
  <c r="K28" i="16"/>
  <c r="L28" i="16" s="1"/>
  <c r="Q28" i="16" s="1"/>
  <c r="R28" i="16" s="1"/>
  <c r="P27" i="16"/>
  <c r="K27" i="16"/>
  <c r="L27" i="16" s="1"/>
  <c r="Q27" i="16" s="1"/>
  <c r="R27" i="16" s="1"/>
  <c r="P26" i="16"/>
  <c r="K26" i="16"/>
  <c r="L26" i="16" s="1"/>
  <c r="P25" i="16"/>
  <c r="K25" i="16"/>
  <c r="L25" i="16" s="1"/>
  <c r="Q25" i="16" s="1"/>
  <c r="R25" i="16" s="1"/>
  <c r="P24" i="16"/>
  <c r="K24" i="16"/>
  <c r="L24" i="16" s="1"/>
  <c r="P23" i="16"/>
  <c r="K23" i="16"/>
  <c r="L23" i="16" s="1"/>
  <c r="Q23" i="16" s="1"/>
  <c r="R23" i="16" s="1"/>
  <c r="P22" i="16"/>
  <c r="K22" i="16"/>
  <c r="L22" i="16" s="1"/>
  <c r="P21" i="16"/>
  <c r="K21" i="16"/>
  <c r="L21" i="16" s="1"/>
  <c r="Q21" i="16" s="1"/>
  <c r="R21" i="16" s="1"/>
  <c r="P20" i="16"/>
  <c r="L20" i="16"/>
  <c r="K20" i="16"/>
  <c r="P19" i="16"/>
  <c r="K19" i="16"/>
  <c r="L19" i="16" s="1"/>
  <c r="P18" i="16"/>
  <c r="K18" i="16"/>
  <c r="L18" i="16" s="1"/>
  <c r="P17" i="16"/>
  <c r="K17" i="16"/>
  <c r="L17" i="16" s="1"/>
  <c r="P16" i="16"/>
  <c r="K16" i="16"/>
  <c r="L16" i="16" s="1"/>
  <c r="P15" i="16"/>
  <c r="K15" i="16"/>
  <c r="L15" i="16" s="1"/>
  <c r="P14" i="16"/>
  <c r="K14" i="16"/>
  <c r="L14" i="16" s="1"/>
  <c r="P13" i="16"/>
  <c r="K13" i="16"/>
  <c r="L13" i="16" s="1"/>
  <c r="P12" i="16"/>
  <c r="K12" i="16"/>
  <c r="L12" i="16" s="1"/>
  <c r="P11" i="16"/>
  <c r="K11" i="16"/>
  <c r="L11" i="16" s="1"/>
  <c r="P10" i="16"/>
  <c r="K10" i="16"/>
  <c r="L10" i="16" s="1"/>
  <c r="P9" i="16"/>
  <c r="K9" i="16"/>
  <c r="L9" i="16" s="1"/>
  <c r="P8" i="16"/>
  <c r="K8" i="16"/>
  <c r="L8" i="16" s="1"/>
  <c r="P7" i="16"/>
  <c r="K7" i="16"/>
  <c r="L7" i="16" s="1"/>
  <c r="P6" i="16"/>
  <c r="K6" i="16"/>
  <c r="L6" i="16" s="1"/>
  <c r="P5" i="16"/>
  <c r="K5" i="16"/>
  <c r="L5" i="16" s="1"/>
  <c r="P4" i="16"/>
  <c r="K4" i="16"/>
  <c r="L4" i="16" s="1"/>
  <c r="P3" i="16"/>
  <c r="K3" i="16"/>
  <c r="L3" i="16" s="1"/>
  <c r="P2" i="16"/>
  <c r="K2" i="16"/>
  <c r="L2" i="16" s="1"/>
  <c r="Q67" i="16" l="1"/>
  <c r="R67" i="16" s="1"/>
  <c r="Q107" i="16"/>
  <c r="R107" i="16" s="1"/>
  <c r="Q109" i="16"/>
  <c r="R109" i="16" s="1"/>
  <c r="Q111" i="16"/>
  <c r="R111" i="16" s="1"/>
  <c r="Q48" i="16"/>
  <c r="R48" i="16" s="1"/>
  <c r="Q79" i="16"/>
  <c r="R79" i="16" s="1"/>
  <c r="Q90" i="16"/>
  <c r="R90" i="16" s="1"/>
  <c r="Q92" i="16"/>
  <c r="R92" i="16" s="1"/>
  <c r="Q96" i="16"/>
  <c r="R96" i="16" s="1"/>
  <c r="Q100" i="16"/>
  <c r="R100" i="16" s="1"/>
  <c r="Q102" i="16"/>
  <c r="R102" i="16" s="1"/>
  <c r="Q142" i="16"/>
  <c r="R142" i="16" s="1"/>
  <c r="Q144" i="16"/>
  <c r="R144" i="16" s="1"/>
  <c r="Q14" i="16"/>
  <c r="R14" i="16" s="1"/>
  <c r="Q16" i="16"/>
  <c r="R16" i="16" s="1"/>
  <c r="Q18" i="16"/>
  <c r="R18" i="16" s="1"/>
  <c r="Q37" i="16"/>
  <c r="R37" i="16" s="1"/>
  <c r="Q39" i="16"/>
  <c r="R39" i="16" s="1"/>
  <c r="Q43" i="16"/>
  <c r="R43" i="16" s="1"/>
  <c r="Q45" i="16"/>
  <c r="R45" i="16" s="1"/>
  <c r="Q63" i="16"/>
  <c r="R63" i="16" s="1"/>
  <c r="Q71" i="16"/>
  <c r="R71" i="16" s="1"/>
  <c r="Q73" i="16"/>
  <c r="R73" i="16" s="1"/>
  <c r="Q75" i="16"/>
  <c r="R75" i="16" s="1"/>
  <c r="Q104" i="16"/>
  <c r="R104" i="16" s="1"/>
  <c r="Q128" i="16"/>
  <c r="R128" i="16" s="1"/>
  <c r="Q151" i="16"/>
  <c r="R151" i="16" s="1"/>
  <c r="Q2" i="16"/>
  <c r="R2" i="16" s="1"/>
  <c r="Q17" i="16"/>
  <c r="R17" i="16" s="1"/>
  <c r="Q34" i="16"/>
  <c r="R34" i="16" s="1"/>
  <c r="Q42" i="16"/>
  <c r="R42" i="16" s="1"/>
  <c r="Q44" i="16"/>
  <c r="R44" i="16" s="1"/>
  <c r="Q53" i="16"/>
  <c r="R53" i="16" s="1"/>
  <c r="Q68" i="16"/>
  <c r="R68" i="16" s="1"/>
  <c r="Q70" i="16"/>
  <c r="R70" i="16" s="1"/>
  <c r="Q74" i="16"/>
  <c r="R74" i="16" s="1"/>
  <c r="Q95" i="16"/>
  <c r="R95" i="16" s="1"/>
  <c r="Q105" i="16"/>
  <c r="R105" i="16" s="1"/>
  <c r="Q129" i="16"/>
  <c r="R129" i="16" s="1"/>
  <c r="Q131" i="16"/>
  <c r="R131" i="16" s="1"/>
  <c r="Q150" i="16"/>
  <c r="R150" i="16" s="1"/>
  <c r="Q4" i="16"/>
  <c r="R4" i="16" s="1"/>
  <c r="Q6" i="16"/>
  <c r="R6" i="16" s="1"/>
  <c r="Q7" i="16"/>
  <c r="R7" i="16" s="1"/>
  <c r="Q9" i="16"/>
  <c r="R9" i="16" s="1"/>
  <c r="Q11" i="16"/>
  <c r="R11" i="16" s="1"/>
  <c r="Q13" i="16"/>
  <c r="R13" i="16" s="1"/>
  <c r="Q35" i="16"/>
  <c r="R35" i="16" s="1"/>
  <c r="Q47" i="16"/>
  <c r="R47" i="16" s="1"/>
  <c r="Q51" i="16"/>
  <c r="R51" i="16" s="1"/>
  <c r="Q62" i="16"/>
  <c r="R62" i="16" s="1"/>
  <c r="Q77" i="16"/>
  <c r="R77" i="16" s="1"/>
  <c r="Q87" i="16"/>
  <c r="R87" i="16" s="1"/>
  <c r="Q116" i="16"/>
  <c r="R116" i="16" s="1"/>
  <c r="Q124" i="16"/>
  <c r="R124" i="16" s="1"/>
  <c r="Q133" i="16"/>
  <c r="R133" i="16" s="1"/>
  <c r="Q153" i="16"/>
  <c r="R153" i="16" s="1"/>
  <c r="Q12" i="16"/>
  <c r="R12" i="16" s="1"/>
  <c r="Q15" i="16"/>
  <c r="R15" i="16" s="1"/>
  <c r="Q52" i="16"/>
  <c r="R52" i="16" s="1"/>
  <c r="Q59" i="16"/>
  <c r="R59" i="16" s="1"/>
  <c r="Q61" i="16"/>
  <c r="R61" i="16" s="1"/>
  <c r="Q81" i="16"/>
  <c r="R81" i="16" s="1"/>
  <c r="Q83" i="16"/>
  <c r="R83" i="16" s="1"/>
  <c r="Q88" i="16"/>
  <c r="R88" i="16" s="1"/>
  <c r="Q121" i="16"/>
  <c r="R121" i="16" s="1"/>
  <c r="Q123" i="16"/>
  <c r="R123" i="16" s="1"/>
  <c r="Q134" i="16"/>
  <c r="R134" i="16" s="1"/>
  <c r="Q148" i="16"/>
  <c r="R148" i="16" s="1"/>
  <c r="Q3" i="16"/>
  <c r="R3" i="16" s="1"/>
  <c r="Q5" i="16"/>
  <c r="R5" i="16" s="1"/>
  <c r="Q26" i="16"/>
  <c r="R26" i="16" s="1"/>
  <c r="Q38" i="16"/>
  <c r="R38" i="16" s="1"/>
  <c r="Q58" i="16"/>
  <c r="R58" i="16" s="1"/>
  <c r="Q60" i="16"/>
  <c r="R60" i="16" s="1"/>
  <c r="Q78" i="16"/>
  <c r="R78" i="16" s="1"/>
  <c r="Q84" i="16"/>
  <c r="R84" i="16" s="1"/>
  <c r="Q97" i="16"/>
  <c r="R97" i="16" s="1"/>
  <c r="Q127" i="16"/>
  <c r="R127" i="16" s="1"/>
  <c r="Q136" i="16"/>
  <c r="R136" i="16" s="1"/>
  <c r="Q19" i="16"/>
  <c r="R19" i="16" s="1"/>
  <c r="Q10" i="16"/>
  <c r="R10" i="16" s="1"/>
  <c r="Q22" i="16"/>
  <c r="R22" i="16" s="1"/>
  <c r="Q31" i="16"/>
  <c r="R31" i="16" s="1"/>
  <c r="Q41" i="16"/>
  <c r="R41" i="16" s="1"/>
  <c r="Q46" i="16"/>
  <c r="R46" i="16" s="1"/>
  <c r="Q55" i="16"/>
  <c r="R55" i="16" s="1"/>
  <c r="Q65" i="16"/>
  <c r="R65" i="16" s="1"/>
  <c r="Q76" i="16"/>
  <c r="R76" i="16" s="1"/>
  <c r="Q89" i="16"/>
  <c r="R89" i="16" s="1"/>
  <c r="Q91" i="16"/>
  <c r="R91" i="16" s="1"/>
  <c r="Q94" i="16"/>
  <c r="R94" i="16" s="1"/>
  <c r="Q103" i="16"/>
  <c r="R103" i="16" s="1"/>
  <c r="Q106" i="16"/>
  <c r="R106" i="16" s="1"/>
  <c r="Q108" i="16"/>
  <c r="R108" i="16" s="1"/>
  <c r="Q113" i="16"/>
  <c r="R113" i="16" s="1"/>
  <c r="Q122" i="16"/>
  <c r="R122" i="16" s="1"/>
  <c r="Q126" i="16"/>
  <c r="R126" i="16" s="1"/>
  <c r="Q138" i="16"/>
  <c r="R138" i="16" s="1"/>
  <c r="Q140" i="16"/>
  <c r="R140" i="16" s="1"/>
  <c r="Q145" i="16"/>
  <c r="R145" i="16" s="1"/>
  <c r="Q8" i="16"/>
  <c r="R8" i="16" s="1"/>
  <c r="Q24" i="16"/>
  <c r="R24" i="16" s="1"/>
  <c r="Q40" i="16"/>
  <c r="R40" i="16" s="1"/>
  <c r="Q69" i="16"/>
  <c r="R69" i="16" s="1"/>
  <c r="Q72" i="16"/>
  <c r="R72" i="16" s="1"/>
  <c r="Q98" i="16"/>
  <c r="R98" i="16" s="1"/>
  <c r="Q118" i="16"/>
  <c r="R118" i="16" s="1"/>
  <c r="Q20" i="16"/>
  <c r="R20" i="16" s="1"/>
  <c r="Q36" i="16"/>
  <c r="R36" i="16" s="1"/>
  <c r="Q54" i="16"/>
  <c r="R54" i="16" s="1"/>
  <c r="Q86" i="16"/>
  <c r="R86" i="16" s="1"/>
  <c r="Q117" i="16"/>
  <c r="R117" i="16" s="1"/>
  <c r="Q120" i="16"/>
  <c r="R120" i="16" s="1"/>
  <c r="Q149" i="16"/>
  <c r="R149" i="16" s="1"/>
  <c r="Q152" i="16"/>
  <c r="R152" i="16" s="1"/>
  <c r="Q50" i="16"/>
  <c r="R50" i="16" s="1"/>
  <c r="Q66" i="16"/>
  <c r="R66" i="16" s="1"/>
  <c r="Q82" i="16"/>
  <c r="R82" i="16" s="1"/>
  <c r="Q114" i="16"/>
  <c r="R114" i="16" s="1"/>
  <c r="Q130" i="16"/>
  <c r="R130" i="16" s="1"/>
  <c r="Q146" i="16"/>
  <c r="R146" i="16" s="1"/>
  <c r="P153" i="15" l="1"/>
  <c r="K153" i="15"/>
  <c r="L153" i="15" s="1"/>
  <c r="P152" i="15"/>
  <c r="K152" i="15"/>
  <c r="L152" i="15" s="1"/>
  <c r="P151" i="15"/>
  <c r="K151" i="15"/>
  <c r="L151" i="15" s="1"/>
  <c r="P150" i="15"/>
  <c r="K150" i="15"/>
  <c r="L150" i="15" s="1"/>
  <c r="Q150" i="15" s="1"/>
  <c r="R150" i="15" s="1"/>
  <c r="P149" i="15"/>
  <c r="K149" i="15"/>
  <c r="L149" i="15" s="1"/>
  <c r="P148" i="15"/>
  <c r="K148" i="15"/>
  <c r="L148" i="15" s="1"/>
  <c r="P147" i="15"/>
  <c r="K147" i="15"/>
  <c r="L147" i="15" s="1"/>
  <c r="P146" i="15"/>
  <c r="K146" i="15"/>
  <c r="L146" i="15" s="1"/>
  <c r="P145" i="15"/>
  <c r="K145" i="15"/>
  <c r="L145" i="15" s="1"/>
  <c r="P144" i="15"/>
  <c r="K144" i="15"/>
  <c r="L144" i="15" s="1"/>
  <c r="P143" i="15"/>
  <c r="K143" i="15"/>
  <c r="L143" i="15" s="1"/>
  <c r="P142" i="15"/>
  <c r="K142" i="15"/>
  <c r="L142" i="15" s="1"/>
  <c r="P141" i="15"/>
  <c r="K141" i="15"/>
  <c r="L141" i="15" s="1"/>
  <c r="P140" i="15"/>
  <c r="K140" i="15"/>
  <c r="L140" i="15" s="1"/>
  <c r="P139" i="15"/>
  <c r="K139" i="15"/>
  <c r="L139" i="15" s="1"/>
  <c r="P138" i="15"/>
  <c r="K138" i="15"/>
  <c r="L138" i="15" s="1"/>
  <c r="P137" i="15"/>
  <c r="K137" i="15"/>
  <c r="L137" i="15" s="1"/>
  <c r="P136" i="15"/>
  <c r="K136" i="15"/>
  <c r="L136" i="15" s="1"/>
  <c r="P135" i="15"/>
  <c r="K135" i="15"/>
  <c r="L135" i="15" s="1"/>
  <c r="P134" i="15"/>
  <c r="K134" i="15"/>
  <c r="L134" i="15" s="1"/>
  <c r="Q134" i="15" s="1"/>
  <c r="R134" i="15" s="1"/>
  <c r="P133" i="15"/>
  <c r="K133" i="15"/>
  <c r="L133" i="15" s="1"/>
  <c r="P132" i="15"/>
  <c r="K132" i="15"/>
  <c r="L132" i="15" s="1"/>
  <c r="P131" i="15"/>
  <c r="K131" i="15"/>
  <c r="L131" i="15" s="1"/>
  <c r="P130" i="15"/>
  <c r="K130" i="15"/>
  <c r="L130" i="15" s="1"/>
  <c r="P129" i="15"/>
  <c r="K129" i="15"/>
  <c r="L129" i="15" s="1"/>
  <c r="P128" i="15"/>
  <c r="K128" i="15"/>
  <c r="L128" i="15" s="1"/>
  <c r="Q128" i="15" s="1"/>
  <c r="R128" i="15" s="1"/>
  <c r="P127" i="15"/>
  <c r="K127" i="15"/>
  <c r="L127" i="15" s="1"/>
  <c r="P126" i="15"/>
  <c r="K126" i="15"/>
  <c r="L126" i="15" s="1"/>
  <c r="Q126" i="15" s="1"/>
  <c r="R126" i="15" s="1"/>
  <c r="P125" i="15"/>
  <c r="K125" i="15"/>
  <c r="L125" i="15" s="1"/>
  <c r="P124" i="15"/>
  <c r="K124" i="15"/>
  <c r="L124" i="15" s="1"/>
  <c r="P123" i="15"/>
  <c r="K123" i="15"/>
  <c r="L123" i="15" s="1"/>
  <c r="P122" i="15"/>
  <c r="K122" i="15"/>
  <c r="L122" i="15" s="1"/>
  <c r="Q122" i="15" s="1"/>
  <c r="R122" i="15" s="1"/>
  <c r="P121" i="15"/>
  <c r="K121" i="15"/>
  <c r="L121" i="15" s="1"/>
  <c r="P120" i="15"/>
  <c r="K120" i="15"/>
  <c r="L120" i="15" s="1"/>
  <c r="P119" i="15"/>
  <c r="K119" i="15"/>
  <c r="L119" i="15" s="1"/>
  <c r="P118" i="15"/>
  <c r="K118" i="15"/>
  <c r="L118" i="15" s="1"/>
  <c r="Q118" i="15" s="1"/>
  <c r="R118" i="15" s="1"/>
  <c r="P117" i="15"/>
  <c r="K117" i="15"/>
  <c r="L117" i="15" s="1"/>
  <c r="P116" i="15"/>
  <c r="K116" i="15"/>
  <c r="L116" i="15" s="1"/>
  <c r="P115" i="15"/>
  <c r="K115" i="15"/>
  <c r="L115" i="15" s="1"/>
  <c r="P114" i="15"/>
  <c r="K114" i="15"/>
  <c r="L114" i="15" s="1"/>
  <c r="P113" i="15"/>
  <c r="K113" i="15"/>
  <c r="L113" i="15" s="1"/>
  <c r="P112" i="15"/>
  <c r="K112" i="15"/>
  <c r="L112" i="15" s="1"/>
  <c r="P111" i="15"/>
  <c r="K111" i="15"/>
  <c r="L111" i="15" s="1"/>
  <c r="P110" i="15"/>
  <c r="K110" i="15"/>
  <c r="L110" i="15" s="1"/>
  <c r="Q110" i="15" s="1"/>
  <c r="R110" i="15" s="1"/>
  <c r="P109" i="15"/>
  <c r="K109" i="15"/>
  <c r="L109" i="15" s="1"/>
  <c r="P108" i="15"/>
  <c r="K108" i="15"/>
  <c r="L108" i="15" s="1"/>
  <c r="Q108" i="15" s="1"/>
  <c r="R108" i="15" s="1"/>
  <c r="P107" i="15"/>
  <c r="K107" i="15"/>
  <c r="L107" i="15" s="1"/>
  <c r="P106" i="15"/>
  <c r="K106" i="15"/>
  <c r="L106" i="15" s="1"/>
  <c r="Q106" i="15" s="1"/>
  <c r="R106" i="15" s="1"/>
  <c r="P105" i="15"/>
  <c r="L105" i="15"/>
  <c r="K105" i="15"/>
  <c r="P104" i="15"/>
  <c r="K104" i="15"/>
  <c r="L104" i="15" s="1"/>
  <c r="P103" i="15"/>
  <c r="K103" i="15"/>
  <c r="L103" i="15" s="1"/>
  <c r="P102" i="15"/>
  <c r="K102" i="15"/>
  <c r="L102" i="15" s="1"/>
  <c r="P101" i="15"/>
  <c r="K101" i="15"/>
  <c r="L101" i="15" s="1"/>
  <c r="P100" i="15"/>
  <c r="K100" i="15"/>
  <c r="L100" i="15" s="1"/>
  <c r="P99" i="15"/>
  <c r="K99" i="15"/>
  <c r="L99" i="15" s="1"/>
  <c r="P98" i="15"/>
  <c r="K98" i="15"/>
  <c r="L98" i="15" s="1"/>
  <c r="P97" i="15"/>
  <c r="K97" i="15"/>
  <c r="L97" i="15" s="1"/>
  <c r="P96" i="15"/>
  <c r="K96" i="15"/>
  <c r="L96" i="15" s="1"/>
  <c r="P95" i="15"/>
  <c r="K95" i="15"/>
  <c r="L95" i="15" s="1"/>
  <c r="P94" i="15"/>
  <c r="K94" i="15"/>
  <c r="L94" i="15" s="1"/>
  <c r="P93" i="15"/>
  <c r="K93" i="15"/>
  <c r="L93" i="15" s="1"/>
  <c r="P92" i="15"/>
  <c r="K92" i="15"/>
  <c r="L92" i="15" s="1"/>
  <c r="P91" i="15"/>
  <c r="K91" i="15"/>
  <c r="L91" i="15" s="1"/>
  <c r="P90" i="15"/>
  <c r="K90" i="15"/>
  <c r="L90" i="15" s="1"/>
  <c r="P89" i="15"/>
  <c r="K89" i="15"/>
  <c r="L89" i="15" s="1"/>
  <c r="P88" i="15"/>
  <c r="K88" i="15"/>
  <c r="L88" i="15" s="1"/>
  <c r="P87" i="15"/>
  <c r="K87" i="15"/>
  <c r="L87" i="15" s="1"/>
  <c r="P86" i="15"/>
  <c r="L86" i="15"/>
  <c r="K86" i="15"/>
  <c r="P85" i="15"/>
  <c r="K85" i="15"/>
  <c r="L85" i="15" s="1"/>
  <c r="P84" i="15"/>
  <c r="K84" i="15"/>
  <c r="L84" i="15" s="1"/>
  <c r="P83" i="15"/>
  <c r="K83" i="15"/>
  <c r="L83" i="15" s="1"/>
  <c r="P82" i="15"/>
  <c r="K82" i="15"/>
  <c r="L82" i="15" s="1"/>
  <c r="P81" i="15"/>
  <c r="K81" i="15"/>
  <c r="L81" i="15" s="1"/>
  <c r="P80" i="15"/>
  <c r="K80" i="15"/>
  <c r="L80" i="15" s="1"/>
  <c r="P79" i="15"/>
  <c r="K79" i="15"/>
  <c r="L79" i="15" s="1"/>
  <c r="Q79" i="15" s="1"/>
  <c r="R79" i="15" s="1"/>
  <c r="P78" i="15"/>
  <c r="K78" i="15"/>
  <c r="L78" i="15" s="1"/>
  <c r="P77" i="15"/>
  <c r="K77" i="15"/>
  <c r="L77" i="15" s="1"/>
  <c r="Q77" i="15" s="1"/>
  <c r="R77" i="15" s="1"/>
  <c r="P76" i="15"/>
  <c r="K76" i="15"/>
  <c r="L76" i="15" s="1"/>
  <c r="P75" i="15"/>
  <c r="K75" i="15"/>
  <c r="L75" i="15" s="1"/>
  <c r="Q75" i="15" s="1"/>
  <c r="R75" i="15" s="1"/>
  <c r="P74" i="15"/>
  <c r="K74" i="15"/>
  <c r="L74" i="15" s="1"/>
  <c r="P73" i="15"/>
  <c r="L73" i="15"/>
  <c r="Q73" i="15" s="1"/>
  <c r="R73" i="15" s="1"/>
  <c r="K73" i="15"/>
  <c r="P72" i="15"/>
  <c r="K72" i="15"/>
  <c r="L72" i="15" s="1"/>
  <c r="P71" i="15"/>
  <c r="K71" i="15"/>
  <c r="L71" i="15" s="1"/>
  <c r="P70" i="15"/>
  <c r="K70" i="15"/>
  <c r="L70" i="15" s="1"/>
  <c r="P69" i="15"/>
  <c r="K69" i="15"/>
  <c r="L69" i="15" s="1"/>
  <c r="P68" i="15"/>
  <c r="K68" i="15"/>
  <c r="L68" i="15" s="1"/>
  <c r="P67" i="15"/>
  <c r="K67" i="15"/>
  <c r="L67" i="15" s="1"/>
  <c r="P66" i="15"/>
  <c r="K66" i="15"/>
  <c r="L66" i="15" s="1"/>
  <c r="P65" i="15"/>
  <c r="K65" i="15"/>
  <c r="L65" i="15" s="1"/>
  <c r="P64" i="15"/>
  <c r="K64" i="15"/>
  <c r="L64" i="15" s="1"/>
  <c r="P63" i="15"/>
  <c r="K63" i="15"/>
  <c r="L63" i="15" s="1"/>
  <c r="P62" i="15"/>
  <c r="K62" i="15"/>
  <c r="L62" i="15" s="1"/>
  <c r="P61" i="15"/>
  <c r="K61" i="15"/>
  <c r="L61" i="15" s="1"/>
  <c r="P60" i="15"/>
  <c r="K60" i="15"/>
  <c r="L60" i="15" s="1"/>
  <c r="P59" i="15"/>
  <c r="K59" i="15"/>
  <c r="L59" i="15" s="1"/>
  <c r="P58" i="15"/>
  <c r="K58" i="15"/>
  <c r="L58" i="15" s="1"/>
  <c r="P57" i="15"/>
  <c r="K57" i="15"/>
  <c r="L57" i="15" s="1"/>
  <c r="P56" i="15"/>
  <c r="K56" i="15"/>
  <c r="L56" i="15" s="1"/>
  <c r="P55" i="15"/>
  <c r="K55" i="15"/>
  <c r="L55" i="15" s="1"/>
  <c r="P54" i="15"/>
  <c r="K54" i="15"/>
  <c r="L54" i="15" s="1"/>
  <c r="Q54" i="15" s="1"/>
  <c r="R54" i="15" s="1"/>
  <c r="P53" i="15"/>
  <c r="K53" i="15"/>
  <c r="L53" i="15" s="1"/>
  <c r="P52" i="15"/>
  <c r="K52" i="15"/>
  <c r="L52" i="15" s="1"/>
  <c r="P51" i="15"/>
  <c r="K51" i="15"/>
  <c r="L51" i="15" s="1"/>
  <c r="P50" i="15"/>
  <c r="K50" i="15"/>
  <c r="L50" i="15" s="1"/>
  <c r="P49" i="15"/>
  <c r="K49" i="15"/>
  <c r="L49" i="15" s="1"/>
  <c r="P48" i="15"/>
  <c r="K48" i="15"/>
  <c r="L48" i="15" s="1"/>
  <c r="P47" i="15"/>
  <c r="K47" i="15"/>
  <c r="L47" i="15" s="1"/>
  <c r="P46" i="15"/>
  <c r="K46" i="15"/>
  <c r="L46" i="15" s="1"/>
  <c r="Q46" i="15" s="1"/>
  <c r="R46" i="15" s="1"/>
  <c r="P45" i="15"/>
  <c r="K45" i="15"/>
  <c r="L45" i="15" s="1"/>
  <c r="P44" i="15"/>
  <c r="K44" i="15"/>
  <c r="L44" i="15" s="1"/>
  <c r="Q44" i="15" s="1"/>
  <c r="R44" i="15" s="1"/>
  <c r="P43" i="15"/>
  <c r="K43" i="15"/>
  <c r="L43" i="15" s="1"/>
  <c r="P42" i="15"/>
  <c r="K42" i="15"/>
  <c r="L42" i="15" s="1"/>
  <c r="Q42" i="15" s="1"/>
  <c r="R42" i="15" s="1"/>
  <c r="P41" i="15"/>
  <c r="L41" i="15"/>
  <c r="K41" i="15"/>
  <c r="P40" i="15"/>
  <c r="K40" i="15"/>
  <c r="L40" i="15" s="1"/>
  <c r="P39" i="15"/>
  <c r="K39" i="15"/>
  <c r="L39" i="15" s="1"/>
  <c r="P38" i="15"/>
  <c r="K38" i="15"/>
  <c r="L38" i="15" s="1"/>
  <c r="P37" i="15"/>
  <c r="K37" i="15"/>
  <c r="L37" i="15" s="1"/>
  <c r="P36" i="15"/>
  <c r="K36" i="15"/>
  <c r="L36" i="15" s="1"/>
  <c r="Q36" i="15" s="1"/>
  <c r="R36" i="15" s="1"/>
  <c r="P35" i="15"/>
  <c r="K35" i="15"/>
  <c r="L35" i="15" s="1"/>
  <c r="P34" i="15"/>
  <c r="K34" i="15"/>
  <c r="L34" i="15" s="1"/>
  <c r="Q34" i="15" s="1"/>
  <c r="R34" i="15" s="1"/>
  <c r="P33" i="15"/>
  <c r="K33" i="15"/>
  <c r="L33" i="15" s="1"/>
  <c r="P32" i="15"/>
  <c r="K32" i="15"/>
  <c r="L32" i="15" s="1"/>
  <c r="P31" i="15"/>
  <c r="K31" i="15"/>
  <c r="L31" i="15" s="1"/>
  <c r="P30" i="15"/>
  <c r="K30" i="15"/>
  <c r="L30" i="15" s="1"/>
  <c r="P29" i="15"/>
  <c r="K29" i="15"/>
  <c r="L29" i="15" s="1"/>
  <c r="P28" i="15"/>
  <c r="K28" i="15"/>
  <c r="L28" i="15" s="1"/>
  <c r="P27" i="15"/>
  <c r="K27" i="15"/>
  <c r="L27" i="15" s="1"/>
  <c r="P26" i="15"/>
  <c r="K26" i="15"/>
  <c r="L26" i="15" s="1"/>
  <c r="Q26" i="15" s="1"/>
  <c r="R26" i="15" s="1"/>
  <c r="P25" i="15"/>
  <c r="K25" i="15"/>
  <c r="L25" i="15" s="1"/>
  <c r="P24" i="15"/>
  <c r="K24" i="15"/>
  <c r="L24" i="15" s="1"/>
  <c r="P23" i="15"/>
  <c r="K23" i="15"/>
  <c r="L23" i="15" s="1"/>
  <c r="P22" i="15"/>
  <c r="K22" i="15"/>
  <c r="L22" i="15" s="1"/>
  <c r="P21" i="15"/>
  <c r="K21" i="15"/>
  <c r="L21" i="15" s="1"/>
  <c r="P20" i="15"/>
  <c r="K20" i="15"/>
  <c r="L20" i="15" s="1"/>
  <c r="P19" i="15"/>
  <c r="K19" i="15"/>
  <c r="L19" i="15" s="1"/>
  <c r="P18" i="15"/>
  <c r="K18" i="15"/>
  <c r="L18" i="15" s="1"/>
  <c r="P17" i="15"/>
  <c r="K17" i="15"/>
  <c r="L17" i="15" s="1"/>
  <c r="P16" i="15"/>
  <c r="K16" i="15"/>
  <c r="L16" i="15" s="1"/>
  <c r="P15" i="15"/>
  <c r="K15" i="15"/>
  <c r="L15" i="15" s="1"/>
  <c r="P14" i="15"/>
  <c r="K14" i="15"/>
  <c r="L14" i="15" s="1"/>
  <c r="P13" i="15"/>
  <c r="K13" i="15"/>
  <c r="L13" i="15" s="1"/>
  <c r="P12" i="15"/>
  <c r="K12" i="15"/>
  <c r="L12" i="15" s="1"/>
  <c r="Q12" i="15" s="1"/>
  <c r="R12" i="15" s="1"/>
  <c r="P11" i="15"/>
  <c r="K11" i="15"/>
  <c r="L11" i="15" s="1"/>
  <c r="P10" i="15"/>
  <c r="K10" i="15"/>
  <c r="L10" i="15" s="1"/>
  <c r="P9" i="15"/>
  <c r="K9" i="15"/>
  <c r="L9" i="15" s="1"/>
  <c r="P8" i="15"/>
  <c r="K8" i="15"/>
  <c r="L8" i="15" s="1"/>
  <c r="Q8" i="15" s="1"/>
  <c r="R8" i="15" s="1"/>
  <c r="P7" i="15"/>
  <c r="L7" i="15"/>
  <c r="K7" i="15"/>
  <c r="P6" i="15"/>
  <c r="K6" i="15"/>
  <c r="L6" i="15" s="1"/>
  <c r="P5" i="15"/>
  <c r="K5" i="15"/>
  <c r="L5" i="15" s="1"/>
  <c r="P4" i="15"/>
  <c r="K4" i="15"/>
  <c r="L4" i="15" s="1"/>
  <c r="P3" i="15"/>
  <c r="K3" i="15"/>
  <c r="L3" i="15" s="1"/>
  <c r="P2" i="15"/>
  <c r="K2" i="15"/>
  <c r="L2" i="15" s="1"/>
  <c r="Q70" i="15" l="1"/>
  <c r="R70" i="15" s="1"/>
  <c r="Q87" i="15"/>
  <c r="R87" i="15" s="1"/>
  <c r="Q89" i="15"/>
  <c r="R89" i="15" s="1"/>
  <c r="Q97" i="15"/>
  <c r="R97" i="15" s="1"/>
  <c r="Q144" i="15"/>
  <c r="R144" i="15" s="1"/>
  <c r="Q9" i="15"/>
  <c r="R9" i="15" s="1"/>
  <c r="Q11" i="15"/>
  <c r="R11" i="15" s="1"/>
  <c r="Q15" i="15"/>
  <c r="R15" i="15" s="1"/>
  <c r="Q17" i="15"/>
  <c r="R17" i="15" s="1"/>
  <c r="Q19" i="15"/>
  <c r="R19" i="15" s="1"/>
  <c r="Q25" i="15"/>
  <c r="R25" i="15" s="1"/>
  <c r="Q74" i="15"/>
  <c r="R74" i="15" s="1"/>
  <c r="Q76" i="15"/>
  <c r="R76" i="15" s="1"/>
  <c r="Q78" i="15"/>
  <c r="R78" i="15" s="1"/>
  <c r="Q105" i="15"/>
  <c r="R105" i="15" s="1"/>
  <c r="Q107" i="15"/>
  <c r="R107" i="15" s="1"/>
  <c r="Q109" i="15"/>
  <c r="R109" i="15" s="1"/>
  <c r="Q111" i="15"/>
  <c r="R111" i="15" s="1"/>
  <c r="Q115" i="15"/>
  <c r="R115" i="15" s="1"/>
  <c r="Q119" i="15"/>
  <c r="R119" i="15" s="1"/>
  <c r="Q121" i="15"/>
  <c r="R121" i="15" s="1"/>
  <c r="Q123" i="15"/>
  <c r="R123" i="15" s="1"/>
  <c r="Q125" i="15"/>
  <c r="R125" i="15" s="1"/>
  <c r="Q129" i="15"/>
  <c r="R129" i="15" s="1"/>
  <c r="Q135" i="15"/>
  <c r="R135" i="15" s="1"/>
  <c r="Q137" i="15"/>
  <c r="R137" i="15" s="1"/>
  <c r="Q151" i="15"/>
  <c r="R151" i="15" s="1"/>
  <c r="Q153" i="15"/>
  <c r="R153" i="15" s="1"/>
  <c r="Q41" i="15"/>
  <c r="R41" i="15" s="1"/>
  <c r="Q43" i="15"/>
  <c r="R43" i="15" s="1"/>
  <c r="Q45" i="15"/>
  <c r="R45" i="15" s="1"/>
  <c r="Q47" i="15"/>
  <c r="R47" i="15" s="1"/>
  <c r="Q55" i="15"/>
  <c r="R55" i="15" s="1"/>
  <c r="Q57" i="15"/>
  <c r="R57" i="15" s="1"/>
  <c r="Q65" i="15"/>
  <c r="R65" i="15" s="1"/>
  <c r="Q102" i="15"/>
  <c r="R102" i="15" s="1"/>
  <c r="Q30" i="15"/>
  <c r="R30" i="15" s="1"/>
  <c r="Q16" i="15"/>
  <c r="R16" i="15" s="1"/>
  <c r="Q18" i="15"/>
  <c r="R18" i="15" s="1"/>
  <c r="Q20" i="15"/>
  <c r="R20" i="15" s="1"/>
  <c r="Q33" i="15"/>
  <c r="R33" i="15" s="1"/>
  <c r="Q35" i="15"/>
  <c r="R35" i="15" s="1"/>
  <c r="Q67" i="15"/>
  <c r="R67" i="15" s="1"/>
  <c r="Q69" i="15"/>
  <c r="R69" i="15" s="1"/>
  <c r="Q86" i="15"/>
  <c r="R86" i="15" s="1"/>
  <c r="Q99" i="15"/>
  <c r="R99" i="15" s="1"/>
  <c r="Q101" i="15"/>
  <c r="R101" i="15" s="1"/>
  <c r="Q2" i="15"/>
  <c r="R2" i="15" s="1"/>
  <c r="Q4" i="15"/>
  <c r="R4" i="15" s="1"/>
  <c r="Q6" i="15"/>
  <c r="R6" i="15" s="1"/>
  <c r="Q13" i="15"/>
  <c r="R13" i="15" s="1"/>
  <c r="Q24" i="15"/>
  <c r="R24" i="15" s="1"/>
  <c r="Q40" i="15"/>
  <c r="R40" i="15" s="1"/>
  <c r="Q51" i="15"/>
  <c r="R51" i="15" s="1"/>
  <c r="Q58" i="15"/>
  <c r="R58" i="15" s="1"/>
  <c r="Q62" i="15"/>
  <c r="R62" i="15" s="1"/>
  <c r="Q64" i="15"/>
  <c r="R64" i="15" s="1"/>
  <c r="Q83" i="15"/>
  <c r="R83" i="15" s="1"/>
  <c r="Q90" i="15"/>
  <c r="R90" i="15" s="1"/>
  <c r="Q94" i="15"/>
  <c r="R94" i="15" s="1"/>
  <c r="Q96" i="15"/>
  <c r="R96" i="15" s="1"/>
  <c r="Q139" i="15"/>
  <c r="R139" i="15" s="1"/>
  <c r="Q141" i="15"/>
  <c r="R141" i="15" s="1"/>
  <c r="Q143" i="15"/>
  <c r="R143" i="15" s="1"/>
  <c r="Q147" i="15"/>
  <c r="R147" i="15" s="1"/>
  <c r="Q3" i="15"/>
  <c r="R3" i="15" s="1"/>
  <c r="Q5" i="15"/>
  <c r="R5" i="15" s="1"/>
  <c r="Q28" i="15"/>
  <c r="R28" i="15" s="1"/>
  <c r="Q48" i="15"/>
  <c r="R48" i="15" s="1"/>
  <c r="Q59" i="15"/>
  <c r="R59" i="15" s="1"/>
  <c r="Q61" i="15"/>
  <c r="R61" i="15" s="1"/>
  <c r="Q71" i="15"/>
  <c r="R71" i="15" s="1"/>
  <c r="Q80" i="15"/>
  <c r="R80" i="15" s="1"/>
  <c r="Q91" i="15"/>
  <c r="R91" i="15" s="1"/>
  <c r="Q93" i="15"/>
  <c r="R93" i="15" s="1"/>
  <c r="Q103" i="15"/>
  <c r="R103" i="15" s="1"/>
  <c r="Q112" i="15"/>
  <c r="R112" i="15" s="1"/>
  <c r="Q131" i="15"/>
  <c r="R131" i="15" s="1"/>
  <c r="Q133" i="15"/>
  <c r="R133" i="15" s="1"/>
  <c r="Q138" i="15"/>
  <c r="R138" i="15" s="1"/>
  <c r="Q140" i="15"/>
  <c r="R140" i="15" s="1"/>
  <c r="Q142" i="15"/>
  <c r="R142" i="15" s="1"/>
  <c r="Q31" i="15"/>
  <c r="R31" i="15" s="1"/>
  <c r="Q81" i="15"/>
  <c r="R81" i="15" s="1"/>
  <c r="Q145" i="15"/>
  <c r="R145" i="15" s="1"/>
  <c r="Q7" i="15"/>
  <c r="R7" i="15" s="1"/>
  <c r="Q14" i="15"/>
  <c r="R14" i="15" s="1"/>
  <c r="Q22" i="15"/>
  <c r="R22" i="15" s="1"/>
  <c r="Q23" i="15"/>
  <c r="R23" i="15" s="1"/>
  <c r="Q27" i="15"/>
  <c r="R27" i="15" s="1"/>
  <c r="Q29" i="15"/>
  <c r="R29" i="15" s="1"/>
  <c r="Q38" i="15"/>
  <c r="R38" i="15" s="1"/>
  <c r="Q39" i="15"/>
  <c r="R39" i="15" s="1"/>
  <c r="Q52" i="15"/>
  <c r="R52" i="15" s="1"/>
  <c r="Q60" i="15"/>
  <c r="R60" i="15" s="1"/>
  <c r="Q68" i="15"/>
  <c r="R68" i="15" s="1"/>
  <c r="Q84" i="15"/>
  <c r="R84" i="15" s="1"/>
  <c r="Q92" i="15"/>
  <c r="R92" i="15" s="1"/>
  <c r="Q100" i="15"/>
  <c r="R100" i="15" s="1"/>
  <c r="Q116" i="15"/>
  <c r="R116" i="15" s="1"/>
  <c r="Q124" i="15"/>
  <c r="R124" i="15" s="1"/>
  <c r="Q132" i="15"/>
  <c r="R132" i="15" s="1"/>
  <c r="Q148" i="15"/>
  <c r="R148" i="15" s="1"/>
  <c r="Q49" i="15"/>
  <c r="R49" i="15" s="1"/>
  <c r="Q113" i="15"/>
  <c r="R113" i="15" s="1"/>
  <c r="Q10" i="15"/>
  <c r="R10" i="15" s="1"/>
  <c r="Q21" i="15"/>
  <c r="R21" i="15" s="1"/>
  <c r="Q37" i="15"/>
  <c r="R37" i="15" s="1"/>
  <c r="Q63" i="15"/>
  <c r="R63" i="15" s="1"/>
  <c r="Q72" i="15"/>
  <c r="R72" i="15" s="1"/>
  <c r="Q95" i="15"/>
  <c r="R95" i="15" s="1"/>
  <c r="Q104" i="15"/>
  <c r="R104" i="15" s="1"/>
  <c r="Q127" i="15"/>
  <c r="R127" i="15" s="1"/>
  <c r="Q136" i="15"/>
  <c r="R136" i="15" s="1"/>
  <c r="Q32" i="15"/>
  <c r="R32" i="15" s="1"/>
  <c r="Q53" i="15"/>
  <c r="R53" i="15" s="1"/>
  <c r="Q56" i="15"/>
  <c r="R56" i="15" s="1"/>
  <c r="Q85" i="15"/>
  <c r="R85" i="15" s="1"/>
  <c r="Q88" i="15"/>
  <c r="R88" i="15" s="1"/>
  <c r="Q117" i="15"/>
  <c r="R117" i="15" s="1"/>
  <c r="Q120" i="15"/>
  <c r="R120" i="15" s="1"/>
  <c r="Q149" i="15"/>
  <c r="R149" i="15" s="1"/>
  <c r="Q152" i="15"/>
  <c r="R152" i="15" s="1"/>
  <c r="Q50" i="15"/>
  <c r="R50" i="15" s="1"/>
  <c r="Q66" i="15"/>
  <c r="R66" i="15" s="1"/>
  <c r="Q82" i="15"/>
  <c r="R82" i="15" s="1"/>
  <c r="Q98" i="15"/>
  <c r="R98" i="15" s="1"/>
  <c r="Q114" i="15"/>
  <c r="R114" i="15" s="1"/>
  <c r="Q130" i="15"/>
  <c r="R130" i="15" s="1"/>
  <c r="Q146" i="15"/>
  <c r="R146" i="15" s="1"/>
  <c r="P153" i="14" l="1"/>
  <c r="K153" i="14"/>
  <c r="L153" i="14" s="1"/>
  <c r="P152" i="14"/>
  <c r="K152" i="14"/>
  <c r="L152" i="14" s="1"/>
  <c r="P151" i="14"/>
  <c r="K151" i="14"/>
  <c r="L151" i="14" s="1"/>
  <c r="P150" i="14"/>
  <c r="K150" i="14"/>
  <c r="L150" i="14" s="1"/>
  <c r="Q150" i="14" s="1"/>
  <c r="P149" i="14"/>
  <c r="K149" i="14"/>
  <c r="L149" i="14" s="1"/>
  <c r="P148" i="14"/>
  <c r="K148" i="14"/>
  <c r="L148" i="14" s="1"/>
  <c r="P147" i="14"/>
  <c r="K147" i="14"/>
  <c r="L147" i="14" s="1"/>
  <c r="P146" i="14"/>
  <c r="K146" i="14"/>
  <c r="L146" i="14" s="1"/>
  <c r="P145" i="14"/>
  <c r="K145" i="14"/>
  <c r="L145" i="14" s="1"/>
  <c r="P144" i="14"/>
  <c r="K144" i="14"/>
  <c r="L144" i="14" s="1"/>
  <c r="P143" i="14"/>
  <c r="K143" i="14"/>
  <c r="L143" i="14" s="1"/>
  <c r="P142" i="14"/>
  <c r="K142" i="14"/>
  <c r="L142" i="14" s="1"/>
  <c r="P141" i="14"/>
  <c r="K141" i="14"/>
  <c r="L141" i="14" s="1"/>
  <c r="P140" i="14"/>
  <c r="K140" i="14"/>
  <c r="L140" i="14" s="1"/>
  <c r="P139" i="14"/>
  <c r="K139" i="14"/>
  <c r="L139" i="14" s="1"/>
  <c r="P138" i="14"/>
  <c r="K138" i="14"/>
  <c r="L138" i="14" s="1"/>
  <c r="P137" i="14"/>
  <c r="K137" i="14"/>
  <c r="L137" i="14" s="1"/>
  <c r="P136" i="14"/>
  <c r="K136" i="14"/>
  <c r="L136" i="14" s="1"/>
  <c r="P135" i="14"/>
  <c r="K135" i="14"/>
  <c r="L135" i="14" s="1"/>
  <c r="P134" i="14"/>
  <c r="K134" i="14"/>
  <c r="L134" i="14" s="1"/>
  <c r="P133" i="14"/>
  <c r="K133" i="14"/>
  <c r="L133" i="14" s="1"/>
  <c r="P132" i="14"/>
  <c r="K132" i="14"/>
  <c r="L132" i="14" s="1"/>
  <c r="P131" i="14"/>
  <c r="K131" i="14"/>
  <c r="L131" i="14" s="1"/>
  <c r="P130" i="14"/>
  <c r="K130" i="14"/>
  <c r="L130" i="14" s="1"/>
  <c r="P129" i="14"/>
  <c r="K129" i="14"/>
  <c r="L129" i="14" s="1"/>
  <c r="P128" i="14"/>
  <c r="K128" i="14"/>
  <c r="L128" i="14" s="1"/>
  <c r="P127" i="14"/>
  <c r="K127" i="14"/>
  <c r="L127" i="14" s="1"/>
  <c r="P126" i="14"/>
  <c r="K126" i="14"/>
  <c r="L126" i="14" s="1"/>
  <c r="P125" i="14"/>
  <c r="K125" i="14"/>
  <c r="L125" i="14" s="1"/>
  <c r="Q125" i="14" s="1"/>
  <c r="P124" i="14"/>
  <c r="K124" i="14"/>
  <c r="L124" i="14" s="1"/>
  <c r="P123" i="14"/>
  <c r="K123" i="14"/>
  <c r="L123" i="14" s="1"/>
  <c r="P122" i="14"/>
  <c r="K122" i="14"/>
  <c r="L122" i="14" s="1"/>
  <c r="P121" i="14"/>
  <c r="K121" i="14"/>
  <c r="L121" i="14" s="1"/>
  <c r="P120" i="14"/>
  <c r="K120" i="14"/>
  <c r="L120" i="14" s="1"/>
  <c r="P119" i="14"/>
  <c r="K119" i="14"/>
  <c r="L119" i="14" s="1"/>
  <c r="P118" i="14"/>
  <c r="K118" i="14"/>
  <c r="L118" i="14" s="1"/>
  <c r="P117" i="14"/>
  <c r="K117" i="14"/>
  <c r="L117" i="14" s="1"/>
  <c r="P116" i="14"/>
  <c r="K116" i="14"/>
  <c r="L116" i="14" s="1"/>
  <c r="P115" i="14"/>
  <c r="K115" i="14"/>
  <c r="L115" i="14" s="1"/>
  <c r="P114" i="14"/>
  <c r="K114" i="14"/>
  <c r="L114" i="14" s="1"/>
  <c r="P113" i="14"/>
  <c r="K113" i="14"/>
  <c r="L113" i="14" s="1"/>
  <c r="P112" i="14"/>
  <c r="K112" i="14"/>
  <c r="L112" i="14" s="1"/>
  <c r="P111" i="14"/>
  <c r="K111" i="14"/>
  <c r="L111" i="14" s="1"/>
  <c r="P110" i="14"/>
  <c r="K110" i="14"/>
  <c r="L110" i="14" s="1"/>
  <c r="P109" i="14"/>
  <c r="K109" i="14"/>
  <c r="L109" i="14" s="1"/>
  <c r="Q109" i="14" s="1"/>
  <c r="P108" i="14"/>
  <c r="K108" i="14"/>
  <c r="L108" i="14" s="1"/>
  <c r="P107" i="14"/>
  <c r="K107" i="14"/>
  <c r="L107" i="14" s="1"/>
  <c r="Q107" i="14" s="1"/>
  <c r="P106" i="14"/>
  <c r="K106" i="14"/>
  <c r="L106" i="14" s="1"/>
  <c r="P105" i="14"/>
  <c r="K105" i="14"/>
  <c r="L105" i="14" s="1"/>
  <c r="Q105" i="14" s="1"/>
  <c r="P104" i="14"/>
  <c r="K104" i="14"/>
  <c r="L104" i="14" s="1"/>
  <c r="P103" i="14"/>
  <c r="K103" i="14"/>
  <c r="L103" i="14" s="1"/>
  <c r="Q103" i="14" s="1"/>
  <c r="P102" i="14"/>
  <c r="K102" i="14"/>
  <c r="L102" i="14" s="1"/>
  <c r="P101" i="14"/>
  <c r="K101" i="14"/>
  <c r="L101" i="14" s="1"/>
  <c r="P100" i="14"/>
  <c r="K100" i="14"/>
  <c r="L100" i="14" s="1"/>
  <c r="P99" i="14"/>
  <c r="K99" i="14"/>
  <c r="L99" i="14" s="1"/>
  <c r="P98" i="14"/>
  <c r="K98" i="14"/>
  <c r="L98" i="14" s="1"/>
  <c r="P97" i="14"/>
  <c r="K97" i="14"/>
  <c r="L97" i="14" s="1"/>
  <c r="P96" i="14"/>
  <c r="K96" i="14"/>
  <c r="L96" i="14" s="1"/>
  <c r="P95" i="14"/>
  <c r="K95" i="14"/>
  <c r="L95" i="14" s="1"/>
  <c r="Q95" i="14" s="1"/>
  <c r="P94" i="14"/>
  <c r="K94" i="14"/>
  <c r="L94" i="14" s="1"/>
  <c r="P93" i="14"/>
  <c r="K93" i="14"/>
  <c r="L93" i="14" s="1"/>
  <c r="Q93" i="14" s="1"/>
  <c r="P92" i="14"/>
  <c r="K92" i="14"/>
  <c r="L92" i="14" s="1"/>
  <c r="P91" i="14"/>
  <c r="K91" i="14"/>
  <c r="L91" i="14" s="1"/>
  <c r="Q91" i="14" s="1"/>
  <c r="P90" i="14"/>
  <c r="K90" i="14"/>
  <c r="L90" i="14" s="1"/>
  <c r="P89" i="14"/>
  <c r="K89" i="14"/>
  <c r="L89" i="14" s="1"/>
  <c r="Q89" i="14" s="1"/>
  <c r="P88" i="14"/>
  <c r="K88" i="14"/>
  <c r="L88" i="14" s="1"/>
  <c r="P87" i="14"/>
  <c r="K87" i="14"/>
  <c r="L87" i="14" s="1"/>
  <c r="Q87" i="14" s="1"/>
  <c r="P86" i="14"/>
  <c r="K86" i="14"/>
  <c r="L86" i="14" s="1"/>
  <c r="P85" i="14"/>
  <c r="K85" i="14"/>
  <c r="L85" i="14" s="1"/>
  <c r="Q85" i="14" s="1"/>
  <c r="P84" i="14"/>
  <c r="K84" i="14"/>
  <c r="L84" i="14" s="1"/>
  <c r="P83" i="14"/>
  <c r="K83" i="14"/>
  <c r="L83" i="14" s="1"/>
  <c r="Q83" i="14" s="1"/>
  <c r="P82" i="14"/>
  <c r="K82" i="14"/>
  <c r="L82" i="14" s="1"/>
  <c r="P81" i="14"/>
  <c r="K81" i="14"/>
  <c r="L81" i="14" s="1"/>
  <c r="P80" i="14"/>
  <c r="K80" i="14"/>
  <c r="L80" i="14" s="1"/>
  <c r="P79" i="14"/>
  <c r="K79" i="14"/>
  <c r="L79" i="14" s="1"/>
  <c r="P78" i="14"/>
  <c r="K78" i="14"/>
  <c r="L78" i="14" s="1"/>
  <c r="P77" i="14"/>
  <c r="K77" i="14"/>
  <c r="L77" i="14" s="1"/>
  <c r="P76" i="14"/>
  <c r="K76" i="14"/>
  <c r="L76" i="14" s="1"/>
  <c r="P75" i="14"/>
  <c r="K75" i="14"/>
  <c r="L75" i="14" s="1"/>
  <c r="P74" i="14"/>
  <c r="K74" i="14"/>
  <c r="L74" i="14" s="1"/>
  <c r="P73" i="14"/>
  <c r="K73" i="14"/>
  <c r="L73" i="14" s="1"/>
  <c r="Q73" i="14" s="1"/>
  <c r="P72" i="14"/>
  <c r="K72" i="14"/>
  <c r="L72" i="14" s="1"/>
  <c r="P71" i="14"/>
  <c r="K71" i="14"/>
  <c r="L71" i="14" s="1"/>
  <c r="Q71" i="14" s="1"/>
  <c r="P70" i="14"/>
  <c r="L70" i="14"/>
  <c r="K70" i="14"/>
  <c r="P69" i="14"/>
  <c r="K69" i="14"/>
  <c r="L69" i="14" s="1"/>
  <c r="P68" i="14"/>
  <c r="K68" i="14"/>
  <c r="L68" i="14" s="1"/>
  <c r="P67" i="14"/>
  <c r="K67" i="14"/>
  <c r="L67" i="14" s="1"/>
  <c r="P66" i="14"/>
  <c r="K66" i="14"/>
  <c r="L66" i="14" s="1"/>
  <c r="P65" i="14"/>
  <c r="K65" i="14"/>
  <c r="L65" i="14" s="1"/>
  <c r="P64" i="14"/>
  <c r="K64" i="14"/>
  <c r="L64" i="14" s="1"/>
  <c r="P63" i="14"/>
  <c r="K63" i="14"/>
  <c r="L63" i="14" s="1"/>
  <c r="P62" i="14"/>
  <c r="K62" i="14"/>
  <c r="L62" i="14" s="1"/>
  <c r="P61" i="14"/>
  <c r="K61" i="14"/>
  <c r="L61" i="14" s="1"/>
  <c r="P60" i="14"/>
  <c r="K60" i="14"/>
  <c r="L60" i="14" s="1"/>
  <c r="P59" i="14"/>
  <c r="K59" i="14"/>
  <c r="L59" i="14" s="1"/>
  <c r="P58" i="14"/>
  <c r="K58" i="14"/>
  <c r="L58" i="14" s="1"/>
  <c r="P57" i="14"/>
  <c r="K57" i="14"/>
  <c r="L57" i="14" s="1"/>
  <c r="P56" i="14"/>
  <c r="K56" i="14"/>
  <c r="L56" i="14" s="1"/>
  <c r="P55" i="14"/>
  <c r="K55" i="14"/>
  <c r="L55" i="14" s="1"/>
  <c r="P54" i="14"/>
  <c r="K54" i="14"/>
  <c r="L54" i="14" s="1"/>
  <c r="P53" i="14"/>
  <c r="K53" i="14"/>
  <c r="L53" i="14" s="1"/>
  <c r="P52" i="14"/>
  <c r="K52" i="14"/>
  <c r="L52" i="14" s="1"/>
  <c r="P51" i="14"/>
  <c r="K51" i="14"/>
  <c r="L51" i="14" s="1"/>
  <c r="P50" i="14"/>
  <c r="K50" i="14"/>
  <c r="L50" i="14" s="1"/>
  <c r="P49" i="14"/>
  <c r="K49" i="14"/>
  <c r="L49" i="14" s="1"/>
  <c r="P48" i="14"/>
  <c r="Q48" i="14" s="1"/>
  <c r="K48" i="14"/>
  <c r="L48" i="14" s="1"/>
  <c r="P47" i="14"/>
  <c r="K47" i="14"/>
  <c r="L47" i="14" s="1"/>
  <c r="P46" i="14"/>
  <c r="K46" i="14"/>
  <c r="L46" i="14" s="1"/>
  <c r="P45" i="14"/>
  <c r="K45" i="14"/>
  <c r="L45" i="14" s="1"/>
  <c r="P44" i="14"/>
  <c r="K44" i="14"/>
  <c r="L44" i="14" s="1"/>
  <c r="P43" i="14"/>
  <c r="K43" i="14"/>
  <c r="L43" i="14" s="1"/>
  <c r="P42" i="14"/>
  <c r="K42" i="14"/>
  <c r="L42" i="14" s="1"/>
  <c r="P41" i="14"/>
  <c r="K41" i="14"/>
  <c r="L41" i="14" s="1"/>
  <c r="P40" i="14"/>
  <c r="K40" i="14"/>
  <c r="L40" i="14" s="1"/>
  <c r="P39" i="14"/>
  <c r="K39" i="14"/>
  <c r="L39" i="14" s="1"/>
  <c r="P38" i="14"/>
  <c r="K38" i="14"/>
  <c r="L38" i="14" s="1"/>
  <c r="P37" i="14"/>
  <c r="K37" i="14"/>
  <c r="L37" i="14" s="1"/>
  <c r="P36" i="14"/>
  <c r="K36" i="14"/>
  <c r="L36" i="14" s="1"/>
  <c r="P35" i="14"/>
  <c r="K35" i="14"/>
  <c r="L35" i="14" s="1"/>
  <c r="P34" i="14"/>
  <c r="K34" i="14"/>
  <c r="L34" i="14" s="1"/>
  <c r="P33" i="14"/>
  <c r="K33" i="14"/>
  <c r="L33" i="14" s="1"/>
  <c r="P32" i="14"/>
  <c r="K32" i="14"/>
  <c r="L32" i="14" s="1"/>
  <c r="P31" i="14"/>
  <c r="K31" i="14"/>
  <c r="L31" i="14" s="1"/>
  <c r="P30" i="14"/>
  <c r="K30" i="14"/>
  <c r="L30" i="14" s="1"/>
  <c r="P29" i="14"/>
  <c r="K29" i="14"/>
  <c r="L29" i="14" s="1"/>
  <c r="P28" i="14"/>
  <c r="K28" i="14"/>
  <c r="L28" i="14" s="1"/>
  <c r="P27" i="14"/>
  <c r="K27" i="14"/>
  <c r="L27" i="14" s="1"/>
  <c r="P26" i="14"/>
  <c r="K26" i="14"/>
  <c r="L26" i="14" s="1"/>
  <c r="P25" i="14"/>
  <c r="K25" i="14"/>
  <c r="L25" i="14" s="1"/>
  <c r="P24" i="14"/>
  <c r="K24" i="14"/>
  <c r="L24" i="14" s="1"/>
  <c r="P23" i="14"/>
  <c r="K23" i="14"/>
  <c r="L23" i="14" s="1"/>
  <c r="P22" i="14"/>
  <c r="K22" i="14"/>
  <c r="L22" i="14" s="1"/>
  <c r="P21" i="14"/>
  <c r="K21" i="14"/>
  <c r="L21" i="14" s="1"/>
  <c r="P20" i="14"/>
  <c r="K20" i="14"/>
  <c r="L20" i="14" s="1"/>
  <c r="P19" i="14"/>
  <c r="K19" i="14"/>
  <c r="L19" i="14" s="1"/>
  <c r="P18" i="14"/>
  <c r="K18" i="14"/>
  <c r="L18" i="14" s="1"/>
  <c r="P17" i="14"/>
  <c r="K17" i="14"/>
  <c r="L17" i="14" s="1"/>
  <c r="P16" i="14"/>
  <c r="K16" i="14"/>
  <c r="L16" i="14" s="1"/>
  <c r="P15" i="14"/>
  <c r="K15" i="14"/>
  <c r="L15" i="14" s="1"/>
  <c r="P14" i="14"/>
  <c r="K14" i="14"/>
  <c r="L14" i="14" s="1"/>
  <c r="P13" i="14"/>
  <c r="K13" i="14"/>
  <c r="L13" i="14" s="1"/>
  <c r="P12" i="14"/>
  <c r="K12" i="14"/>
  <c r="L12" i="14" s="1"/>
  <c r="P11" i="14"/>
  <c r="K11" i="14"/>
  <c r="L11" i="14" s="1"/>
  <c r="P10" i="14"/>
  <c r="K10" i="14"/>
  <c r="L10" i="14" s="1"/>
  <c r="P9" i="14"/>
  <c r="K9" i="14"/>
  <c r="L9" i="14" s="1"/>
  <c r="P8" i="14"/>
  <c r="K8" i="14"/>
  <c r="L8" i="14" s="1"/>
  <c r="P7" i="14"/>
  <c r="K7" i="14"/>
  <c r="L7" i="14" s="1"/>
  <c r="P6" i="14"/>
  <c r="K6" i="14"/>
  <c r="L6" i="14" s="1"/>
  <c r="P5" i="14"/>
  <c r="K5" i="14"/>
  <c r="L5" i="14" s="1"/>
  <c r="P4" i="14"/>
  <c r="K4" i="14"/>
  <c r="L4" i="14" s="1"/>
  <c r="P3" i="14"/>
  <c r="K3" i="14"/>
  <c r="L3" i="14" s="1"/>
  <c r="P2" i="14"/>
  <c r="K2" i="14"/>
  <c r="L2" i="14" s="1"/>
  <c r="Q154" i="14" l="1"/>
  <c r="R154" i="14" s="1"/>
  <c r="R83" i="14"/>
  <c r="R93" i="14"/>
  <c r="R48" i="14"/>
  <c r="R85" i="14"/>
  <c r="R91" i="14"/>
  <c r="R103" i="14"/>
  <c r="R107" i="14"/>
  <c r="Q19" i="14"/>
  <c r="R19" i="14" s="1"/>
  <c r="Q47" i="14"/>
  <c r="Q70" i="14"/>
  <c r="R70" i="14" s="1"/>
  <c r="Q72" i="14"/>
  <c r="Q74" i="14"/>
  <c r="R74" i="14" s="1"/>
  <c r="Q78" i="14"/>
  <c r="Q80" i="14"/>
  <c r="R80" i="14" s="1"/>
  <c r="Q82" i="14"/>
  <c r="Q86" i="14"/>
  <c r="R86" i="14" s="1"/>
  <c r="Q90" i="14"/>
  <c r="Q96" i="14"/>
  <c r="R96" i="14" s="1"/>
  <c r="Q98" i="14"/>
  <c r="Q102" i="14"/>
  <c r="R102" i="14" s="1"/>
  <c r="Q104" i="14"/>
  <c r="Q128" i="14"/>
  <c r="R128" i="14" s="1"/>
  <c r="Q137" i="14"/>
  <c r="Q151" i="14"/>
  <c r="R151" i="14" s="1"/>
  <c r="Q153" i="14"/>
  <c r="Q139" i="14"/>
  <c r="R139" i="14" s="1"/>
  <c r="Q141" i="14"/>
  <c r="Q10" i="14"/>
  <c r="R10" i="14" s="1"/>
  <c r="Q5" i="14"/>
  <c r="Q7" i="14"/>
  <c r="R7" i="14" s="1"/>
  <c r="Q9" i="14"/>
  <c r="Q142" i="14"/>
  <c r="R142" i="14" s="1"/>
  <c r="Q144" i="14"/>
  <c r="R144" i="14" s="1"/>
  <c r="Q17" i="14"/>
  <c r="R17" i="14" s="1"/>
  <c r="Q21" i="14"/>
  <c r="Q23" i="14"/>
  <c r="R23" i="14" s="1"/>
  <c r="Q25" i="14"/>
  <c r="R25" i="14" s="1"/>
  <c r="Q61" i="14"/>
  <c r="R61" i="14" s="1"/>
  <c r="Q112" i="14"/>
  <c r="R112" i="14" s="1"/>
  <c r="Q134" i="14"/>
  <c r="R134" i="14" s="1"/>
  <c r="Q18" i="14"/>
  <c r="R18" i="14" s="1"/>
  <c r="Q60" i="14"/>
  <c r="R60" i="14" s="1"/>
  <c r="Q127" i="14"/>
  <c r="R127" i="14" s="1"/>
  <c r="Q131" i="14"/>
  <c r="R131" i="14" s="1"/>
  <c r="Q133" i="14"/>
  <c r="R133" i="14" s="1"/>
  <c r="Q2" i="14"/>
  <c r="R2" i="14" s="1"/>
  <c r="Q22" i="14"/>
  <c r="R22" i="14" s="1"/>
  <c r="Q24" i="14"/>
  <c r="R24" i="14" s="1"/>
  <c r="Q26" i="14"/>
  <c r="R26" i="14" s="1"/>
  <c r="Q50" i="14"/>
  <c r="R50" i="14" s="1"/>
  <c r="Q54" i="14"/>
  <c r="R54" i="14" s="1"/>
  <c r="Q58" i="14"/>
  <c r="R58" i="14" s="1"/>
  <c r="Q63" i="14"/>
  <c r="R63" i="14" s="1"/>
  <c r="Q67" i="14"/>
  <c r="R67" i="14" s="1"/>
  <c r="Q69" i="14"/>
  <c r="R69" i="14" s="1"/>
  <c r="Q6" i="14"/>
  <c r="R6" i="14" s="1"/>
  <c r="Q8" i="14"/>
  <c r="R8" i="14" s="1"/>
  <c r="Q115" i="14"/>
  <c r="R115" i="14" s="1"/>
  <c r="Q132" i="14"/>
  <c r="R132" i="14" s="1"/>
  <c r="Q29" i="14"/>
  <c r="R29" i="14" s="1"/>
  <c r="Q51" i="14"/>
  <c r="R51" i="14" s="1"/>
  <c r="Q53" i="14"/>
  <c r="R53" i="14" s="1"/>
  <c r="Q55" i="14"/>
  <c r="R55" i="14" s="1"/>
  <c r="Q57" i="14"/>
  <c r="R57" i="14" s="1"/>
  <c r="Q59" i="14"/>
  <c r="R59" i="14" s="1"/>
  <c r="Q64" i="14"/>
  <c r="R64" i="14" s="1"/>
  <c r="Q79" i="14"/>
  <c r="R79" i="14" s="1"/>
  <c r="Q3" i="14"/>
  <c r="R3" i="14" s="1"/>
  <c r="Q114" i="14"/>
  <c r="R114" i="14" s="1"/>
  <c r="Q118" i="14"/>
  <c r="R118" i="14" s="1"/>
  <c r="Q122" i="14"/>
  <c r="R122" i="14" s="1"/>
  <c r="Q124" i="14"/>
  <c r="R124" i="14" s="1"/>
  <c r="Q14" i="14"/>
  <c r="R14" i="14" s="1"/>
  <c r="Q16" i="14"/>
  <c r="R16" i="14" s="1"/>
  <c r="Q35" i="14"/>
  <c r="R35" i="14" s="1"/>
  <c r="Q37" i="14"/>
  <c r="R37" i="14" s="1"/>
  <c r="Q41" i="14"/>
  <c r="R41" i="14" s="1"/>
  <c r="Q43" i="14"/>
  <c r="R43" i="14" s="1"/>
  <c r="Q45" i="14"/>
  <c r="R45" i="14" s="1"/>
  <c r="Q136" i="14"/>
  <c r="R136" i="14" s="1"/>
  <c r="Q143" i="14"/>
  <c r="R143" i="14" s="1"/>
  <c r="Q111" i="14"/>
  <c r="R111" i="14" s="1"/>
  <c r="Q11" i="14"/>
  <c r="R11" i="14" s="1"/>
  <c r="Q13" i="14"/>
  <c r="R13" i="14" s="1"/>
  <c r="Q15" i="14"/>
  <c r="R15" i="14" s="1"/>
  <c r="Q30" i="14"/>
  <c r="R30" i="14" s="1"/>
  <c r="Q32" i="14"/>
  <c r="R32" i="14" s="1"/>
  <c r="Q34" i="14"/>
  <c r="R34" i="14" s="1"/>
  <c r="Q36" i="14"/>
  <c r="R36" i="14" s="1"/>
  <c r="Q38" i="14"/>
  <c r="R38" i="14" s="1"/>
  <c r="Q40" i="14"/>
  <c r="R40" i="14" s="1"/>
  <c r="Q42" i="14"/>
  <c r="R42" i="14" s="1"/>
  <c r="Q46" i="14"/>
  <c r="R46" i="14" s="1"/>
  <c r="Q66" i="14"/>
  <c r="R66" i="14" s="1"/>
  <c r="Q75" i="14"/>
  <c r="R75" i="14" s="1"/>
  <c r="Q77" i="14"/>
  <c r="R77" i="14" s="1"/>
  <c r="Q92" i="14"/>
  <c r="R92" i="14" s="1"/>
  <c r="Q99" i="14"/>
  <c r="R99" i="14" s="1"/>
  <c r="Q101" i="14"/>
  <c r="R101" i="14" s="1"/>
  <c r="Q106" i="14"/>
  <c r="R106" i="14" s="1"/>
  <c r="Q110" i="14"/>
  <c r="R110" i="14" s="1"/>
  <c r="Q119" i="14"/>
  <c r="R119" i="14" s="1"/>
  <c r="Q121" i="14"/>
  <c r="R121" i="14" s="1"/>
  <c r="Q146" i="14"/>
  <c r="R146" i="14" s="1"/>
  <c r="Q52" i="14"/>
  <c r="R52" i="14" s="1"/>
  <c r="Q65" i="14"/>
  <c r="R65" i="14" s="1"/>
  <c r="Q84" i="14"/>
  <c r="R84" i="14" s="1"/>
  <c r="Q97" i="14"/>
  <c r="R97" i="14" s="1"/>
  <c r="Q116" i="14"/>
  <c r="R116" i="14" s="1"/>
  <c r="Q129" i="14"/>
  <c r="R129" i="14" s="1"/>
  <c r="Q148" i="14"/>
  <c r="R148" i="14" s="1"/>
  <c r="Q27" i="14"/>
  <c r="R27" i="14" s="1"/>
  <c r="Q123" i="14"/>
  <c r="R123" i="14" s="1"/>
  <c r="Q130" i="14"/>
  <c r="R130" i="14" s="1"/>
  <c r="Q138" i="14"/>
  <c r="R138" i="14" s="1"/>
  <c r="Q147" i="14"/>
  <c r="R147" i="14" s="1"/>
  <c r="Q33" i="14"/>
  <c r="R33" i="14" s="1"/>
  <c r="Q39" i="14"/>
  <c r="R39" i="14" s="1"/>
  <c r="Q44" i="14"/>
  <c r="R44" i="14" s="1"/>
  <c r="Q49" i="14"/>
  <c r="R49" i="14" s="1"/>
  <c r="Q56" i="14"/>
  <c r="R56" i="14" s="1"/>
  <c r="Q62" i="14"/>
  <c r="R62" i="14" s="1"/>
  <c r="Q68" i="14"/>
  <c r="R68" i="14" s="1"/>
  <c r="Q76" i="14"/>
  <c r="R76" i="14" s="1"/>
  <c r="Q81" i="14"/>
  <c r="R81" i="14" s="1"/>
  <c r="Q88" i="14"/>
  <c r="R88" i="14" s="1"/>
  <c r="Q94" i="14"/>
  <c r="R94" i="14" s="1"/>
  <c r="Q100" i="14"/>
  <c r="R100" i="14" s="1"/>
  <c r="Q108" i="14"/>
  <c r="R108" i="14" s="1"/>
  <c r="Q113" i="14"/>
  <c r="R113" i="14" s="1"/>
  <c r="Q117" i="14"/>
  <c r="R117" i="14" s="1"/>
  <c r="Q120" i="14"/>
  <c r="R120" i="14" s="1"/>
  <c r="Q126" i="14"/>
  <c r="R126" i="14" s="1"/>
  <c r="Q135" i="14"/>
  <c r="R135" i="14" s="1"/>
  <c r="Q140" i="14"/>
  <c r="R140" i="14" s="1"/>
  <c r="Q145" i="14"/>
  <c r="R145" i="14" s="1"/>
  <c r="Q149" i="14"/>
  <c r="R149" i="14" s="1"/>
  <c r="Q152" i="14"/>
  <c r="R152" i="14" s="1"/>
  <c r="Q4" i="14"/>
  <c r="R4" i="14" s="1"/>
  <c r="Q12" i="14"/>
  <c r="R12" i="14" s="1"/>
  <c r="Q20" i="14"/>
  <c r="R20" i="14" s="1"/>
  <c r="Q28" i="14"/>
  <c r="R28" i="14" s="1"/>
  <c r="Q31" i="14"/>
  <c r="R31" i="14" s="1"/>
  <c r="R5" i="14" l="1"/>
  <c r="R153" i="14"/>
  <c r="R104" i="14"/>
  <c r="R90" i="14"/>
  <c r="R78" i="14"/>
  <c r="R47" i="14"/>
  <c r="R105" i="14"/>
  <c r="R89" i="14"/>
  <c r="R109" i="14"/>
  <c r="R71" i="14"/>
  <c r="R21" i="14"/>
  <c r="R9" i="14"/>
  <c r="R141" i="14"/>
  <c r="R137" i="14"/>
  <c r="R98" i="14"/>
  <c r="R82" i="14"/>
  <c r="R72" i="14"/>
  <c r="R125" i="14"/>
  <c r="R95" i="14"/>
  <c r="R73" i="14"/>
  <c r="R87" i="14"/>
  <c r="R150" i="14"/>
  <c r="P153" i="13"/>
  <c r="K153" i="13"/>
  <c r="L153" i="13" s="1"/>
  <c r="P152" i="13"/>
  <c r="K152" i="13"/>
  <c r="L152" i="13" s="1"/>
  <c r="P151" i="13"/>
  <c r="K151" i="13"/>
  <c r="L151" i="13" s="1"/>
  <c r="P150" i="13"/>
  <c r="K150" i="13"/>
  <c r="L150" i="13" s="1"/>
  <c r="P149" i="13"/>
  <c r="K149" i="13"/>
  <c r="L149" i="13" s="1"/>
  <c r="P148" i="13"/>
  <c r="K148" i="13"/>
  <c r="L148" i="13" s="1"/>
  <c r="P147" i="13"/>
  <c r="K147" i="13"/>
  <c r="L147" i="13" s="1"/>
  <c r="Q147" i="13" s="1"/>
  <c r="P146" i="13"/>
  <c r="K146" i="13"/>
  <c r="L146" i="13" s="1"/>
  <c r="P145" i="13"/>
  <c r="K145" i="13"/>
  <c r="L145" i="13" s="1"/>
  <c r="Q145" i="13" s="1"/>
  <c r="P144" i="13"/>
  <c r="K144" i="13"/>
  <c r="L144" i="13" s="1"/>
  <c r="P143" i="13"/>
  <c r="K143" i="13"/>
  <c r="L143" i="13" s="1"/>
  <c r="P142" i="13"/>
  <c r="K142" i="13"/>
  <c r="L142" i="13" s="1"/>
  <c r="P141" i="13"/>
  <c r="K141" i="13"/>
  <c r="L141" i="13" s="1"/>
  <c r="P140" i="13"/>
  <c r="K140" i="13"/>
  <c r="L140" i="13" s="1"/>
  <c r="P139" i="13"/>
  <c r="K139" i="13"/>
  <c r="L139" i="13" s="1"/>
  <c r="Q139" i="13" s="1"/>
  <c r="P138" i="13"/>
  <c r="K138" i="13"/>
  <c r="L138" i="13" s="1"/>
  <c r="P137" i="13"/>
  <c r="K137" i="13"/>
  <c r="L137" i="13" s="1"/>
  <c r="Q137" i="13" s="1"/>
  <c r="P136" i="13"/>
  <c r="K136" i="13"/>
  <c r="L136" i="13" s="1"/>
  <c r="P135" i="13"/>
  <c r="K135" i="13"/>
  <c r="L135" i="13" s="1"/>
  <c r="Q135" i="13" s="1"/>
  <c r="P134" i="13"/>
  <c r="K134" i="13"/>
  <c r="L134" i="13" s="1"/>
  <c r="P133" i="13"/>
  <c r="K133" i="13"/>
  <c r="L133" i="13" s="1"/>
  <c r="P132" i="13"/>
  <c r="K132" i="13"/>
  <c r="L132" i="13" s="1"/>
  <c r="P131" i="13"/>
  <c r="K131" i="13"/>
  <c r="L131" i="13" s="1"/>
  <c r="Q131" i="13" s="1"/>
  <c r="P130" i="13"/>
  <c r="K130" i="13"/>
  <c r="L130" i="13" s="1"/>
  <c r="P129" i="13"/>
  <c r="K129" i="13"/>
  <c r="L129" i="13" s="1"/>
  <c r="Q129" i="13" s="1"/>
  <c r="P128" i="13"/>
  <c r="K128" i="13"/>
  <c r="L128" i="13" s="1"/>
  <c r="P127" i="13"/>
  <c r="K127" i="13"/>
  <c r="L127" i="13" s="1"/>
  <c r="Q127" i="13" s="1"/>
  <c r="P126" i="13"/>
  <c r="K126" i="13"/>
  <c r="L126" i="13" s="1"/>
  <c r="P125" i="13"/>
  <c r="K125" i="13"/>
  <c r="L125" i="13" s="1"/>
  <c r="P124" i="13"/>
  <c r="K124" i="13"/>
  <c r="L124" i="13" s="1"/>
  <c r="P123" i="13"/>
  <c r="K123" i="13"/>
  <c r="L123" i="13" s="1"/>
  <c r="P122" i="13"/>
  <c r="K122" i="13"/>
  <c r="L122" i="13" s="1"/>
  <c r="P121" i="13"/>
  <c r="K121" i="13"/>
  <c r="L121" i="13" s="1"/>
  <c r="P120" i="13"/>
  <c r="K120" i="13"/>
  <c r="L120" i="13" s="1"/>
  <c r="P119" i="13"/>
  <c r="K119" i="13"/>
  <c r="L119" i="13" s="1"/>
  <c r="P118" i="13"/>
  <c r="K118" i="13"/>
  <c r="L118" i="13" s="1"/>
  <c r="P117" i="13"/>
  <c r="K117" i="13"/>
  <c r="L117" i="13" s="1"/>
  <c r="P116" i="13"/>
  <c r="K116" i="13"/>
  <c r="L116" i="13" s="1"/>
  <c r="P115" i="13"/>
  <c r="K115" i="13"/>
  <c r="L115" i="13" s="1"/>
  <c r="P114" i="13"/>
  <c r="K114" i="13"/>
  <c r="L114" i="13" s="1"/>
  <c r="P113" i="13"/>
  <c r="K113" i="13"/>
  <c r="L113" i="13" s="1"/>
  <c r="P112" i="13"/>
  <c r="K112" i="13"/>
  <c r="L112" i="13" s="1"/>
  <c r="P111" i="13"/>
  <c r="K111" i="13"/>
  <c r="L111" i="13" s="1"/>
  <c r="P110" i="13"/>
  <c r="K110" i="13"/>
  <c r="L110" i="13" s="1"/>
  <c r="P109" i="13"/>
  <c r="K109" i="13"/>
  <c r="L109" i="13" s="1"/>
  <c r="P108" i="13"/>
  <c r="K108" i="13"/>
  <c r="L108" i="13" s="1"/>
  <c r="P107" i="13"/>
  <c r="K107" i="13"/>
  <c r="L107" i="13" s="1"/>
  <c r="P106" i="13"/>
  <c r="K106" i="13"/>
  <c r="L106" i="13" s="1"/>
  <c r="P105" i="13"/>
  <c r="K105" i="13"/>
  <c r="L105" i="13" s="1"/>
  <c r="P104" i="13"/>
  <c r="K104" i="13"/>
  <c r="L104" i="13" s="1"/>
  <c r="P103" i="13"/>
  <c r="K103" i="13"/>
  <c r="L103" i="13" s="1"/>
  <c r="P102" i="13"/>
  <c r="K102" i="13"/>
  <c r="L102" i="13" s="1"/>
  <c r="P101" i="13"/>
  <c r="K101" i="13"/>
  <c r="L101" i="13" s="1"/>
  <c r="P100" i="13"/>
  <c r="K100" i="13"/>
  <c r="L100" i="13" s="1"/>
  <c r="P99" i="13"/>
  <c r="K99" i="13"/>
  <c r="L99" i="13" s="1"/>
  <c r="P98" i="13"/>
  <c r="K98" i="13"/>
  <c r="L98" i="13" s="1"/>
  <c r="P97" i="13"/>
  <c r="K97" i="13"/>
  <c r="L97" i="13" s="1"/>
  <c r="P96" i="13"/>
  <c r="K96" i="13"/>
  <c r="L96" i="13" s="1"/>
  <c r="P95" i="13"/>
  <c r="K95" i="13"/>
  <c r="L95" i="13" s="1"/>
  <c r="P94" i="13"/>
  <c r="K94" i="13"/>
  <c r="L94" i="13" s="1"/>
  <c r="P93" i="13"/>
  <c r="K93" i="13"/>
  <c r="L93" i="13" s="1"/>
  <c r="P92" i="13"/>
  <c r="K92" i="13"/>
  <c r="L92" i="13" s="1"/>
  <c r="P91" i="13"/>
  <c r="K91" i="13"/>
  <c r="L91" i="13" s="1"/>
  <c r="P90" i="13"/>
  <c r="K90" i="13"/>
  <c r="L90" i="13" s="1"/>
  <c r="P89" i="13"/>
  <c r="K89" i="13"/>
  <c r="L89" i="13" s="1"/>
  <c r="Q89" i="13" s="1"/>
  <c r="P88" i="13"/>
  <c r="K88" i="13"/>
  <c r="L88" i="13" s="1"/>
  <c r="P87" i="13"/>
  <c r="K87" i="13"/>
  <c r="L87" i="13" s="1"/>
  <c r="P86" i="13"/>
  <c r="K86" i="13"/>
  <c r="L86" i="13" s="1"/>
  <c r="P85" i="13"/>
  <c r="K85" i="13"/>
  <c r="L85" i="13" s="1"/>
  <c r="P84" i="13"/>
  <c r="K84" i="13"/>
  <c r="L84" i="13" s="1"/>
  <c r="P83" i="13"/>
  <c r="K83" i="13"/>
  <c r="L83" i="13" s="1"/>
  <c r="P82" i="13"/>
  <c r="K82" i="13"/>
  <c r="L82" i="13" s="1"/>
  <c r="P81" i="13"/>
  <c r="K81" i="13"/>
  <c r="L81" i="13" s="1"/>
  <c r="P80" i="13"/>
  <c r="K80" i="13"/>
  <c r="L80" i="13" s="1"/>
  <c r="P79" i="13"/>
  <c r="K79" i="13"/>
  <c r="L79" i="13" s="1"/>
  <c r="P78" i="13"/>
  <c r="K78" i="13"/>
  <c r="L78" i="13" s="1"/>
  <c r="P77" i="13"/>
  <c r="K77" i="13"/>
  <c r="L77" i="13" s="1"/>
  <c r="P76" i="13"/>
  <c r="K76" i="13"/>
  <c r="L76" i="13" s="1"/>
  <c r="P75" i="13"/>
  <c r="K75" i="13"/>
  <c r="L75" i="13" s="1"/>
  <c r="P74" i="13"/>
  <c r="K74" i="13"/>
  <c r="L74" i="13" s="1"/>
  <c r="P73" i="13"/>
  <c r="K73" i="13"/>
  <c r="L73" i="13" s="1"/>
  <c r="P72" i="13"/>
  <c r="K72" i="13"/>
  <c r="L72" i="13" s="1"/>
  <c r="P71" i="13"/>
  <c r="K71" i="13"/>
  <c r="L71" i="13" s="1"/>
  <c r="P70" i="13"/>
  <c r="K70" i="13"/>
  <c r="L70" i="13" s="1"/>
  <c r="P69" i="13"/>
  <c r="K69" i="13"/>
  <c r="L69" i="13" s="1"/>
  <c r="P68" i="13"/>
  <c r="K68" i="13"/>
  <c r="L68" i="13" s="1"/>
  <c r="P67" i="13"/>
  <c r="K67" i="13"/>
  <c r="L67" i="13" s="1"/>
  <c r="P66" i="13"/>
  <c r="K66" i="13"/>
  <c r="L66" i="13" s="1"/>
  <c r="P65" i="13"/>
  <c r="K65" i="13"/>
  <c r="L65" i="13" s="1"/>
  <c r="P64" i="13"/>
  <c r="K64" i="13"/>
  <c r="L64" i="13" s="1"/>
  <c r="P63" i="13"/>
  <c r="K63" i="13"/>
  <c r="L63" i="13" s="1"/>
  <c r="P62" i="13"/>
  <c r="K62" i="13"/>
  <c r="L62" i="13" s="1"/>
  <c r="P61" i="13"/>
  <c r="K61" i="13"/>
  <c r="L61" i="13" s="1"/>
  <c r="P60" i="13"/>
  <c r="K60" i="13"/>
  <c r="L60" i="13" s="1"/>
  <c r="P59" i="13"/>
  <c r="K59" i="13"/>
  <c r="L59" i="13" s="1"/>
  <c r="P58" i="13"/>
  <c r="K58" i="13"/>
  <c r="L58" i="13" s="1"/>
  <c r="P57" i="13"/>
  <c r="K57" i="13"/>
  <c r="L57" i="13" s="1"/>
  <c r="Q57" i="13" s="1"/>
  <c r="P56" i="13"/>
  <c r="K56" i="13"/>
  <c r="L56" i="13" s="1"/>
  <c r="P55" i="13"/>
  <c r="K55" i="13"/>
  <c r="L55" i="13" s="1"/>
  <c r="P54" i="13"/>
  <c r="K54" i="13"/>
  <c r="L54" i="13" s="1"/>
  <c r="P53" i="13"/>
  <c r="K53" i="13"/>
  <c r="L53" i="13" s="1"/>
  <c r="P52" i="13"/>
  <c r="K52" i="13"/>
  <c r="L52" i="13" s="1"/>
  <c r="P51" i="13"/>
  <c r="K51" i="13"/>
  <c r="L51" i="13" s="1"/>
  <c r="Q51" i="13" s="1"/>
  <c r="P50" i="13"/>
  <c r="K50" i="13"/>
  <c r="L50" i="13" s="1"/>
  <c r="P49" i="13"/>
  <c r="K49" i="13"/>
  <c r="L49" i="13" s="1"/>
  <c r="P48" i="13"/>
  <c r="K48" i="13"/>
  <c r="L48" i="13" s="1"/>
  <c r="P47" i="13"/>
  <c r="K47" i="13"/>
  <c r="L47" i="13" s="1"/>
  <c r="P46" i="13"/>
  <c r="K46" i="13"/>
  <c r="L46" i="13" s="1"/>
  <c r="P45" i="13"/>
  <c r="K45" i="13"/>
  <c r="L45" i="13" s="1"/>
  <c r="P44" i="13"/>
  <c r="K44" i="13"/>
  <c r="L44" i="13" s="1"/>
  <c r="P43" i="13"/>
  <c r="K43" i="13"/>
  <c r="L43" i="13" s="1"/>
  <c r="P42" i="13"/>
  <c r="K42" i="13"/>
  <c r="L42" i="13" s="1"/>
  <c r="P41" i="13"/>
  <c r="K41" i="13"/>
  <c r="L41" i="13" s="1"/>
  <c r="Q41" i="13" s="1"/>
  <c r="P40" i="13"/>
  <c r="K40" i="13"/>
  <c r="L40" i="13" s="1"/>
  <c r="P39" i="13"/>
  <c r="K39" i="13"/>
  <c r="L39" i="13" s="1"/>
  <c r="Q39" i="13" s="1"/>
  <c r="P38" i="13"/>
  <c r="K38" i="13"/>
  <c r="L38" i="13" s="1"/>
  <c r="P37" i="13"/>
  <c r="K37" i="13"/>
  <c r="L37" i="13" s="1"/>
  <c r="Q37" i="13" s="1"/>
  <c r="P36" i="13"/>
  <c r="K36" i="13"/>
  <c r="L36" i="13" s="1"/>
  <c r="P35" i="13"/>
  <c r="K35" i="13"/>
  <c r="L35" i="13" s="1"/>
  <c r="Q35" i="13" s="1"/>
  <c r="P34" i="13"/>
  <c r="K34" i="13"/>
  <c r="L34" i="13" s="1"/>
  <c r="P33" i="13"/>
  <c r="K33" i="13"/>
  <c r="L33" i="13" s="1"/>
  <c r="P32" i="13"/>
  <c r="K32" i="13"/>
  <c r="L32" i="13" s="1"/>
  <c r="P31" i="13"/>
  <c r="K31" i="13"/>
  <c r="L31" i="13" s="1"/>
  <c r="P30" i="13"/>
  <c r="K30" i="13"/>
  <c r="L30" i="13" s="1"/>
  <c r="P29" i="13"/>
  <c r="K29" i="13"/>
  <c r="L29" i="13" s="1"/>
  <c r="P28" i="13"/>
  <c r="K28" i="13"/>
  <c r="L28" i="13" s="1"/>
  <c r="P27" i="13"/>
  <c r="K27" i="13"/>
  <c r="L27" i="13" s="1"/>
  <c r="Q27" i="13" s="1"/>
  <c r="P26" i="13"/>
  <c r="K26" i="13"/>
  <c r="L26" i="13" s="1"/>
  <c r="P25" i="13"/>
  <c r="K25" i="13"/>
  <c r="L25" i="13" s="1"/>
  <c r="P24" i="13"/>
  <c r="K24" i="13"/>
  <c r="L24" i="13" s="1"/>
  <c r="P23" i="13"/>
  <c r="K23" i="13"/>
  <c r="L23" i="13" s="1"/>
  <c r="P22" i="13"/>
  <c r="K22" i="13"/>
  <c r="L22" i="13" s="1"/>
  <c r="P21" i="13"/>
  <c r="K21" i="13"/>
  <c r="L21" i="13" s="1"/>
  <c r="Q21" i="13" s="1"/>
  <c r="P20" i="13"/>
  <c r="K20" i="13"/>
  <c r="L20" i="13" s="1"/>
  <c r="P19" i="13"/>
  <c r="K19" i="13"/>
  <c r="L19" i="13" s="1"/>
  <c r="Q19" i="13" s="1"/>
  <c r="P18" i="13"/>
  <c r="K18" i="13"/>
  <c r="L18" i="13" s="1"/>
  <c r="P17" i="13"/>
  <c r="K17" i="13"/>
  <c r="L17" i="13" s="1"/>
  <c r="Q17" i="13" s="1"/>
  <c r="P16" i="13"/>
  <c r="K16" i="13"/>
  <c r="L16" i="13" s="1"/>
  <c r="P15" i="13"/>
  <c r="K15" i="13"/>
  <c r="L15" i="13" s="1"/>
  <c r="Q15" i="13" s="1"/>
  <c r="P14" i="13"/>
  <c r="K14" i="13"/>
  <c r="L14" i="13" s="1"/>
  <c r="P13" i="13"/>
  <c r="K13" i="13"/>
  <c r="L13" i="13" s="1"/>
  <c r="P12" i="13"/>
  <c r="K12" i="13"/>
  <c r="L12" i="13" s="1"/>
  <c r="P11" i="13"/>
  <c r="K11" i="13"/>
  <c r="L11" i="13" s="1"/>
  <c r="P10" i="13"/>
  <c r="K10" i="13"/>
  <c r="L10" i="13" s="1"/>
  <c r="P9" i="13"/>
  <c r="K9" i="13"/>
  <c r="L9" i="13" s="1"/>
  <c r="P8" i="13"/>
  <c r="K8" i="13"/>
  <c r="L8" i="13" s="1"/>
  <c r="P7" i="13"/>
  <c r="K7" i="13"/>
  <c r="L7" i="13" s="1"/>
  <c r="P6" i="13"/>
  <c r="K6" i="13"/>
  <c r="L6" i="13" s="1"/>
  <c r="P5" i="13"/>
  <c r="K5" i="13"/>
  <c r="L5" i="13" s="1"/>
  <c r="P4" i="13"/>
  <c r="K4" i="13"/>
  <c r="L4" i="13" s="1"/>
  <c r="P3" i="13"/>
  <c r="K3" i="13"/>
  <c r="L3" i="13" s="1"/>
  <c r="P2" i="13"/>
  <c r="K2" i="13"/>
  <c r="L2" i="13" s="1"/>
  <c r="Q22" i="13" l="1"/>
  <c r="Q38" i="13"/>
  <c r="Q42" i="13"/>
  <c r="Q52" i="13"/>
  <c r="Q90" i="13"/>
  <c r="Q92" i="13"/>
  <c r="Q100" i="13"/>
  <c r="Q126" i="13"/>
  <c r="Q128" i="13"/>
  <c r="Q130" i="13"/>
  <c r="Q134" i="13"/>
  <c r="Q136" i="13"/>
  <c r="Q138" i="13"/>
  <c r="Q142" i="13"/>
  <c r="Q144" i="13"/>
  <c r="Q146" i="13"/>
  <c r="Q150" i="13"/>
  <c r="Q152" i="13"/>
  <c r="Q153" i="13"/>
  <c r="Q115" i="13"/>
  <c r="Q3" i="13"/>
  <c r="Q91" i="13"/>
  <c r="Q5" i="13"/>
  <c r="Q7" i="13"/>
  <c r="Q9" i="13"/>
  <c r="Q58" i="13"/>
  <c r="Q68" i="13"/>
  <c r="Q70" i="13"/>
  <c r="Q72" i="13"/>
  <c r="Q74" i="13"/>
  <c r="Q78" i="13"/>
  <c r="Q80" i="13"/>
  <c r="Q82" i="13"/>
  <c r="Q84" i="13"/>
  <c r="Q101" i="13"/>
  <c r="Q103" i="13"/>
  <c r="Q117" i="13"/>
  <c r="Q119" i="13"/>
  <c r="Q121" i="13"/>
  <c r="Q29" i="13"/>
  <c r="Q67" i="13"/>
  <c r="Q69" i="13"/>
  <c r="Q71" i="13"/>
  <c r="Q73" i="13"/>
  <c r="Q75" i="13"/>
  <c r="Q81" i="13"/>
  <c r="Q83" i="13"/>
  <c r="Q102" i="13"/>
  <c r="Q116" i="13"/>
  <c r="Q118" i="13"/>
  <c r="Q120" i="13"/>
  <c r="Q31" i="13"/>
  <c r="Q33" i="13"/>
  <c r="Q43" i="13"/>
  <c r="Q49" i="13"/>
  <c r="Q54" i="13"/>
  <c r="Q56" i="13"/>
  <c r="Q61" i="13"/>
  <c r="Q65" i="13"/>
  <c r="Q86" i="13"/>
  <c r="Q88" i="13"/>
  <c r="Q93" i="13"/>
  <c r="Q97" i="13"/>
  <c r="Q99" i="13"/>
  <c r="Q106" i="13"/>
  <c r="Q108" i="13"/>
  <c r="Q110" i="13"/>
  <c r="Q112" i="13"/>
  <c r="Q114" i="13"/>
  <c r="Q123" i="13"/>
  <c r="Q2" i="13"/>
  <c r="Q6" i="13"/>
  <c r="Q11" i="13"/>
  <c r="Q13" i="13"/>
  <c r="Q23" i="13"/>
  <c r="Q25" i="13"/>
  <c r="Q30" i="13"/>
  <c r="Q48" i="13"/>
  <c r="Q50" i="13"/>
  <c r="Q53" i="13"/>
  <c r="Q55" i="13"/>
  <c r="Q62" i="13"/>
  <c r="Q64" i="13"/>
  <c r="Q66" i="13"/>
  <c r="Q85" i="13"/>
  <c r="Q87" i="13"/>
  <c r="Q94" i="13"/>
  <c r="Q96" i="13"/>
  <c r="Q98" i="13"/>
  <c r="Q105" i="13"/>
  <c r="Q107" i="13"/>
  <c r="Q113" i="13"/>
  <c r="Q122" i="13"/>
  <c r="Q44" i="13"/>
  <c r="Q79" i="13"/>
  <c r="Q109" i="13"/>
  <c r="Q124" i="13"/>
  <c r="Q140" i="13"/>
  <c r="Q10" i="13"/>
  <c r="Q14" i="13"/>
  <c r="Q26" i="13"/>
  <c r="Q45" i="13"/>
  <c r="Q59" i="13"/>
  <c r="Q60" i="13"/>
  <c r="Q76" i="13"/>
  <c r="Q77" i="13"/>
  <c r="Q111" i="13"/>
  <c r="Q18" i="13"/>
  <c r="Q34" i="13"/>
  <c r="Q46" i="13"/>
  <c r="Q47" i="13"/>
  <c r="Q63" i="13"/>
  <c r="Q95" i="13"/>
  <c r="Q104" i="13"/>
  <c r="Q132" i="13"/>
  <c r="Q143" i="13"/>
  <c r="Q148" i="13"/>
  <c r="Q151" i="13"/>
  <c r="Q8" i="13"/>
  <c r="Q16" i="13"/>
  <c r="Q20" i="13"/>
  <c r="Q24" i="13"/>
  <c r="Q28" i="13"/>
  <c r="Q32" i="13"/>
  <c r="Q36" i="13"/>
  <c r="Q40" i="13"/>
  <c r="Q4" i="13"/>
  <c r="Q12" i="13"/>
  <c r="Q125" i="13"/>
  <c r="Q141" i="13"/>
  <c r="Q133" i="13"/>
  <c r="Q149" i="13"/>
  <c r="Q154" i="13" l="1"/>
  <c r="R117" i="13" s="1"/>
  <c r="R3" i="13"/>
  <c r="P152" i="12"/>
  <c r="K152" i="12"/>
  <c r="L152" i="12" s="1"/>
  <c r="Q152" i="12" s="1"/>
  <c r="P151" i="12"/>
  <c r="K151" i="12"/>
  <c r="L151" i="12" s="1"/>
  <c r="Q151" i="12" s="1"/>
  <c r="P150" i="12"/>
  <c r="K150" i="12"/>
  <c r="L150" i="12" s="1"/>
  <c r="P149" i="12"/>
  <c r="K149" i="12"/>
  <c r="L149" i="12" s="1"/>
  <c r="P148" i="12"/>
  <c r="K148" i="12"/>
  <c r="L148" i="12" s="1"/>
  <c r="P147" i="12"/>
  <c r="K147" i="12"/>
  <c r="L147" i="12" s="1"/>
  <c r="P146" i="12"/>
  <c r="K146" i="12"/>
  <c r="L146" i="12" s="1"/>
  <c r="Q146" i="12" s="1"/>
  <c r="P145" i="12"/>
  <c r="K145" i="12"/>
  <c r="L145" i="12" s="1"/>
  <c r="P144" i="12"/>
  <c r="K144" i="12"/>
  <c r="L144" i="12" s="1"/>
  <c r="Q144" i="12" s="1"/>
  <c r="P143" i="12"/>
  <c r="K143" i="12"/>
  <c r="L143" i="12" s="1"/>
  <c r="P142" i="12"/>
  <c r="K142" i="12"/>
  <c r="L142" i="12" s="1"/>
  <c r="Q142" i="12" s="1"/>
  <c r="P141" i="12"/>
  <c r="K141" i="12"/>
  <c r="L141" i="12" s="1"/>
  <c r="P140" i="12"/>
  <c r="K140" i="12"/>
  <c r="L140" i="12" s="1"/>
  <c r="Q140" i="12" s="1"/>
  <c r="P139" i="12"/>
  <c r="K139" i="12"/>
  <c r="L139" i="12" s="1"/>
  <c r="P138" i="12"/>
  <c r="K138" i="12"/>
  <c r="L138" i="12" s="1"/>
  <c r="Q138" i="12" s="1"/>
  <c r="P137" i="12"/>
  <c r="K137" i="12"/>
  <c r="L137" i="12" s="1"/>
  <c r="P136" i="12"/>
  <c r="K136" i="12"/>
  <c r="L136" i="12" s="1"/>
  <c r="Q136" i="12" s="1"/>
  <c r="P135" i="12"/>
  <c r="K135" i="12"/>
  <c r="L135" i="12" s="1"/>
  <c r="P134" i="12"/>
  <c r="K134" i="12"/>
  <c r="L134" i="12" s="1"/>
  <c r="P133" i="12"/>
  <c r="K133" i="12"/>
  <c r="L133" i="12" s="1"/>
  <c r="Q133" i="12" s="1"/>
  <c r="P132" i="12"/>
  <c r="K132" i="12"/>
  <c r="L132" i="12" s="1"/>
  <c r="P131" i="12"/>
  <c r="K131" i="12"/>
  <c r="L131" i="12" s="1"/>
  <c r="Q131" i="12" s="1"/>
  <c r="P130" i="12"/>
  <c r="K130" i="12"/>
  <c r="L130" i="12" s="1"/>
  <c r="P129" i="12"/>
  <c r="K129" i="12"/>
  <c r="L129" i="12" s="1"/>
  <c r="Q129" i="12" s="1"/>
  <c r="P128" i="12"/>
  <c r="K128" i="12"/>
  <c r="L128" i="12" s="1"/>
  <c r="P127" i="12"/>
  <c r="K127" i="12"/>
  <c r="L127" i="12" s="1"/>
  <c r="Q127" i="12" s="1"/>
  <c r="P126" i="12"/>
  <c r="K126" i="12"/>
  <c r="L126" i="12" s="1"/>
  <c r="P125" i="12"/>
  <c r="K125" i="12"/>
  <c r="L125" i="12" s="1"/>
  <c r="P124" i="12"/>
  <c r="K124" i="12"/>
  <c r="L124" i="12" s="1"/>
  <c r="P123" i="12"/>
  <c r="K123" i="12"/>
  <c r="L123" i="12" s="1"/>
  <c r="P122" i="12"/>
  <c r="K122" i="12"/>
  <c r="L122" i="12" s="1"/>
  <c r="Q122" i="12" s="1"/>
  <c r="P121" i="12"/>
  <c r="K121" i="12"/>
  <c r="L121" i="12" s="1"/>
  <c r="P120" i="12"/>
  <c r="K120" i="12"/>
  <c r="L120" i="12" s="1"/>
  <c r="Q120" i="12" s="1"/>
  <c r="P119" i="12"/>
  <c r="K119" i="12"/>
  <c r="L119" i="12" s="1"/>
  <c r="P118" i="12"/>
  <c r="K118" i="12"/>
  <c r="L118" i="12" s="1"/>
  <c r="P117" i="12"/>
  <c r="K117" i="12"/>
  <c r="L117" i="12" s="1"/>
  <c r="P116" i="12"/>
  <c r="K116" i="12"/>
  <c r="L116" i="12" s="1"/>
  <c r="Q116" i="12" s="1"/>
  <c r="P115" i="12"/>
  <c r="K115" i="12"/>
  <c r="L115" i="12" s="1"/>
  <c r="P114" i="12"/>
  <c r="L114" i="12"/>
  <c r="Q114" i="12" s="1"/>
  <c r="K114" i="12"/>
  <c r="P113" i="12"/>
  <c r="K113" i="12"/>
  <c r="L113" i="12" s="1"/>
  <c r="P112" i="12"/>
  <c r="K112" i="12"/>
  <c r="L112" i="12" s="1"/>
  <c r="P111" i="12"/>
  <c r="K111" i="12"/>
  <c r="L111" i="12" s="1"/>
  <c r="P110" i="12"/>
  <c r="K110" i="12"/>
  <c r="L110" i="12" s="1"/>
  <c r="P109" i="12"/>
  <c r="K109" i="12"/>
  <c r="L109" i="12" s="1"/>
  <c r="P108" i="12"/>
  <c r="K108" i="12"/>
  <c r="L108" i="12" s="1"/>
  <c r="P107" i="12"/>
  <c r="K107" i="12"/>
  <c r="L107" i="12" s="1"/>
  <c r="P106" i="12"/>
  <c r="K106" i="12"/>
  <c r="L106" i="12" s="1"/>
  <c r="P105" i="12"/>
  <c r="K105" i="12"/>
  <c r="L105" i="12" s="1"/>
  <c r="P104" i="12"/>
  <c r="K104" i="12"/>
  <c r="L104" i="12" s="1"/>
  <c r="P103" i="12"/>
  <c r="K103" i="12"/>
  <c r="L103" i="12" s="1"/>
  <c r="P102" i="12"/>
  <c r="K102" i="12"/>
  <c r="L102" i="12" s="1"/>
  <c r="P101" i="12"/>
  <c r="K101" i="12"/>
  <c r="L101" i="12" s="1"/>
  <c r="P100" i="12"/>
  <c r="K100" i="12"/>
  <c r="L100" i="12" s="1"/>
  <c r="P99" i="12"/>
  <c r="K99" i="12"/>
  <c r="L99" i="12" s="1"/>
  <c r="P98" i="12"/>
  <c r="K98" i="12"/>
  <c r="L98" i="12" s="1"/>
  <c r="P97" i="12"/>
  <c r="K97" i="12"/>
  <c r="L97" i="12" s="1"/>
  <c r="P96" i="12"/>
  <c r="K96" i="12"/>
  <c r="L96" i="12" s="1"/>
  <c r="P95" i="12"/>
  <c r="K95" i="12"/>
  <c r="L95" i="12" s="1"/>
  <c r="P94" i="12"/>
  <c r="K94" i="12"/>
  <c r="L94" i="12" s="1"/>
  <c r="P93" i="12"/>
  <c r="K93" i="12"/>
  <c r="L93" i="12" s="1"/>
  <c r="P92" i="12"/>
  <c r="K92" i="12"/>
  <c r="L92" i="12" s="1"/>
  <c r="P91" i="12"/>
  <c r="K91" i="12"/>
  <c r="L91" i="12" s="1"/>
  <c r="P90" i="12"/>
  <c r="K90" i="12"/>
  <c r="L90" i="12" s="1"/>
  <c r="P89" i="12"/>
  <c r="K89" i="12"/>
  <c r="L89" i="12" s="1"/>
  <c r="P88" i="12"/>
  <c r="K88" i="12"/>
  <c r="L88" i="12" s="1"/>
  <c r="P87" i="12"/>
  <c r="K87" i="12"/>
  <c r="L87" i="12" s="1"/>
  <c r="P86" i="12"/>
  <c r="K86" i="12"/>
  <c r="L86" i="12" s="1"/>
  <c r="P85" i="12"/>
  <c r="K85" i="12"/>
  <c r="L85" i="12" s="1"/>
  <c r="P84" i="12"/>
  <c r="K84" i="12"/>
  <c r="L84" i="12" s="1"/>
  <c r="P83" i="12"/>
  <c r="K83" i="12"/>
  <c r="L83" i="12" s="1"/>
  <c r="P82" i="12"/>
  <c r="K82" i="12"/>
  <c r="L82" i="12" s="1"/>
  <c r="P81" i="12"/>
  <c r="K81" i="12"/>
  <c r="L81" i="12" s="1"/>
  <c r="P80" i="12"/>
  <c r="K80" i="12"/>
  <c r="L80" i="12" s="1"/>
  <c r="P79" i="12"/>
  <c r="K79" i="12"/>
  <c r="L79" i="12" s="1"/>
  <c r="P78" i="12"/>
  <c r="K78" i="12"/>
  <c r="L78" i="12" s="1"/>
  <c r="P77" i="12"/>
  <c r="K77" i="12"/>
  <c r="L77" i="12" s="1"/>
  <c r="P76" i="12"/>
  <c r="K76" i="12"/>
  <c r="L76" i="12" s="1"/>
  <c r="P75" i="12"/>
  <c r="K75" i="12"/>
  <c r="L75" i="12" s="1"/>
  <c r="P74" i="12"/>
  <c r="K74" i="12"/>
  <c r="L74" i="12" s="1"/>
  <c r="P73" i="12"/>
  <c r="K73" i="12"/>
  <c r="L73" i="12" s="1"/>
  <c r="P72" i="12"/>
  <c r="K72" i="12"/>
  <c r="L72" i="12" s="1"/>
  <c r="P71" i="12"/>
  <c r="K71" i="12"/>
  <c r="L71" i="12" s="1"/>
  <c r="P70" i="12"/>
  <c r="K70" i="12"/>
  <c r="L70" i="12" s="1"/>
  <c r="P69" i="12"/>
  <c r="K69" i="12"/>
  <c r="L69" i="12" s="1"/>
  <c r="P68" i="12"/>
  <c r="K68" i="12"/>
  <c r="L68" i="12" s="1"/>
  <c r="P67" i="12"/>
  <c r="K67" i="12"/>
  <c r="L67" i="12" s="1"/>
  <c r="P66" i="12"/>
  <c r="K66" i="12"/>
  <c r="L66" i="12" s="1"/>
  <c r="P65" i="12"/>
  <c r="K65" i="12"/>
  <c r="L65" i="12" s="1"/>
  <c r="P64" i="12"/>
  <c r="K64" i="12"/>
  <c r="L64" i="12" s="1"/>
  <c r="P63" i="12"/>
  <c r="K63" i="12"/>
  <c r="L63" i="12" s="1"/>
  <c r="P62" i="12"/>
  <c r="K62" i="12"/>
  <c r="L62" i="12" s="1"/>
  <c r="P61" i="12"/>
  <c r="K61" i="12"/>
  <c r="L61" i="12" s="1"/>
  <c r="P60" i="12"/>
  <c r="K60" i="12"/>
  <c r="L60" i="12" s="1"/>
  <c r="P59" i="12"/>
  <c r="K59" i="12"/>
  <c r="L59" i="12" s="1"/>
  <c r="P58" i="12"/>
  <c r="K58" i="12"/>
  <c r="L58" i="12" s="1"/>
  <c r="P57" i="12"/>
  <c r="K57" i="12"/>
  <c r="L57" i="12" s="1"/>
  <c r="P56" i="12"/>
  <c r="K56" i="12"/>
  <c r="L56" i="12" s="1"/>
  <c r="P55" i="12"/>
  <c r="K55" i="12"/>
  <c r="L55" i="12" s="1"/>
  <c r="P54" i="12"/>
  <c r="K54" i="12"/>
  <c r="L54" i="12" s="1"/>
  <c r="P53" i="12"/>
  <c r="K53" i="12"/>
  <c r="L53" i="12" s="1"/>
  <c r="P52" i="12"/>
  <c r="K52" i="12"/>
  <c r="L52" i="12" s="1"/>
  <c r="Q52" i="12" s="1"/>
  <c r="P51" i="12"/>
  <c r="K51" i="12"/>
  <c r="L51" i="12" s="1"/>
  <c r="P50" i="12"/>
  <c r="K50" i="12"/>
  <c r="L50" i="12" s="1"/>
  <c r="Q50" i="12" s="1"/>
  <c r="P49" i="12"/>
  <c r="K49" i="12"/>
  <c r="L49" i="12" s="1"/>
  <c r="Q49" i="12" s="1"/>
  <c r="P48" i="12"/>
  <c r="K48" i="12"/>
  <c r="L48" i="12" s="1"/>
  <c r="P47" i="12"/>
  <c r="K47" i="12"/>
  <c r="L47" i="12" s="1"/>
  <c r="Q47" i="12" s="1"/>
  <c r="P46" i="12"/>
  <c r="K46" i="12"/>
  <c r="L46" i="12" s="1"/>
  <c r="P45" i="12"/>
  <c r="K45" i="12"/>
  <c r="L45" i="12" s="1"/>
  <c r="Q45" i="12" s="1"/>
  <c r="P44" i="12"/>
  <c r="K44" i="12"/>
  <c r="L44" i="12" s="1"/>
  <c r="P43" i="12"/>
  <c r="K43" i="12"/>
  <c r="L43" i="12" s="1"/>
  <c r="P42" i="12"/>
  <c r="L42" i="12"/>
  <c r="K42" i="12"/>
  <c r="P41" i="12"/>
  <c r="K41" i="12"/>
  <c r="L41" i="12" s="1"/>
  <c r="P40" i="12"/>
  <c r="K40" i="12"/>
  <c r="L40" i="12" s="1"/>
  <c r="P39" i="12"/>
  <c r="K39" i="12"/>
  <c r="L39" i="12" s="1"/>
  <c r="P38" i="12"/>
  <c r="K38" i="12"/>
  <c r="L38" i="12" s="1"/>
  <c r="P37" i="12"/>
  <c r="K37" i="12"/>
  <c r="L37" i="12" s="1"/>
  <c r="P36" i="12"/>
  <c r="K36" i="12"/>
  <c r="L36" i="12" s="1"/>
  <c r="P35" i="12"/>
  <c r="K35" i="12"/>
  <c r="L35" i="12" s="1"/>
  <c r="P34" i="12"/>
  <c r="K34" i="12"/>
  <c r="L34" i="12" s="1"/>
  <c r="P33" i="12"/>
  <c r="K33" i="12"/>
  <c r="L33" i="12" s="1"/>
  <c r="P32" i="12"/>
  <c r="K32" i="12"/>
  <c r="L32" i="12" s="1"/>
  <c r="P31" i="12"/>
  <c r="K31" i="12"/>
  <c r="L31" i="12" s="1"/>
  <c r="P30" i="12"/>
  <c r="K30" i="12"/>
  <c r="L30" i="12" s="1"/>
  <c r="P29" i="12"/>
  <c r="K29" i="12"/>
  <c r="L29" i="12" s="1"/>
  <c r="P28" i="12"/>
  <c r="K28" i="12"/>
  <c r="L28" i="12" s="1"/>
  <c r="P27" i="12"/>
  <c r="K27" i="12"/>
  <c r="L27" i="12" s="1"/>
  <c r="P26" i="12"/>
  <c r="K26" i="12"/>
  <c r="L26" i="12" s="1"/>
  <c r="P25" i="12"/>
  <c r="K25" i="12"/>
  <c r="L25" i="12" s="1"/>
  <c r="P24" i="12"/>
  <c r="K24" i="12"/>
  <c r="L24" i="12" s="1"/>
  <c r="P23" i="12"/>
  <c r="K23" i="12"/>
  <c r="L23" i="12" s="1"/>
  <c r="P22" i="12"/>
  <c r="K22" i="12"/>
  <c r="L22" i="12" s="1"/>
  <c r="P21" i="12"/>
  <c r="K21" i="12"/>
  <c r="L21" i="12" s="1"/>
  <c r="P20" i="12"/>
  <c r="K20" i="12"/>
  <c r="L20" i="12" s="1"/>
  <c r="P19" i="12"/>
  <c r="K19" i="12"/>
  <c r="L19" i="12" s="1"/>
  <c r="P18" i="12"/>
  <c r="K18" i="12"/>
  <c r="L18" i="12" s="1"/>
  <c r="P17" i="12"/>
  <c r="K17" i="12"/>
  <c r="L17" i="12" s="1"/>
  <c r="P16" i="12"/>
  <c r="K16" i="12"/>
  <c r="L16" i="12" s="1"/>
  <c r="P15" i="12"/>
  <c r="K15" i="12"/>
  <c r="L15" i="12" s="1"/>
  <c r="P14" i="12"/>
  <c r="K14" i="12"/>
  <c r="L14" i="12" s="1"/>
  <c r="P13" i="12"/>
  <c r="K13" i="12"/>
  <c r="L13" i="12" s="1"/>
  <c r="P12" i="12"/>
  <c r="K12" i="12"/>
  <c r="L12" i="12" s="1"/>
  <c r="P11" i="12"/>
  <c r="K11" i="12"/>
  <c r="L11" i="12" s="1"/>
  <c r="P10" i="12"/>
  <c r="K10" i="12"/>
  <c r="L10" i="12" s="1"/>
  <c r="P9" i="12"/>
  <c r="K9" i="12"/>
  <c r="L9" i="12" s="1"/>
  <c r="Q9" i="12" s="1"/>
  <c r="P8" i="12"/>
  <c r="K8" i="12"/>
  <c r="L8" i="12" s="1"/>
  <c r="P7" i="12"/>
  <c r="K7" i="12"/>
  <c r="L7" i="12" s="1"/>
  <c r="Q7" i="12" s="1"/>
  <c r="P6" i="12"/>
  <c r="K6" i="12"/>
  <c r="L6" i="12" s="1"/>
  <c r="P5" i="12"/>
  <c r="K5" i="12"/>
  <c r="L5" i="12" s="1"/>
  <c r="P4" i="12"/>
  <c r="K4" i="12"/>
  <c r="L4" i="12" s="1"/>
  <c r="P3" i="12"/>
  <c r="K3" i="12"/>
  <c r="L3" i="12" s="1"/>
  <c r="Q3" i="12" s="1"/>
  <c r="P2" i="12"/>
  <c r="K2" i="12"/>
  <c r="L2" i="12" s="1"/>
  <c r="R90" i="13" l="1"/>
  <c r="R33" i="13"/>
  <c r="R154" i="13"/>
  <c r="R17" i="13"/>
  <c r="R41" i="13"/>
  <c r="R129" i="13"/>
  <c r="R139" i="13"/>
  <c r="R19" i="13"/>
  <c r="R137" i="13"/>
  <c r="R21" i="13"/>
  <c r="R57" i="13"/>
  <c r="R131" i="13"/>
  <c r="R145" i="13"/>
  <c r="R27" i="13"/>
  <c r="R37" i="13"/>
  <c r="R51" i="13"/>
  <c r="R35" i="13"/>
  <c r="R89" i="13"/>
  <c r="R135" i="13"/>
  <c r="R147" i="13"/>
  <c r="R39" i="13"/>
  <c r="R127" i="13"/>
  <c r="R15" i="13"/>
  <c r="R4" i="13"/>
  <c r="R128" i="13"/>
  <c r="R67" i="13"/>
  <c r="R56" i="13"/>
  <c r="R11" i="13"/>
  <c r="R76" i="13"/>
  <c r="R20" i="13"/>
  <c r="R115" i="13"/>
  <c r="R112" i="13"/>
  <c r="R63" i="13"/>
  <c r="R130" i="13"/>
  <c r="R58" i="13"/>
  <c r="R69" i="13"/>
  <c r="R61" i="13"/>
  <c r="R13" i="13"/>
  <c r="R77" i="13"/>
  <c r="R24" i="13"/>
  <c r="R79" i="13"/>
  <c r="R8" i="13"/>
  <c r="R7" i="13"/>
  <c r="R99" i="13"/>
  <c r="R143" i="13"/>
  <c r="R134" i="13"/>
  <c r="R68" i="13"/>
  <c r="R71" i="13"/>
  <c r="R65" i="13"/>
  <c r="R2" i="13"/>
  <c r="R107" i="13"/>
  <c r="R52" i="13"/>
  <c r="R86" i="13"/>
  <c r="R18" i="13"/>
  <c r="R85" i="13"/>
  <c r="R148" i="13"/>
  <c r="R54" i="13"/>
  <c r="R92" i="13"/>
  <c r="R119" i="13"/>
  <c r="R123" i="13"/>
  <c r="R45" i="13"/>
  <c r="R50" i="13"/>
  <c r="R126" i="13"/>
  <c r="R60" i="13"/>
  <c r="R5" i="13"/>
  <c r="R121" i="13"/>
  <c r="R94" i="13"/>
  <c r="R102" i="13"/>
  <c r="R9" i="13"/>
  <c r="R98" i="13"/>
  <c r="R105" i="13"/>
  <c r="R138" i="13"/>
  <c r="R72" i="13"/>
  <c r="R75" i="13"/>
  <c r="R88" i="13"/>
  <c r="R30" i="13"/>
  <c r="R122" i="13"/>
  <c r="R34" i="13"/>
  <c r="R36" i="13"/>
  <c r="R70" i="13"/>
  <c r="R53" i="13"/>
  <c r="R32" i="13"/>
  <c r="R142" i="13"/>
  <c r="R74" i="13"/>
  <c r="R81" i="13"/>
  <c r="R93" i="13"/>
  <c r="R48" i="13"/>
  <c r="R44" i="13"/>
  <c r="R46" i="13"/>
  <c r="R40" i="13"/>
  <c r="R59" i="13"/>
  <c r="R28" i="13"/>
  <c r="R103" i="13"/>
  <c r="R25" i="13"/>
  <c r="R12" i="13"/>
  <c r="R144" i="13"/>
  <c r="R78" i="13"/>
  <c r="R83" i="13"/>
  <c r="R97" i="13"/>
  <c r="R23" i="13"/>
  <c r="R10" i="13"/>
  <c r="R146" i="13"/>
  <c r="R6" i="13"/>
  <c r="R16" i="13"/>
  <c r="R114" i="13"/>
  <c r="R26" i="13"/>
  <c r="R136" i="13"/>
  <c r="R14" i="13"/>
  <c r="R91" i="13"/>
  <c r="R43" i="13"/>
  <c r="R87" i="13"/>
  <c r="R151" i="13"/>
  <c r="R132" i="13"/>
  <c r="R31" i="13"/>
  <c r="R100" i="13"/>
  <c r="R49" i="13"/>
  <c r="R109" i="13"/>
  <c r="R22" i="13"/>
  <c r="R150" i="13"/>
  <c r="R82" i="13"/>
  <c r="R116" i="13"/>
  <c r="R106" i="13"/>
  <c r="R55" i="13"/>
  <c r="R124" i="13"/>
  <c r="R95" i="13"/>
  <c r="R125" i="13"/>
  <c r="R29" i="13"/>
  <c r="R113" i="13"/>
  <c r="R38" i="13"/>
  <c r="R152" i="13"/>
  <c r="R84" i="13"/>
  <c r="R118" i="13"/>
  <c r="R108" i="13"/>
  <c r="R62" i="13"/>
  <c r="R140" i="13"/>
  <c r="R104" i="13"/>
  <c r="R141" i="13"/>
  <c r="R111" i="13"/>
  <c r="R133" i="13"/>
  <c r="R73" i="13"/>
  <c r="R96" i="13"/>
  <c r="R42" i="13"/>
  <c r="R153" i="13"/>
  <c r="R101" i="13"/>
  <c r="R120" i="13"/>
  <c r="R110" i="13"/>
  <c r="R64" i="13"/>
  <c r="R47" i="13"/>
  <c r="R80" i="13"/>
  <c r="R66" i="13"/>
  <c r="R149" i="13"/>
  <c r="Q15" i="12"/>
  <c r="Q17" i="12"/>
  <c r="Q23" i="12"/>
  <c r="Q25" i="12"/>
  <c r="Q31" i="12"/>
  <c r="Q33" i="12"/>
  <c r="Q39" i="12"/>
  <c r="Q60" i="12"/>
  <c r="Q62" i="12"/>
  <c r="Q72" i="12"/>
  <c r="Q74" i="12"/>
  <c r="Q76" i="12"/>
  <c r="Q78" i="12"/>
  <c r="Q80" i="12"/>
  <c r="Q82" i="12"/>
  <c r="Q88" i="12"/>
  <c r="Q90" i="12"/>
  <c r="Q92" i="12"/>
  <c r="Q94" i="12"/>
  <c r="Q96" i="12"/>
  <c r="Q98" i="12"/>
  <c r="Q100" i="12"/>
  <c r="Q61" i="12"/>
  <c r="Q63" i="12"/>
  <c r="Q65" i="12"/>
  <c r="Q67" i="12"/>
  <c r="Q69" i="12"/>
  <c r="Q87" i="12"/>
  <c r="Q95" i="12"/>
  <c r="Q97" i="12"/>
  <c r="Q99" i="12"/>
  <c r="Q103" i="12"/>
  <c r="Q109" i="12"/>
  <c r="Q111" i="12"/>
  <c r="Q113" i="12"/>
  <c r="Q56" i="12"/>
  <c r="Q58" i="12"/>
  <c r="Q85" i="12"/>
  <c r="Q149" i="12"/>
  <c r="Q2" i="12"/>
  <c r="Q10" i="12"/>
  <c r="Q18" i="12"/>
  <c r="Q26" i="12"/>
  <c r="Q34" i="12"/>
  <c r="Q53" i="12"/>
  <c r="Q68" i="12"/>
  <c r="Q125" i="12"/>
  <c r="Q132" i="12"/>
  <c r="Q27" i="12"/>
  <c r="Q101" i="12"/>
  <c r="Q84" i="12"/>
  <c r="Q117" i="12"/>
  <c r="Q124" i="12"/>
  <c r="Q148" i="12"/>
  <c r="Q11" i="12"/>
  <c r="Q19" i="12"/>
  <c r="Q35" i="12"/>
  <c r="Q42" i="12"/>
  <c r="Q44" i="12"/>
  <c r="Q46" i="12"/>
  <c r="Q55" i="12"/>
  <c r="Q64" i="12"/>
  <c r="Q66" i="12"/>
  <c r="Q73" i="12"/>
  <c r="Q77" i="12"/>
  <c r="Q83" i="12"/>
  <c r="Q106" i="12"/>
  <c r="Q108" i="12"/>
  <c r="Q110" i="12"/>
  <c r="Q119" i="12"/>
  <c r="Q126" i="12"/>
  <c r="Q128" i="12"/>
  <c r="Q130" i="12"/>
  <c r="Q137" i="12"/>
  <c r="Q141" i="12"/>
  <c r="Q147" i="12"/>
  <c r="Q102" i="12"/>
  <c r="Q54" i="12"/>
  <c r="Q118" i="12"/>
  <c r="Q41" i="12"/>
  <c r="Q70" i="12"/>
  <c r="Q105" i="12"/>
  <c r="Q134" i="12"/>
  <c r="Q89" i="12"/>
  <c r="Q4" i="12"/>
  <c r="Q6" i="12"/>
  <c r="Q8" i="12"/>
  <c r="Q12" i="12"/>
  <c r="Q14" i="12"/>
  <c r="Q16" i="12"/>
  <c r="Q20" i="12"/>
  <c r="Q22" i="12"/>
  <c r="Q24" i="12"/>
  <c r="Q28" i="12"/>
  <c r="Q30" i="12"/>
  <c r="Q32" i="12"/>
  <c r="Q36" i="12"/>
  <c r="Q38" i="12"/>
  <c r="Q40" i="12"/>
  <c r="Q48" i="12"/>
  <c r="Q51" i="12"/>
  <c r="Q57" i="12"/>
  <c r="Q71" i="12"/>
  <c r="Q79" i="12"/>
  <c r="Q81" i="12"/>
  <c r="Q86" i="12"/>
  <c r="Q93" i="12"/>
  <c r="Q104" i="12"/>
  <c r="Q112" i="12"/>
  <c r="Q115" i="12"/>
  <c r="Q121" i="12"/>
  <c r="Q135" i="12"/>
  <c r="Q143" i="12"/>
  <c r="Q145" i="12"/>
  <c r="Q150" i="12"/>
  <c r="Q5" i="12"/>
  <c r="Q13" i="12"/>
  <c r="Q21" i="12"/>
  <c r="Q29" i="12"/>
  <c r="Q37" i="12"/>
  <c r="Q43" i="12"/>
  <c r="Q59" i="12"/>
  <c r="Q75" i="12"/>
  <c r="Q91" i="12"/>
  <c r="Q107" i="12"/>
  <c r="Q123" i="12"/>
  <c r="Q139" i="12"/>
  <c r="Q153" i="12" l="1"/>
  <c r="R43" i="12" s="1"/>
  <c r="R147" i="12" l="1"/>
  <c r="R131" i="12"/>
  <c r="R115" i="12"/>
  <c r="R99" i="12"/>
  <c r="R151" i="12"/>
  <c r="R135" i="12"/>
  <c r="R119" i="12"/>
  <c r="R103" i="12"/>
  <c r="R87" i="12"/>
  <c r="R83" i="12"/>
  <c r="R67" i="12"/>
  <c r="R51" i="12"/>
  <c r="R71" i="12"/>
  <c r="R55" i="12"/>
  <c r="R3" i="12"/>
  <c r="R73" i="12"/>
  <c r="R102" i="12"/>
  <c r="R137" i="12"/>
  <c r="R11" i="12"/>
  <c r="R23" i="12"/>
  <c r="R34" i="12"/>
  <c r="R49" i="12"/>
  <c r="R84" i="12"/>
  <c r="R113" i="12"/>
  <c r="R148" i="12"/>
  <c r="R53" i="12"/>
  <c r="R88" i="12"/>
  <c r="R117" i="12"/>
  <c r="R152" i="12"/>
  <c r="R12" i="12"/>
  <c r="R22" i="12"/>
  <c r="R32" i="12"/>
  <c r="R48" i="12"/>
  <c r="R79" i="12"/>
  <c r="R112" i="12"/>
  <c r="R143" i="12"/>
  <c r="R93" i="12"/>
  <c r="R109" i="12"/>
  <c r="R58" i="12"/>
  <c r="R125" i="12"/>
  <c r="R25" i="12"/>
  <c r="R66" i="12"/>
  <c r="R98" i="12"/>
  <c r="R130" i="12"/>
  <c r="R56" i="12"/>
  <c r="R85" i="12"/>
  <c r="R120" i="12"/>
  <c r="R149" i="12"/>
  <c r="R15" i="12"/>
  <c r="R26" i="12"/>
  <c r="R35" i="12"/>
  <c r="R54" i="12"/>
  <c r="R89" i="12"/>
  <c r="R118" i="12"/>
  <c r="R63" i="12"/>
  <c r="R96" i="12"/>
  <c r="R127" i="12"/>
  <c r="R4" i="12"/>
  <c r="R14" i="12"/>
  <c r="R24" i="12"/>
  <c r="R36" i="12"/>
  <c r="R52" i="12"/>
  <c r="R81" i="12"/>
  <c r="R116" i="12"/>
  <c r="R145" i="12"/>
  <c r="R42" i="12"/>
  <c r="R122" i="12"/>
  <c r="R77" i="12"/>
  <c r="R141" i="12"/>
  <c r="R33" i="12"/>
  <c r="R76" i="12"/>
  <c r="R108" i="12"/>
  <c r="R140" i="12"/>
  <c r="R46" i="12"/>
  <c r="R78" i="12"/>
  <c r="R110" i="12"/>
  <c r="R142" i="12"/>
  <c r="R64" i="12"/>
  <c r="R95" i="12"/>
  <c r="R128" i="12"/>
  <c r="R7" i="12"/>
  <c r="R18" i="12"/>
  <c r="R27" i="12"/>
  <c r="R39" i="12"/>
  <c r="R72" i="12"/>
  <c r="R101" i="12"/>
  <c r="R136" i="12"/>
  <c r="R2" i="12"/>
  <c r="R65" i="12"/>
  <c r="R100" i="12"/>
  <c r="R129" i="12"/>
  <c r="R6" i="12"/>
  <c r="R16" i="12"/>
  <c r="R28" i="12"/>
  <c r="R38" i="12"/>
  <c r="R57" i="12"/>
  <c r="R86" i="12"/>
  <c r="R121" i="12"/>
  <c r="R150" i="12"/>
  <c r="R61" i="12"/>
  <c r="R138" i="12"/>
  <c r="R90" i="12"/>
  <c r="R9" i="12"/>
  <c r="R44" i="12"/>
  <c r="R82" i="12"/>
  <c r="R114" i="12"/>
  <c r="R146" i="12"/>
  <c r="R68" i="12"/>
  <c r="R97" i="12"/>
  <c r="R132" i="12"/>
  <c r="R10" i="12"/>
  <c r="R19" i="12"/>
  <c r="R31" i="12"/>
  <c r="R47" i="12"/>
  <c r="R80" i="12"/>
  <c r="R111" i="12"/>
  <c r="R144" i="12"/>
  <c r="R41" i="12"/>
  <c r="R70" i="12"/>
  <c r="R105" i="12"/>
  <c r="R134" i="12"/>
  <c r="R8" i="12"/>
  <c r="R20" i="12"/>
  <c r="R30" i="12"/>
  <c r="R40" i="12"/>
  <c r="R69" i="12"/>
  <c r="R104" i="12"/>
  <c r="R133" i="12"/>
  <c r="R45" i="12"/>
  <c r="R74" i="12"/>
  <c r="R50" i="12"/>
  <c r="R106" i="12"/>
  <c r="R17" i="12"/>
  <c r="R60" i="12"/>
  <c r="R92" i="12"/>
  <c r="R124" i="12"/>
  <c r="R62" i="12"/>
  <c r="R94" i="12"/>
  <c r="R126" i="12"/>
  <c r="R91" i="12"/>
  <c r="R75" i="12"/>
  <c r="R21" i="12"/>
  <c r="R123" i="12"/>
  <c r="R107" i="12"/>
  <c r="R29" i="12"/>
  <c r="R5" i="12"/>
  <c r="R13" i="12"/>
  <c r="R139" i="12"/>
  <c r="R59" i="12"/>
  <c r="R37" i="12"/>
  <c r="R153" i="12" l="1"/>
  <c r="P153" i="11" l="1"/>
  <c r="K153" i="11"/>
  <c r="L153" i="11" s="1"/>
  <c r="Q153" i="11" s="1"/>
  <c r="P152" i="11"/>
  <c r="K152" i="11"/>
  <c r="L152" i="11" s="1"/>
  <c r="Q152" i="11" s="1"/>
  <c r="P151" i="11"/>
  <c r="K151" i="11"/>
  <c r="L151" i="11" s="1"/>
  <c r="Q151" i="11" s="1"/>
  <c r="P150" i="11"/>
  <c r="K150" i="11"/>
  <c r="L150" i="11" s="1"/>
  <c r="P149" i="11"/>
  <c r="K149" i="11"/>
  <c r="L149" i="11" s="1"/>
  <c r="P148" i="11"/>
  <c r="K148" i="11"/>
  <c r="L148" i="11" s="1"/>
  <c r="P147" i="11"/>
  <c r="K147" i="11"/>
  <c r="L147" i="11" s="1"/>
  <c r="Q147" i="11" s="1"/>
  <c r="P146" i="11"/>
  <c r="K146" i="11"/>
  <c r="L146" i="11" s="1"/>
  <c r="P145" i="11"/>
  <c r="K145" i="11"/>
  <c r="L145" i="11" s="1"/>
  <c r="Q145" i="11" s="1"/>
  <c r="P144" i="11"/>
  <c r="K144" i="11"/>
  <c r="L144" i="11" s="1"/>
  <c r="P143" i="11"/>
  <c r="K143" i="11"/>
  <c r="L143" i="11" s="1"/>
  <c r="Q143" i="11" s="1"/>
  <c r="P142" i="11"/>
  <c r="K142" i="11"/>
  <c r="L142" i="11" s="1"/>
  <c r="P141" i="11"/>
  <c r="K141" i="11"/>
  <c r="L141" i="11" s="1"/>
  <c r="Q141" i="11" s="1"/>
  <c r="P140" i="11"/>
  <c r="K140" i="11"/>
  <c r="L140" i="11" s="1"/>
  <c r="P139" i="11"/>
  <c r="K139" i="11"/>
  <c r="L139" i="11" s="1"/>
  <c r="Q139" i="11" s="1"/>
  <c r="P138" i="11"/>
  <c r="K138" i="11"/>
  <c r="L138" i="11" s="1"/>
  <c r="P137" i="11"/>
  <c r="K137" i="11"/>
  <c r="L137" i="11" s="1"/>
  <c r="Q137" i="11" s="1"/>
  <c r="P136" i="11"/>
  <c r="K136" i="11"/>
  <c r="L136" i="11" s="1"/>
  <c r="Q136" i="11" s="1"/>
  <c r="P135" i="11"/>
  <c r="K135" i="11"/>
  <c r="L135" i="11" s="1"/>
  <c r="Q135" i="11" s="1"/>
  <c r="P134" i="11"/>
  <c r="K134" i="11"/>
  <c r="L134" i="11" s="1"/>
  <c r="P133" i="11"/>
  <c r="K133" i="11"/>
  <c r="L133" i="11" s="1"/>
  <c r="P132" i="11"/>
  <c r="K132" i="11"/>
  <c r="L132" i="11" s="1"/>
  <c r="P131" i="11"/>
  <c r="K131" i="11"/>
  <c r="L131" i="11" s="1"/>
  <c r="P130" i="11"/>
  <c r="K130" i="11"/>
  <c r="L130" i="11" s="1"/>
  <c r="P129" i="11"/>
  <c r="K129" i="11"/>
  <c r="L129" i="11" s="1"/>
  <c r="P128" i="11"/>
  <c r="K128" i="11"/>
  <c r="L128" i="11" s="1"/>
  <c r="P127" i="11"/>
  <c r="K127" i="11"/>
  <c r="L127" i="11" s="1"/>
  <c r="P126" i="11"/>
  <c r="K126" i="11"/>
  <c r="L126" i="11" s="1"/>
  <c r="P125" i="11"/>
  <c r="K125" i="11"/>
  <c r="L125" i="11" s="1"/>
  <c r="P124" i="11"/>
  <c r="K124" i="11"/>
  <c r="L124" i="11" s="1"/>
  <c r="P123" i="11"/>
  <c r="K123" i="11"/>
  <c r="L123" i="11" s="1"/>
  <c r="P122" i="11"/>
  <c r="K122" i="11"/>
  <c r="L122" i="11" s="1"/>
  <c r="P121" i="11"/>
  <c r="K121" i="11"/>
  <c r="L121" i="11" s="1"/>
  <c r="P120" i="11"/>
  <c r="K120" i="11"/>
  <c r="L120" i="11" s="1"/>
  <c r="P119" i="11"/>
  <c r="K119" i="11"/>
  <c r="L119" i="11" s="1"/>
  <c r="Q119" i="11" s="1"/>
  <c r="P118" i="11"/>
  <c r="K118" i="11"/>
  <c r="L118" i="11" s="1"/>
  <c r="P117" i="11"/>
  <c r="K117" i="11"/>
  <c r="L117" i="11" s="1"/>
  <c r="Q117" i="11" s="1"/>
  <c r="P116" i="11"/>
  <c r="K116" i="11"/>
  <c r="L116" i="11" s="1"/>
  <c r="P115" i="11"/>
  <c r="K115" i="11"/>
  <c r="L115" i="11" s="1"/>
  <c r="Q115" i="11" s="1"/>
  <c r="P114" i="11"/>
  <c r="K114" i="11"/>
  <c r="L114" i="11" s="1"/>
  <c r="P113" i="11"/>
  <c r="K113" i="11"/>
  <c r="L113" i="11" s="1"/>
  <c r="Q113" i="11" s="1"/>
  <c r="P112" i="11"/>
  <c r="K112" i="11"/>
  <c r="L112" i="11" s="1"/>
  <c r="P111" i="11"/>
  <c r="K111" i="11"/>
  <c r="L111" i="11" s="1"/>
  <c r="Q111" i="11" s="1"/>
  <c r="P110" i="11"/>
  <c r="K110" i="11"/>
  <c r="L110" i="11" s="1"/>
  <c r="P109" i="11"/>
  <c r="K109" i="11"/>
  <c r="L109" i="11" s="1"/>
  <c r="Q109" i="11" s="1"/>
  <c r="P108" i="11"/>
  <c r="K108" i="11"/>
  <c r="L108" i="11" s="1"/>
  <c r="P107" i="11"/>
  <c r="K107" i="11"/>
  <c r="L107" i="11" s="1"/>
  <c r="Q107" i="11" s="1"/>
  <c r="P106" i="11"/>
  <c r="K106" i="11"/>
  <c r="L106" i="11" s="1"/>
  <c r="P105" i="11"/>
  <c r="K105" i="11"/>
  <c r="L105" i="11" s="1"/>
  <c r="Q105" i="11" s="1"/>
  <c r="P104" i="11"/>
  <c r="K104" i="11"/>
  <c r="L104" i="11" s="1"/>
  <c r="P103" i="11"/>
  <c r="K103" i="11"/>
  <c r="L103" i="11" s="1"/>
  <c r="Q103" i="11" s="1"/>
  <c r="P102" i="11"/>
  <c r="K102" i="11"/>
  <c r="L102" i="11" s="1"/>
  <c r="P101" i="11"/>
  <c r="K101" i="11"/>
  <c r="L101" i="11" s="1"/>
  <c r="P100" i="11"/>
  <c r="K100" i="11"/>
  <c r="L100" i="11" s="1"/>
  <c r="P99" i="11"/>
  <c r="K99" i="11"/>
  <c r="L99" i="11" s="1"/>
  <c r="P98" i="11"/>
  <c r="K98" i="11"/>
  <c r="L98" i="11" s="1"/>
  <c r="P97" i="11"/>
  <c r="K97" i="11"/>
  <c r="L97" i="11" s="1"/>
  <c r="P96" i="11"/>
  <c r="K96" i="11"/>
  <c r="L96" i="11" s="1"/>
  <c r="P95" i="11"/>
  <c r="K95" i="11"/>
  <c r="L95" i="11" s="1"/>
  <c r="P94" i="11"/>
  <c r="K94" i="11"/>
  <c r="L94" i="11" s="1"/>
  <c r="P93" i="11"/>
  <c r="K93" i="11"/>
  <c r="L93" i="11" s="1"/>
  <c r="P92" i="11"/>
  <c r="K92" i="11"/>
  <c r="L92" i="11" s="1"/>
  <c r="Q92" i="11" s="1"/>
  <c r="P91" i="11"/>
  <c r="K91" i="11"/>
  <c r="L91" i="11" s="1"/>
  <c r="P90" i="11"/>
  <c r="K90" i="11"/>
  <c r="L90" i="11" s="1"/>
  <c r="Q90" i="11" s="1"/>
  <c r="P89" i="11"/>
  <c r="K89" i="11"/>
  <c r="L89" i="11" s="1"/>
  <c r="P88" i="11"/>
  <c r="K88" i="11"/>
  <c r="L88" i="11" s="1"/>
  <c r="Q88" i="11" s="1"/>
  <c r="P87" i="11"/>
  <c r="K87" i="11"/>
  <c r="L87" i="11" s="1"/>
  <c r="Q87" i="11" s="1"/>
  <c r="P86" i="11"/>
  <c r="K86" i="11"/>
  <c r="L86" i="11" s="1"/>
  <c r="P85" i="11"/>
  <c r="K85" i="11"/>
  <c r="L85" i="11" s="1"/>
  <c r="Q85" i="11" s="1"/>
  <c r="P84" i="11"/>
  <c r="K84" i="11"/>
  <c r="L84" i="11" s="1"/>
  <c r="P83" i="11"/>
  <c r="K83" i="11"/>
  <c r="L83" i="11" s="1"/>
  <c r="Q83" i="11" s="1"/>
  <c r="P82" i="11"/>
  <c r="K82" i="11"/>
  <c r="L82" i="11" s="1"/>
  <c r="P81" i="11"/>
  <c r="K81" i="11"/>
  <c r="L81" i="11" s="1"/>
  <c r="Q81" i="11" s="1"/>
  <c r="P80" i="11"/>
  <c r="K80" i="11"/>
  <c r="L80" i="11" s="1"/>
  <c r="P79" i="11"/>
  <c r="K79" i="11"/>
  <c r="L79" i="11" s="1"/>
  <c r="Q79" i="11" s="1"/>
  <c r="P78" i="11"/>
  <c r="K78" i="11"/>
  <c r="L78" i="11" s="1"/>
  <c r="P77" i="11"/>
  <c r="K77" i="11"/>
  <c r="L77" i="11" s="1"/>
  <c r="Q77" i="11" s="1"/>
  <c r="P76" i="11"/>
  <c r="K76" i="11"/>
  <c r="L76" i="11" s="1"/>
  <c r="P75" i="11"/>
  <c r="K75" i="11"/>
  <c r="L75" i="11" s="1"/>
  <c r="P74" i="11"/>
  <c r="K74" i="11"/>
  <c r="L74" i="11" s="1"/>
  <c r="P73" i="11"/>
  <c r="K73" i="11"/>
  <c r="L73" i="11" s="1"/>
  <c r="P72" i="11"/>
  <c r="K72" i="11"/>
  <c r="L72" i="11" s="1"/>
  <c r="P71" i="11"/>
  <c r="K71" i="11"/>
  <c r="L71" i="11" s="1"/>
  <c r="Q71" i="11" s="1"/>
  <c r="P70" i="11"/>
  <c r="K70" i="11"/>
  <c r="L70" i="11" s="1"/>
  <c r="Q70" i="11" s="1"/>
  <c r="P69" i="11"/>
  <c r="K69" i="11"/>
  <c r="L69" i="11" s="1"/>
  <c r="P68" i="11"/>
  <c r="K68" i="11"/>
  <c r="L68" i="11" s="1"/>
  <c r="Q68" i="11" s="1"/>
  <c r="P67" i="11"/>
  <c r="K67" i="11"/>
  <c r="L67" i="11" s="1"/>
  <c r="P66" i="11"/>
  <c r="K66" i="11"/>
  <c r="L66" i="11" s="1"/>
  <c r="Q66" i="11" s="1"/>
  <c r="P65" i="11"/>
  <c r="K65" i="11"/>
  <c r="L65" i="11" s="1"/>
  <c r="P64" i="11"/>
  <c r="K64" i="11"/>
  <c r="L64" i="11" s="1"/>
  <c r="Q64" i="11" s="1"/>
  <c r="P63" i="11"/>
  <c r="K63" i="11"/>
  <c r="L63" i="11" s="1"/>
  <c r="P62" i="11"/>
  <c r="K62" i="11"/>
  <c r="L62" i="11" s="1"/>
  <c r="Q62" i="11" s="1"/>
  <c r="P61" i="11"/>
  <c r="K61" i="11"/>
  <c r="L61" i="11" s="1"/>
  <c r="Q61" i="11" s="1"/>
  <c r="P60" i="11"/>
  <c r="K60" i="11"/>
  <c r="L60" i="11" s="1"/>
  <c r="P59" i="11"/>
  <c r="K59" i="11"/>
  <c r="L59" i="11" s="1"/>
  <c r="P58" i="11"/>
  <c r="K58" i="11"/>
  <c r="L58" i="11" s="1"/>
  <c r="P57" i="11"/>
  <c r="K57" i="11"/>
  <c r="L57" i="11" s="1"/>
  <c r="Q57" i="11" s="1"/>
  <c r="P56" i="11"/>
  <c r="K56" i="11"/>
  <c r="L56" i="11" s="1"/>
  <c r="P55" i="11"/>
  <c r="K55" i="11"/>
  <c r="L55" i="11" s="1"/>
  <c r="Q55" i="11" s="1"/>
  <c r="P54" i="11"/>
  <c r="K54" i="11"/>
  <c r="L54" i="11" s="1"/>
  <c r="P53" i="11"/>
  <c r="K53" i="11"/>
  <c r="L53" i="11" s="1"/>
  <c r="Q53" i="11" s="1"/>
  <c r="P52" i="11"/>
  <c r="K52" i="11"/>
  <c r="L52" i="11" s="1"/>
  <c r="P51" i="11"/>
  <c r="K51" i="11"/>
  <c r="L51" i="11" s="1"/>
  <c r="P50" i="11"/>
  <c r="K50" i="11"/>
  <c r="L50" i="11" s="1"/>
  <c r="P49" i="11"/>
  <c r="K49" i="11"/>
  <c r="L49" i="11" s="1"/>
  <c r="Q49" i="11" s="1"/>
  <c r="P48" i="11"/>
  <c r="K48" i="11"/>
  <c r="L48" i="11" s="1"/>
  <c r="P47" i="11"/>
  <c r="K47" i="11"/>
  <c r="L47" i="11" s="1"/>
  <c r="Q47" i="11" s="1"/>
  <c r="P46" i="11"/>
  <c r="K46" i="11"/>
  <c r="L46" i="11" s="1"/>
  <c r="P45" i="11"/>
  <c r="K45" i="11"/>
  <c r="L45" i="11" s="1"/>
  <c r="Q45" i="11" s="1"/>
  <c r="P44" i="11"/>
  <c r="K44" i="11"/>
  <c r="L44" i="11" s="1"/>
  <c r="P43" i="11"/>
  <c r="L43" i="11"/>
  <c r="K43" i="11"/>
  <c r="P42" i="11"/>
  <c r="K42" i="11"/>
  <c r="L42" i="11" s="1"/>
  <c r="P41" i="11"/>
  <c r="K41" i="11"/>
  <c r="L41" i="11" s="1"/>
  <c r="P40" i="11"/>
  <c r="K40" i="11"/>
  <c r="L40" i="11" s="1"/>
  <c r="P39" i="11"/>
  <c r="K39" i="11"/>
  <c r="L39" i="11" s="1"/>
  <c r="P38" i="11"/>
  <c r="K38" i="11"/>
  <c r="L38" i="11" s="1"/>
  <c r="P37" i="11"/>
  <c r="K37" i="11"/>
  <c r="L37" i="11" s="1"/>
  <c r="P36" i="11"/>
  <c r="K36" i="11"/>
  <c r="L36" i="11" s="1"/>
  <c r="P35" i="11"/>
  <c r="K35" i="11"/>
  <c r="L35" i="11" s="1"/>
  <c r="P34" i="11"/>
  <c r="K34" i="11"/>
  <c r="L34" i="11" s="1"/>
  <c r="P33" i="11"/>
  <c r="K33" i="11"/>
  <c r="L33" i="11" s="1"/>
  <c r="P32" i="11"/>
  <c r="K32" i="11"/>
  <c r="L32" i="11" s="1"/>
  <c r="P31" i="11"/>
  <c r="K31" i="11"/>
  <c r="L31" i="11" s="1"/>
  <c r="P30" i="11"/>
  <c r="K30" i="11"/>
  <c r="L30" i="11" s="1"/>
  <c r="P29" i="11"/>
  <c r="K29" i="11"/>
  <c r="L29" i="11" s="1"/>
  <c r="P28" i="11"/>
  <c r="K28" i="11"/>
  <c r="L28" i="11" s="1"/>
  <c r="P27" i="11"/>
  <c r="K27" i="11"/>
  <c r="L27" i="11" s="1"/>
  <c r="P26" i="11"/>
  <c r="K26" i="11"/>
  <c r="L26" i="11" s="1"/>
  <c r="P25" i="11"/>
  <c r="K25" i="11"/>
  <c r="L25" i="11" s="1"/>
  <c r="P24" i="11"/>
  <c r="K24" i="11"/>
  <c r="L24" i="11" s="1"/>
  <c r="P23" i="11"/>
  <c r="K23" i="11"/>
  <c r="L23" i="11" s="1"/>
  <c r="P22" i="11"/>
  <c r="K22" i="11"/>
  <c r="L22" i="11" s="1"/>
  <c r="Q22" i="11" s="1"/>
  <c r="P21" i="11"/>
  <c r="K21" i="11"/>
  <c r="L21" i="11" s="1"/>
  <c r="P20" i="11"/>
  <c r="K20" i="11"/>
  <c r="L20" i="11" s="1"/>
  <c r="Q20" i="11" s="1"/>
  <c r="P19" i="11"/>
  <c r="K19" i="11"/>
  <c r="L19" i="11" s="1"/>
  <c r="P18" i="11"/>
  <c r="K18" i="11"/>
  <c r="L18" i="11" s="1"/>
  <c r="Q18" i="11" s="1"/>
  <c r="P17" i="11"/>
  <c r="K17" i="11"/>
  <c r="L17" i="11" s="1"/>
  <c r="P16" i="11"/>
  <c r="K16" i="11"/>
  <c r="L16" i="11" s="1"/>
  <c r="Q16" i="11" s="1"/>
  <c r="P15" i="11"/>
  <c r="K15" i="11"/>
  <c r="L15" i="11" s="1"/>
  <c r="Q15" i="11" s="1"/>
  <c r="P14" i="11"/>
  <c r="K14" i="11"/>
  <c r="L14" i="11" s="1"/>
  <c r="P13" i="11"/>
  <c r="K13" i="11"/>
  <c r="L13" i="11" s="1"/>
  <c r="P12" i="11"/>
  <c r="K12" i="11"/>
  <c r="L12" i="11" s="1"/>
  <c r="P11" i="11"/>
  <c r="K11" i="11"/>
  <c r="L11" i="11" s="1"/>
  <c r="P10" i="11"/>
  <c r="K10" i="11"/>
  <c r="L10" i="11" s="1"/>
  <c r="P9" i="11"/>
  <c r="K9" i="11"/>
  <c r="L9" i="11" s="1"/>
  <c r="P8" i="11"/>
  <c r="K8" i="11"/>
  <c r="L8" i="11" s="1"/>
  <c r="P7" i="11"/>
  <c r="K7" i="11"/>
  <c r="L7" i="11" s="1"/>
  <c r="P6" i="11"/>
  <c r="K6" i="11"/>
  <c r="L6" i="11" s="1"/>
  <c r="P5" i="11"/>
  <c r="K5" i="11"/>
  <c r="L5" i="11" s="1"/>
  <c r="P4" i="11"/>
  <c r="K4" i="11"/>
  <c r="L4" i="11" s="1"/>
  <c r="P3" i="11"/>
  <c r="K3" i="11"/>
  <c r="L3" i="11" s="1"/>
  <c r="P2" i="11"/>
  <c r="K2" i="11"/>
  <c r="L2" i="11" s="1"/>
  <c r="Q17" i="11" l="1"/>
  <c r="Q19" i="11"/>
  <c r="Q21" i="11"/>
  <c r="Q23" i="11"/>
  <c r="Q25" i="11"/>
  <c r="Q27" i="11"/>
  <c r="Q31" i="11"/>
  <c r="Q120" i="11"/>
  <c r="Q122" i="11"/>
  <c r="Q124" i="11"/>
  <c r="Q2" i="11"/>
  <c r="Q4" i="11"/>
  <c r="Q6" i="11"/>
  <c r="Q8" i="11"/>
  <c r="Q10" i="11"/>
  <c r="Q12" i="11"/>
  <c r="Q33" i="11"/>
  <c r="Q35" i="11"/>
  <c r="Q37" i="11"/>
  <c r="Q46" i="11"/>
  <c r="Q78" i="11"/>
  <c r="Q96" i="11"/>
  <c r="Q98" i="11"/>
  <c r="Q102" i="11"/>
  <c r="Q3" i="11"/>
  <c r="Q5" i="11"/>
  <c r="Q7" i="11"/>
  <c r="Q32" i="11"/>
  <c r="Q34" i="11"/>
  <c r="Q36" i="11"/>
  <c r="Q38" i="11"/>
  <c r="Q40" i="11"/>
  <c r="Q69" i="11"/>
  <c r="Q128" i="11"/>
  <c r="Q130" i="11"/>
  <c r="Q134" i="11"/>
  <c r="Q14" i="11"/>
  <c r="Q29" i="11"/>
  <c r="Q149" i="11"/>
  <c r="Q44" i="11"/>
  <c r="Q48" i="11"/>
  <c r="Q50" i="11"/>
  <c r="Q54" i="11"/>
  <c r="Q63" i="11"/>
  <c r="Q72" i="11"/>
  <c r="Q74" i="11"/>
  <c r="Q89" i="11"/>
  <c r="Q91" i="11"/>
  <c r="Q104" i="11"/>
  <c r="Q106" i="11"/>
  <c r="Q108" i="11"/>
  <c r="Q121" i="11"/>
  <c r="Q123" i="11"/>
  <c r="Q138" i="11"/>
  <c r="Q140" i="11"/>
  <c r="Q9" i="11"/>
  <c r="Q11" i="11"/>
  <c r="Q13" i="11"/>
  <c r="Q24" i="11"/>
  <c r="Q26" i="11"/>
  <c r="Q28" i="11"/>
  <c r="Q30" i="11"/>
  <c r="Q41" i="11"/>
  <c r="Q56" i="11"/>
  <c r="Q60" i="11"/>
  <c r="Q65" i="11"/>
  <c r="Q76" i="11"/>
  <c r="Q80" i="11"/>
  <c r="Q86" i="11"/>
  <c r="Q93" i="11"/>
  <c r="Q95" i="11"/>
  <c r="Q97" i="11"/>
  <c r="Q99" i="11"/>
  <c r="Q101" i="11"/>
  <c r="Q112" i="11"/>
  <c r="Q114" i="11"/>
  <c r="Q118" i="11"/>
  <c r="Q125" i="11"/>
  <c r="Q127" i="11"/>
  <c r="Q129" i="11"/>
  <c r="Q131" i="11"/>
  <c r="Q133" i="11"/>
  <c r="Q144" i="11"/>
  <c r="Q146" i="11"/>
  <c r="Q150" i="11"/>
  <c r="Q42" i="11"/>
  <c r="Q82" i="11"/>
  <c r="Q52" i="11"/>
  <c r="Q58" i="11"/>
  <c r="Q73" i="11"/>
  <c r="Q84" i="11"/>
  <c r="Q94" i="11"/>
  <c r="Q100" i="11"/>
  <c r="Q110" i="11"/>
  <c r="Q116" i="11"/>
  <c r="Q126" i="11"/>
  <c r="Q132" i="11"/>
  <c r="Q142" i="11"/>
  <c r="Q148" i="11"/>
  <c r="Q39" i="11"/>
  <c r="Q43" i="11"/>
  <c r="Q51" i="11"/>
  <c r="Q59" i="11"/>
  <c r="Q67" i="11"/>
  <c r="Q75" i="11"/>
  <c r="Q154" i="11" l="1"/>
  <c r="R152" i="11" l="1"/>
  <c r="R148" i="11"/>
  <c r="R144" i="11"/>
  <c r="R140" i="11"/>
  <c r="R136" i="11"/>
  <c r="R132" i="11"/>
  <c r="R128" i="11"/>
  <c r="R124" i="11"/>
  <c r="R120" i="11"/>
  <c r="R116" i="11"/>
  <c r="R112" i="11"/>
  <c r="R108" i="11"/>
  <c r="R104" i="11"/>
  <c r="R100" i="11"/>
  <c r="R96" i="11"/>
  <c r="R92" i="11"/>
  <c r="R88" i="11"/>
  <c r="R84" i="11"/>
  <c r="R69" i="11"/>
  <c r="R61" i="11"/>
  <c r="R53" i="11"/>
  <c r="R45" i="11"/>
  <c r="R77" i="11"/>
  <c r="R3" i="11"/>
  <c r="R21" i="11"/>
  <c r="R42" i="11"/>
  <c r="R52" i="11"/>
  <c r="R31" i="11"/>
  <c r="R19" i="11"/>
  <c r="R44" i="11"/>
  <c r="R18" i="11"/>
  <c r="R56" i="11"/>
  <c r="R12" i="11"/>
  <c r="R25" i="11"/>
  <c r="R49" i="11"/>
  <c r="R6" i="11"/>
  <c r="R38" i="11"/>
  <c r="R74" i="11"/>
  <c r="R106" i="11"/>
  <c r="R138" i="11"/>
  <c r="R55" i="11"/>
  <c r="R90" i="11"/>
  <c r="R126" i="11"/>
  <c r="R87" i="11"/>
  <c r="R95" i="11"/>
  <c r="R103" i="11"/>
  <c r="R111" i="11"/>
  <c r="R127" i="11"/>
  <c r="R143" i="11"/>
  <c r="R97" i="11"/>
  <c r="R153" i="11"/>
  <c r="R8" i="11"/>
  <c r="R27" i="11"/>
  <c r="R50" i="11"/>
  <c r="R2" i="11"/>
  <c r="R58" i="11"/>
  <c r="R64" i="11"/>
  <c r="R24" i="11"/>
  <c r="R48" i="11"/>
  <c r="R26" i="11"/>
  <c r="R73" i="11"/>
  <c r="R15" i="11"/>
  <c r="R28" i="11"/>
  <c r="R60" i="11"/>
  <c r="R14" i="11"/>
  <c r="R57" i="11"/>
  <c r="R86" i="11"/>
  <c r="R114" i="11"/>
  <c r="R142" i="11"/>
  <c r="R63" i="11"/>
  <c r="R98" i="11"/>
  <c r="R134" i="11"/>
  <c r="R62" i="11"/>
  <c r="R78" i="11"/>
  <c r="R89" i="11"/>
  <c r="R105" i="11"/>
  <c r="R113" i="11"/>
  <c r="R129" i="11"/>
  <c r="R145" i="11"/>
  <c r="R13" i="11"/>
  <c r="R32" i="11"/>
  <c r="R76" i="11"/>
  <c r="R10" i="11"/>
  <c r="R9" i="11"/>
  <c r="R5" i="11"/>
  <c r="R29" i="11"/>
  <c r="R65" i="11"/>
  <c r="R40" i="11"/>
  <c r="R4" i="11"/>
  <c r="R20" i="11"/>
  <c r="R33" i="11"/>
  <c r="R66" i="11"/>
  <c r="R22" i="11"/>
  <c r="R68" i="11"/>
  <c r="R94" i="11"/>
  <c r="R122" i="11"/>
  <c r="R150" i="11"/>
  <c r="R71" i="11"/>
  <c r="R110" i="11"/>
  <c r="R146" i="11"/>
  <c r="R83" i="11"/>
  <c r="R91" i="11"/>
  <c r="R99" i="11"/>
  <c r="R107" i="11"/>
  <c r="R115" i="11"/>
  <c r="R123" i="11"/>
  <c r="R131" i="11"/>
  <c r="R139" i="11"/>
  <c r="R147" i="11"/>
  <c r="R16" i="11"/>
  <c r="R37" i="11"/>
  <c r="R80" i="11"/>
  <c r="R34" i="11"/>
  <c r="R17" i="11"/>
  <c r="R11" i="11"/>
  <c r="R35" i="11"/>
  <c r="R82" i="11"/>
  <c r="R41" i="11"/>
  <c r="R7" i="11"/>
  <c r="R23" i="11"/>
  <c r="R36" i="11"/>
  <c r="R81" i="11"/>
  <c r="R30" i="11"/>
  <c r="R72" i="11"/>
  <c r="R102" i="11"/>
  <c r="R130" i="11"/>
  <c r="R47" i="11"/>
  <c r="R79" i="11"/>
  <c r="R118" i="11"/>
  <c r="R54" i="11"/>
  <c r="R70" i="11"/>
  <c r="R85" i="11"/>
  <c r="R93" i="11"/>
  <c r="R101" i="11"/>
  <c r="R109" i="11"/>
  <c r="R117" i="11"/>
  <c r="R125" i="11"/>
  <c r="R133" i="11"/>
  <c r="R141" i="11"/>
  <c r="R149" i="11"/>
  <c r="R119" i="11"/>
  <c r="R135" i="11"/>
  <c r="R151" i="11"/>
  <c r="R46" i="11"/>
  <c r="R121" i="11"/>
  <c r="R137" i="11"/>
  <c r="R67" i="11"/>
  <c r="R43" i="11"/>
  <c r="R39" i="11"/>
  <c r="R59" i="11"/>
  <c r="R75" i="11"/>
  <c r="R51" i="11"/>
  <c r="R154" i="11" l="1"/>
  <c r="P153" i="10" l="1"/>
  <c r="K153" i="10"/>
  <c r="L153" i="10" s="1"/>
  <c r="P152" i="10"/>
  <c r="K152" i="10"/>
  <c r="L152" i="10" s="1"/>
  <c r="P151" i="10"/>
  <c r="K151" i="10"/>
  <c r="L151" i="10" s="1"/>
  <c r="P150" i="10"/>
  <c r="K150" i="10"/>
  <c r="L150" i="10" s="1"/>
  <c r="P149" i="10"/>
  <c r="K149" i="10"/>
  <c r="L149" i="10" s="1"/>
  <c r="Q149" i="10" s="1"/>
  <c r="P148" i="10"/>
  <c r="K148" i="10"/>
  <c r="L148" i="10" s="1"/>
  <c r="P147" i="10"/>
  <c r="K147" i="10"/>
  <c r="L147" i="10" s="1"/>
  <c r="Q147" i="10" s="1"/>
  <c r="P146" i="10"/>
  <c r="K146" i="10"/>
  <c r="L146" i="10" s="1"/>
  <c r="P145" i="10"/>
  <c r="K145" i="10"/>
  <c r="L145" i="10" s="1"/>
  <c r="P144" i="10"/>
  <c r="K144" i="10"/>
  <c r="L144" i="10" s="1"/>
  <c r="P143" i="10"/>
  <c r="K143" i="10"/>
  <c r="L143" i="10" s="1"/>
  <c r="P142" i="10"/>
  <c r="K142" i="10"/>
  <c r="L142" i="10" s="1"/>
  <c r="Q142" i="10" s="1"/>
  <c r="P141" i="10"/>
  <c r="K141" i="10"/>
  <c r="L141" i="10" s="1"/>
  <c r="P140" i="10"/>
  <c r="K140" i="10"/>
  <c r="L140" i="10" s="1"/>
  <c r="P139" i="10"/>
  <c r="K139" i="10"/>
  <c r="L139" i="10" s="1"/>
  <c r="P138" i="10"/>
  <c r="K138" i="10"/>
  <c r="L138" i="10" s="1"/>
  <c r="P137" i="10"/>
  <c r="K137" i="10"/>
  <c r="L137" i="10" s="1"/>
  <c r="P136" i="10"/>
  <c r="K136" i="10"/>
  <c r="L136" i="10" s="1"/>
  <c r="P135" i="10"/>
  <c r="K135" i="10"/>
  <c r="L135" i="10" s="1"/>
  <c r="P134" i="10"/>
  <c r="K134" i="10"/>
  <c r="L134" i="10" s="1"/>
  <c r="P133" i="10"/>
  <c r="K133" i="10"/>
  <c r="L133" i="10" s="1"/>
  <c r="P132" i="10"/>
  <c r="K132" i="10"/>
  <c r="L132" i="10" s="1"/>
  <c r="P131" i="10"/>
  <c r="K131" i="10"/>
  <c r="L131" i="10" s="1"/>
  <c r="P130" i="10"/>
  <c r="K130" i="10"/>
  <c r="L130" i="10" s="1"/>
  <c r="P129" i="10"/>
  <c r="K129" i="10"/>
  <c r="L129" i="10" s="1"/>
  <c r="P128" i="10"/>
  <c r="K128" i="10"/>
  <c r="L128" i="10" s="1"/>
  <c r="P127" i="10"/>
  <c r="K127" i="10"/>
  <c r="L127" i="10" s="1"/>
  <c r="P126" i="10"/>
  <c r="K126" i="10"/>
  <c r="L126" i="10" s="1"/>
  <c r="P125" i="10"/>
  <c r="K125" i="10"/>
  <c r="L125" i="10" s="1"/>
  <c r="P124" i="10"/>
  <c r="K124" i="10"/>
  <c r="L124" i="10" s="1"/>
  <c r="P123" i="10"/>
  <c r="K123" i="10"/>
  <c r="L123" i="10" s="1"/>
  <c r="P122" i="10"/>
  <c r="K122" i="10"/>
  <c r="L122" i="10" s="1"/>
  <c r="P121" i="10"/>
  <c r="K121" i="10"/>
  <c r="L121" i="10" s="1"/>
  <c r="P120" i="10"/>
  <c r="K120" i="10"/>
  <c r="L120" i="10" s="1"/>
  <c r="P119" i="10"/>
  <c r="K119" i="10"/>
  <c r="L119" i="10" s="1"/>
  <c r="P118" i="10"/>
  <c r="K118" i="10"/>
  <c r="L118" i="10" s="1"/>
  <c r="P117" i="10"/>
  <c r="K117" i="10"/>
  <c r="L117" i="10" s="1"/>
  <c r="Q117" i="10" s="1"/>
  <c r="P116" i="10"/>
  <c r="K116" i="10"/>
  <c r="L116" i="10" s="1"/>
  <c r="P115" i="10"/>
  <c r="K115" i="10"/>
  <c r="L115" i="10" s="1"/>
  <c r="Q115" i="10" s="1"/>
  <c r="P114" i="10"/>
  <c r="K114" i="10"/>
  <c r="L114" i="10" s="1"/>
  <c r="P113" i="10"/>
  <c r="K113" i="10"/>
  <c r="L113" i="10" s="1"/>
  <c r="P112" i="10"/>
  <c r="K112" i="10"/>
  <c r="L112" i="10" s="1"/>
  <c r="Q112" i="10" s="1"/>
  <c r="P111" i="10"/>
  <c r="K111" i="10"/>
  <c r="L111" i="10" s="1"/>
  <c r="Q111" i="10" s="1"/>
  <c r="P110" i="10"/>
  <c r="K110" i="10"/>
  <c r="L110" i="10" s="1"/>
  <c r="Q110" i="10" s="1"/>
  <c r="P109" i="10"/>
  <c r="K109" i="10"/>
  <c r="L109" i="10" s="1"/>
  <c r="Q109" i="10" s="1"/>
  <c r="P108" i="10"/>
  <c r="K108" i="10"/>
  <c r="L108" i="10" s="1"/>
  <c r="P107" i="10"/>
  <c r="K107" i="10"/>
  <c r="L107" i="10" s="1"/>
  <c r="Q107" i="10" s="1"/>
  <c r="P106" i="10"/>
  <c r="K106" i="10"/>
  <c r="L106" i="10" s="1"/>
  <c r="P105" i="10"/>
  <c r="K105" i="10"/>
  <c r="L105" i="10" s="1"/>
  <c r="P104" i="10"/>
  <c r="K104" i="10"/>
  <c r="L104" i="10" s="1"/>
  <c r="P103" i="10"/>
  <c r="K103" i="10"/>
  <c r="L103" i="10" s="1"/>
  <c r="P102" i="10"/>
  <c r="K102" i="10"/>
  <c r="L102" i="10" s="1"/>
  <c r="P101" i="10"/>
  <c r="K101" i="10"/>
  <c r="L101" i="10" s="1"/>
  <c r="P100" i="10"/>
  <c r="K100" i="10"/>
  <c r="L100" i="10" s="1"/>
  <c r="P99" i="10"/>
  <c r="K99" i="10"/>
  <c r="L99" i="10" s="1"/>
  <c r="P98" i="10"/>
  <c r="K98" i="10"/>
  <c r="L98" i="10" s="1"/>
  <c r="P97" i="10"/>
  <c r="K97" i="10"/>
  <c r="L97" i="10" s="1"/>
  <c r="P96" i="10"/>
  <c r="K96" i="10"/>
  <c r="L96" i="10" s="1"/>
  <c r="P95" i="10"/>
  <c r="K95" i="10"/>
  <c r="L95" i="10" s="1"/>
  <c r="Q95" i="10" s="1"/>
  <c r="P94" i="10"/>
  <c r="K94" i="10"/>
  <c r="L94" i="10" s="1"/>
  <c r="P93" i="10"/>
  <c r="K93" i="10"/>
  <c r="L93" i="10" s="1"/>
  <c r="Q93" i="10" s="1"/>
  <c r="P92" i="10"/>
  <c r="K92" i="10"/>
  <c r="L92" i="10" s="1"/>
  <c r="P91" i="10"/>
  <c r="K91" i="10"/>
  <c r="L91" i="10" s="1"/>
  <c r="P90" i="10"/>
  <c r="K90" i="10"/>
  <c r="L90" i="10" s="1"/>
  <c r="P89" i="10"/>
  <c r="K89" i="10"/>
  <c r="L89" i="10" s="1"/>
  <c r="P88" i="10"/>
  <c r="K88" i="10"/>
  <c r="L88" i="10" s="1"/>
  <c r="P87" i="10"/>
  <c r="K87" i="10"/>
  <c r="L87" i="10" s="1"/>
  <c r="P86" i="10"/>
  <c r="K86" i="10"/>
  <c r="L86" i="10" s="1"/>
  <c r="Q86" i="10" s="1"/>
  <c r="P85" i="10"/>
  <c r="K85" i="10"/>
  <c r="L85" i="10" s="1"/>
  <c r="P84" i="10"/>
  <c r="K84" i="10"/>
  <c r="L84" i="10" s="1"/>
  <c r="P83" i="10"/>
  <c r="K83" i="10"/>
  <c r="L83" i="10" s="1"/>
  <c r="P82" i="10"/>
  <c r="K82" i="10"/>
  <c r="L82" i="10" s="1"/>
  <c r="P81" i="10"/>
  <c r="K81" i="10"/>
  <c r="L81" i="10" s="1"/>
  <c r="P80" i="10"/>
  <c r="K80" i="10"/>
  <c r="L80" i="10" s="1"/>
  <c r="P79" i="10"/>
  <c r="K79" i="10"/>
  <c r="L79" i="10" s="1"/>
  <c r="P78" i="10"/>
  <c r="K78" i="10"/>
  <c r="L78" i="10" s="1"/>
  <c r="P77" i="10"/>
  <c r="K77" i="10"/>
  <c r="L77" i="10" s="1"/>
  <c r="P76" i="10"/>
  <c r="K76" i="10"/>
  <c r="L76" i="10" s="1"/>
  <c r="P75" i="10"/>
  <c r="L75" i="10"/>
  <c r="K75" i="10"/>
  <c r="P74" i="10"/>
  <c r="K74" i="10"/>
  <c r="L74" i="10" s="1"/>
  <c r="P73" i="10"/>
  <c r="K73" i="10"/>
  <c r="L73" i="10" s="1"/>
  <c r="P72" i="10"/>
  <c r="K72" i="10"/>
  <c r="L72" i="10" s="1"/>
  <c r="P71" i="10"/>
  <c r="K71" i="10"/>
  <c r="L71" i="10" s="1"/>
  <c r="P70" i="10"/>
  <c r="K70" i="10"/>
  <c r="L70" i="10" s="1"/>
  <c r="Q70" i="10" s="1"/>
  <c r="P69" i="10"/>
  <c r="K69" i="10"/>
  <c r="L69" i="10" s="1"/>
  <c r="Q69" i="10" s="1"/>
  <c r="P68" i="10"/>
  <c r="K68" i="10"/>
  <c r="L68" i="10" s="1"/>
  <c r="P67" i="10"/>
  <c r="K67" i="10"/>
  <c r="L67" i="10" s="1"/>
  <c r="Q67" i="10" s="1"/>
  <c r="P66" i="10"/>
  <c r="K66" i="10"/>
  <c r="L66" i="10" s="1"/>
  <c r="P65" i="10"/>
  <c r="K65" i="10"/>
  <c r="L65" i="10" s="1"/>
  <c r="Q65" i="10" s="1"/>
  <c r="P64" i="10"/>
  <c r="K64" i="10"/>
  <c r="L64" i="10" s="1"/>
  <c r="P63" i="10"/>
  <c r="K63" i="10"/>
  <c r="L63" i="10" s="1"/>
  <c r="Q63" i="10" s="1"/>
  <c r="P62" i="10"/>
  <c r="K62" i="10"/>
  <c r="L62" i="10" s="1"/>
  <c r="P61" i="10"/>
  <c r="K61" i="10"/>
  <c r="L61" i="10" s="1"/>
  <c r="Q61" i="10" s="1"/>
  <c r="P60" i="10"/>
  <c r="K60" i="10"/>
  <c r="L60" i="10" s="1"/>
  <c r="P59" i="10"/>
  <c r="K59" i="10"/>
  <c r="L59" i="10" s="1"/>
  <c r="Q59" i="10" s="1"/>
  <c r="P58" i="10"/>
  <c r="K58" i="10"/>
  <c r="L58" i="10" s="1"/>
  <c r="P57" i="10"/>
  <c r="K57" i="10"/>
  <c r="L57" i="10" s="1"/>
  <c r="Q57" i="10" s="1"/>
  <c r="P56" i="10"/>
  <c r="K56" i="10"/>
  <c r="L56" i="10" s="1"/>
  <c r="P55" i="10"/>
  <c r="K55" i="10"/>
  <c r="L55" i="10" s="1"/>
  <c r="P54" i="10"/>
  <c r="K54" i="10"/>
  <c r="L54" i="10" s="1"/>
  <c r="P53" i="10"/>
  <c r="K53" i="10"/>
  <c r="L53" i="10" s="1"/>
  <c r="P52" i="10"/>
  <c r="K52" i="10"/>
  <c r="L52" i="10" s="1"/>
  <c r="P51" i="10"/>
  <c r="K51" i="10"/>
  <c r="L51" i="10" s="1"/>
  <c r="Q51" i="10" s="1"/>
  <c r="P50" i="10"/>
  <c r="K50" i="10"/>
  <c r="L50" i="10" s="1"/>
  <c r="P49" i="10"/>
  <c r="K49" i="10"/>
  <c r="L49" i="10" s="1"/>
  <c r="P48" i="10"/>
  <c r="K48" i="10"/>
  <c r="L48" i="10" s="1"/>
  <c r="P47" i="10"/>
  <c r="K47" i="10"/>
  <c r="L47" i="10" s="1"/>
  <c r="P46" i="10"/>
  <c r="K46" i="10"/>
  <c r="L46" i="10" s="1"/>
  <c r="P45" i="10"/>
  <c r="K45" i="10"/>
  <c r="L45" i="10" s="1"/>
  <c r="Q45" i="10" s="1"/>
  <c r="P44" i="10"/>
  <c r="K44" i="10"/>
  <c r="L44" i="10" s="1"/>
  <c r="P43" i="10"/>
  <c r="K43" i="10"/>
  <c r="L43" i="10" s="1"/>
  <c r="Q43" i="10" s="1"/>
  <c r="P42" i="10"/>
  <c r="K42" i="10"/>
  <c r="L42" i="10" s="1"/>
  <c r="P41" i="10"/>
  <c r="K41" i="10"/>
  <c r="L41" i="10" s="1"/>
  <c r="P40" i="10"/>
  <c r="K40" i="10"/>
  <c r="L40" i="10" s="1"/>
  <c r="P39" i="10"/>
  <c r="K39" i="10"/>
  <c r="L39" i="10" s="1"/>
  <c r="Q39" i="10" s="1"/>
  <c r="P38" i="10"/>
  <c r="K38" i="10"/>
  <c r="L38" i="10" s="1"/>
  <c r="P37" i="10"/>
  <c r="K37" i="10"/>
  <c r="L37" i="10" s="1"/>
  <c r="Q37" i="10" s="1"/>
  <c r="P36" i="10"/>
  <c r="K36" i="10"/>
  <c r="L36" i="10" s="1"/>
  <c r="P35" i="10"/>
  <c r="K35" i="10"/>
  <c r="L35" i="10" s="1"/>
  <c r="P34" i="10"/>
  <c r="K34" i="10"/>
  <c r="L34" i="10" s="1"/>
  <c r="P33" i="10"/>
  <c r="K33" i="10"/>
  <c r="L33" i="10" s="1"/>
  <c r="P32" i="10"/>
  <c r="K32" i="10"/>
  <c r="L32" i="10" s="1"/>
  <c r="P31" i="10"/>
  <c r="K31" i="10"/>
  <c r="L31" i="10" s="1"/>
  <c r="Q31" i="10" s="1"/>
  <c r="P30" i="10"/>
  <c r="K30" i="10"/>
  <c r="L30" i="10" s="1"/>
  <c r="P29" i="10"/>
  <c r="K29" i="10"/>
  <c r="L29" i="10" s="1"/>
  <c r="P28" i="10"/>
  <c r="K28" i="10"/>
  <c r="L28" i="10" s="1"/>
  <c r="P27" i="10"/>
  <c r="K27" i="10"/>
  <c r="L27" i="10" s="1"/>
  <c r="Q27" i="10" s="1"/>
  <c r="P26" i="10"/>
  <c r="K26" i="10"/>
  <c r="L26" i="10" s="1"/>
  <c r="P25" i="10"/>
  <c r="K25" i="10"/>
  <c r="L25" i="10" s="1"/>
  <c r="Q25" i="10" s="1"/>
  <c r="P24" i="10"/>
  <c r="K24" i="10"/>
  <c r="L24" i="10" s="1"/>
  <c r="P23" i="10"/>
  <c r="K23" i="10"/>
  <c r="L23" i="10" s="1"/>
  <c r="Q23" i="10" s="1"/>
  <c r="P22" i="10"/>
  <c r="K22" i="10"/>
  <c r="L22" i="10" s="1"/>
  <c r="P21" i="10"/>
  <c r="K21" i="10"/>
  <c r="L21" i="10" s="1"/>
  <c r="P20" i="10"/>
  <c r="K20" i="10"/>
  <c r="L20" i="10" s="1"/>
  <c r="P19" i="10"/>
  <c r="K19" i="10"/>
  <c r="L19" i="10" s="1"/>
  <c r="Q19" i="10" s="1"/>
  <c r="P18" i="10"/>
  <c r="K18" i="10"/>
  <c r="L18" i="10" s="1"/>
  <c r="P17" i="10"/>
  <c r="K17" i="10"/>
  <c r="L17" i="10" s="1"/>
  <c r="P16" i="10"/>
  <c r="K16" i="10"/>
  <c r="L16" i="10" s="1"/>
  <c r="P15" i="10"/>
  <c r="K15" i="10"/>
  <c r="L15" i="10" s="1"/>
  <c r="P14" i="10"/>
  <c r="K14" i="10"/>
  <c r="L14" i="10" s="1"/>
  <c r="P13" i="10"/>
  <c r="K13" i="10"/>
  <c r="L13" i="10" s="1"/>
  <c r="P12" i="10"/>
  <c r="K12" i="10"/>
  <c r="L12" i="10" s="1"/>
  <c r="P11" i="10"/>
  <c r="K11" i="10"/>
  <c r="L11" i="10" s="1"/>
  <c r="Q11" i="10" s="1"/>
  <c r="P10" i="10"/>
  <c r="K10" i="10"/>
  <c r="L10" i="10" s="1"/>
  <c r="P9" i="10"/>
  <c r="K9" i="10"/>
  <c r="L9" i="10" s="1"/>
  <c r="Q9" i="10" s="1"/>
  <c r="P8" i="10"/>
  <c r="K8" i="10"/>
  <c r="L8" i="10" s="1"/>
  <c r="P7" i="10"/>
  <c r="K7" i="10"/>
  <c r="L7" i="10" s="1"/>
  <c r="Q7" i="10" s="1"/>
  <c r="P6" i="10"/>
  <c r="K6" i="10"/>
  <c r="L6" i="10" s="1"/>
  <c r="P5" i="10"/>
  <c r="K5" i="10"/>
  <c r="L5" i="10" s="1"/>
  <c r="P4" i="10"/>
  <c r="K4" i="10"/>
  <c r="L4" i="10" s="1"/>
  <c r="P3" i="10"/>
  <c r="K3" i="10"/>
  <c r="L3" i="10" s="1"/>
  <c r="P2" i="10"/>
  <c r="K2" i="10"/>
  <c r="L2" i="10" s="1"/>
  <c r="Q47" i="10" l="1"/>
  <c r="Q150" i="10"/>
  <c r="Q2" i="10"/>
  <c r="Q4" i="10"/>
  <c r="Q12" i="10"/>
  <c r="Q14" i="10"/>
  <c r="Q16" i="10"/>
  <c r="Q20" i="10"/>
  <c r="Q46" i="10"/>
  <c r="Q48" i="10"/>
  <c r="Q50" i="10"/>
  <c r="Q64" i="10"/>
  <c r="Q66" i="10"/>
  <c r="Q68" i="10"/>
  <c r="Q75" i="10"/>
  <c r="Q77" i="10"/>
  <c r="Q79" i="10"/>
  <c r="Q83" i="10"/>
  <c r="Q89" i="10"/>
  <c r="Q91" i="10"/>
  <c r="Q128" i="10"/>
  <c r="Q130" i="10"/>
  <c r="Q132" i="10"/>
  <c r="Q26" i="10"/>
  <c r="Q28" i="10"/>
  <c r="Q30" i="10"/>
  <c r="Q32" i="10"/>
  <c r="Q36" i="10"/>
  <c r="Q121" i="10"/>
  <c r="Q123" i="10"/>
  <c r="Q138" i="10"/>
  <c r="Q54" i="10"/>
  <c r="Q96" i="10"/>
  <c r="Q98" i="10"/>
  <c r="Q100" i="10"/>
  <c r="Q127" i="10"/>
  <c r="Q129" i="10"/>
  <c r="Q131" i="10"/>
  <c r="Q133" i="10"/>
  <c r="Q139" i="10"/>
  <c r="Q137" i="10"/>
  <c r="Q21" i="10"/>
  <c r="Q74" i="10"/>
  <c r="Q102" i="10"/>
  <c r="Q8" i="10"/>
  <c r="Q10" i="10"/>
  <c r="Q40" i="10"/>
  <c r="Q53" i="10"/>
  <c r="Q73" i="10"/>
  <c r="Q78" i="10"/>
  <c r="Q85" i="10"/>
  <c r="Q97" i="10"/>
  <c r="Q99" i="10"/>
  <c r="Q101" i="10"/>
  <c r="Q118" i="10"/>
  <c r="Q125" i="10"/>
  <c r="Q134" i="10"/>
  <c r="Q141" i="10"/>
  <c r="Q143" i="10"/>
  <c r="Q153" i="10"/>
  <c r="Q41" i="10"/>
  <c r="Q103" i="10"/>
  <c r="Q55" i="10"/>
  <c r="Q62" i="10"/>
  <c r="Q81" i="10"/>
  <c r="Q84" i="10"/>
  <c r="Q90" i="10"/>
  <c r="Q114" i="10"/>
  <c r="Q119" i="10"/>
  <c r="Q126" i="10"/>
  <c r="Q145" i="10"/>
  <c r="Q148" i="10"/>
  <c r="Q5" i="10"/>
  <c r="Q17" i="10"/>
  <c r="Q42" i="10"/>
  <c r="Q71" i="10"/>
  <c r="Q106" i="10"/>
  <c r="Q135" i="10"/>
  <c r="Q29" i="10"/>
  <c r="Q3" i="10"/>
  <c r="Q13" i="10"/>
  <c r="Q15" i="10"/>
  <c r="Q24" i="10"/>
  <c r="Q33" i="10"/>
  <c r="Q35" i="10"/>
  <c r="Q49" i="10"/>
  <c r="Q52" i="10"/>
  <c r="Q58" i="10"/>
  <c r="Q80" i="10"/>
  <c r="Q82" i="10"/>
  <c r="Q87" i="10"/>
  <c r="Q94" i="10"/>
  <c r="Q105" i="10"/>
  <c r="Q113" i="10"/>
  <c r="Q116" i="10"/>
  <c r="Q122" i="10"/>
  <c r="Q144" i="10"/>
  <c r="Q146" i="10"/>
  <c r="Q151" i="10"/>
  <c r="Q22" i="10"/>
  <c r="Q38" i="10"/>
  <c r="Q56" i="10"/>
  <c r="Q72" i="10"/>
  <c r="Q88" i="10"/>
  <c r="Q104" i="10"/>
  <c r="Q120" i="10"/>
  <c r="Q136" i="10"/>
  <c r="Q152" i="10"/>
  <c r="Q6" i="10"/>
  <c r="Q18" i="10"/>
  <c r="Q34" i="10"/>
  <c r="Q44" i="10"/>
  <c r="Q60" i="10"/>
  <c r="Q76" i="10"/>
  <c r="Q92" i="10"/>
  <c r="Q108" i="10"/>
  <c r="Q124" i="10"/>
  <c r="Q140" i="10"/>
  <c r="Q154" i="10" l="1"/>
  <c r="R76" i="10" s="1"/>
  <c r="R22" i="10" l="1"/>
  <c r="R44" i="10"/>
  <c r="R148" i="10"/>
  <c r="R132" i="10"/>
  <c r="R116" i="10"/>
  <c r="R100" i="10"/>
  <c r="R84" i="10"/>
  <c r="R68" i="10"/>
  <c r="R52" i="10"/>
  <c r="R20" i="10"/>
  <c r="R69" i="10"/>
  <c r="R133" i="10"/>
  <c r="R27" i="10"/>
  <c r="R55" i="10"/>
  <c r="R145" i="10"/>
  <c r="R39" i="10"/>
  <c r="R66" i="10"/>
  <c r="R101" i="10"/>
  <c r="R130" i="10"/>
  <c r="R11" i="10"/>
  <c r="R41" i="10"/>
  <c r="R103" i="10"/>
  <c r="R48" i="10"/>
  <c r="R102" i="10"/>
  <c r="R9" i="10"/>
  <c r="R13" i="10"/>
  <c r="R33" i="10"/>
  <c r="R58" i="10"/>
  <c r="R87" i="10"/>
  <c r="R122" i="10"/>
  <c r="R151" i="10"/>
  <c r="R46" i="10"/>
  <c r="R110" i="10"/>
  <c r="R77" i="10"/>
  <c r="R99" i="10"/>
  <c r="R141" i="10"/>
  <c r="R43" i="10"/>
  <c r="R107" i="10"/>
  <c r="R98" i="10"/>
  <c r="R78" i="10"/>
  <c r="R75" i="10"/>
  <c r="R25" i="10"/>
  <c r="R65" i="10"/>
  <c r="R119" i="10"/>
  <c r="R97" i="10"/>
  <c r="R8" i="10"/>
  <c r="R96" i="10"/>
  <c r="R90" i="10"/>
  <c r="R4" i="10"/>
  <c r="R53" i="10"/>
  <c r="R117" i="10"/>
  <c r="R146" i="10"/>
  <c r="R94" i="10"/>
  <c r="R51" i="10"/>
  <c r="R93" i="10"/>
  <c r="R115" i="10"/>
  <c r="R37" i="10"/>
  <c r="R91" i="10"/>
  <c r="R10" i="10"/>
  <c r="R63" i="10"/>
  <c r="R95" i="10"/>
  <c r="R31" i="10"/>
  <c r="R86" i="10"/>
  <c r="R138" i="10"/>
  <c r="R28" i="10"/>
  <c r="R81" i="10"/>
  <c r="R149" i="10"/>
  <c r="R42" i="10"/>
  <c r="R71" i="10"/>
  <c r="R106" i="10"/>
  <c r="R135" i="10"/>
  <c r="R12" i="10"/>
  <c r="R57" i="10"/>
  <c r="R121" i="10"/>
  <c r="R73" i="10"/>
  <c r="R114" i="10"/>
  <c r="R17" i="10"/>
  <c r="R15" i="10"/>
  <c r="R35" i="10"/>
  <c r="R70" i="10"/>
  <c r="R105" i="10"/>
  <c r="R134" i="10"/>
  <c r="R14" i="10"/>
  <c r="R59" i="10"/>
  <c r="R123" i="10"/>
  <c r="R61" i="10"/>
  <c r="R83" i="10"/>
  <c r="R125" i="10"/>
  <c r="R147" i="10"/>
  <c r="R62" i="10"/>
  <c r="R126" i="10"/>
  <c r="R47" i="10"/>
  <c r="R79" i="10"/>
  <c r="R111" i="10"/>
  <c r="R143" i="10"/>
  <c r="R40" i="10"/>
  <c r="R150" i="10"/>
  <c r="R36" i="10"/>
  <c r="R112" i="10"/>
  <c r="R5" i="10"/>
  <c r="R54" i="10"/>
  <c r="R89" i="10"/>
  <c r="R118" i="10"/>
  <c r="R153" i="10"/>
  <c r="R29" i="10"/>
  <c r="R74" i="10"/>
  <c r="R85" i="10"/>
  <c r="R137" i="10"/>
  <c r="R3" i="10"/>
  <c r="R16" i="10"/>
  <c r="R49" i="10"/>
  <c r="R80" i="10"/>
  <c r="R113" i="10"/>
  <c r="R144" i="10"/>
  <c r="R21" i="10"/>
  <c r="R139" i="10"/>
  <c r="R45" i="10"/>
  <c r="R67" i="10"/>
  <c r="R109" i="10"/>
  <c r="R131" i="10"/>
  <c r="R142" i="10"/>
  <c r="R129" i="10"/>
  <c r="R23" i="10"/>
  <c r="R50" i="10"/>
  <c r="R19" i="10"/>
  <c r="R64" i="10"/>
  <c r="R128" i="10"/>
  <c r="R32" i="10"/>
  <c r="R2" i="10"/>
  <c r="R7" i="10"/>
  <c r="R24" i="10"/>
  <c r="R82" i="10"/>
  <c r="R30" i="10"/>
  <c r="R26" i="10"/>
  <c r="R127" i="10"/>
  <c r="R104" i="10"/>
  <c r="R124" i="10"/>
  <c r="R56" i="10"/>
  <c r="R88" i="10"/>
  <c r="R18" i="10"/>
  <c r="R72" i="10"/>
  <c r="R120" i="10"/>
  <c r="R108" i="10"/>
  <c r="R92" i="10"/>
  <c r="R152" i="10"/>
  <c r="R136" i="10"/>
  <c r="R6" i="10"/>
  <c r="R140" i="10"/>
  <c r="R38" i="10"/>
  <c r="R60" i="10"/>
  <c r="R34" i="10"/>
  <c r="R154" i="10" l="1"/>
  <c r="P144" i="9" l="1"/>
  <c r="K144" i="9"/>
  <c r="L144" i="9" s="1"/>
  <c r="Q144" i="9" s="1"/>
  <c r="P143" i="9"/>
  <c r="K143" i="9"/>
  <c r="L143" i="9" s="1"/>
  <c r="Q143" i="9" s="1"/>
  <c r="P142" i="9"/>
  <c r="K142" i="9"/>
  <c r="L142" i="9" s="1"/>
  <c r="Q142" i="9" s="1"/>
  <c r="P141" i="9"/>
  <c r="K141" i="9"/>
  <c r="L141" i="9" s="1"/>
  <c r="P140" i="9"/>
  <c r="K140" i="9"/>
  <c r="L140" i="9" s="1"/>
  <c r="Q140" i="9" s="1"/>
  <c r="P139" i="9"/>
  <c r="K139" i="9"/>
  <c r="L139" i="9" s="1"/>
  <c r="P138" i="9"/>
  <c r="K138" i="9"/>
  <c r="L138" i="9" s="1"/>
  <c r="Q138" i="9" s="1"/>
  <c r="P137" i="9"/>
  <c r="K137" i="9"/>
  <c r="L137" i="9" s="1"/>
  <c r="P136" i="9"/>
  <c r="K136" i="9"/>
  <c r="L136" i="9" s="1"/>
  <c r="Q136" i="9" s="1"/>
  <c r="P135" i="9"/>
  <c r="K135" i="9"/>
  <c r="L135" i="9" s="1"/>
  <c r="Q135" i="9" s="1"/>
  <c r="P134" i="9"/>
  <c r="L134" i="9"/>
  <c r="Q134" i="9" s="1"/>
  <c r="K134" i="9"/>
  <c r="P133" i="9"/>
  <c r="K133" i="9"/>
  <c r="L133" i="9" s="1"/>
  <c r="P132" i="9"/>
  <c r="K132" i="9"/>
  <c r="L132" i="9" s="1"/>
  <c r="P131" i="9"/>
  <c r="K131" i="9"/>
  <c r="L131" i="9" s="1"/>
  <c r="P130" i="9"/>
  <c r="K130" i="9"/>
  <c r="L130" i="9" s="1"/>
  <c r="P129" i="9"/>
  <c r="K129" i="9"/>
  <c r="L129" i="9" s="1"/>
  <c r="P128" i="9"/>
  <c r="K128" i="9"/>
  <c r="L128" i="9" s="1"/>
  <c r="P127" i="9"/>
  <c r="K127" i="9"/>
  <c r="L127" i="9" s="1"/>
  <c r="P126" i="9"/>
  <c r="K126" i="9"/>
  <c r="L126" i="9" s="1"/>
  <c r="P125" i="9"/>
  <c r="K125" i="9"/>
  <c r="L125" i="9" s="1"/>
  <c r="P124" i="9"/>
  <c r="K124" i="9"/>
  <c r="L124" i="9" s="1"/>
  <c r="P123" i="9"/>
  <c r="K123" i="9"/>
  <c r="L123" i="9" s="1"/>
  <c r="P122" i="9"/>
  <c r="K122" i="9"/>
  <c r="L122" i="9" s="1"/>
  <c r="P121" i="9"/>
  <c r="K121" i="9"/>
  <c r="L121" i="9" s="1"/>
  <c r="P120" i="9"/>
  <c r="K120" i="9"/>
  <c r="L120" i="9" s="1"/>
  <c r="P119" i="9"/>
  <c r="K119" i="9"/>
  <c r="L119" i="9" s="1"/>
  <c r="P118" i="9"/>
  <c r="K118" i="9"/>
  <c r="L118" i="9" s="1"/>
  <c r="P117" i="9"/>
  <c r="K117" i="9"/>
  <c r="L117" i="9" s="1"/>
  <c r="P116" i="9"/>
  <c r="K116" i="9"/>
  <c r="L116" i="9" s="1"/>
  <c r="P115" i="9"/>
  <c r="K115" i="9"/>
  <c r="L115" i="9" s="1"/>
  <c r="P114" i="9"/>
  <c r="K114" i="9"/>
  <c r="L114" i="9" s="1"/>
  <c r="P113" i="9"/>
  <c r="K113" i="9"/>
  <c r="L113" i="9" s="1"/>
  <c r="P112" i="9"/>
  <c r="K112" i="9"/>
  <c r="L112" i="9" s="1"/>
  <c r="P111" i="9"/>
  <c r="K111" i="9"/>
  <c r="L111" i="9" s="1"/>
  <c r="P110" i="9"/>
  <c r="K110" i="9"/>
  <c r="L110" i="9" s="1"/>
  <c r="P109" i="9"/>
  <c r="K109" i="9"/>
  <c r="L109" i="9" s="1"/>
  <c r="P108" i="9"/>
  <c r="K108" i="9"/>
  <c r="L108" i="9" s="1"/>
  <c r="P107" i="9"/>
  <c r="K107" i="9"/>
  <c r="L107" i="9" s="1"/>
  <c r="P106" i="9"/>
  <c r="K106" i="9"/>
  <c r="L106" i="9" s="1"/>
  <c r="P105" i="9"/>
  <c r="K105" i="9"/>
  <c r="L105" i="9" s="1"/>
  <c r="P104" i="9"/>
  <c r="K104" i="9"/>
  <c r="L104" i="9" s="1"/>
  <c r="P103" i="9"/>
  <c r="K103" i="9"/>
  <c r="L103" i="9" s="1"/>
  <c r="P102" i="9"/>
  <c r="K102" i="9"/>
  <c r="L102" i="9" s="1"/>
  <c r="P101" i="9"/>
  <c r="K101" i="9"/>
  <c r="L101" i="9" s="1"/>
  <c r="P100" i="9"/>
  <c r="K100" i="9"/>
  <c r="L100" i="9" s="1"/>
  <c r="P99" i="9"/>
  <c r="K99" i="9"/>
  <c r="L99" i="9" s="1"/>
  <c r="P98" i="9"/>
  <c r="K98" i="9"/>
  <c r="L98" i="9" s="1"/>
  <c r="P97" i="9"/>
  <c r="K97" i="9"/>
  <c r="L97" i="9" s="1"/>
  <c r="P96" i="9"/>
  <c r="K96" i="9"/>
  <c r="L96" i="9" s="1"/>
  <c r="Q96" i="9" s="1"/>
  <c r="P95" i="9"/>
  <c r="K95" i="9"/>
  <c r="L95" i="9" s="1"/>
  <c r="P94" i="9"/>
  <c r="K94" i="9"/>
  <c r="L94" i="9" s="1"/>
  <c r="P93" i="9"/>
  <c r="K93" i="9"/>
  <c r="L93" i="9" s="1"/>
  <c r="P92" i="9"/>
  <c r="K92" i="9"/>
  <c r="L92" i="9" s="1"/>
  <c r="P91" i="9"/>
  <c r="K91" i="9"/>
  <c r="L91" i="9" s="1"/>
  <c r="P90" i="9"/>
  <c r="K90" i="9"/>
  <c r="L90" i="9" s="1"/>
  <c r="P89" i="9"/>
  <c r="K89" i="9"/>
  <c r="L89" i="9" s="1"/>
  <c r="P88" i="9"/>
  <c r="K88" i="9"/>
  <c r="L88" i="9" s="1"/>
  <c r="Q88" i="9" s="1"/>
  <c r="P87" i="9"/>
  <c r="K87" i="9"/>
  <c r="L87" i="9" s="1"/>
  <c r="P86" i="9"/>
  <c r="K86" i="9"/>
  <c r="L86" i="9" s="1"/>
  <c r="Q86" i="9" s="1"/>
  <c r="P85" i="9"/>
  <c r="K85" i="9"/>
  <c r="L85" i="9" s="1"/>
  <c r="P84" i="9"/>
  <c r="K84" i="9"/>
  <c r="L84" i="9" s="1"/>
  <c r="Q84" i="9" s="1"/>
  <c r="P83" i="9"/>
  <c r="K83" i="9"/>
  <c r="L83" i="9" s="1"/>
  <c r="Q83" i="9" s="1"/>
  <c r="P82" i="9"/>
  <c r="K82" i="9"/>
  <c r="L82" i="9" s="1"/>
  <c r="Q82" i="9" s="1"/>
  <c r="P81" i="9"/>
  <c r="K81" i="9"/>
  <c r="L81" i="9" s="1"/>
  <c r="P80" i="9"/>
  <c r="L80" i="9"/>
  <c r="Q80" i="9" s="1"/>
  <c r="K80" i="9"/>
  <c r="P79" i="9"/>
  <c r="K79" i="9"/>
  <c r="L79" i="9" s="1"/>
  <c r="P78" i="9"/>
  <c r="K78" i="9"/>
  <c r="L78" i="9" s="1"/>
  <c r="P77" i="9"/>
  <c r="K77" i="9"/>
  <c r="L77" i="9" s="1"/>
  <c r="P76" i="9"/>
  <c r="K76" i="9"/>
  <c r="L76" i="9" s="1"/>
  <c r="P75" i="9"/>
  <c r="K75" i="9"/>
  <c r="L75" i="9" s="1"/>
  <c r="Q75" i="9" s="1"/>
  <c r="P74" i="9"/>
  <c r="K74" i="9"/>
  <c r="L74" i="9" s="1"/>
  <c r="P73" i="9"/>
  <c r="K73" i="9"/>
  <c r="L73" i="9" s="1"/>
  <c r="P72" i="9"/>
  <c r="K72" i="9"/>
  <c r="L72" i="9" s="1"/>
  <c r="P71" i="9"/>
  <c r="K71" i="9"/>
  <c r="L71" i="9" s="1"/>
  <c r="P70" i="9"/>
  <c r="K70" i="9"/>
  <c r="L70" i="9" s="1"/>
  <c r="P69" i="9"/>
  <c r="K69" i="9"/>
  <c r="L69" i="9" s="1"/>
  <c r="P68" i="9"/>
  <c r="K68" i="9"/>
  <c r="L68" i="9" s="1"/>
  <c r="P67" i="9"/>
  <c r="K67" i="9"/>
  <c r="L67" i="9" s="1"/>
  <c r="Q67" i="9" s="1"/>
  <c r="P66" i="9"/>
  <c r="K66" i="9"/>
  <c r="L66" i="9" s="1"/>
  <c r="P65" i="9"/>
  <c r="K65" i="9"/>
  <c r="L65" i="9" s="1"/>
  <c r="P64" i="9"/>
  <c r="L64" i="9"/>
  <c r="K64" i="9"/>
  <c r="P63" i="9"/>
  <c r="K63" i="9"/>
  <c r="L63" i="9" s="1"/>
  <c r="P62" i="9"/>
  <c r="K62" i="9"/>
  <c r="L62" i="9" s="1"/>
  <c r="P61" i="9"/>
  <c r="K61" i="9"/>
  <c r="L61" i="9" s="1"/>
  <c r="P60" i="9"/>
  <c r="K60" i="9"/>
  <c r="L60" i="9" s="1"/>
  <c r="P59" i="9"/>
  <c r="K59" i="9"/>
  <c r="L59" i="9" s="1"/>
  <c r="Q59" i="9" s="1"/>
  <c r="P58" i="9"/>
  <c r="K58" i="9"/>
  <c r="L58" i="9" s="1"/>
  <c r="P57" i="9"/>
  <c r="K57" i="9"/>
  <c r="L57" i="9" s="1"/>
  <c r="P56" i="9"/>
  <c r="K56" i="9"/>
  <c r="L56" i="9" s="1"/>
  <c r="Q56" i="9" s="1"/>
  <c r="P55" i="9"/>
  <c r="K55" i="9"/>
  <c r="L55" i="9" s="1"/>
  <c r="P54" i="9"/>
  <c r="K54" i="9"/>
  <c r="L54" i="9" s="1"/>
  <c r="Q54" i="9" s="1"/>
  <c r="P53" i="9"/>
  <c r="K53" i="9"/>
  <c r="L53" i="9" s="1"/>
  <c r="P52" i="9"/>
  <c r="K52" i="9"/>
  <c r="L52" i="9" s="1"/>
  <c r="Q52" i="9" s="1"/>
  <c r="P51" i="9"/>
  <c r="K51" i="9"/>
  <c r="L51" i="9" s="1"/>
  <c r="P50" i="9"/>
  <c r="K50" i="9"/>
  <c r="L50" i="9" s="1"/>
  <c r="Q50" i="9" s="1"/>
  <c r="P49" i="9"/>
  <c r="K49" i="9"/>
  <c r="L49" i="9" s="1"/>
  <c r="P48" i="9"/>
  <c r="K48" i="9"/>
  <c r="L48" i="9" s="1"/>
  <c r="Q48" i="9" s="1"/>
  <c r="P47" i="9"/>
  <c r="K47" i="9"/>
  <c r="L47" i="9" s="1"/>
  <c r="P46" i="9"/>
  <c r="K46" i="9"/>
  <c r="L46" i="9" s="1"/>
  <c r="Q46" i="9" s="1"/>
  <c r="P45" i="9"/>
  <c r="K45" i="9"/>
  <c r="L45" i="9" s="1"/>
  <c r="P44" i="9"/>
  <c r="L44" i="9"/>
  <c r="K44" i="9"/>
  <c r="P43" i="9"/>
  <c r="K43" i="9"/>
  <c r="L43" i="9" s="1"/>
  <c r="P42" i="9"/>
  <c r="K42" i="9"/>
  <c r="L42" i="9" s="1"/>
  <c r="P41" i="9"/>
  <c r="K41" i="9"/>
  <c r="L41" i="9" s="1"/>
  <c r="P40" i="9"/>
  <c r="K40" i="9"/>
  <c r="L40" i="9" s="1"/>
  <c r="Q40" i="9" s="1"/>
  <c r="P39" i="9"/>
  <c r="K39" i="9"/>
  <c r="L39" i="9" s="1"/>
  <c r="P38" i="9"/>
  <c r="K38" i="9"/>
  <c r="L38" i="9" s="1"/>
  <c r="P37" i="9"/>
  <c r="K37" i="9"/>
  <c r="L37" i="9" s="1"/>
  <c r="P36" i="9"/>
  <c r="K36" i="9"/>
  <c r="L36" i="9" s="1"/>
  <c r="P35" i="9"/>
  <c r="K35" i="9"/>
  <c r="L35" i="9" s="1"/>
  <c r="P34" i="9"/>
  <c r="K34" i="9"/>
  <c r="L34" i="9" s="1"/>
  <c r="Q34" i="9" s="1"/>
  <c r="P33" i="9"/>
  <c r="K33" i="9"/>
  <c r="L33" i="9" s="1"/>
  <c r="P32" i="9"/>
  <c r="K32" i="9"/>
  <c r="L32" i="9" s="1"/>
  <c r="P31" i="9"/>
  <c r="K31" i="9"/>
  <c r="L31" i="9" s="1"/>
  <c r="P30" i="9"/>
  <c r="K30" i="9"/>
  <c r="L30" i="9" s="1"/>
  <c r="P29" i="9"/>
  <c r="K29" i="9"/>
  <c r="L29" i="9" s="1"/>
  <c r="P28" i="9"/>
  <c r="K28" i="9"/>
  <c r="L28" i="9" s="1"/>
  <c r="Q28" i="9" s="1"/>
  <c r="P27" i="9"/>
  <c r="K27" i="9"/>
  <c r="L27" i="9" s="1"/>
  <c r="P26" i="9"/>
  <c r="K26" i="9"/>
  <c r="L26" i="9" s="1"/>
  <c r="P25" i="9"/>
  <c r="K25" i="9"/>
  <c r="L25" i="9" s="1"/>
  <c r="Q25" i="9" s="1"/>
  <c r="P24" i="9"/>
  <c r="K24" i="9"/>
  <c r="L24" i="9" s="1"/>
  <c r="P23" i="9"/>
  <c r="K23" i="9"/>
  <c r="L23" i="9" s="1"/>
  <c r="P22" i="9"/>
  <c r="L22" i="9"/>
  <c r="K22" i="9"/>
  <c r="P21" i="9"/>
  <c r="K21" i="9"/>
  <c r="L21" i="9" s="1"/>
  <c r="P20" i="9"/>
  <c r="K20" i="9"/>
  <c r="L20" i="9" s="1"/>
  <c r="P19" i="9"/>
  <c r="K19" i="9"/>
  <c r="L19" i="9" s="1"/>
  <c r="P18" i="9"/>
  <c r="K18" i="9"/>
  <c r="L18" i="9" s="1"/>
  <c r="P17" i="9"/>
  <c r="K17" i="9"/>
  <c r="L17" i="9" s="1"/>
  <c r="P16" i="9"/>
  <c r="K16" i="9"/>
  <c r="L16" i="9" s="1"/>
  <c r="P15" i="9"/>
  <c r="K15" i="9"/>
  <c r="L15" i="9" s="1"/>
  <c r="P14" i="9"/>
  <c r="K14" i="9"/>
  <c r="L14" i="9" s="1"/>
  <c r="P13" i="9"/>
  <c r="K13" i="9"/>
  <c r="L13" i="9" s="1"/>
  <c r="P12" i="9"/>
  <c r="K12" i="9"/>
  <c r="L12" i="9" s="1"/>
  <c r="P11" i="9"/>
  <c r="K11" i="9"/>
  <c r="L11" i="9" s="1"/>
  <c r="P10" i="9"/>
  <c r="K10" i="9"/>
  <c r="L10" i="9" s="1"/>
  <c r="P9" i="9"/>
  <c r="K9" i="9"/>
  <c r="L9" i="9" s="1"/>
  <c r="P8" i="9"/>
  <c r="K8" i="9"/>
  <c r="L8" i="9" s="1"/>
  <c r="P7" i="9"/>
  <c r="K7" i="9"/>
  <c r="L7" i="9" s="1"/>
  <c r="P6" i="9"/>
  <c r="K6" i="9"/>
  <c r="L6" i="9" s="1"/>
  <c r="P5" i="9"/>
  <c r="K5" i="9"/>
  <c r="L5" i="9" s="1"/>
  <c r="P4" i="9"/>
  <c r="K4" i="9"/>
  <c r="L4" i="9" s="1"/>
  <c r="P3" i="9"/>
  <c r="K3" i="9"/>
  <c r="L3" i="9" s="1"/>
  <c r="P2" i="9"/>
  <c r="K2" i="9"/>
  <c r="L2" i="9" s="1"/>
  <c r="Q106" i="9" l="1"/>
  <c r="Q108" i="9"/>
  <c r="Q110" i="9"/>
  <c r="Q112" i="9"/>
  <c r="Q114" i="9"/>
  <c r="Q116" i="9"/>
  <c r="Q118" i="9"/>
  <c r="Q120" i="9"/>
  <c r="Q122" i="9"/>
  <c r="Q124" i="9"/>
  <c r="Q126" i="9"/>
  <c r="Q128" i="9"/>
  <c r="Q104" i="9"/>
  <c r="Q2" i="9"/>
  <c r="Q4" i="9"/>
  <c r="Q6" i="9"/>
  <c r="Q12" i="9"/>
  <c r="Q14" i="9"/>
  <c r="Q16" i="9"/>
  <c r="Q35" i="9"/>
  <c r="Q41" i="9"/>
  <c r="Q18" i="9"/>
  <c r="Q20" i="9"/>
  <c r="Q130" i="9"/>
  <c r="Q98" i="9"/>
  <c r="Q100" i="9"/>
  <c r="Q102" i="9"/>
  <c r="Q17" i="9"/>
  <c r="Q30" i="9"/>
  <c r="Q32" i="9"/>
  <c r="Q43" i="9"/>
  <c r="Q91" i="9"/>
  <c r="Q107" i="9"/>
  <c r="Q115" i="9"/>
  <c r="Q127" i="9"/>
  <c r="Q131" i="9"/>
  <c r="Q133" i="9"/>
  <c r="Q9" i="9"/>
  <c r="Q33" i="9"/>
  <c r="Q79" i="9"/>
  <c r="Q42" i="9"/>
  <c r="Q45" i="9"/>
  <c r="Q58" i="9"/>
  <c r="Q60" i="9"/>
  <c r="Q62" i="9"/>
  <c r="Q8" i="9"/>
  <c r="Q15" i="9"/>
  <c r="Q22" i="9"/>
  <c r="Q24" i="9"/>
  <c r="Q26" i="9"/>
  <c r="Q39" i="9"/>
  <c r="Q51" i="9"/>
  <c r="Q64" i="9"/>
  <c r="Q66" i="9"/>
  <c r="Q68" i="9"/>
  <c r="Q70" i="9"/>
  <c r="Q72" i="9"/>
  <c r="Q74" i="9"/>
  <c r="Q76" i="9"/>
  <c r="Q78" i="9"/>
  <c r="Q90" i="9"/>
  <c r="Q92" i="9"/>
  <c r="Q94" i="9"/>
  <c r="Q99" i="9"/>
  <c r="Q123" i="9"/>
  <c r="Q125" i="9"/>
  <c r="Q132" i="9"/>
  <c r="Q139" i="9"/>
  <c r="Q141" i="9"/>
  <c r="Q36" i="9"/>
  <c r="Q31" i="9"/>
  <c r="Q47" i="9"/>
  <c r="Q63" i="9"/>
  <c r="Q95" i="9"/>
  <c r="Q111" i="9"/>
  <c r="Q7" i="9"/>
  <c r="Q10" i="9"/>
  <c r="Q23" i="9"/>
  <c r="Q38" i="9"/>
  <c r="Q55" i="9"/>
  <c r="Q71" i="9"/>
  <c r="Q87" i="9"/>
  <c r="Q103" i="9"/>
  <c r="Q119" i="9"/>
  <c r="Q5" i="9"/>
  <c r="Q13" i="9"/>
  <c r="Q21" i="9"/>
  <c r="Q29" i="9"/>
  <c r="Q37" i="9"/>
  <c r="Q44" i="9"/>
  <c r="Q3" i="9"/>
  <c r="Q11" i="9"/>
  <c r="Q19" i="9"/>
  <c r="Q27" i="9"/>
  <c r="Q49" i="9"/>
  <c r="Q57" i="9"/>
  <c r="Q65" i="9"/>
  <c r="Q73" i="9"/>
  <c r="Q129" i="9"/>
  <c r="Q53" i="9"/>
  <c r="Q61" i="9"/>
  <c r="Q69" i="9"/>
  <c r="Q77" i="9"/>
  <c r="Q81" i="9"/>
  <c r="Q85" i="9"/>
  <c r="Q89" i="9"/>
  <c r="Q93" i="9"/>
  <c r="Q97" i="9"/>
  <c r="Q101" i="9"/>
  <c r="Q105" i="9"/>
  <c r="Q109" i="9"/>
  <c r="Q113" i="9"/>
  <c r="Q117" i="9"/>
  <c r="Q121" i="9"/>
  <c r="Q137" i="9"/>
  <c r="Q145" i="9" l="1"/>
  <c r="R143" i="9" l="1"/>
  <c r="R127" i="9"/>
  <c r="R139" i="9"/>
  <c r="R123" i="9"/>
  <c r="R119" i="9"/>
  <c r="R115" i="9"/>
  <c r="R111" i="9"/>
  <c r="R107" i="9"/>
  <c r="R103" i="9"/>
  <c r="R99" i="9"/>
  <c r="R95" i="9"/>
  <c r="R91" i="9"/>
  <c r="R87" i="9"/>
  <c r="R83" i="9"/>
  <c r="R79" i="9"/>
  <c r="R75" i="9"/>
  <c r="R51" i="9"/>
  <c r="R67" i="9"/>
  <c r="R59" i="9"/>
  <c r="R41" i="9"/>
  <c r="R124" i="9"/>
  <c r="R23" i="9"/>
  <c r="R16" i="9"/>
  <c r="R10" i="9"/>
  <c r="R15" i="9"/>
  <c r="R17" i="9"/>
  <c r="R43" i="9"/>
  <c r="R12" i="9"/>
  <c r="R40" i="9"/>
  <c r="R62" i="9"/>
  <c r="R55" i="9"/>
  <c r="R54" i="9"/>
  <c r="R45" i="9"/>
  <c r="R63" i="9"/>
  <c r="R82" i="9"/>
  <c r="R90" i="9"/>
  <c r="R135" i="9"/>
  <c r="R132" i="9"/>
  <c r="R136" i="9"/>
  <c r="R102" i="9"/>
  <c r="R110" i="9"/>
  <c r="R118" i="9"/>
  <c r="R133" i="9"/>
  <c r="R33" i="9"/>
  <c r="R25" i="9"/>
  <c r="R26" i="9"/>
  <c r="R18" i="9"/>
  <c r="R24" i="9"/>
  <c r="R48" i="9"/>
  <c r="R20" i="9"/>
  <c r="R42" i="9"/>
  <c r="R72" i="9"/>
  <c r="R64" i="9"/>
  <c r="R68" i="9"/>
  <c r="R76" i="9"/>
  <c r="R84" i="9"/>
  <c r="R92" i="9"/>
  <c r="R30" i="9"/>
  <c r="R141" i="9"/>
  <c r="R96" i="9"/>
  <c r="R104" i="9"/>
  <c r="R112" i="9"/>
  <c r="R120" i="9"/>
  <c r="R138" i="9"/>
  <c r="R58" i="9"/>
  <c r="R74" i="9"/>
  <c r="R142" i="9"/>
  <c r="R7" i="9"/>
  <c r="R36" i="9"/>
  <c r="R88" i="9"/>
  <c r="R131" i="9"/>
  <c r="R108" i="9"/>
  <c r="R66" i="9"/>
  <c r="R128" i="9"/>
  <c r="R38" i="9"/>
  <c r="R32" i="9"/>
  <c r="R31" i="9"/>
  <c r="R34" i="9"/>
  <c r="R70" i="9"/>
  <c r="R28" i="9"/>
  <c r="R47" i="9"/>
  <c r="R6" i="9"/>
  <c r="R71" i="9"/>
  <c r="R46" i="9"/>
  <c r="R78" i="9"/>
  <c r="R86" i="9"/>
  <c r="R94" i="9"/>
  <c r="R125" i="9"/>
  <c r="R98" i="9"/>
  <c r="R106" i="9"/>
  <c r="R114" i="9"/>
  <c r="R122" i="9"/>
  <c r="R140" i="9"/>
  <c r="R126" i="9"/>
  <c r="R144" i="9"/>
  <c r="R9" i="9"/>
  <c r="R35" i="9"/>
  <c r="R2" i="9"/>
  <c r="R8" i="9"/>
  <c r="R39" i="9"/>
  <c r="R4" i="9"/>
  <c r="R60" i="9"/>
  <c r="R14" i="9"/>
  <c r="R52" i="9"/>
  <c r="R22" i="9"/>
  <c r="R56" i="9"/>
  <c r="R80" i="9"/>
  <c r="R130" i="9"/>
  <c r="R134" i="9"/>
  <c r="R100" i="9"/>
  <c r="R116" i="9"/>
  <c r="R50" i="9"/>
  <c r="R49" i="9"/>
  <c r="R93" i="9"/>
  <c r="R29" i="9"/>
  <c r="R137" i="9"/>
  <c r="R73" i="9"/>
  <c r="R19" i="9"/>
  <c r="R5" i="9"/>
  <c r="R13" i="9"/>
  <c r="R57" i="9"/>
  <c r="R81" i="9"/>
  <c r="R69" i="9"/>
  <c r="R21" i="9"/>
  <c r="R85" i="9"/>
  <c r="R89" i="9"/>
  <c r="R11" i="9"/>
  <c r="R129" i="9"/>
  <c r="R109" i="9"/>
  <c r="R65" i="9"/>
  <c r="R101" i="9"/>
  <c r="R37" i="9"/>
  <c r="R105" i="9"/>
  <c r="R44" i="9"/>
  <c r="R61" i="9"/>
  <c r="R53" i="9"/>
  <c r="R117" i="9"/>
  <c r="R27" i="9"/>
  <c r="R121" i="9"/>
  <c r="R97" i="9"/>
  <c r="R3" i="9"/>
  <c r="R77" i="9"/>
  <c r="R113" i="9"/>
  <c r="R145" i="9" l="1"/>
  <c r="P147" i="8" l="1"/>
  <c r="K147" i="8"/>
  <c r="L147" i="8" s="1"/>
  <c r="P146" i="8"/>
  <c r="K146" i="8"/>
  <c r="L146" i="8" s="1"/>
  <c r="Q146" i="8" s="1"/>
  <c r="P145" i="8"/>
  <c r="K145" i="8"/>
  <c r="L145" i="8" s="1"/>
  <c r="P144" i="8"/>
  <c r="K144" i="8"/>
  <c r="L144" i="8" s="1"/>
  <c r="Q144" i="8" s="1"/>
  <c r="P143" i="8"/>
  <c r="K143" i="8"/>
  <c r="L143" i="8" s="1"/>
  <c r="P142" i="8"/>
  <c r="K142" i="8"/>
  <c r="L142" i="8" s="1"/>
  <c r="P141" i="8"/>
  <c r="K141" i="8"/>
  <c r="L141" i="8" s="1"/>
  <c r="P140" i="8"/>
  <c r="K140" i="8"/>
  <c r="L140" i="8" s="1"/>
  <c r="P139" i="8"/>
  <c r="K139" i="8"/>
  <c r="L139" i="8" s="1"/>
  <c r="P138" i="8"/>
  <c r="K138" i="8"/>
  <c r="L138" i="8" s="1"/>
  <c r="P137" i="8"/>
  <c r="K137" i="8"/>
  <c r="L137" i="8" s="1"/>
  <c r="P136" i="8"/>
  <c r="K136" i="8"/>
  <c r="L136" i="8" s="1"/>
  <c r="P135" i="8"/>
  <c r="K135" i="8"/>
  <c r="L135" i="8" s="1"/>
  <c r="P134" i="8"/>
  <c r="K134" i="8"/>
  <c r="L134" i="8" s="1"/>
  <c r="P133" i="8"/>
  <c r="K133" i="8"/>
  <c r="L133" i="8" s="1"/>
  <c r="P132" i="8"/>
  <c r="K132" i="8"/>
  <c r="L132" i="8" s="1"/>
  <c r="P131" i="8"/>
  <c r="K131" i="8"/>
  <c r="L131" i="8" s="1"/>
  <c r="P130" i="8"/>
  <c r="K130" i="8"/>
  <c r="L130" i="8" s="1"/>
  <c r="P129" i="8"/>
  <c r="K129" i="8"/>
  <c r="L129" i="8" s="1"/>
  <c r="P128" i="8"/>
  <c r="K128" i="8"/>
  <c r="L128" i="8" s="1"/>
  <c r="Q128" i="8" s="1"/>
  <c r="P127" i="8"/>
  <c r="K127" i="8"/>
  <c r="L127" i="8" s="1"/>
  <c r="P126" i="8"/>
  <c r="K126" i="8"/>
  <c r="L126" i="8" s="1"/>
  <c r="Q126" i="8" s="1"/>
  <c r="P125" i="8"/>
  <c r="L125" i="8"/>
  <c r="K125" i="8"/>
  <c r="P124" i="8"/>
  <c r="K124" i="8"/>
  <c r="L124" i="8" s="1"/>
  <c r="P123" i="8"/>
  <c r="K123" i="8"/>
  <c r="L123" i="8" s="1"/>
  <c r="P122" i="8"/>
  <c r="K122" i="8"/>
  <c r="L122" i="8" s="1"/>
  <c r="P121" i="8"/>
  <c r="K121" i="8"/>
  <c r="L121" i="8" s="1"/>
  <c r="P120" i="8"/>
  <c r="K120" i="8"/>
  <c r="L120" i="8" s="1"/>
  <c r="P119" i="8"/>
  <c r="K119" i="8"/>
  <c r="L119" i="8" s="1"/>
  <c r="P118" i="8"/>
  <c r="K118" i="8"/>
  <c r="L118" i="8" s="1"/>
  <c r="P117" i="8"/>
  <c r="K117" i="8"/>
  <c r="L117" i="8" s="1"/>
  <c r="P116" i="8"/>
  <c r="K116" i="8"/>
  <c r="L116" i="8" s="1"/>
  <c r="P115" i="8"/>
  <c r="K115" i="8"/>
  <c r="L115" i="8" s="1"/>
  <c r="P114" i="8"/>
  <c r="K114" i="8"/>
  <c r="L114" i="8" s="1"/>
  <c r="P113" i="8"/>
  <c r="K113" i="8"/>
  <c r="L113" i="8" s="1"/>
  <c r="P112" i="8"/>
  <c r="K112" i="8"/>
  <c r="L112" i="8" s="1"/>
  <c r="P111" i="8"/>
  <c r="K111" i="8"/>
  <c r="L111" i="8" s="1"/>
  <c r="Q111" i="8" s="1"/>
  <c r="P110" i="8"/>
  <c r="K110" i="8"/>
  <c r="L110" i="8" s="1"/>
  <c r="P109" i="8"/>
  <c r="K109" i="8"/>
  <c r="L109" i="8" s="1"/>
  <c r="P108" i="8"/>
  <c r="K108" i="8"/>
  <c r="L108" i="8" s="1"/>
  <c r="P107" i="8"/>
  <c r="K107" i="8"/>
  <c r="L107" i="8" s="1"/>
  <c r="Q107" i="8" s="1"/>
  <c r="P106" i="8"/>
  <c r="K106" i="8"/>
  <c r="L106" i="8" s="1"/>
  <c r="P105" i="8"/>
  <c r="K105" i="8"/>
  <c r="L105" i="8" s="1"/>
  <c r="Q105" i="8" s="1"/>
  <c r="P104" i="8"/>
  <c r="K104" i="8"/>
  <c r="L104" i="8" s="1"/>
  <c r="P103" i="8"/>
  <c r="K103" i="8"/>
  <c r="L103" i="8" s="1"/>
  <c r="Q103" i="8" s="1"/>
  <c r="P102" i="8"/>
  <c r="L102" i="8"/>
  <c r="K102" i="8"/>
  <c r="P101" i="8"/>
  <c r="K101" i="8"/>
  <c r="L101" i="8" s="1"/>
  <c r="P100" i="8"/>
  <c r="K100" i="8"/>
  <c r="L100" i="8" s="1"/>
  <c r="P99" i="8"/>
  <c r="K99" i="8"/>
  <c r="L99" i="8" s="1"/>
  <c r="P98" i="8"/>
  <c r="K98" i="8"/>
  <c r="L98" i="8" s="1"/>
  <c r="P97" i="8"/>
  <c r="L97" i="8"/>
  <c r="K97" i="8"/>
  <c r="P96" i="8"/>
  <c r="K96" i="8"/>
  <c r="L96" i="8" s="1"/>
  <c r="Q96" i="8" s="1"/>
  <c r="P95" i="8"/>
  <c r="K95" i="8"/>
  <c r="L95" i="8" s="1"/>
  <c r="P94" i="8"/>
  <c r="K94" i="8"/>
  <c r="L94" i="8" s="1"/>
  <c r="P93" i="8"/>
  <c r="K93" i="8"/>
  <c r="L93" i="8" s="1"/>
  <c r="P92" i="8"/>
  <c r="K92" i="8"/>
  <c r="L92" i="8" s="1"/>
  <c r="P91" i="8"/>
  <c r="K91" i="8"/>
  <c r="L91" i="8" s="1"/>
  <c r="P90" i="8"/>
  <c r="K90" i="8"/>
  <c r="L90" i="8" s="1"/>
  <c r="P89" i="8"/>
  <c r="K89" i="8"/>
  <c r="L89" i="8" s="1"/>
  <c r="P88" i="8"/>
  <c r="K88" i="8"/>
  <c r="L88" i="8" s="1"/>
  <c r="P87" i="8"/>
  <c r="K87" i="8"/>
  <c r="L87" i="8" s="1"/>
  <c r="P86" i="8"/>
  <c r="K86" i="8"/>
  <c r="L86" i="8" s="1"/>
  <c r="Q86" i="8" s="1"/>
  <c r="P85" i="8"/>
  <c r="K85" i="8"/>
  <c r="L85" i="8" s="1"/>
  <c r="P84" i="8"/>
  <c r="K84" i="8"/>
  <c r="L84" i="8" s="1"/>
  <c r="Q84" i="8" s="1"/>
  <c r="P83" i="8"/>
  <c r="K83" i="8"/>
  <c r="L83" i="8" s="1"/>
  <c r="P82" i="8"/>
  <c r="K82" i="8"/>
  <c r="L82" i="8" s="1"/>
  <c r="Q82" i="8" s="1"/>
  <c r="P81" i="8"/>
  <c r="K81" i="8"/>
  <c r="L81" i="8" s="1"/>
  <c r="P80" i="8"/>
  <c r="K80" i="8"/>
  <c r="L80" i="8" s="1"/>
  <c r="P79" i="8"/>
  <c r="K79" i="8"/>
  <c r="L79" i="8" s="1"/>
  <c r="P78" i="8"/>
  <c r="K78" i="8"/>
  <c r="L78" i="8" s="1"/>
  <c r="P77" i="8"/>
  <c r="K77" i="8"/>
  <c r="L77" i="8" s="1"/>
  <c r="P76" i="8"/>
  <c r="K76" i="8"/>
  <c r="L76" i="8" s="1"/>
  <c r="P75" i="8"/>
  <c r="K75" i="8"/>
  <c r="L75" i="8" s="1"/>
  <c r="P74" i="8"/>
  <c r="K74" i="8"/>
  <c r="L74" i="8" s="1"/>
  <c r="P73" i="8"/>
  <c r="K73" i="8"/>
  <c r="L73" i="8" s="1"/>
  <c r="P72" i="8"/>
  <c r="K72" i="8"/>
  <c r="L72" i="8" s="1"/>
  <c r="Q72" i="8" s="1"/>
  <c r="P71" i="8"/>
  <c r="K71" i="8"/>
  <c r="L71" i="8" s="1"/>
  <c r="P70" i="8"/>
  <c r="K70" i="8"/>
  <c r="L70" i="8" s="1"/>
  <c r="Q70" i="8" s="1"/>
  <c r="P69" i="8"/>
  <c r="K69" i="8"/>
  <c r="L69" i="8" s="1"/>
  <c r="P68" i="8"/>
  <c r="K68" i="8"/>
  <c r="L68" i="8" s="1"/>
  <c r="P67" i="8"/>
  <c r="K67" i="8"/>
  <c r="L67" i="8" s="1"/>
  <c r="P66" i="8"/>
  <c r="K66" i="8"/>
  <c r="L66" i="8" s="1"/>
  <c r="P65" i="8"/>
  <c r="K65" i="8"/>
  <c r="L65" i="8" s="1"/>
  <c r="P64" i="8"/>
  <c r="K64" i="8"/>
  <c r="L64" i="8" s="1"/>
  <c r="Q64" i="8" s="1"/>
  <c r="P63" i="8"/>
  <c r="K63" i="8"/>
  <c r="L63" i="8" s="1"/>
  <c r="P62" i="8"/>
  <c r="K62" i="8"/>
  <c r="L62" i="8" s="1"/>
  <c r="P61" i="8"/>
  <c r="K61" i="8"/>
  <c r="L61" i="8" s="1"/>
  <c r="P60" i="8"/>
  <c r="K60" i="8"/>
  <c r="L60" i="8" s="1"/>
  <c r="P59" i="8"/>
  <c r="K59" i="8"/>
  <c r="L59" i="8" s="1"/>
  <c r="P58" i="8"/>
  <c r="K58" i="8"/>
  <c r="L58" i="8" s="1"/>
  <c r="P57" i="8"/>
  <c r="K57" i="8"/>
  <c r="L57" i="8" s="1"/>
  <c r="P56" i="8"/>
  <c r="K56" i="8"/>
  <c r="L56" i="8" s="1"/>
  <c r="P55" i="8"/>
  <c r="K55" i="8"/>
  <c r="L55" i="8" s="1"/>
  <c r="P54" i="8"/>
  <c r="K54" i="8"/>
  <c r="L54" i="8" s="1"/>
  <c r="Q54" i="8" s="1"/>
  <c r="P53" i="8"/>
  <c r="K53" i="8"/>
  <c r="L53" i="8" s="1"/>
  <c r="P52" i="8"/>
  <c r="K52" i="8"/>
  <c r="L52" i="8" s="1"/>
  <c r="Q52" i="8" s="1"/>
  <c r="P51" i="8"/>
  <c r="K51" i="8"/>
  <c r="L51" i="8" s="1"/>
  <c r="P50" i="8"/>
  <c r="K50" i="8"/>
  <c r="L50" i="8" s="1"/>
  <c r="Q50" i="8" s="1"/>
  <c r="P49" i="8"/>
  <c r="K49" i="8"/>
  <c r="L49" i="8" s="1"/>
  <c r="P48" i="8"/>
  <c r="K48" i="8"/>
  <c r="L48" i="8" s="1"/>
  <c r="P47" i="8"/>
  <c r="K47" i="8"/>
  <c r="L47" i="8" s="1"/>
  <c r="P46" i="8"/>
  <c r="K46" i="8"/>
  <c r="L46" i="8" s="1"/>
  <c r="P45" i="8"/>
  <c r="K45" i="8"/>
  <c r="L45" i="8" s="1"/>
  <c r="P44" i="8"/>
  <c r="K44" i="8"/>
  <c r="L44" i="8" s="1"/>
  <c r="P43" i="8"/>
  <c r="K43" i="8"/>
  <c r="L43" i="8" s="1"/>
  <c r="P42" i="8"/>
  <c r="K42" i="8"/>
  <c r="L42" i="8" s="1"/>
  <c r="P41" i="8"/>
  <c r="K41" i="8"/>
  <c r="L41" i="8" s="1"/>
  <c r="P40" i="8"/>
  <c r="K40" i="8"/>
  <c r="L40" i="8" s="1"/>
  <c r="P39" i="8"/>
  <c r="K39" i="8"/>
  <c r="L39" i="8" s="1"/>
  <c r="P38" i="8"/>
  <c r="K38" i="8"/>
  <c r="L38" i="8" s="1"/>
  <c r="P37" i="8"/>
  <c r="K37" i="8"/>
  <c r="L37" i="8" s="1"/>
  <c r="P36" i="8"/>
  <c r="K36" i="8"/>
  <c r="L36" i="8" s="1"/>
  <c r="P35" i="8"/>
  <c r="K35" i="8"/>
  <c r="L35" i="8" s="1"/>
  <c r="P34" i="8"/>
  <c r="K34" i="8"/>
  <c r="L34" i="8" s="1"/>
  <c r="P33" i="8"/>
  <c r="K33" i="8"/>
  <c r="L33" i="8" s="1"/>
  <c r="P32" i="8"/>
  <c r="K32" i="8"/>
  <c r="L32" i="8" s="1"/>
  <c r="P31" i="8"/>
  <c r="K31" i="8"/>
  <c r="L31" i="8" s="1"/>
  <c r="P30" i="8"/>
  <c r="K30" i="8"/>
  <c r="L30" i="8" s="1"/>
  <c r="P29" i="8"/>
  <c r="K29" i="8"/>
  <c r="L29" i="8" s="1"/>
  <c r="P28" i="8"/>
  <c r="K28" i="8"/>
  <c r="L28" i="8" s="1"/>
  <c r="P27" i="8"/>
  <c r="K27" i="8"/>
  <c r="L27" i="8" s="1"/>
  <c r="P26" i="8"/>
  <c r="K26" i="8"/>
  <c r="L26" i="8" s="1"/>
  <c r="P25" i="8"/>
  <c r="K25" i="8"/>
  <c r="L25" i="8" s="1"/>
  <c r="P24" i="8"/>
  <c r="K24" i="8"/>
  <c r="L24" i="8" s="1"/>
  <c r="P23" i="8"/>
  <c r="K23" i="8"/>
  <c r="L23" i="8" s="1"/>
  <c r="P22" i="8"/>
  <c r="K22" i="8"/>
  <c r="L22" i="8" s="1"/>
  <c r="P21" i="8"/>
  <c r="K21" i="8"/>
  <c r="L21" i="8" s="1"/>
  <c r="P20" i="8"/>
  <c r="K20" i="8"/>
  <c r="L20" i="8" s="1"/>
  <c r="P19" i="8"/>
  <c r="K19" i="8"/>
  <c r="L19" i="8" s="1"/>
  <c r="P18" i="8"/>
  <c r="K18" i="8"/>
  <c r="L18" i="8" s="1"/>
  <c r="P17" i="8"/>
  <c r="K17" i="8"/>
  <c r="L17" i="8" s="1"/>
  <c r="P16" i="8"/>
  <c r="K16" i="8"/>
  <c r="L16" i="8" s="1"/>
  <c r="Q16" i="8" s="1"/>
  <c r="P15" i="8"/>
  <c r="K15" i="8"/>
  <c r="L15" i="8" s="1"/>
  <c r="P14" i="8"/>
  <c r="K14" i="8"/>
  <c r="L14" i="8" s="1"/>
  <c r="P13" i="8"/>
  <c r="K13" i="8"/>
  <c r="L13" i="8" s="1"/>
  <c r="P12" i="8"/>
  <c r="K12" i="8"/>
  <c r="L12" i="8" s="1"/>
  <c r="Q12" i="8" s="1"/>
  <c r="P11" i="8"/>
  <c r="K11" i="8"/>
  <c r="L11" i="8" s="1"/>
  <c r="P10" i="8"/>
  <c r="K10" i="8"/>
  <c r="L10" i="8" s="1"/>
  <c r="Q10" i="8" s="1"/>
  <c r="P9" i="8"/>
  <c r="K9" i="8"/>
  <c r="L9" i="8" s="1"/>
  <c r="P8" i="8"/>
  <c r="K8" i="8"/>
  <c r="L8" i="8" s="1"/>
  <c r="Q8" i="8" s="1"/>
  <c r="P7" i="8"/>
  <c r="K7" i="8"/>
  <c r="L7" i="8" s="1"/>
  <c r="P6" i="8"/>
  <c r="K6" i="8"/>
  <c r="L6" i="8" s="1"/>
  <c r="Q6" i="8" s="1"/>
  <c r="P5" i="8"/>
  <c r="K5" i="8"/>
  <c r="L5" i="8" s="1"/>
  <c r="P4" i="8"/>
  <c r="K4" i="8"/>
  <c r="L4" i="8" s="1"/>
  <c r="Q4" i="8" s="1"/>
  <c r="P3" i="8"/>
  <c r="K3" i="8"/>
  <c r="L3" i="8" s="1"/>
  <c r="P2" i="8"/>
  <c r="K2" i="8"/>
  <c r="L2" i="8" s="1"/>
  <c r="Q2" i="8" s="1"/>
  <c r="Q17" i="8" l="1"/>
  <c r="Q19" i="8"/>
  <c r="Q25" i="8"/>
  <c r="Q27" i="8"/>
  <c r="Q33" i="8"/>
  <c r="Q39" i="8"/>
  <c r="Q45" i="8"/>
  <c r="Q118" i="8"/>
  <c r="Q120" i="8"/>
  <c r="Q122" i="8"/>
  <c r="Q18" i="8"/>
  <c r="Q20" i="8"/>
  <c r="Q22" i="8"/>
  <c r="Q24" i="8"/>
  <c r="Q26" i="8"/>
  <c r="Q28" i="8"/>
  <c r="Q47" i="8"/>
  <c r="Q51" i="8"/>
  <c r="Q53" i="8"/>
  <c r="Q55" i="8"/>
  <c r="Q61" i="8"/>
  <c r="Q63" i="8"/>
  <c r="Q98" i="8"/>
  <c r="Q121" i="8"/>
  <c r="Q9" i="8"/>
  <c r="Q11" i="8"/>
  <c r="Q13" i="8"/>
  <c r="Q15" i="8"/>
  <c r="Q32" i="8"/>
  <c r="Q34" i="8"/>
  <c r="Q36" i="8"/>
  <c r="Q38" i="8"/>
  <c r="Q40" i="8"/>
  <c r="Q71" i="8"/>
  <c r="Q77" i="8"/>
  <c r="Q83" i="8"/>
  <c r="Q85" i="8"/>
  <c r="Q87" i="8"/>
  <c r="Q93" i="8"/>
  <c r="Q95" i="8"/>
  <c r="Q102" i="8"/>
  <c r="Q104" i="8"/>
  <c r="Q106" i="8"/>
  <c r="Q112" i="8"/>
  <c r="Q116" i="8"/>
  <c r="Q131" i="8"/>
  <c r="Q135" i="8"/>
  <c r="Q137" i="8"/>
  <c r="Q143" i="8"/>
  <c r="Q147" i="8"/>
  <c r="Q29" i="8"/>
  <c r="Q31" i="8"/>
  <c r="Q66" i="8"/>
  <c r="Q68" i="8"/>
  <c r="Q100" i="8"/>
  <c r="Q35" i="8"/>
  <c r="Q79" i="8"/>
  <c r="Q123" i="8"/>
  <c r="Q139" i="8"/>
  <c r="Q5" i="8"/>
  <c r="Q7" i="8"/>
  <c r="Q14" i="8"/>
  <c r="Q21" i="8"/>
  <c r="Q23" i="8"/>
  <c r="Q30" i="8"/>
  <c r="Q37" i="8"/>
  <c r="Q46" i="8"/>
  <c r="Q48" i="8"/>
  <c r="Q56" i="8"/>
  <c r="Q62" i="8"/>
  <c r="Q67" i="8"/>
  <c r="Q69" i="8"/>
  <c r="Q78" i="8"/>
  <c r="Q80" i="8"/>
  <c r="Q88" i="8"/>
  <c r="Q94" i="8"/>
  <c r="Q99" i="8"/>
  <c r="Q127" i="8"/>
  <c r="Q130" i="8"/>
  <c r="Q132" i="8"/>
  <c r="Q134" i="8"/>
  <c r="Q138" i="8"/>
  <c r="Q142" i="8"/>
  <c r="Q136" i="8"/>
  <c r="Q140" i="8"/>
  <c r="Q42" i="8"/>
  <c r="Q44" i="8"/>
  <c r="Q59" i="8"/>
  <c r="Q74" i="8"/>
  <c r="Q76" i="8"/>
  <c r="Q91" i="8"/>
  <c r="Q115" i="8"/>
  <c r="Q119" i="8"/>
  <c r="Q124" i="8"/>
  <c r="Q43" i="8"/>
  <c r="Q58" i="8"/>
  <c r="Q60" i="8"/>
  <c r="Q75" i="8"/>
  <c r="Q90" i="8"/>
  <c r="Q92" i="8"/>
  <c r="Q108" i="8"/>
  <c r="Q110" i="8"/>
  <c r="Q114" i="8"/>
  <c r="Q3" i="8"/>
  <c r="Q101" i="8"/>
  <c r="Q117" i="8"/>
  <c r="Q133" i="8"/>
  <c r="Q41" i="8"/>
  <c r="Q49" i="8"/>
  <c r="Q57" i="8"/>
  <c r="Q65" i="8"/>
  <c r="Q73" i="8"/>
  <c r="Q81" i="8"/>
  <c r="Q89" i="8"/>
  <c r="Q97" i="8"/>
  <c r="Q113" i="8"/>
  <c r="Q129" i="8"/>
  <c r="Q145" i="8"/>
  <c r="Q109" i="8"/>
  <c r="Q125" i="8"/>
  <c r="Q141" i="8"/>
  <c r="Q148" i="8" l="1"/>
  <c r="R113" i="8" s="1"/>
  <c r="R89" i="8" l="1"/>
  <c r="R117" i="8"/>
  <c r="R125" i="8"/>
  <c r="R73" i="8"/>
  <c r="R81" i="8"/>
  <c r="R49" i="8"/>
  <c r="R109" i="8"/>
  <c r="R133" i="8"/>
  <c r="R127" i="8"/>
  <c r="R111" i="8"/>
  <c r="R143" i="8"/>
  <c r="R16" i="8"/>
  <c r="R51" i="8"/>
  <c r="R86" i="8"/>
  <c r="R135" i="8"/>
  <c r="R146" i="8"/>
  <c r="R15" i="8"/>
  <c r="R31" i="8"/>
  <c r="R59" i="8"/>
  <c r="R76" i="8"/>
  <c r="R115" i="8"/>
  <c r="R6" i="8"/>
  <c r="R28" i="8"/>
  <c r="R102" i="8"/>
  <c r="R13" i="8"/>
  <c r="R29" i="8"/>
  <c r="R50" i="8"/>
  <c r="R71" i="8"/>
  <c r="R103" i="8"/>
  <c r="R134" i="8"/>
  <c r="R22" i="8"/>
  <c r="R43" i="8"/>
  <c r="R60" i="8"/>
  <c r="R90" i="8"/>
  <c r="R114" i="8"/>
  <c r="R40" i="8"/>
  <c r="R80" i="8"/>
  <c r="R121" i="8"/>
  <c r="R48" i="8"/>
  <c r="R88" i="8"/>
  <c r="R120" i="8"/>
  <c r="R69" i="8"/>
  <c r="R116" i="8"/>
  <c r="R68" i="8"/>
  <c r="R9" i="8"/>
  <c r="R99" i="8"/>
  <c r="R58" i="8"/>
  <c r="R123" i="8"/>
  <c r="R144" i="8"/>
  <c r="R2" i="8"/>
  <c r="R24" i="8"/>
  <c r="R54" i="8"/>
  <c r="R98" i="8"/>
  <c r="R136" i="8"/>
  <c r="R19" i="8"/>
  <c r="R35" i="8"/>
  <c r="R62" i="8"/>
  <c r="R91" i="8"/>
  <c r="R119" i="8"/>
  <c r="R4" i="8"/>
  <c r="R66" i="8"/>
  <c r="R107" i="8"/>
  <c r="R17" i="8"/>
  <c r="R33" i="8"/>
  <c r="R52" i="8"/>
  <c r="R82" i="8"/>
  <c r="R124" i="8"/>
  <c r="R147" i="8"/>
  <c r="R26" i="8"/>
  <c r="R46" i="8"/>
  <c r="R75" i="8"/>
  <c r="R92" i="8"/>
  <c r="R118" i="8"/>
  <c r="R45" i="8"/>
  <c r="R85" i="8"/>
  <c r="R128" i="8"/>
  <c r="R53" i="8"/>
  <c r="R105" i="8"/>
  <c r="R96" i="8"/>
  <c r="R36" i="8"/>
  <c r="R25" i="8"/>
  <c r="R130" i="8"/>
  <c r="R79" i="8"/>
  <c r="R77" i="8"/>
  <c r="R37" i="8"/>
  <c r="R64" i="8"/>
  <c r="R10" i="8"/>
  <c r="R32" i="8"/>
  <c r="R55" i="8"/>
  <c r="R106" i="8"/>
  <c r="R140" i="8"/>
  <c r="R7" i="8"/>
  <c r="R23" i="8"/>
  <c r="R42" i="8"/>
  <c r="R63" i="8"/>
  <c r="R94" i="8"/>
  <c r="R138" i="8"/>
  <c r="R12" i="8"/>
  <c r="R83" i="8"/>
  <c r="R5" i="8"/>
  <c r="R21" i="8"/>
  <c r="R38" i="8"/>
  <c r="R67" i="8"/>
  <c r="R84" i="8"/>
  <c r="R126" i="8"/>
  <c r="R14" i="8"/>
  <c r="R30" i="8"/>
  <c r="R47" i="8"/>
  <c r="R78" i="8"/>
  <c r="R108" i="8"/>
  <c r="R122" i="8"/>
  <c r="R72" i="8"/>
  <c r="R93" i="8"/>
  <c r="R137" i="8"/>
  <c r="R56" i="8"/>
  <c r="R104" i="8"/>
  <c r="R100" i="8"/>
  <c r="R132" i="8"/>
  <c r="R8" i="8"/>
  <c r="R131" i="8"/>
  <c r="R142" i="8"/>
  <c r="R11" i="8"/>
  <c r="R27" i="8"/>
  <c r="R44" i="8"/>
  <c r="R74" i="8"/>
  <c r="R95" i="8"/>
  <c r="R139" i="8"/>
  <c r="R20" i="8"/>
  <c r="R87" i="8"/>
  <c r="R39" i="8"/>
  <c r="R70" i="8"/>
  <c r="R18" i="8"/>
  <c r="R34" i="8"/>
  <c r="R110" i="8"/>
  <c r="R112" i="8"/>
  <c r="R61" i="8"/>
  <c r="R65" i="8"/>
  <c r="R145" i="8"/>
  <c r="R101" i="8"/>
  <c r="R97" i="8"/>
  <c r="R57" i="8"/>
  <c r="R3" i="8"/>
  <c r="R129" i="8"/>
  <c r="R41" i="8"/>
  <c r="R141" i="8"/>
  <c r="R148" i="8" l="1"/>
  <c r="P147" i="7"/>
  <c r="K147" i="7"/>
  <c r="L147" i="7" s="1"/>
  <c r="Q147" i="7" s="1"/>
  <c r="P146" i="7"/>
  <c r="K146" i="7"/>
  <c r="L146" i="7" s="1"/>
  <c r="P145" i="7"/>
  <c r="K145" i="7"/>
  <c r="L145" i="7" s="1"/>
  <c r="P144" i="7"/>
  <c r="K144" i="7"/>
  <c r="L144" i="7" s="1"/>
  <c r="P143" i="7"/>
  <c r="K143" i="7"/>
  <c r="L143" i="7" s="1"/>
  <c r="Q143" i="7" s="1"/>
  <c r="P142" i="7"/>
  <c r="K142" i="7"/>
  <c r="L142" i="7" s="1"/>
  <c r="P141" i="7"/>
  <c r="K141" i="7"/>
  <c r="L141" i="7" s="1"/>
  <c r="Q141" i="7" s="1"/>
  <c r="P140" i="7"/>
  <c r="K140" i="7"/>
  <c r="L140" i="7" s="1"/>
  <c r="P139" i="7"/>
  <c r="K139" i="7"/>
  <c r="L139" i="7" s="1"/>
  <c r="Q139" i="7" s="1"/>
  <c r="P138" i="7"/>
  <c r="K138" i="7"/>
  <c r="L138" i="7" s="1"/>
  <c r="P137" i="7"/>
  <c r="K137" i="7"/>
  <c r="L137" i="7" s="1"/>
  <c r="Q137" i="7" s="1"/>
  <c r="P136" i="7"/>
  <c r="K136" i="7"/>
  <c r="L136" i="7" s="1"/>
  <c r="P135" i="7"/>
  <c r="K135" i="7"/>
  <c r="L135" i="7" s="1"/>
  <c r="Q135" i="7" s="1"/>
  <c r="P134" i="7"/>
  <c r="K134" i="7"/>
  <c r="L134" i="7" s="1"/>
  <c r="P133" i="7"/>
  <c r="K133" i="7"/>
  <c r="L133" i="7" s="1"/>
  <c r="P132" i="7"/>
  <c r="K132" i="7"/>
  <c r="L132" i="7" s="1"/>
  <c r="P131" i="7"/>
  <c r="K131" i="7"/>
  <c r="L131" i="7" s="1"/>
  <c r="P130" i="7"/>
  <c r="K130" i="7"/>
  <c r="L130" i="7" s="1"/>
  <c r="P129" i="7"/>
  <c r="K129" i="7"/>
  <c r="L129" i="7" s="1"/>
  <c r="P128" i="7"/>
  <c r="K128" i="7"/>
  <c r="L128" i="7" s="1"/>
  <c r="P127" i="7"/>
  <c r="K127" i="7"/>
  <c r="L127" i="7" s="1"/>
  <c r="Q127" i="7" s="1"/>
  <c r="P126" i="7"/>
  <c r="K126" i="7"/>
  <c r="L126" i="7" s="1"/>
  <c r="P125" i="7"/>
  <c r="K125" i="7"/>
  <c r="L125" i="7" s="1"/>
  <c r="P124" i="7"/>
  <c r="K124" i="7"/>
  <c r="L124" i="7" s="1"/>
  <c r="P123" i="7"/>
  <c r="K123" i="7"/>
  <c r="L123" i="7" s="1"/>
  <c r="Q123" i="7" s="1"/>
  <c r="P122" i="7"/>
  <c r="K122" i="7"/>
  <c r="L122" i="7" s="1"/>
  <c r="P121" i="7"/>
  <c r="K121" i="7"/>
  <c r="L121" i="7" s="1"/>
  <c r="Q121" i="7" s="1"/>
  <c r="P120" i="7"/>
  <c r="K120" i="7"/>
  <c r="L120" i="7" s="1"/>
  <c r="P119" i="7"/>
  <c r="K119" i="7"/>
  <c r="L119" i="7" s="1"/>
  <c r="Q119" i="7" s="1"/>
  <c r="P118" i="7"/>
  <c r="K118" i="7"/>
  <c r="L118" i="7" s="1"/>
  <c r="P117" i="7"/>
  <c r="K117" i="7"/>
  <c r="L117" i="7" s="1"/>
  <c r="P116" i="7"/>
  <c r="K116" i="7"/>
  <c r="L116" i="7" s="1"/>
  <c r="P115" i="7"/>
  <c r="K115" i="7"/>
  <c r="L115" i="7" s="1"/>
  <c r="Q115" i="7" s="1"/>
  <c r="P114" i="7"/>
  <c r="K114" i="7"/>
  <c r="L114" i="7" s="1"/>
  <c r="P113" i="7"/>
  <c r="K113" i="7"/>
  <c r="L113" i="7" s="1"/>
  <c r="Q113" i="7" s="1"/>
  <c r="P112" i="7"/>
  <c r="K112" i="7"/>
  <c r="L112" i="7" s="1"/>
  <c r="P111" i="7"/>
  <c r="K111" i="7"/>
  <c r="L111" i="7" s="1"/>
  <c r="Q111" i="7" s="1"/>
  <c r="P110" i="7"/>
  <c r="K110" i="7"/>
  <c r="L110" i="7" s="1"/>
  <c r="P109" i="7"/>
  <c r="K109" i="7"/>
  <c r="L109" i="7" s="1"/>
  <c r="Q109" i="7" s="1"/>
  <c r="P108" i="7"/>
  <c r="K108" i="7"/>
  <c r="L108" i="7" s="1"/>
  <c r="P107" i="7"/>
  <c r="K107" i="7"/>
  <c r="L107" i="7" s="1"/>
  <c r="Q107" i="7" s="1"/>
  <c r="P106" i="7"/>
  <c r="K106" i="7"/>
  <c r="L106" i="7" s="1"/>
  <c r="P105" i="7"/>
  <c r="K105" i="7"/>
  <c r="L105" i="7" s="1"/>
  <c r="Q105" i="7" s="1"/>
  <c r="P104" i="7"/>
  <c r="K104" i="7"/>
  <c r="L104" i="7" s="1"/>
  <c r="P103" i="7"/>
  <c r="K103" i="7"/>
  <c r="L103" i="7" s="1"/>
  <c r="Q103" i="7" s="1"/>
  <c r="P102" i="7"/>
  <c r="K102" i="7"/>
  <c r="L102" i="7" s="1"/>
  <c r="P101" i="7"/>
  <c r="K101" i="7"/>
  <c r="L101" i="7" s="1"/>
  <c r="P100" i="7"/>
  <c r="K100" i="7"/>
  <c r="L100" i="7" s="1"/>
  <c r="P99" i="7"/>
  <c r="K99" i="7"/>
  <c r="L99" i="7" s="1"/>
  <c r="P98" i="7"/>
  <c r="K98" i="7"/>
  <c r="L98" i="7" s="1"/>
  <c r="P97" i="7"/>
  <c r="K97" i="7"/>
  <c r="L97" i="7" s="1"/>
  <c r="P96" i="7"/>
  <c r="K96" i="7"/>
  <c r="L96" i="7" s="1"/>
  <c r="P95" i="7"/>
  <c r="K95" i="7"/>
  <c r="L95" i="7" s="1"/>
  <c r="P94" i="7"/>
  <c r="K94" i="7"/>
  <c r="L94" i="7" s="1"/>
  <c r="P93" i="7"/>
  <c r="K93" i="7"/>
  <c r="L93" i="7" s="1"/>
  <c r="P92" i="7"/>
  <c r="K92" i="7"/>
  <c r="L92" i="7" s="1"/>
  <c r="P91" i="7"/>
  <c r="K91" i="7"/>
  <c r="L91" i="7" s="1"/>
  <c r="P90" i="7"/>
  <c r="K90" i="7"/>
  <c r="L90" i="7" s="1"/>
  <c r="P89" i="7"/>
  <c r="K89" i="7"/>
  <c r="L89" i="7" s="1"/>
  <c r="P88" i="7"/>
  <c r="K88" i="7"/>
  <c r="L88" i="7" s="1"/>
  <c r="P87" i="7"/>
  <c r="K87" i="7"/>
  <c r="L87" i="7" s="1"/>
  <c r="P86" i="7"/>
  <c r="K86" i="7"/>
  <c r="L86" i="7" s="1"/>
  <c r="P85" i="7"/>
  <c r="K85" i="7"/>
  <c r="L85" i="7" s="1"/>
  <c r="P84" i="7"/>
  <c r="K84" i="7"/>
  <c r="L84" i="7" s="1"/>
  <c r="P83" i="7"/>
  <c r="K83" i="7"/>
  <c r="L83" i="7" s="1"/>
  <c r="P82" i="7"/>
  <c r="K82" i="7"/>
  <c r="L82" i="7" s="1"/>
  <c r="P81" i="7"/>
  <c r="K81" i="7"/>
  <c r="L81" i="7" s="1"/>
  <c r="P80" i="7"/>
  <c r="K80" i="7"/>
  <c r="L80" i="7" s="1"/>
  <c r="P79" i="7"/>
  <c r="K79" i="7"/>
  <c r="L79" i="7" s="1"/>
  <c r="P78" i="7"/>
  <c r="K78" i="7"/>
  <c r="L78" i="7" s="1"/>
  <c r="P77" i="7"/>
  <c r="K77" i="7"/>
  <c r="L77" i="7" s="1"/>
  <c r="P76" i="7"/>
  <c r="K76" i="7"/>
  <c r="L76" i="7" s="1"/>
  <c r="P75" i="7"/>
  <c r="K75" i="7"/>
  <c r="L75" i="7" s="1"/>
  <c r="P74" i="7"/>
  <c r="K74" i="7"/>
  <c r="L74" i="7" s="1"/>
  <c r="P73" i="7"/>
  <c r="K73" i="7"/>
  <c r="L73" i="7" s="1"/>
  <c r="P72" i="7"/>
  <c r="K72" i="7"/>
  <c r="L72" i="7" s="1"/>
  <c r="P71" i="7"/>
  <c r="K71" i="7"/>
  <c r="L71" i="7" s="1"/>
  <c r="P70" i="7"/>
  <c r="K70" i="7"/>
  <c r="L70" i="7" s="1"/>
  <c r="P69" i="7"/>
  <c r="K69" i="7"/>
  <c r="L69" i="7" s="1"/>
  <c r="P68" i="7"/>
  <c r="K68" i="7"/>
  <c r="L68" i="7" s="1"/>
  <c r="P67" i="7"/>
  <c r="K67" i="7"/>
  <c r="L67" i="7" s="1"/>
  <c r="P66" i="7"/>
  <c r="K66" i="7"/>
  <c r="L66" i="7" s="1"/>
  <c r="P65" i="7"/>
  <c r="K65" i="7"/>
  <c r="L65" i="7" s="1"/>
  <c r="P64" i="7"/>
  <c r="K64" i="7"/>
  <c r="L64" i="7" s="1"/>
  <c r="P63" i="7"/>
  <c r="K63" i="7"/>
  <c r="L63" i="7" s="1"/>
  <c r="P62" i="7"/>
  <c r="K62" i="7"/>
  <c r="L62" i="7" s="1"/>
  <c r="P61" i="7"/>
  <c r="K61" i="7"/>
  <c r="L61" i="7" s="1"/>
  <c r="P60" i="7"/>
  <c r="K60" i="7"/>
  <c r="L60" i="7" s="1"/>
  <c r="P59" i="7"/>
  <c r="K59" i="7"/>
  <c r="L59" i="7" s="1"/>
  <c r="P58" i="7"/>
  <c r="K58" i="7"/>
  <c r="L58" i="7" s="1"/>
  <c r="P57" i="7"/>
  <c r="K57" i="7"/>
  <c r="L57" i="7" s="1"/>
  <c r="P56" i="7"/>
  <c r="K56" i="7"/>
  <c r="L56" i="7" s="1"/>
  <c r="P55" i="7"/>
  <c r="K55" i="7"/>
  <c r="L55" i="7" s="1"/>
  <c r="P54" i="7"/>
  <c r="K54" i="7"/>
  <c r="L54" i="7" s="1"/>
  <c r="P53" i="7"/>
  <c r="K53" i="7"/>
  <c r="L53" i="7" s="1"/>
  <c r="P52" i="7"/>
  <c r="K52" i="7"/>
  <c r="L52" i="7" s="1"/>
  <c r="P51" i="7"/>
  <c r="K51" i="7"/>
  <c r="L51" i="7" s="1"/>
  <c r="P50" i="7"/>
  <c r="K50" i="7"/>
  <c r="L50" i="7" s="1"/>
  <c r="P49" i="7"/>
  <c r="K49" i="7"/>
  <c r="L49" i="7" s="1"/>
  <c r="P48" i="7"/>
  <c r="K48" i="7"/>
  <c r="L48" i="7" s="1"/>
  <c r="P47" i="7"/>
  <c r="K47" i="7"/>
  <c r="L47" i="7" s="1"/>
  <c r="P46" i="7"/>
  <c r="K46" i="7"/>
  <c r="L46" i="7" s="1"/>
  <c r="P45" i="7"/>
  <c r="K45" i="7"/>
  <c r="L45" i="7" s="1"/>
  <c r="P44" i="7"/>
  <c r="K44" i="7"/>
  <c r="L44" i="7" s="1"/>
  <c r="P43" i="7"/>
  <c r="K43" i="7"/>
  <c r="L43" i="7" s="1"/>
  <c r="P42" i="7"/>
  <c r="K42" i="7"/>
  <c r="L42" i="7" s="1"/>
  <c r="P41" i="7"/>
  <c r="K41" i="7"/>
  <c r="L41" i="7" s="1"/>
  <c r="P40" i="7"/>
  <c r="K40" i="7"/>
  <c r="L40" i="7" s="1"/>
  <c r="P39" i="7"/>
  <c r="K39" i="7"/>
  <c r="L39" i="7" s="1"/>
  <c r="P38" i="7"/>
  <c r="K38" i="7"/>
  <c r="L38" i="7" s="1"/>
  <c r="P37" i="7"/>
  <c r="K37" i="7"/>
  <c r="L37" i="7" s="1"/>
  <c r="P36" i="7"/>
  <c r="K36" i="7"/>
  <c r="L36" i="7" s="1"/>
  <c r="P35" i="7"/>
  <c r="K35" i="7"/>
  <c r="L35" i="7" s="1"/>
  <c r="P34" i="7"/>
  <c r="K34" i="7"/>
  <c r="L34" i="7" s="1"/>
  <c r="P33" i="7"/>
  <c r="K33" i="7"/>
  <c r="L33" i="7" s="1"/>
  <c r="P32" i="7"/>
  <c r="K32" i="7"/>
  <c r="L32" i="7" s="1"/>
  <c r="P31" i="7"/>
  <c r="K31" i="7"/>
  <c r="L31" i="7" s="1"/>
  <c r="P30" i="7"/>
  <c r="K30" i="7"/>
  <c r="L30" i="7" s="1"/>
  <c r="P29" i="7"/>
  <c r="K29" i="7"/>
  <c r="L29" i="7" s="1"/>
  <c r="Q29" i="7" s="1"/>
  <c r="P28" i="7"/>
  <c r="K28" i="7"/>
  <c r="L28" i="7" s="1"/>
  <c r="P27" i="7"/>
  <c r="K27" i="7"/>
  <c r="L27" i="7" s="1"/>
  <c r="P26" i="7"/>
  <c r="L26" i="7"/>
  <c r="K26" i="7"/>
  <c r="P25" i="7"/>
  <c r="K25" i="7"/>
  <c r="L25" i="7" s="1"/>
  <c r="P24" i="7"/>
  <c r="K24" i="7"/>
  <c r="L24" i="7" s="1"/>
  <c r="P23" i="7"/>
  <c r="K23" i="7"/>
  <c r="L23" i="7" s="1"/>
  <c r="P22" i="7"/>
  <c r="K22" i="7"/>
  <c r="L22" i="7" s="1"/>
  <c r="P21" i="7"/>
  <c r="K21" i="7"/>
  <c r="L21" i="7" s="1"/>
  <c r="P20" i="7"/>
  <c r="K20" i="7"/>
  <c r="L20" i="7" s="1"/>
  <c r="P19" i="7"/>
  <c r="K19" i="7"/>
  <c r="L19" i="7" s="1"/>
  <c r="P18" i="7"/>
  <c r="K18" i="7"/>
  <c r="L18" i="7" s="1"/>
  <c r="P17" i="7"/>
  <c r="K17" i="7"/>
  <c r="L17" i="7" s="1"/>
  <c r="Q17" i="7" s="1"/>
  <c r="P16" i="7"/>
  <c r="K16" i="7"/>
  <c r="L16" i="7" s="1"/>
  <c r="P15" i="7"/>
  <c r="K15" i="7"/>
  <c r="L15" i="7" s="1"/>
  <c r="P14" i="7"/>
  <c r="K14" i="7"/>
  <c r="L14" i="7" s="1"/>
  <c r="P13" i="7"/>
  <c r="K13" i="7"/>
  <c r="L13" i="7" s="1"/>
  <c r="P12" i="7"/>
  <c r="K12" i="7"/>
  <c r="L12" i="7" s="1"/>
  <c r="P11" i="7"/>
  <c r="K11" i="7"/>
  <c r="L11" i="7" s="1"/>
  <c r="P10" i="7"/>
  <c r="K10" i="7"/>
  <c r="L10" i="7" s="1"/>
  <c r="P9" i="7"/>
  <c r="K9" i="7"/>
  <c r="L9" i="7" s="1"/>
  <c r="P8" i="7"/>
  <c r="K8" i="7"/>
  <c r="L8" i="7" s="1"/>
  <c r="P7" i="7"/>
  <c r="K7" i="7"/>
  <c r="L7" i="7" s="1"/>
  <c r="P6" i="7"/>
  <c r="K6" i="7"/>
  <c r="L6" i="7" s="1"/>
  <c r="P5" i="7"/>
  <c r="K5" i="7"/>
  <c r="L5" i="7" s="1"/>
  <c r="P4" i="7"/>
  <c r="K4" i="7"/>
  <c r="L4" i="7" s="1"/>
  <c r="P3" i="7"/>
  <c r="K3" i="7"/>
  <c r="L3" i="7" s="1"/>
  <c r="P2" i="7"/>
  <c r="K2" i="7"/>
  <c r="L2" i="7" s="1"/>
  <c r="Q39" i="7" l="1"/>
  <c r="Q55" i="7"/>
  <c r="Q71" i="7"/>
  <c r="Q95" i="7"/>
  <c r="Q5" i="7"/>
  <c r="Q7" i="7"/>
  <c r="Q26" i="7"/>
  <c r="Q28" i="7"/>
  <c r="Q30" i="7"/>
  <c r="Q32" i="7"/>
  <c r="Q34" i="7"/>
  <c r="Q36" i="7"/>
  <c r="Q40" i="7"/>
  <c r="Q42" i="7"/>
  <c r="Q44" i="7"/>
  <c r="Q48" i="7"/>
  <c r="Q56" i="7"/>
  <c r="Q58" i="7"/>
  <c r="Q60" i="7"/>
  <c r="Q62" i="7"/>
  <c r="Q64" i="7"/>
  <c r="Q66" i="7"/>
  <c r="Q70" i="7"/>
  <c r="Q72" i="7"/>
  <c r="Q74" i="7"/>
  <c r="Q76" i="7"/>
  <c r="Q78" i="7"/>
  <c r="Q88" i="7"/>
  <c r="Q94" i="7"/>
  <c r="Q96" i="7"/>
  <c r="Q102" i="7"/>
  <c r="Q104" i="7"/>
  <c r="Q31" i="7"/>
  <c r="Q35" i="7"/>
  <c r="Q41" i="7"/>
  <c r="Q43" i="7"/>
  <c r="Q45" i="7"/>
  <c r="Q120" i="7"/>
  <c r="Q126" i="7"/>
  <c r="Q49" i="7"/>
  <c r="Q51" i="7"/>
  <c r="Q57" i="7"/>
  <c r="Q59" i="7"/>
  <c r="Q61" i="7"/>
  <c r="Q73" i="7"/>
  <c r="Q79" i="7"/>
  <c r="Q81" i="7"/>
  <c r="Q83" i="7"/>
  <c r="Q85" i="7"/>
  <c r="Q87" i="7"/>
  <c r="Q89" i="7"/>
  <c r="Q93" i="7"/>
  <c r="Q128" i="7"/>
  <c r="Q136" i="7"/>
  <c r="Q142" i="7"/>
  <c r="Q23" i="7"/>
  <c r="Q25" i="7"/>
  <c r="Q38" i="7"/>
  <c r="Q47" i="7"/>
  <c r="Q53" i="7"/>
  <c r="Q68" i="7"/>
  <c r="Q117" i="7"/>
  <c r="Q134" i="7"/>
  <c r="Q46" i="7"/>
  <c r="Q91" i="7"/>
  <c r="Q110" i="7"/>
  <c r="Q125" i="7"/>
  <c r="Q3" i="7"/>
  <c r="Q8" i="7"/>
  <c r="Q10" i="7"/>
  <c r="Q12" i="7"/>
  <c r="Q14" i="7"/>
  <c r="Q16" i="7"/>
  <c r="Q18" i="7"/>
  <c r="Q20" i="7"/>
  <c r="Q22" i="7"/>
  <c r="Q37" i="7"/>
  <c r="Q50" i="7"/>
  <c r="Q52" i="7"/>
  <c r="Q54" i="7"/>
  <c r="Q63" i="7"/>
  <c r="Q65" i="7"/>
  <c r="Q67" i="7"/>
  <c r="Q69" i="7"/>
  <c r="Q80" i="7"/>
  <c r="Q86" i="7"/>
  <c r="Q97" i="7"/>
  <c r="Q99" i="7"/>
  <c r="Q101" i="7"/>
  <c r="Q112" i="7"/>
  <c r="Q118" i="7"/>
  <c r="Q129" i="7"/>
  <c r="Q131" i="7"/>
  <c r="Q133" i="7"/>
  <c r="Q144" i="7"/>
  <c r="Q2" i="7"/>
  <c r="Q9" i="7"/>
  <c r="Q11" i="7"/>
  <c r="Q19" i="7"/>
  <c r="Q75" i="7"/>
  <c r="Q77" i="7"/>
  <c r="Q4" i="7"/>
  <c r="Q6" i="7"/>
  <c r="Q13" i="7"/>
  <c r="Q15" i="7"/>
  <c r="Q21" i="7"/>
  <c r="Q24" i="7"/>
  <c r="Q27" i="7"/>
  <c r="Q33" i="7"/>
  <c r="Q82" i="7"/>
  <c r="Q84" i="7"/>
  <c r="Q90" i="7"/>
  <c r="Q92" i="7"/>
  <c r="Q98" i="7"/>
  <c r="Q100" i="7"/>
  <c r="Q106" i="7"/>
  <c r="Q108" i="7"/>
  <c r="Q114" i="7"/>
  <c r="Q116" i="7"/>
  <c r="Q122" i="7"/>
  <c r="Q124" i="7"/>
  <c r="Q130" i="7"/>
  <c r="Q132" i="7"/>
  <c r="Q138" i="7"/>
  <c r="Q140" i="7"/>
  <c r="Q146" i="7"/>
  <c r="Q145" i="7"/>
  <c r="Q148" i="7" l="1"/>
  <c r="R7" i="7" l="1"/>
  <c r="R60" i="7"/>
  <c r="R106" i="7"/>
  <c r="R46" i="7"/>
  <c r="R78" i="7"/>
  <c r="R94" i="7"/>
  <c r="R110" i="7"/>
  <c r="R126" i="7"/>
  <c r="R142" i="7"/>
  <c r="R34" i="7"/>
  <c r="R100" i="7"/>
  <c r="R9" i="7"/>
  <c r="R4" i="7"/>
  <c r="R59" i="7"/>
  <c r="R115" i="7"/>
  <c r="R147" i="7"/>
  <c r="R36" i="7"/>
  <c r="R68" i="7"/>
  <c r="R108" i="7"/>
  <c r="R11" i="7"/>
  <c r="R39" i="7"/>
  <c r="R6" i="7"/>
  <c r="R43" i="7"/>
  <c r="R91" i="7"/>
  <c r="R17" i="7"/>
  <c r="R33" i="7"/>
  <c r="R61" i="7"/>
  <c r="R77" i="7"/>
  <c r="R101" i="7"/>
  <c r="R53" i="7"/>
  <c r="R117" i="7"/>
  <c r="R41" i="7"/>
  <c r="R73" i="7"/>
  <c r="R105" i="7"/>
  <c r="R137" i="7"/>
  <c r="R85" i="7"/>
  <c r="R18" i="7"/>
  <c r="R74" i="7"/>
  <c r="R116" i="7"/>
  <c r="R2" i="7"/>
  <c r="R62" i="7"/>
  <c r="R79" i="7"/>
  <c r="R95" i="7"/>
  <c r="R111" i="7"/>
  <c r="R127" i="7"/>
  <c r="R143" i="7"/>
  <c r="R44" i="7"/>
  <c r="R114" i="7"/>
  <c r="R19" i="7"/>
  <c r="R15" i="7"/>
  <c r="R75" i="7"/>
  <c r="R123" i="7"/>
  <c r="R5" i="7"/>
  <c r="R42" i="7"/>
  <c r="R76" i="7"/>
  <c r="R122" i="7"/>
  <c r="R25" i="7"/>
  <c r="R47" i="7"/>
  <c r="R13" i="7"/>
  <c r="R51" i="7"/>
  <c r="R3" i="7"/>
  <c r="R22" i="7"/>
  <c r="R40" i="7"/>
  <c r="R64" i="7"/>
  <c r="R88" i="7"/>
  <c r="R136" i="7"/>
  <c r="R104" i="7"/>
  <c r="R120" i="7"/>
  <c r="R49" i="7"/>
  <c r="R81" i="7"/>
  <c r="R113" i="7"/>
  <c r="R128" i="7"/>
  <c r="R29" i="7"/>
  <c r="R84" i="7"/>
  <c r="R124" i="7"/>
  <c r="R16" i="7"/>
  <c r="R70" i="7"/>
  <c r="R86" i="7"/>
  <c r="R102" i="7"/>
  <c r="R118" i="7"/>
  <c r="R134" i="7"/>
  <c r="R12" i="7"/>
  <c r="R66" i="7"/>
  <c r="R130" i="7"/>
  <c r="R35" i="7"/>
  <c r="R26" i="7"/>
  <c r="R99" i="7"/>
  <c r="R131" i="7"/>
  <c r="R14" i="7"/>
  <c r="R52" i="7"/>
  <c r="R90" i="7"/>
  <c r="R132" i="7"/>
  <c r="R32" i="7"/>
  <c r="R55" i="7"/>
  <c r="R21" i="7"/>
  <c r="R67" i="7"/>
  <c r="R8" i="7"/>
  <c r="R24" i="7"/>
  <c r="R45" i="7"/>
  <c r="R69" i="7"/>
  <c r="R93" i="7"/>
  <c r="R144" i="7"/>
  <c r="R109" i="7"/>
  <c r="R125" i="7"/>
  <c r="R57" i="7"/>
  <c r="R89" i="7"/>
  <c r="R121" i="7"/>
  <c r="R37" i="7"/>
  <c r="R133" i="7"/>
  <c r="R50" i="7"/>
  <c r="R92" i="7"/>
  <c r="R138" i="7"/>
  <c r="R30" i="7"/>
  <c r="R71" i="7"/>
  <c r="R87" i="7"/>
  <c r="R103" i="7"/>
  <c r="R119" i="7"/>
  <c r="R135" i="7"/>
  <c r="R23" i="7"/>
  <c r="R82" i="7"/>
  <c r="R140" i="7"/>
  <c r="R54" i="7"/>
  <c r="R28" i="7"/>
  <c r="R107" i="7"/>
  <c r="R139" i="7"/>
  <c r="R20" i="7"/>
  <c r="R58" i="7"/>
  <c r="R98" i="7"/>
  <c r="R146" i="7"/>
  <c r="R38" i="7"/>
  <c r="R63" i="7"/>
  <c r="R31" i="7"/>
  <c r="R83" i="7"/>
  <c r="R10" i="7"/>
  <c r="R27" i="7"/>
  <c r="R56" i="7"/>
  <c r="R72" i="7"/>
  <c r="R96" i="7"/>
  <c r="R48" i="7"/>
  <c r="R112" i="7"/>
  <c r="R141" i="7"/>
  <c r="R65" i="7"/>
  <c r="R97" i="7"/>
  <c r="R129" i="7"/>
  <c r="R80" i="7"/>
  <c r="R145" i="7"/>
  <c r="R148" i="7" l="1"/>
  <c r="P147" i="6" l="1"/>
  <c r="K147" i="6"/>
  <c r="L147" i="6" s="1"/>
  <c r="Q147" i="6" s="1"/>
  <c r="P146" i="6"/>
  <c r="K146" i="6"/>
  <c r="L146" i="6" s="1"/>
  <c r="Q146" i="6" s="1"/>
  <c r="P145" i="6"/>
  <c r="K145" i="6"/>
  <c r="L145" i="6" s="1"/>
  <c r="Q145" i="6" s="1"/>
  <c r="P144" i="6"/>
  <c r="K144" i="6"/>
  <c r="L144" i="6" s="1"/>
  <c r="P143" i="6"/>
  <c r="K143" i="6"/>
  <c r="L143" i="6" s="1"/>
  <c r="P142" i="6"/>
  <c r="K142" i="6"/>
  <c r="L142" i="6" s="1"/>
  <c r="P141" i="6"/>
  <c r="K141" i="6"/>
  <c r="L141" i="6" s="1"/>
  <c r="P140" i="6"/>
  <c r="K140" i="6"/>
  <c r="L140" i="6" s="1"/>
  <c r="P139" i="6"/>
  <c r="K139" i="6"/>
  <c r="L139" i="6" s="1"/>
  <c r="Q139" i="6" s="1"/>
  <c r="P138" i="6"/>
  <c r="K138" i="6"/>
  <c r="L138" i="6" s="1"/>
  <c r="Q138" i="6" s="1"/>
  <c r="P137" i="6"/>
  <c r="K137" i="6"/>
  <c r="L137" i="6" s="1"/>
  <c r="Q137" i="6" s="1"/>
  <c r="P136" i="6"/>
  <c r="K136" i="6"/>
  <c r="L136" i="6" s="1"/>
  <c r="P135" i="6"/>
  <c r="K135" i="6"/>
  <c r="L135" i="6" s="1"/>
  <c r="Q135" i="6" s="1"/>
  <c r="P134" i="6"/>
  <c r="K134" i="6"/>
  <c r="L134" i="6" s="1"/>
  <c r="P133" i="6"/>
  <c r="K133" i="6"/>
  <c r="L133" i="6" s="1"/>
  <c r="Q133" i="6" s="1"/>
  <c r="P132" i="6"/>
  <c r="K132" i="6"/>
  <c r="L132" i="6" s="1"/>
  <c r="P131" i="6"/>
  <c r="K131" i="6"/>
  <c r="L131" i="6" s="1"/>
  <c r="Q131" i="6" s="1"/>
  <c r="P130" i="6"/>
  <c r="K130" i="6"/>
  <c r="L130" i="6" s="1"/>
  <c r="Q130" i="6" s="1"/>
  <c r="P129" i="6"/>
  <c r="L129" i="6"/>
  <c r="Q129" i="6" s="1"/>
  <c r="K129" i="6"/>
  <c r="P128" i="6"/>
  <c r="K128" i="6"/>
  <c r="L128" i="6" s="1"/>
  <c r="P127" i="6"/>
  <c r="Q127" i="6" s="1"/>
  <c r="K127" i="6"/>
  <c r="L127" i="6" s="1"/>
  <c r="P126" i="6"/>
  <c r="K126" i="6"/>
  <c r="L126" i="6" s="1"/>
  <c r="P125" i="6"/>
  <c r="K125" i="6"/>
  <c r="L125" i="6" s="1"/>
  <c r="P124" i="6"/>
  <c r="K124" i="6"/>
  <c r="L124" i="6" s="1"/>
  <c r="P123" i="6"/>
  <c r="K123" i="6"/>
  <c r="L123" i="6" s="1"/>
  <c r="P122" i="6"/>
  <c r="K122" i="6"/>
  <c r="L122" i="6" s="1"/>
  <c r="P121" i="6"/>
  <c r="K121" i="6"/>
  <c r="L121" i="6" s="1"/>
  <c r="P120" i="6"/>
  <c r="K120" i="6"/>
  <c r="L120" i="6" s="1"/>
  <c r="P119" i="6"/>
  <c r="Q119" i="6" s="1"/>
  <c r="K119" i="6"/>
  <c r="L119" i="6" s="1"/>
  <c r="P118" i="6"/>
  <c r="K118" i="6"/>
  <c r="L118" i="6" s="1"/>
  <c r="P117" i="6"/>
  <c r="K117" i="6"/>
  <c r="L117" i="6" s="1"/>
  <c r="P116" i="6"/>
  <c r="K116" i="6"/>
  <c r="L116" i="6" s="1"/>
  <c r="P115" i="6"/>
  <c r="K115" i="6"/>
  <c r="L115" i="6" s="1"/>
  <c r="P114" i="6"/>
  <c r="K114" i="6"/>
  <c r="L114" i="6" s="1"/>
  <c r="P113" i="6"/>
  <c r="K113" i="6"/>
  <c r="L113" i="6" s="1"/>
  <c r="P112" i="6"/>
  <c r="K112" i="6"/>
  <c r="L112" i="6" s="1"/>
  <c r="P111" i="6"/>
  <c r="K111" i="6"/>
  <c r="L111" i="6" s="1"/>
  <c r="P110" i="6"/>
  <c r="K110" i="6"/>
  <c r="L110" i="6" s="1"/>
  <c r="P109" i="6"/>
  <c r="K109" i="6"/>
  <c r="L109" i="6" s="1"/>
  <c r="P108" i="6"/>
  <c r="K108" i="6"/>
  <c r="L108" i="6" s="1"/>
  <c r="P107" i="6"/>
  <c r="K107" i="6"/>
  <c r="L107" i="6" s="1"/>
  <c r="Q107" i="6" s="1"/>
  <c r="P106" i="6"/>
  <c r="K106" i="6"/>
  <c r="L106" i="6" s="1"/>
  <c r="P105" i="6"/>
  <c r="K105" i="6"/>
  <c r="L105" i="6" s="1"/>
  <c r="Q105" i="6" s="1"/>
  <c r="P104" i="6"/>
  <c r="K104" i="6"/>
  <c r="L104" i="6" s="1"/>
  <c r="P103" i="6"/>
  <c r="K103" i="6"/>
  <c r="L103" i="6" s="1"/>
  <c r="P102" i="6"/>
  <c r="K102" i="6"/>
  <c r="L102" i="6" s="1"/>
  <c r="P101" i="6"/>
  <c r="K101" i="6"/>
  <c r="L101" i="6" s="1"/>
  <c r="Q101" i="6" s="1"/>
  <c r="P100" i="6"/>
  <c r="K100" i="6"/>
  <c r="L100" i="6" s="1"/>
  <c r="P99" i="6"/>
  <c r="K99" i="6"/>
  <c r="L99" i="6" s="1"/>
  <c r="Q99" i="6" s="1"/>
  <c r="P98" i="6"/>
  <c r="K98" i="6"/>
  <c r="L98" i="6" s="1"/>
  <c r="P97" i="6"/>
  <c r="K97" i="6"/>
  <c r="L97" i="6" s="1"/>
  <c r="Q97" i="6" s="1"/>
  <c r="P96" i="6"/>
  <c r="K96" i="6"/>
  <c r="L96" i="6" s="1"/>
  <c r="P95" i="6"/>
  <c r="K95" i="6"/>
  <c r="L95" i="6" s="1"/>
  <c r="P94" i="6"/>
  <c r="K94" i="6"/>
  <c r="L94" i="6" s="1"/>
  <c r="P93" i="6"/>
  <c r="K93" i="6"/>
  <c r="L93" i="6" s="1"/>
  <c r="P92" i="6"/>
  <c r="K92" i="6"/>
  <c r="L92" i="6" s="1"/>
  <c r="P91" i="6"/>
  <c r="K91" i="6"/>
  <c r="L91" i="6" s="1"/>
  <c r="P90" i="6"/>
  <c r="K90" i="6"/>
  <c r="L90" i="6" s="1"/>
  <c r="P89" i="6"/>
  <c r="K89" i="6"/>
  <c r="L89" i="6" s="1"/>
  <c r="Q89" i="6" s="1"/>
  <c r="P88" i="6"/>
  <c r="K88" i="6"/>
  <c r="L88" i="6" s="1"/>
  <c r="P87" i="6"/>
  <c r="K87" i="6"/>
  <c r="L87" i="6" s="1"/>
  <c r="P86" i="6"/>
  <c r="K86" i="6"/>
  <c r="L86" i="6" s="1"/>
  <c r="P85" i="6"/>
  <c r="K85" i="6"/>
  <c r="L85" i="6" s="1"/>
  <c r="P84" i="6"/>
  <c r="K84" i="6"/>
  <c r="L84" i="6" s="1"/>
  <c r="P83" i="6"/>
  <c r="K83" i="6"/>
  <c r="L83" i="6" s="1"/>
  <c r="Q83" i="6" s="1"/>
  <c r="P82" i="6"/>
  <c r="K82" i="6"/>
  <c r="L82" i="6" s="1"/>
  <c r="P81" i="6"/>
  <c r="K81" i="6"/>
  <c r="L81" i="6" s="1"/>
  <c r="Q81" i="6" s="1"/>
  <c r="P80" i="6"/>
  <c r="K80" i="6"/>
  <c r="L80" i="6" s="1"/>
  <c r="P79" i="6"/>
  <c r="K79" i="6"/>
  <c r="L79" i="6" s="1"/>
  <c r="P78" i="6"/>
  <c r="K78" i="6"/>
  <c r="L78" i="6" s="1"/>
  <c r="P77" i="6"/>
  <c r="K77" i="6"/>
  <c r="L77" i="6" s="1"/>
  <c r="Q77" i="6" s="1"/>
  <c r="P76" i="6"/>
  <c r="K76" i="6"/>
  <c r="L76" i="6" s="1"/>
  <c r="P75" i="6"/>
  <c r="K75" i="6"/>
  <c r="L75" i="6" s="1"/>
  <c r="Q75" i="6" s="1"/>
  <c r="P74" i="6"/>
  <c r="K74" i="6"/>
  <c r="L74" i="6" s="1"/>
  <c r="P73" i="6"/>
  <c r="K73" i="6"/>
  <c r="L73" i="6" s="1"/>
  <c r="Q73" i="6" s="1"/>
  <c r="P72" i="6"/>
  <c r="K72" i="6"/>
  <c r="L72" i="6" s="1"/>
  <c r="P71" i="6"/>
  <c r="K71" i="6"/>
  <c r="L71" i="6" s="1"/>
  <c r="P70" i="6"/>
  <c r="K70" i="6"/>
  <c r="L70" i="6" s="1"/>
  <c r="P69" i="6"/>
  <c r="K69" i="6"/>
  <c r="L69" i="6" s="1"/>
  <c r="P68" i="6"/>
  <c r="K68" i="6"/>
  <c r="L68" i="6" s="1"/>
  <c r="P67" i="6"/>
  <c r="K67" i="6"/>
  <c r="L67" i="6" s="1"/>
  <c r="P66" i="6"/>
  <c r="K66" i="6"/>
  <c r="L66" i="6" s="1"/>
  <c r="P65" i="6"/>
  <c r="K65" i="6"/>
  <c r="L65" i="6" s="1"/>
  <c r="P64" i="6"/>
  <c r="K64" i="6"/>
  <c r="L64" i="6" s="1"/>
  <c r="P63" i="6"/>
  <c r="K63" i="6"/>
  <c r="L63" i="6" s="1"/>
  <c r="Q63" i="6" s="1"/>
  <c r="P62" i="6"/>
  <c r="K62" i="6"/>
  <c r="L62" i="6" s="1"/>
  <c r="P61" i="6"/>
  <c r="K61" i="6"/>
  <c r="L61" i="6" s="1"/>
  <c r="Q61" i="6" s="1"/>
  <c r="P60" i="6"/>
  <c r="K60" i="6"/>
  <c r="L60" i="6" s="1"/>
  <c r="P59" i="6"/>
  <c r="K59" i="6"/>
  <c r="L59" i="6" s="1"/>
  <c r="P58" i="6"/>
  <c r="K58" i="6"/>
  <c r="L58" i="6" s="1"/>
  <c r="P57" i="6"/>
  <c r="K57" i="6"/>
  <c r="L57" i="6" s="1"/>
  <c r="Q57" i="6" s="1"/>
  <c r="P56" i="6"/>
  <c r="K56" i="6"/>
  <c r="L56" i="6" s="1"/>
  <c r="P55" i="6"/>
  <c r="K55" i="6"/>
  <c r="L55" i="6" s="1"/>
  <c r="Q55" i="6" s="1"/>
  <c r="P54" i="6"/>
  <c r="K54" i="6"/>
  <c r="L54" i="6" s="1"/>
  <c r="P53" i="6"/>
  <c r="K53" i="6"/>
  <c r="L53" i="6" s="1"/>
  <c r="P52" i="6"/>
  <c r="K52" i="6"/>
  <c r="L52" i="6" s="1"/>
  <c r="P51" i="6"/>
  <c r="K51" i="6"/>
  <c r="L51" i="6" s="1"/>
  <c r="P50" i="6"/>
  <c r="K50" i="6"/>
  <c r="L50" i="6" s="1"/>
  <c r="P49" i="6"/>
  <c r="K49" i="6"/>
  <c r="L49" i="6" s="1"/>
  <c r="Q49" i="6" s="1"/>
  <c r="P48" i="6"/>
  <c r="K48" i="6"/>
  <c r="L48" i="6" s="1"/>
  <c r="P47" i="6"/>
  <c r="K47" i="6"/>
  <c r="L47" i="6" s="1"/>
  <c r="Q47" i="6" s="1"/>
  <c r="P46" i="6"/>
  <c r="K46" i="6"/>
  <c r="L46" i="6" s="1"/>
  <c r="P45" i="6"/>
  <c r="K45" i="6"/>
  <c r="L45" i="6" s="1"/>
  <c r="Q45" i="6" s="1"/>
  <c r="P44" i="6"/>
  <c r="K44" i="6"/>
  <c r="L44" i="6" s="1"/>
  <c r="P43" i="6"/>
  <c r="K43" i="6"/>
  <c r="L43" i="6" s="1"/>
  <c r="P42" i="6"/>
  <c r="K42" i="6"/>
  <c r="L42" i="6" s="1"/>
  <c r="P41" i="6"/>
  <c r="K41" i="6"/>
  <c r="L41" i="6" s="1"/>
  <c r="Q41" i="6" s="1"/>
  <c r="P40" i="6"/>
  <c r="K40" i="6"/>
  <c r="L40" i="6" s="1"/>
  <c r="P39" i="6"/>
  <c r="K39" i="6"/>
  <c r="L39" i="6" s="1"/>
  <c r="Q39" i="6" s="1"/>
  <c r="P38" i="6"/>
  <c r="K38" i="6"/>
  <c r="L38" i="6" s="1"/>
  <c r="P37" i="6"/>
  <c r="K37" i="6"/>
  <c r="L37" i="6" s="1"/>
  <c r="Q37" i="6" s="1"/>
  <c r="P36" i="6"/>
  <c r="K36" i="6"/>
  <c r="L36" i="6" s="1"/>
  <c r="P35" i="6"/>
  <c r="K35" i="6"/>
  <c r="L35" i="6" s="1"/>
  <c r="Q35" i="6" s="1"/>
  <c r="P34" i="6"/>
  <c r="K34" i="6"/>
  <c r="L34" i="6" s="1"/>
  <c r="P33" i="6"/>
  <c r="K33" i="6"/>
  <c r="L33" i="6" s="1"/>
  <c r="Q33" i="6" s="1"/>
  <c r="P32" i="6"/>
  <c r="K32" i="6"/>
  <c r="L32" i="6" s="1"/>
  <c r="P31" i="6"/>
  <c r="K31" i="6"/>
  <c r="L31" i="6" s="1"/>
  <c r="P30" i="6"/>
  <c r="K30" i="6"/>
  <c r="L30" i="6" s="1"/>
  <c r="P29" i="6"/>
  <c r="K29" i="6"/>
  <c r="L29" i="6" s="1"/>
  <c r="P28" i="6"/>
  <c r="K28" i="6"/>
  <c r="L28" i="6" s="1"/>
  <c r="P27" i="6"/>
  <c r="K27" i="6"/>
  <c r="L27" i="6" s="1"/>
  <c r="Q27" i="6" s="1"/>
  <c r="P26" i="6"/>
  <c r="K26" i="6"/>
  <c r="L26" i="6" s="1"/>
  <c r="P25" i="6"/>
  <c r="K25" i="6"/>
  <c r="L25" i="6" s="1"/>
  <c r="Q25" i="6" s="1"/>
  <c r="P24" i="6"/>
  <c r="L24" i="6"/>
  <c r="K24" i="6"/>
  <c r="P23" i="6"/>
  <c r="K23" i="6"/>
  <c r="L23" i="6" s="1"/>
  <c r="P22" i="6"/>
  <c r="K22" i="6"/>
  <c r="L22" i="6" s="1"/>
  <c r="P21" i="6"/>
  <c r="K21" i="6"/>
  <c r="L21" i="6" s="1"/>
  <c r="P20" i="6"/>
  <c r="K20" i="6"/>
  <c r="L20" i="6" s="1"/>
  <c r="P19" i="6"/>
  <c r="K19" i="6"/>
  <c r="L19" i="6" s="1"/>
  <c r="P18" i="6"/>
  <c r="K18" i="6"/>
  <c r="L18" i="6" s="1"/>
  <c r="P17" i="6"/>
  <c r="K17" i="6"/>
  <c r="L17" i="6" s="1"/>
  <c r="P16" i="6"/>
  <c r="K16" i="6"/>
  <c r="L16" i="6" s="1"/>
  <c r="P15" i="6"/>
  <c r="K15" i="6"/>
  <c r="L15" i="6" s="1"/>
  <c r="P14" i="6"/>
  <c r="K14" i="6"/>
  <c r="L14" i="6" s="1"/>
  <c r="P13" i="6"/>
  <c r="K13" i="6"/>
  <c r="L13" i="6" s="1"/>
  <c r="P12" i="6"/>
  <c r="K12" i="6"/>
  <c r="L12" i="6" s="1"/>
  <c r="P11" i="6"/>
  <c r="K11" i="6"/>
  <c r="L11" i="6" s="1"/>
  <c r="P10" i="6"/>
  <c r="K10" i="6"/>
  <c r="L10" i="6" s="1"/>
  <c r="P9" i="6"/>
  <c r="K9" i="6"/>
  <c r="L9" i="6" s="1"/>
  <c r="Q9" i="6" s="1"/>
  <c r="P8" i="6"/>
  <c r="K8" i="6"/>
  <c r="L8" i="6" s="1"/>
  <c r="P7" i="6"/>
  <c r="K7" i="6"/>
  <c r="L7" i="6" s="1"/>
  <c r="P6" i="6"/>
  <c r="K6" i="6"/>
  <c r="L6" i="6" s="1"/>
  <c r="P5" i="6"/>
  <c r="K5" i="6"/>
  <c r="L5" i="6" s="1"/>
  <c r="P4" i="6"/>
  <c r="K4" i="6"/>
  <c r="L4" i="6" s="1"/>
  <c r="P3" i="6"/>
  <c r="K3" i="6"/>
  <c r="L3" i="6" s="1"/>
  <c r="P2" i="6"/>
  <c r="K2" i="6"/>
  <c r="L2" i="6" s="1"/>
  <c r="Q14" i="6" l="1"/>
  <c r="Q98" i="6"/>
  <c r="Q100" i="6"/>
  <c r="Q16" i="6"/>
  <c r="Q18" i="6"/>
  <c r="Q22" i="6"/>
  <c r="Q111" i="6"/>
  <c r="Q114" i="6"/>
  <c r="Q116" i="6"/>
  <c r="Q120" i="6"/>
  <c r="Q122" i="6"/>
  <c r="Q124" i="6"/>
  <c r="Q128" i="6"/>
  <c r="Q87" i="6"/>
  <c r="Q95" i="6"/>
  <c r="Q2" i="6"/>
  <c r="Q4" i="6"/>
  <c r="Q6" i="6"/>
  <c r="Q8" i="6"/>
  <c r="Q24" i="6"/>
  <c r="Q26" i="6"/>
  <c r="Q28" i="6"/>
  <c r="Q30" i="6"/>
  <c r="Q32" i="6"/>
  <c r="Q46" i="6"/>
  <c r="Q48" i="6"/>
  <c r="Q54" i="6"/>
  <c r="Q56" i="6"/>
  <c r="Q60" i="6"/>
  <c r="Q66" i="6"/>
  <c r="Q70" i="6"/>
  <c r="Q72" i="6"/>
  <c r="Q82" i="6"/>
  <c r="Q84" i="6"/>
  <c r="Q88" i="6"/>
  <c r="Q90" i="6"/>
  <c r="Q92" i="6"/>
  <c r="Q113" i="6"/>
  <c r="Q115" i="6"/>
  <c r="Q117" i="6"/>
  <c r="Q121" i="6"/>
  <c r="Q144" i="6"/>
  <c r="Q20" i="6"/>
  <c r="Q59" i="6"/>
  <c r="Q68" i="6"/>
  <c r="Q96" i="6"/>
  <c r="Q103" i="6"/>
  <c r="Q109" i="6"/>
  <c r="Q34" i="6"/>
  <c r="Q36" i="6"/>
  <c r="Q79" i="6"/>
  <c r="Q85" i="6"/>
  <c r="Q104" i="6"/>
  <c r="Q10" i="6"/>
  <c r="Q12" i="6"/>
  <c r="Q17" i="6"/>
  <c r="Q38" i="6"/>
  <c r="Q40" i="6"/>
  <c r="Q62" i="6"/>
  <c r="Q74" i="6"/>
  <c r="Q76" i="6"/>
  <c r="Q80" i="6"/>
  <c r="Q91" i="6"/>
  <c r="Q93" i="6"/>
  <c r="Q106" i="6"/>
  <c r="Q108" i="6"/>
  <c r="Q112" i="6"/>
  <c r="Q123" i="6"/>
  <c r="Q125" i="6"/>
  <c r="Q134" i="6"/>
  <c r="Q5" i="6"/>
  <c r="Q21" i="6"/>
  <c r="Q31" i="6"/>
  <c r="Q43" i="6"/>
  <c r="Q51" i="6"/>
  <c r="Q52" i="6"/>
  <c r="Q58" i="6"/>
  <c r="Q67" i="6"/>
  <c r="Q78" i="6"/>
  <c r="Q86" i="6"/>
  <c r="Q94" i="6"/>
  <c r="Q102" i="6"/>
  <c r="Q110" i="6"/>
  <c r="Q118" i="6"/>
  <c r="Q126" i="6"/>
  <c r="Q140" i="6"/>
  <c r="Q142" i="6"/>
  <c r="Q64" i="6"/>
  <c r="Q132" i="6"/>
  <c r="Q136" i="6"/>
  <c r="Q13" i="6"/>
  <c r="Q29" i="6"/>
  <c r="Q42" i="6"/>
  <c r="Q44" i="6"/>
  <c r="Q50" i="6"/>
  <c r="Q71" i="6"/>
  <c r="Q143" i="6"/>
  <c r="Q3" i="6"/>
  <c r="Q7" i="6"/>
  <c r="Q11" i="6"/>
  <c r="Q15" i="6"/>
  <c r="Q19" i="6"/>
  <c r="Q23" i="6"/>
  <c r="Q53" i="6"/>
  <c r="Q65" i="6"/>
  <c r="Q69" i="6"/>
  <c r="Q141" i="6"/>
  <c r="Q148" i="6" l="1"/>
  <c r="R141" i="6" s="1"/>
  <c r="R65" i="6" l="1"/>
  <c r="R23" i="6"/>
  <c r="R69" i="6"/>
  <c r="R7" i="6"/>
  <c r="R3" i="6"/>
  <c r="R11" i="6"/>
  <c r="R19" i="6"/>
  <c r="R15" i="6"/>
  <c r="R70" i="6"/>
  <c r="R5" i="6"/>
  <c r="R13" i="6"/>
  <c r="R90" i="6"/>
  <c r="R26" i="6"/>
  <c r="R67" i="6"/>
  <c r="R87" i="6"/>
  <c r="R103" i="6"/>
  <c r="R119" i="6"/>
  <c r="R142" i="6"/>
  <c r="R55" i="6"/>
  <c r="R114" i="6"/>
  <c r="R31" i="6"/>
  <c r="R16" i="6"/>
  <c r="R33" i="6"/>
  <c r="R75" i="6"/>
  <c r="R107" i="6"/>
  <c r="R132" i="6"/>
  <c r="R147" i="6"/>
  <c r="R47" i="6"/>
  <c r="R98" i="6"/>
  <c r="R52" i="6"/>
  <c r="R12" i="6"/>
  <c r="R36" i="6"/>
  <c r="R66" i="6"/>
  <c r="R143" i="6"/>
  <c r="R60" i="6"/>
  <c r="R96" i="6"/>
  <c r="R125" i="6"/>
  <c r="R120" i="6"/>
  <c r="R56" i="6"/>
  <c r="R89" i="6"/>
  <c r="R121" i="6"/>
  <c r="R45" i="6"/>
  <c r="R62" i="6"/>
  <c r="R22" i="6"/>
  <c r="R138" i="6"/>
  <c r="R76" i="6"/>
  <c r="R2" i="6"/>
  <c r="R134" i="6"/>
  <c r="R80" i="6"/>
  <c r="R144" i="6"/>
  <c r="R41" i="6"/>
  <c r="R105" i="6"/>
  <c r="R72" i="6"/>
  <c r="R21" i="6"/>
  <c r="R122" i="6"/>
  <c r="R59" i="6"/>
  <c r="R102" i="6"/>
  <c r="R140" i="6"/>
  <c r="R106" i="6"/>
  <c r="R10" i="6"/>
  <c r="R64" i="6"/>
  <c r="R131" i="6"/>
  <c r="R46" i="6"/>
  <c r="R84" i="6"/>
  <c r="R6" i="6"/>
  <c r="R135" i="6"/>
  <c r="R109" i="6"/>
  <c r="R117" i="6"/>
  <c r="R49" i="6"/>
  <c r="R113" i="6"/>
  <c r="R37" i="6"/>
  <c r="R17" i="6"/>
  <c r="R35" i="6"/>
  <c r="R100" i="6"/>
  <c r="R51" i="6"/>
  <c r="R78" i="6"/>
  <c r="R94" i="6"/>
  <c r="R110" i="6"/>
  <c r="R126" i="6"/>
  <c r="R30" i="6"/>
  <c r="R82" i="6"/>
  <c r="R116" i="6"/>
  <c r="R4" i="6"/>
  <c r="R18" i="6"/>
  <c r="R54" i="6"/>
  <c r="R83" i="6"/>
  <c r="R115" i="6"/>
  <c r="R136" i="6"/>
  <c r="R25" i="6"/>
  <c r="R68" i="6"/>
  <c r="R146" i="6"/>
  <c r="R14" i="6"/>
  <c r="R42" i="6"/>
  <c r="R71" i="6"/>
  <c r="R40" i="6"/>
  <c r="R77" i="6"/>
  <c r="R101" i="6"/>
  <c r="R137" i="6"/>
  <c r="R133" i="6"/>
  <c r="R128" i="6"/>
  <c r="R61" i="6"/>
  <c r="R97" i="6"/>
  <c r="R129" i="6"/>
  <c r="R57" i="6"/>
  <c r="R9" i="6"/>
  <c r="R108" i="6"/>
  <c r="R58" i="6"/>
  <c r="R79" i="6"/>
  <c r="R95" i="6"/>
  <c r="R111" i="6"/>
  <c r="R127" i="6"/>
  <c r="R38" i="6"/>
  <c r="R92" i="6"/>
  <c r="R124" i="6"/>
  <c r="R8" i="6"/>
  <c r="R63" i="6"/>
  <c r="R91" i="6"/>
  <c r="R123" i="6"/>
  <c r="R32" i="6"/>
  <c r="R28" i="6"/>
  <c r="R20" i="6"/>
  <c r="R29" i="6"/>
  <c r="R44" i="6"/>
  <c r="R88" i="6"/>
  <c r="R104" i="6"/>
  <c r="R112" i="6"/>
  <c r="R73" i="6"/>
  <c r="R145" i="6"/>
  <c r="R74" i="6"/>
  <c r="R86" i="6"/>
  <c r="R118" i="6"/>
  <c r="R39" i="6"/>
  <c r="R130" i="6"/>
  <c r="R27" i="6"/>
  <c r="R99" i="6"/>
  <c r="R139" i="6"/>
  <c r="R43" i="6"/>
  <c r="R24" i="6"/>
  <c r="R34" i="6"/>
  <c r="R50" i="6"/>
  <c r="R48" i="6"/>
  <c r="R93" i="6"/>
  <c r="R81" i="6"/>
  <c r="R85" i="6"/>
  <c r="R53" i="6"/>
  <c r="R148" i="6" l="1"/>
  <c r="P146" i="5" l="1"/>
  <c r="K146" i="5"/>
  <c r="L146" i="5" s="1"/>
  <c r="Q146" i="5" s="1"/>
  <c r="P145" i="5"/>
  <c r="K145" i="5"/>
  <c r="L145" i="5" s="1"/>
  <c r="Q145" i="5" s="1"/>
  <c r="P144" i="5"/>
  <c r="K144" i="5"/>
  <c r="L144" i="5" s="1"/>
  <c r="Q144" i="5" s="1"/>
  <c r="P143" i="5"/>
  <c r="K143" i="5"/>
  <c r="L143" i="5" s="1"/>
  <c r="P142" i="5"/>
  <c r="K142" i="5"/>
  <c r="L142" i="5" s="1"/>
  <c r="P141" i="5"/>
  <c r="K141" i="5"/>
  <c r="L141" i="5" s="1"/>
  <c r="P140" i="5"/>
  <c r="K140" i="5"/>
  <c r="L140" i="5" s="1"/>
  <c r="Q140" i="5" s="1"/>
  <c r="P139" i="5"/>
  <c r="K139" i="5"/>
  <c r="L139" i="5" s="1"/>
  <c r="P138" i="5"/>
  <c r="K138" i="5"/>
  <c r="L138" i="5" s="1"/>
  <c r="Q138" i="5" s="1"/>
  <c r="P137" i="5"/>
  <c r="K137" i="5"/>
  <c r="L137" i="5" s="1"/>
  <c r="P136" i="5"/>
  <c r="K136" i="5"/>
  <c r="L136" i="5" s="1"/>
  <c r="Q136" i="5" s="1"/>
  <c r="P135" i="5"/>
  <c r="K135" i="5"/>
  <c r="L135" i="5" s="1"/>
  <c r="P134" i="5"/>
  <c r="K134" i="5"/>
  <c r="L134" i="5" s="1"/>
  <c r="P133" i="5"/>
  <c r="K133" i="5"/>
  <c r="L133" i="5" s="1"/>
  <c r="P132" i="5"/>
  <c r="K132" i="5"/>
  <c r="L132" i="5" s="1"/>
  <c r="P131" i="5"/>
  <c r="K131" i="5"/>
  <c r="L131" i="5" s="1"/>
  <c r="P130" i="5"/>
  <c r="K130" i="5"/>
  <c r="L130" i="5" s="1"/>
  <c r="Q130" i="5" s="1"/>
  <c r="P129" i="5"/>
  <c r="K129" i="5"/>
  <c r="L129" i="5" s="1"/>
  <c r="P128" i="5"/>
  <c r="K128" i="5"/>
  <c r="L128" i="5" s="1"/>
  <c r="Q128" i="5" s="1"/>
  <c r="P127" i="5"/>
  <c r="K127" i="5"/>
  <c r="L127" i="5" s="1"/>
  <c r="P126" i="5"/>
  <c r="K126" i="5"/>
  <c r="L126" i="5" s="1"/>
  <c r="P125" i="5"/>
  <c r="K125" i="5"/>
  <c r="L125" i="5" s="1"/>
  <c r="P124" i="5"/>
  <c r="K124" i="5"/>
  <c r="L124" i="5" s="1"/>
  <c r="Q124" i="5" s="1"/>
  <c r="P123" i="5"/>
  <c r="K123" i="5"/>
  <c r="L123" i="5" s="1"/>
  <c r="P122" i="5"/>
  <c r="K122" i="5"/>
  <c r="L122" i="5" s="1"/>
  <c r="Q122" i="5" s="1"/>
  <c r="P121" i="5"/>
  <c r="K121" i="5"/>
  <c r="L121" i="5" s="1"/>
  <c r="Q121" i="5" s="1"/>
  <c r="P120" i="5"/>
  <c r="K120" i="5"/>
  <c r="L120" i="5" s="1"/>
  <c r="Q120" i="5" s="1"/>
  <c r="P119" i="5"/>
  <c r="K119" i="5"/>
  <c r="L119" i="5" s="1"/>
  <c r="P118" i="5"/>
  <c r="K118" i="5"/>
  <c r="L118" i="5" s="1"/>
  <c r="P117" i="5"/>
  <c r="K117" i="5"/>
  <c r="L117" i="5" s="1"/>
  <c r="P116" i="5"/>
  <c r="K116" i="5"/>
  <c r="L116" i="5" s="1"/>
  <c r="Q116" i="5" s="1"/>
  <c r="P115" i="5"/>
  <c r="K115" i="5"/>
  <c r="L115" i="5" s="1"/>
  <c r="Q115" i="5" s="1"/>
  <c r="P114" i="5"/>
  <c r="K114" i="5"/>
  <c r="L114" i="5" s="1"/>
  <c r="Q114" i="5" s="1"/>
  <c r="P113" i="5"/>
  <c r="K113" i="5"/>
  <c r="L113" i="5" s="1"/>
  <c r="Q113" i="5" s="1"/>
  <c r="P112" i="5"/>
  <c r="K112" i="5"/>
  <c r="L112" i="5" s="1"/>
  <c r="Q112" i="5" s="1"/>
  <c r="P111" i="5"/>
  <c r="K111" i="5"/>
  <c r="L111" i="5" s="1"/>
  <c r="Q111" i="5" s="1"/>
  <c r="P110" i="5"/>
  <c r="K110" i="5"/>
  <c r="L110" i="5" s="1"/>
  <c r="Q110" i="5" s="1"/>
  <c r="P109" i="5"/>
  <c r="K109" i="5"/>
  <c r="L109" i="5" s="1"/>
  <c r="P108" i="5"/>
  <c r="K108" i="5"/>
  <c r="L108" i="5" s="1"/>
  <c r="Q108" i="5" s="1"/>
  <c r="P107" i="5"/>
  <c r="K107" i="5"/>
  <c r="L107" i="5" s="1"/>
  <c r="Q107" i="5" s="1"/>
  <c r="P106" i="5"/>
  <c r="K106" i="5"/>
  <c r="L106" i="5" s="1"/>
  <c r="Q106" i="5" s="1"/>
  <c r="P105" i="5"/>
  <c r="K105" i="5"/>
  <c r="L105" i="5" s="1"/>
  <c r="Q105" i="5" s="1"/>
  <c r="P104" i="5"/>
  <c r="K104" i="5"/>
  <c r="L104" i="5" s="1"/>
  <c r="Q104" i="5" s="1"/>
  <c r="P103" i="5"/>
  <c r="K103" i="5"/>
  <c r="L103" i="5" s="1"/>
  <c r="P102" i="5"/>
  <c r="K102" i="5"/>
  <c r="L102" i="5" s="1"/>
  <c r="Q102" i="5" s="1"/>
  <c r="P101" i="5"/>
  <c r="K101" i="5"/>
  <c r="L101" i="5" s="1"/>
  <c r="P100" i="5"/>
  <c r="K100" i="5"/>
  <c r="L100" i="5" s="1"/>
  <c r="P99" i="5"/>
  <c r="K99" i="5"/>
  <c r="L99" i="5" s="1"/>
  <c r="Q99" i="5" s="1"/>
  <c r="P98" i="5"/>
  <c r="K98" i="5"/>
  <c r="L98" i="5" s="1"/>
  <c r="Q98" i="5" s="1"/>
  <c r="P97" i="5"/>
  <c r="K97" i="5"/>
  <c r="L97" i="5" s="1"/>
  <c r="Q97" i="5" s="1"/>
  <c r="P96" i="5"/>
  <c r="K96" i="5"/>
  <c r="L96" i="5" s="1"/>
  <c r="Q96" i="5" s="1"/>
  <c r="P95" i="5"/>
  <c r="K95" i="5"/>
  <c r="L95" i="5" s="1"/>
  <c r="Q95" i="5" s="1"/>
  <c r="P94" i="5"/>
  <c r="K94" i="5"/>
  <c r="L94" i="5" s="1"/>
  <c r="P93" i="5"/>
  <c r="K93" i="5"/>
  <c r="L93" i="5" s="1"/>
  <c r="P92" i="5"/>
  <c r="K92" i="5"/>
  <c r="L92" i="5" s="1"/>
  <c r="Q92" i="5" s="1"/>
  <c r="P91" i="5"/>
  <c r="K91" i="5"/>
  <c r="L91" i="5" s="1"/>
  <c r="Q91" i="5" s="1"/>
  <c r="P90" i="5"/>
  <c r="K90" i="5"/>
  <c r="L90" i="5" s="1"/>
  <c r="Q90" i="5" s="1"/>
  <c r="P89" i="5"/>
  <c r="K89" i="5"/>
  <c r="L89" i="5" s="1"/>
  <c r="Q89" i="5" s="1"/>
  <c r="P88" i="5"/>
  <c r="K88" i="5"/>
  <c r="L88" i="5" s="1"/>
  <c r="Q88" i="5" s="1"/>
  <c r="P87" i="5"/>
  <c r="K87" i="5"/>
  <c r="L87" i="5" s="1"/>
  <c r="P86" i="5"/>
  <c r="K86" i="5"/>
  <c r="L86" i="5" s="1"/>
  <c r="P85" i="5"/>
  <c r="K85" i="5"/>
  <c r="L85" i="5" s="1"/>
  <c r="P84" i="5"/>
  <c r="K84" i="5"/>
  <c r="L84" i="5" s="1"/>
  <c r="Q84" i="5" s="1"/>
  <c r="P83" i="5"/>
  <c r="K83" i="5"/>
  <c r="L83" i="5" s="1"/>
  <c r="Q83" i="5" s="1"/>
  <c r="P82" i="5"/>
  <c r="K82" i="5"/>
  <c r="L82" i="5" s="1"/>
  <c r="Q82" i="5" s="1"/>
  <c r="P81" i="5"/>
  <c r="K81" i="5"/>
  <c r="L81" i="5" s="1"/>
  <c r="Q81" i="5" s="1"/>
  <c r="P80" i="5"/>
  <c r="K80" i="5"/>
  <c r="L80" i="5" s="1"/>
  <c r="Q80" i="5" s="1"/>
  <c r="P79" i="5"/>
  <c r="K79" i="5"/>
  <c r="L79" i="5" s="1"/>
  <c r="Q79" i="5" s="1"/>
  <c r="P78" i="5"/>
  <c r="K78" i="5"/>
  <c r="L78" i="5" s="1"/>
  <c r="P77" i="5"/>
  <c r="K77" i="5"/>
  <c r="L77" i="5" s="1"/>
  <c r="P76" i="5"/>
  <c r="K76" i="5"/>
  <c r="L76" i="5" s="1"/>
  <c r="Q76" i="5" s="1"/>
  <c r="P75" i="5"/>
  <c r="K75" i="5"/>
  <c r="L75" i="5" s="1"/>
  <c r="Q75" i="5" s="1"/>
  <c r="P74" i="5"/>
  <c r="K74" i="5"/>
  <c r="L74" i="5" s="1"/>
  <c r="Q74" i="5" s="1"/>
  <c r="P73" i="5"/>
  <c r="K73" i="5"/>
  <c r="L73" i="5" s="1"/>
  <c r="Q73" i="5" s="1"/>
  <c r="P72" i="5"/>
  <c r="K72" i="5"/>
  <c r="L72" i="5" s="1"/>
  <c r="Q72" i="5" s="1"/>
  <c r="P71" i="5"/>
  <c r="K71" i="5"/>
  <c r="L71" i="5" s="1"/>
  <c r="P70" i="5"/>
  <c r="K70" i="5"/>
  <c r="L70" i="5" s="1"/>
  <c r="P69" i="5"/>
  <c r="K69" i="5"/>
  <c r="L69" i="5" s="1"/>
  <c r="P68" i="5"/>
  <c r="K68" i="5"/>
  <c r="L68" i="5" s="1"/>
  <c r="Q68" i="5" s="1"/>
  <c r="P67" i="5"/>
  <c r="K67" i="5"/>
  <c r="L67" i="5" s="1"/>
  <c r="Q67" i="5" s="1"/>
  <c r="P66" i="5"/>
  <c r="K66" i="5"/>
  <c r="L66" i="5" s="1"/>
  <c r="Q66" i="5" s="1"/>
  <c r="P65" i="5"/>
  <c r="K65" i="5"/>
  <c r="L65" i="5" s="1"/>
  <c r="Q65" i="5" s="1"/>
  <c r="P64" i="5"/>
  <c r="K64" i="5"/>
  <c r="L64" i="5" s="1"/>
  <c r="Q64" i="5" s="1"/>
  <c r="P63" i="5"/>
  <c r="K63" i="5"/>
  <c r="L63" i="5" s="1"/>
  <c r="Q63" i="5" s="1"/>
  <c r="P62" i="5"/>
  <c r="K62" i="5"/>
  <c r="L62" i="5" s="1"/>
  <c r="P61" i="5"/>
  <c r="K61" i="5"/>
  <c r="L61" i="5" s="1"/>
  <c r="P60" i="5"/>
  <c r="K60" i="5"/>
  <c r="L60" i="5" s="1"/>
  <c r="Q60" i="5" s="1"/>
  <c r="P59" i="5"/>
  <c r="K59" i="5"/>
  <c r="L59" i="5" s="1"/>
  <c r="Q59" i="5" s="1"/>
  <c r="P58" i="5"/>
  <c r="K58" i="5"/>
  <c r="L58" i="5" s="1"/>
  <c r="Q58" i="5" s="1"/>
  <c r="P57" i="5"/>
  <c r="K57" i="5"/>
  <c r="L57" i="5" s="1"/>
  <c r="Q57" i="5" s="1"/>
  <c r="P56" i="5"/>
  <c r="K56" i="5"/>
  <c r="L56" i="5" s="1"/>
  <c r="Q56" i="5" s="1"/>
  <c r="P55" i="5"/>
  <c r="K55" i="5"/>
  <c r="L55" i="5" s="1"/>
  <c r="Q55" i="5" s="1"/>
  <c r="P54" i="5"/>
  <c r="K54" i="5"/>
  <c r="L54" i="5" s="1"/>
  <c r="P53" i="5"/>
  <c r="K53" i="5"/>
  <c r="L53" i="5" s="1"/>
  <c r="P52" i="5"/>
  <c r="K52" i="5"/>
  <c r="L52" i="5" s="1"/>
  <c r="Q52" i="5" s="1"/>
  <c r="P51" i="5"/>
  <c r="K51" i="5"/>
  <c r="L51" i="5" s="1"/>
  <c r="Q51" i="5" s="1"/>
  <c r="P50" i="5"/>
  <c r="K50" i="5"/>
  <c r="L50" i="5" s="1"/>
  <c r="Q50" i="5" s="1"/>
  <c r="P49" i="5"/>
  <c r="K49" i="5"/>
  <c r="L49" i="5" s="1"/>
  <c r="Q49" i="5" s="1"/>
  <c r="P48" i="5"/>
  <c r="K48" i="5"/>
  <c r="L48" i="5" s="1"/>
  <c r="Q48" i="5" s="1"/>
  <c r="P47" i="5"/>
  <c r="K47" i="5"/>
  <c r="L47" i="5" s="1"/>
  <c r="Q47" i="5" s="1"/>
  <c r="P46" i="5"/>
  <c r="K46" i="5"/>
  <c r="L46" i="5" s="1"/>
  <c r="P45" i="5"/>
  <c r="K45" i="5"/>
  <c r="L45" i="5" s="1"/>
  <c r="P44" i="5"/>
  <c r="K44" i="5"/>
  <c r="L44" i="5" s="1"/>
  <c r="Q44" i="5" s="1"/>
  <c r="P43" i="5"/>
  <c r="K43" i="5"/>
  <c r="L43" i="5" s="1"/>
  <c r="Q43" i="5" s="1"/>
  <c r="P42" i="5"/>
  <c r="K42" i="5"/>
  <c r="L42" i="5" s="1"/>
  <c r="Q42" i="5" s="1"/>
  <c r="P41" i="5"/>
  <c r="K41" i="5"/>
  <c r="L41" i="5" s="1"/>
  <c r="Q41" i="5" s="1"/>
  <c r="P40" i="5"/>
  <c r="K40" i="5"/>
  <c r="L40" i="5" s="1"/>
  <c r="P39" i="5"/>
  <c r="K39" i="5"/>
  <c r="L39" i="5" s="1"/>
  <c r="P38" i="5"/>
  <c r="K38" i="5"/>
  <c r="L38" i="5" s="1"/>
  <c r="P37" i="5"/>
  <c r="K37" i="5"/>
  <c r="L37" i="5" s="1"/>
  <c r="P36" i="5"/>
  <c r="K36" i="5"/>
  <c r="L36" i="5" s="1"/>
  <c r="Q36" i="5" s="1"/>
  <c r="P35" i="5"/>
  <c r="K35" i="5"/>
  <c r="L35" i="5" s="1"/>
  <c r="Q35" i="5" s="1"/>
  <c r="P34" i="5"/>
  <c r="K34" i="5"/>
  <c r="L34" i="5" s="1"/>
  <c r="P33" i="5"/>
  <c r="K33" i="5"/>
  <c r="L33" i="5" s="1"/>
  <c r="Q33" i="5" s="1"/>
  <c r="P32" i="5"/>
  <c r="K32" i="5"/>
  <c r="L32" i="5" s="1"/>
  <c r="P31" i="5"/>
  <c r="K31" i="5"/>
  <c r="L31" i="5" s="1"/>
  <c r="Q31" i="5" s="1"/>
  <c r="P30" i="5"/>
  <c r="K30" i="5"/>
  <c r="L30" i="5" s="1"/>
  <c r="P29" i="5"/>
  <c r="K29" i="5"/>
  <c r="L29" i="5" s="1"/>
  <c r="Q29" i="5" s="1"/>
  <c r="P28" i="5"/>
  <c r="K28" i="5"/>
  <c r="L28" i="5" s="1"/>
  <c r="P27" i="5"/>
  <c r="K27" i="5"/>
  <c r="L27" i="5" s="1"/>
  <c r="Q27" i="5" s="1"/>
  <c r="P26" i="5"/>
  <c r="K26" i="5"/>
  <c r="L26" i="5" s="1"/>
  <c r="P25" i="5"/>
  <c r="K25" i="5"/>
  <c r="L25" i="5" s="1"/>
  <c r="Q25" i="5" s="1"/>
  <c r="P24" i="5"/>
  <c r="K24" i="5"/>
  <c r="L24" i="5" s="1"/>
  <c r="P23" i="5"/>
  <c r="K23" i="5"/>
  <c r="L23" i="5" s="1"/>
  <c r="Q23" i="5" s="1"/>
  <c r="P22" i="5"/>
  <c r="K22" i="5"/>
  <c r="L22" i="5" s="1"/>
  <c r="P21" i="5"/>
  <c r="K21" i="5"/>
  <c r="L21" i="5" s="1"/>
  <c r="Q21" i="5" s="1"/>
  <c r="P20" i="5"/>
  <c r="K20" i="5"/>
  <c r="L20" i="5" s="1"/>
  <c r="P19" i="5"/>
  <c r="K19" i="5"/>
  <c r="L19" i="5" s="1"/>
  <c r="Q19" i="5" s="1"/>
  <c r="P18" i="5"/>
  <c r="K18" i="5"/>
  <c r="L18" i="5" s="1"/>
  <c r="P17" i="5"/>
  <c r="K17" i="5"/>
  <c r="L17" i="5" s="1"/>
  <c r="Q17" i="5" s="1"/>
  <c r="P16" i="5"/>
  <c r="K16" i="5"/>
  <c r="L16" i="5" s="1"/>
  <c r="P15" i="5"/>
  <c r="K15" i="5"/>
  <c r="L15" i="5" s="1"/>
  <c r="Q15" i="5" s="1"/>
  <c r="P14" i="5"/>
  <c r="K14" i="5"/>
  <c r="L14" i="5" s="1"/>
  <c r="P13" i="5"/>
  <c r="K13" i="5"/>
  <c r="L13" i="5" s="1"/>
  <c r="Q13" i="5" s="1"/>
  <c r="P12" i="5"/>
  <c r="K12" i="5"/>
  <c r="L12" i="5" s="1"/>
  <c r="P11" i="5"/>
  <c r="K11" i="5"/>
  <c r="L11" i="5" s="1"/>
  <c r="Q11" i="5" s="1"/>
  <c r="P10" i="5"/>
  <c r="K10" i="5"/>
  <c r="L10" i="5" s="1"/>
  <c r="P9" i="5"/>
  <c r="K9" i="5"/>
  <c r="L9" i="5" s="1"/>
  <c r="Q9" i="5" s="1"/>
  <c r="P8" i="5"/>
  <c r="K8" i="5"/>
  <c r="L8" i="5" s="1"/>
  <c r="P7" i="5"/>
  <c r="K7" i="5"/>
  <c r="L7" i="5" s="1"/>
  <c r="Q7" i="5" s="1"/>
  <c r="P6" i="5"/>
  <c r="K6" i="5"/>
  <c r="L6" i="5" s="1"/>
  <c r="P5" i="5"/>
  <c r="K5" i="5"/>
  <c r="L5" i="5" s="1"/>
  <c r="Q5" i="5" s="1"/>
  <c r="P4" i="5"/>
  <c r="K4" i="5"/>
  <c r="L4" i="5" s="1"/>
  <c r="P3" i="5"/>
  <c r="K3" i="5"/>
  <c r="L3" i="5" s="1"/>
  <c r="Q3" i="5" s="1"/>
  <c r="P2" i="5"/>
  <c r="K2" i="5"/>
  <c r="L2" i="5" s="1"/>
  <c r="Q126" i="5" l="1"/>
  <c r="Q134" i="5"/>
  <c r="Q142" i="5"/>
  <c r="Q62" i="5"/>
  <c r="Q8" i="5"/>
  <c r="Q14" i="5"/>
  <c r="Q22" i="5"/>
  <c r="Q24" i="5"/>
  <c r="Q30" i="5"/>
  <c r="Q129" i="5"/>
  <c r="Q131" i="5"/>
  <c r="Q137" i="5"/>
  <c r="Q139" i="5"/>
  <c r="Q143" i="5"/>
  <c r="Q16" i="5"/>
  <c r="Q87" i="5"/>
  <c r="Q100" i="5"/>
  <c r="Q119" i="5"/>
  <c r="Q132" i="5"/>
  <c r="Q70" i="5"/>
  <c r="Q123" i="5"/>
  <c r="Q127" i="5"/>
  <c r="Q32" i="5"/>
  <c r="Q46" i="5"/>
  <c r="Q71" i="5"/>
  <c r="Q78" i="5"/>
  <c r="Q103" i="5"/>
  <c r="Q135" i="5"/>
  <c r="Q6" i="5"/>
  <c r="Q54" i="5"/>
  <c r="Q86" i="5"/>
  <c r="Q94" i="5"/>
  <c r="Q118" i="5"/>
  <c r="Q10" i="5"/>
  <c r="Q26" i="5"/>
  <c r="Q38" i="5"/>
  <c r="Q39" i="5"/>
  <c r="Q45" i="5"/>
  <c r="Q53" i="5"/>
  <c r="Q61" i="5"/>
  <c r="Q69" i="5"/>
  <c r="Q77" i="5"/>
  <c r="Q85" i="5"/>
  <c r="Q93" i="5"/>
  <c r="Q101" i="5"/>
  <c r="Q109" i="5"/>
  <c r="Q117" i="5"/>
  <c r="Q125" i="5"/>
  <c r="Q133" i="5"/>
  <c r="Q141" i="5"/>
  <c r="Q2" i="5"/>
  <c r="Q18" i="5"/>
  <c r="Q34" i="5"/>
  <c r="Q37" i="5"/>
  <c r="Q4" i="5"/>
  <c r="Q12" i="5"/>
  <c r="Q20" i="5"/>
  <c r="Q28" i="5"/>
  <c r="Q40" i="5"/>
  <c r="Q147" i="5" l="1"/>
  <c r="R4" i="5" s="1"/>
  <c r="R28" i="5" l="1"/>
  <c r="R20" i="5"/>
  <c r="R30" i="5"/>
  <c r="R14" i="5"/>
  <c r="R22" i="5"/>
  <c r="R6" i="5"/>
  <c r="R3" i="5"/>
  <c r="R2" i="5"/>
  <c r="R34" i="5"/>
  <c r="R27" i="5"/>
  <c r="R33" i="5"/>
  <c r="R52" i="5"/>
  <c r="R51" i="5"/>
  <c r="R65" i="5"/>
  <c r="R81" i="5"/>
  <c r="R97" i="5"/>
  <c r="R113" i="5"/>
  <c r="R129" i="5"/>
  <c r="R145" i="5"/>
  <c r="R38" i="5"/>
  <c r="R53" i="5"/>
  <c r="R69" i="5"/>
  <c r="R85" i="5"/>
  <c r="R101" i="5"/>
  <c r="R117" i="5"/>
  <c r="R133" i="5"/>
  <c r="R13" i="5"/>
  <c r="R58" i="5"/>
  <c r="R90" i="5"/>
  <c r="R122" i="5"/>
  <c r="R37" i="5"/>
  <c r="R132" i="5"/>
  <c r="R76" i="5"/>
  <c r="R92" i="5"/>
  <c r="R111" i="5"/>
  <c r="R135" i="5"/>
  <c r="R48" i="5"/>
  <c r="R104" i="5"/>
  <c r="R136" i="5"/>
  <c r="R64" i="5"/>
  <c r="R10" i="5"/>
  <c r="R83" i="5"/>
  <c r="R115" i="5"/>
  <c r="R15" i="5"/>
  <c r="R39" i="5"/>
  <c r="R70" i="5"/>
  <c r="R86" i="5"/>
  <c r="R118" i="5"/>
  <c r="R7" i="5"/>
  <c r="R66" i="5"/>
  <c r="R98" i="5"/>
  <c r="R60" i="5"/>
  <c r="R63" i="5"/>
  <c r="R100" i="5"/>
  <c r="R116" i="5"/>
  <c r="R112" i="5"/>
  <c r="R72" i="5"/>
  <c r="R16" i="5"/>
  <c r="R9" i="5"/>
  <c r="R8" i="5"/>
  <c r="R35" i="5"/>
  <c r="R42" i="5"/>
  <c r="R55" i="5"/>
  <c r="R67" i="5"/>
  <c r="R99" i="5"/>
  <c r="R131" i="5"/>
  <c r="R54" i="5"/>
  <c r="R102" i="5"/>
  <c r="R21" i="5"/>
  <c r="R130" i="5"/>
  <c r="R79" i="5"/>
  <c r="R140" i="5"/>
  <c r="R144" i="5"/>
  <c r="R19" i="5"/>
  <c r="R18" i="5"/>
  <c r="R11" i="5"/>
  <c r="R17" i="5"/>
  <c r="R29" i="5"/>
  <c r="R47" i="5"/>
  <c r="R57" i="5"/>
  <c r="R73" i="5"/>
  <c r="R89" i="5"/>
  <c r="R105" i="5"/>
  <c r="R121" i="5"/>
  <c r="R137" i="5"/>
  <c r="R31" i="5"/>
  <c r="R45" i="5"/>
  <c r="R61" i="5"/>
  <c r="R77" i="5"/>
  <c r="R93" i="5"/>
  <c r="R109" i="5"/>
  <c r="R125" i="5"/>
  <c r="R141" i="5"/>
  <c r="R23" i="5"/>
  <c r="R41" i="5"/>
  <c r="R74" i="5"/>
  <c r="R106" i="5"/>
  <c r="R138" i="5"/>
  <c r="R95" i="5"/>
  <c r="R68" i="5"/>
  <c r="R84" i="5"/>
  <c r="R103" i="5"/>
  <c r="R119" i="5"/>
  <c r="R143" i="5"/>
  <c r="R88" i="5"/>
  <c r="R120" i="5"/>
  <c r="R43" i="5"/>
  <c r="R32" i="5"/>
  <c r="R25" i="5"/>
  <c r="R24" i="5"/>
  <c r="R26" i="5"/>
  <c r="R44" i="5"/>
  <c r="R49" i="5"/>
  <c r="R59" i="5"/>
  <c r="R75" i="5"/>
  <c r="R91" i="5"/>
  <c r="R107" i="5"/>
  <c r="R123" i="5"/>
  <c r="R139" i="5"/>
  <c r="R36" i="5"/>
  <c r="R46" i="5"/>
  <c r="R62" i="5"/>
  <c r="R78" i="5"/>
  <c r="R94" i="5"/>
  <c r="R110" i="5"/>
  <c r="R126" i="5"/>
  <c r="R142" i="5"/>
  <c r="R5" i="5"/>
  <c r="R50" i="5"/>
  <c r="R82" i="5"/>
  <c r="R114" i="5"/>
  <c r="R146" i="5"/>
  <c r="R127" i="5"/>
  <c r="R71" i="5"/>
  <c r="R87" i="5"/>
  <c r="R108" i="5"/>
  <c r="R124" i="5"/>
  <c r="R96" i="5"/>
  <c r="R128" i="5"/>
  <c r="R56" i="5"/>
  <c r="R134" i="5"/>
  <c r="R80" i="5"/>
  <c r="R40" i="5"/>
  <c r="R12" i="5"/>
  <c r="R147" i="5" l="1"/>
  <c r="P145" i="4"/>
  <c r="K145" i="4"/>
  <c r="L145" i="4" s="1"/>
  <c r="P144" i="4"/>
  <c r="K144" i="4"/>
  <c r="L144" i="4" s="1"/>
  <c r="P143" i="4"/>
  <c r="K143" i="4"/>
  <c r="L143" i="4" s="1"/>
  <c r="P142" i="4"/>
  <c r="K142" i="4"/>
  <c r="L142" i="4" s="1"/>
  <c r="P141" i="4"/>
  <c r="K141" i="4"/>
  <c r="L141" i="4" s="1"/>
  <c r="P140" i="4"/>
  <c r="K140" i="4"/>
  <c r="L140" i="4" s="1"/>
  <c r="P139" i="4"/>
  <c r="K139" i="4"/>
  <c r="L139" i="4" s="1"/>
  <c r="P138" i="4"/>
  <c r="K138" i="4"/>
  <c r="L138" i="4" s="1"/>
  <c r="P137" i="4"/>
  <c r="K137" i="4"/>
  <c r="L137" i="4" s="1"/>
  <c r="P136" i="4"/>
  <c r="K136" i="4"/>
  <c r="L136" i="4" s="1"/>
  <c r="P135" i="4"/>
  <c r="K135" i="4"/>
  <c r="L135" i="4" s="1"/>
  <c r="P134" i="4"/>
  <c r="K134" i="4"/>
  <c r="L134" i="4" s="1"/>
  <c r="P133" i="4"/>
  <c r="K133" i="4"/>
  <c r="L133" i="4" s="1"/>
  <c r="P132" i="4"/>
  <c r="K132" i="4"/>
  <c r="L132" i="4" s="1"/>
  <c r="P131" i="4"/>
  <c r="K131" i="4"/>
  <c r="L131" i="4" s="1"/>
  <c r="P130" i="4"/>
  <c r="K130" i="4"/>
  <c r="L130" i="4" s="1"/>
  <c r="P129" i="4"/>
  <c r="K129" i="4"/>
  <c r="L129" i="4" s="1"/>
  <c r="P128" i="4"/>
  <c r="K128" i="4"/>
  <c r="L128" i="4" s="1"/>
  <c r="P127" i="4"/>
  <c r="K127" i="4"/>
  <c r="L127" i="4" s="1"/>
  <c r="P126" i="4"/>
  <c r="K126" i="4"/>
  <c r="L126" i="4" s="1"/>
  <c r="P125" i="4"/>
  <c r="K125" i="4"/>
  <c r="L125" i="4" s="1"/>
  <c r="P124" i="4"/>
  <c r="K124" i="4"/>
  <c r="L124" i="4" s="1"/>
  <c r="P123" i="4"/>
  <c r="K123" i="4"/>
  <c r="L123" i="4" s="1"/>
  <c r="P122" i="4"/>
  <c r="K122" i="4"/>
  <c r="L122" i="4" s="1"/>
  <c r="P121" i="4"/>
  <c r="K121" i="4"/>
  <c r="L121" i="4" s="1"/>
  <c r="P120" i="4"/>
  <c r="K120" i="4"/>
  <c r="L120" i="4" s="1"/>
  <c r="P119" i="4"/>
  <c r="K119" i="4"/>
  <c r="L119" i="4" s="1"/>
  <c r="P118" i="4"/>
  <c r="K118" i="4"/>
  <c r="L118" i="4" s="1"/>
  <c r="P117" i="4"/>
  <c r="K117" i="4"/>
  <c r="L117" i="4" s="1"/>
  <c r="P116" i="4"/>
  <c r="K116" i="4"/>
  <c r="L116" i="4" s="1"/>
  <c r="P115" i="4"/>
  <c r="K115" i="4"/>
  <c r="L115" i="4" s="1"/>
  <c r="P114" i="4"/>
  <c r="K114" i="4"/>
  <c r="L114" i="4" s="1"/>
  <c r="P113" i="4"/>
  <c r="K113" i="4"/>
  <c r="L113" i="4" s="1"/>
  <c r="P112" i="4"/>
  <c r="K112" i="4"/>
  <c r="L112" i="4" s="1"/>
  <c r="P111" i="4"/>
  <c r="K111" i="4"/>
  <c r="L111" i="4" s="1"/>
  <c r="P110" i="4"/>
  <c r="K110" i="4"/>
  <c r="L110" i="4" s="1"/>
  <c r="P109" i="4"/>
  <c r="K109" i="4"/>
  <c r="L109" i="4" s="1"/>
  <c r="P108" i="4"/>
  <c r="K108" i="4"/>
  <c r="L108" i="4" s="1"/>
  <c r="P107" i="4"/>
  <c r="K107" i="4"/>
  <c r="L107" i="4" s="1"/>
  <c r="P106" i="4"/>
  <c r="K106" i="4"/>
  <c r="L106" i="4" s="1"/>
  <c r="P105" i="4"/>
  <c r="K105" i="4"/>
  <c r="L105" i="4" s="1"/>
  <c r="P104" i="4"/>
  <c r="K104" i="4"/>
  <c r="L104" i="4" s="1"/>
  <c r="P103" i="4"/>
  <c r="K103" i="4"/>
  <c r="L103" i="4" s="1"/>
  <c r="P102" i="4"/>
  <c r="K102" i="4"/>
  <c r="L102" i="4" s="1"/>
  <c r="P101" i="4"/>
  <c r="K101" i="4"/>
  <c r="L101" i="4" s="1"/>
  <c r="P100" i="4"/>
  <c r="K100" i="4"/>
  <c r="L100" i="4" s="1"/>
  <c r="P99" i="4"/>
  <c r="K99" i="4"/>
  <c r="L99" i="4" s="1"/>
  <c r="P98" i="4"/>
  <c r="K98" i="4"/>
  <c r="L98" i="4" s="1"/>
  <c r="P97" i="4"/>
  <c r="K97" i="4"/>
  <c r="L97" i="4" s="1"/>
  <c r="P96" i="4"/>
  <c r="K96" i="4"/>
  <c r="L96" i="4" s="1"/>
  <c r="P95" i="4"/>
  <c r="K95" i="4"/>
  <c r="L95" i="4" s="1"/>
  <c r="P94" i="4"/>
  <c r="K94" i="4"/>
  <c r="L94" i="4" s="1"/>
  <c r="P93" i="4"/>
  <c r="K93" i="4"/>
  <c r="L93" i="4" s="1"/>
  <c r="P92" i="4"/>
  <c r="K92" i="4"/>
  <c r="L92" i="4" s="1"/>
  <c r="P91" i="4"/>
  <c r="K91" i="4"/>
  <c r="L91" i="4" s="1"/>
  <c r="P90" i="4"/>
  <c r="K90" i="4"/>
  <c r="L90" i="4" s="1"/>
  <c r="P89" i="4"/>
  <c r="K89" i="4"/>
  <c r="L89" i="4" s="1"/>
  <c r="P88" i="4"/>
  <c r="K88" i="4"/>
  <c r="L88" i="4" s="1"/>
  <c r="P87" i="4"/>
  <c r="K87" i="4"/>
  <c r="L87" i="4" s="1"/>
  <c r="P86" i="4"/>
  <c r="K86" i="4"/>
  <c r="L86" i="4" s="1"/>
  <c r="P85" i="4"/>
  <c r="K85" i="4"/>
  <c r="L85" i="4" s="1"/>
  <c r="P84" i="4"/>
  <c r="K84" i="4"/>
  <c r="L84" i="4" s="1"/>
  <c r="P83" i="4"/>
  <c r="K83" i="4"/>
  <c r="L83" i="4" s="1"/>
  <c r="P82" i="4"/>
  <c r="K82" i="4"/>
  <c r="L82" i="4" s="1"/>
  <c r="P81" i="4"/>
  <c r="K81" i="4"/>
  <c r="L81" i="4" s="1"/>
  <c r="P80" i="4"/>
  <c r="K80" i="4"/>
  <c r="L80" i="4" s="1"/>
  <c r="P79" i="4"/>
  <c r="K79" i="4"/>
  <c r="L79" i="4" s="1"/>
  <c r="P78" i="4"/>
  <c r="K78" i="4"/>
  <c r="L78" i="4" s="1"/>
  <c r="P77" i="4"/>
  <c r="K77" i="4"/>
  <c r="L77" i="4" s="1"/>
  <c r="P76" i="4"/>
  <c r="K76" i="4"/>
  <c r="L76" i="4" s="1"/>
  <c r="P75" i="4"/>
  <c r="K75" i="4"/>
  <c r="L75" i="4" s="1"/>
  <c r="P74" i="4"/>
  <c r="K74" i="4"/>
  <c r="L74" i="4" s="1"/>
  <c r="P73" i="4"/>
  <c r="K73" i="4"/>
  <c r="L73" i="4" s="1"/>
  <c r="P72" i="4"/>
  <c r="K72" i="4"/>
  <c r="L72" i="4" s="1"/>
  <c r="P71" i="4"/>
  <c r="K71" i="4"/>
  <c r="L71" i="4" s="1"/>
  <c r="P70" i="4"/>
  <c r="K70" i="4"/>
  <c r="L70" i="4" s="1"/>
  <c r="P69" i="4"/>
  <c r="K69" i="4"/>
  <c r="L69" i="4" s="1"/>
  <c r="P68" i="4"/>
  <c r="K68" i="4"/>
  <c r="L68" i="4" s="1"/>
  <c r="P67" i="4"/>
  <c r="K67" i="4"/>
  <c r="L67" i="4" s="1"/>
  <c r="P66" i="4"/>
  <c r="K66" i="4"/>
  <c r="L66" i="4" s="1"/>
  <c r="P65" i="4"/>
  <c r="K65" i="4"/>
  <c r="L65" i="4" s="1"/>
  <c r="Q65" i="4" s="1"/>
  <c r="P64" i="4"/>
  <c r="K64" i="4"/>
  <c r="L64" i="4" s="1"/>
  <c r="P63" i="4"/>
  <c r="K63" i="4"/>
  <c r="L63" i="4" s="1"/>
  <c r="P62" i="4"/>
  <c r="K62" i="4"/>
  <c r="L62" i="4" s="1"/>
  <c r="P61" i="4"/>
  <c r="K61" i="4"/>
  <c r="L61" i="4" s="1"/>
  <c r="P60" i="4"/>
  <c r="K60" i="4"/>
  <c r="L60" i="4" s="1"/>
  <c r="P59" i="4"/>
  <c r="K59" i="4"/>
  <c r="L59" i="4" s="1"/>
  <c r="P58" i="4"/>
  <c r="K58" i="4"/>
  <c r="L58" i="4" s="1"/>
  <c r="P57" i="4"/>
  <c r="K57" i="4"/>
  <c r="L57" i="4" s="1"/>
  <c r="P56" i="4"/>
  <c r="K56" i="4"/>
  <c r="L56" i="4" s="1"/>
  <c r="P55" i="4"/>
  <c r="K55" i="4"/>
  <c r="L55" i="4" s="1"/>
  <c r="P54" i="4"/>
  <c r="K54" i="4"/>
  <c r="L54" i="4" s="1"/>
  <c r="P53" i="4"/>
  <c r="K53" i="4"/>
  <c r="L53" i="4" s="1"/>
  <c r="P52" i="4"/>
  <c r="K52" i="4"/>
  <c r="L52" i="4" s="1"/>
  <c r="P51" i="4"/>
  <c r="K51" i="4"/>
  <c r="L51" i="4" s="1"/>
  <c r="P50" i="4"/>
  <c r="K50" i="4"/>
  <c r="L50" i="4" s="1"/>
  <c r="P49" i="4"/>
  <c r="K49" i="4"/>
  <c r="L49" i="4" s="1"/>
  <c r="P48" i="4"/>
  <c r="K48" i="4"/>
  <c r="L48" i="4" s="1"/>
  <c r="P47" i="4"/>
  <c r="K47" i="4"/>
  <c r="L47" i="4" s="1"/>
  <c r="P46" i="4"/>
  <c r="K46" i="4"/>
  <c r="L46" i="4" s="1"/>
  <c r="P45" i="4"/>
  <c r="K45" i="4"/>
  <c r="L45" i="4" s="1"/>
  <c r="P44" i="4"/>
  <c r="K44" i="4"/>
  <c r="L44" i="4" s="1"/>
  <c r="P43" i="4"/>
  <c r="K43" i="4"/>
  <c r="L43" i="4" s="1"/>
  <c r="Q43" i="4" s="1"/>
  <c r="P42" i="4"/>
  <c r="K42" i="4"/>
  <c r="L42" i="4" s="1"/>
  <c r="P41" i="4"/>
  <c r="K41" i="4"/>
  <c r="L41" i="4" s="1"/>
  <c r="P40" i="4"/>
  <c r="K40" i="4"/>
  <c r="L40" i="4" s="1"/>
  <c r="P39" i="4"/>
  <c r="K39" i="4"/>
  <c r="L39" i="4" s="1"/>
  <c r="P38" i="4"/>
  <c r="K38" i="4"/>
  <c r="L38" i="4" s="1"/>
  <c r="P37" i="4"/>
  <c r="K37" i="4"/>
  <c r="L37" i="4" s="1"/>
  <c r="P36" i="4"/>
  <c r="K36" i="4"/>
  <c r="L36" i="4" s="1"/>
  <c r="P35" i="4"/>
  <c r="K35" i="4"/>
  <c r="L35" i="4" s="1"/>
  <c r="P34" i="4"/>
  <c r="K34" i="4"/>
  <c r="L34" i="4" s="1"/>
  <c r="P33" i="4"/>
  <c r="K33" i="4"/>
  <c r="L33" i="4" s="1"/>
  <c r="P32" i="4"/>
  <c r="K32" i="4"/>
  <c r="L32" i="4" s="1"/>
  <c r="P31" i="4"/>
  <c r="K31" i="4"/>
  <c r="L31" i="4" s="1"/>
  <c r="Q31" i="4" s="1"/>
  <c r="P30" i="4"/>
  <c r="K30" i="4"/>
  <c r="L30" i="4" s="1"/>
  <c r="P29" i="4"/>
  <c r="K29" i="4"/>
  <c r="L29" i="4" s="1"/>
  <c r="Q29" i="4" s="1"/>
  <c r="P28" i="4"/>
  <c r="K28" i="4"/>
  <c r="L28" i="4" s="1"/>
  <c r="P27" i="4"/>
  <c r="K27" i="4"/>
  <c r="L27" i="4" s="1"/>
  <c r="Q27" i="4" s="1"/>
  <c r="P26" i="4"/>
  <c r="K26" i="4"/>
  <c r="L26" i="4" s="1"/>
  <c r="P25" i="4"/>
  <c r="K25" i="4"/>
  <c r="L25" i="4" s="1"/>
  <c r="Q25" i="4" s="1"/>
  <c r="P24" i="4"/>
  <c r="K24" i="4"/>
  <c r="L24" i="4" s="1"/>
  <c r="P23" i="4"/>
  <c r="K23" i="4"/>
  <c r="L23" i="4" s="1"/>
  <c r="Q23" i="4" s="1"/>
  <c r="P22" i="4"/>
  <c r="K22" i="4"/>
  <c r="L22" i="4" s="1"/>
  <c r="P21" i="4"/>
  <c r="K21" i="4"/>
  <c r="L21" i="4" s="1"/>
  <c r="Q21" i="4" s="1"/>
  <c r="P20" i="4"/>
  <c r="K20" i="4"/>
  <c r="L20" i="4" s="1"/>
  <c r="P19" i="4"/>
  <c r="K19" i="4"/>
  <c r="L19" i="4" s="1"/>
  <c r="Q19" i="4" s="1"/>
  <c r="P18" i="4"/>
  <c r="K18" i="4"/>
  <c r="L18" i="4" s="1"/>
  <c r="P17" i="4"/>
  <c r="K17" i="4"/>
  <c r="L17" i="4" s="1"/>
  <c r="Q17" i="4" s="1"/>
  <c r="P16" i="4"/>
  <c r="K16" i="4"/>
  <c r="L16" i="4" s="1"/>
  <c r="P15" i="4"/>
  <c r="K15" i="4"/>
  <c r="L15" i="4" s="1"/>
  <c r="Q15" i="4" s="1"/>
  <c r="P14" i="4"/>
  <c r="K14" i="4"/>
  <c r="L14" i="4" s="1"/>
  <c r="P13" i="4"/>
  <c r="K13" i="4"/>
  <c r="L13" i="4" s="1"/>
  <c r="P12" i="4"/>
  <c r="K12" i="4"/>
  <c r="L12" i="4" s="1"/>
  <c r="P11" i="4"/>
  <c r="K11" i="4"/>
  <c r="L11" i="4" s="1"/>
  <c r="Q11" i="4" s="1"/>
  <c r="P10" i="4"/>
  <c r="K10" i="4"/>
  <c r="L10" i="4" s="1"/>
  <c r="P9" i="4"/>
  <c r="K9" i="4"/>
  <c r="L9" i="4" s="1"/>
  <c r="Q9" i="4" s="1"/>
  <c r="P8" i="4"/>
  <c r="K8" i="4"/>
  <c r="L8" i="4" s="1"/>
  <c r="P7" i="4"/>
  <c r="K7" i="4"/>
  <c r="L7" i="4" s="1"/>
  <c r="Q7" i="4" s="1"/>
  <c r="P6" i="4"/>
  <c r="K6" i="4"/>
  <c r="L6" i="4" s="1"/>
  <c r="P5" i="4"/>
  <c r="K5" i="4"/>
  <c r="L5" i="4" s="1"/>
  <c r="P4" i="4"/>
  <c r="K4" i="4"/>
  <c r="L4" i="4" s="1"/>
  <c r="P3" i="4"/>
  <c r="K3" i="4"/>
  <c r="L3" i="4" s="1"/>
  <c r="Q3" i="4" s="1"/>
  <c r="P2" i="4"/>
  <c r="K2" i="4"/>
  <c r="L2" i="4" s="1"/>
  <c r="Q123" i="4" l="1"/>
  <c r="Q125" i="4"/>
  <c r="Q129" i="4"/>
  <c r="Q131" i="4"/>
  <c r="Q133" i="4"/>
  <c r="Q135" i="4"/>
  <c r="Q137" i="4"/>
  <c r="Q139" i="4"/>
  <c r="Q24" i="4"/>
  <c r="Q26" i="4"/>
  <c r="Q28" i="4"/>
  <c r="Q30" i="4"/>
  <c r="Q32" i="4"/>
  <c r="Q34" i="4"/>
  <c r="Q42" i="4"/>
  <c r="Q46" i="4"/>
  <c r="Q48" i="4"/>
  <c r="Q56" i="4"/>
  <c r="Q58" i="4"/>
  <c r="Q62" i="4"/>
  <c r="Q64" i="4"/>
  <c r="Q74" i="4"/>
  <c r="Q78" i="4"/>
  <c r="Q94" i="4"/>
  <c r="Q100" i="4"/>
  <c r="Q106" i="4"/>
  <c r="Q110" i="4"/>
  <c r="Q116" i="4"/>
  <c r="Q122" i="4"/>
  <c r="Q69" i="4"/>
  <c r="Q71" i="4"/>
  <c r="Q73" i="4"/>
  <c r="Q75" i="4"/>
  <c r="Q81" i="4"/>
  <c r="Q85" i="4"/>
  <c r="Q91" i="4"/>
  <c r="Q93" i="4"/>
  <c r="Q97" i="4"/>
  <c r="Q99" i="4"/>
  <c r="Q101" i="4"/>
  <c r="Q126" i="4"/>
  <c r="Q132" i="4"/>
  <c r="Q140" i="4"/>
  <c r="Q142" i="4"/>
  <c r="Q144" i="4"/>
  <c r="Q45" i="4"/>
  <c r="Q49" i="4"/>
  <c r="Q51" i="4"/>
  <c r="Q53" i="4"/>
  <c r="Q55" i="4"/>
  <c r="Q57" i="4"/>
  <c r="Q59" i="4"/>
  <c r="Q61" i="4"/>
  <c r="Q80" i="4"/>
  <c r="Q84" i="4"/>
  <c r="Q107" i="4"/>
  <c r="Q109" i="4"/>
  <c r="Q113" i="4"/>
  <c r="Q115" i="4"/>
  <c r="Q117" i="4"/>
  <c r="Q5" i="4"/>
  <c r="Q13" i="4"/>
  <c r="Q36" i="4"/>
  <c r="Q2" i="4"/>
  <c r="Q4" i="4"/>
  <c r="Q8" i="4"/>
  <c r="Q10" i="4"/>
  <c r="Q12" i="4"/>
  <c r="Q16" i="4"/>
  <c r="Q18" i="4"/>
  <c r="Q20" i="4"/>
  <c r="Q22" i="4"/>
  <c r="Q33" i="4"/>
  <c r="Q35" i="4"/>
  <c r="Q37" i="4"/>
  <c r="Q39" i="4"/>
  <c r="Q41" i="4"/>
  <c r="Q52" i="4"/>
  <c r="Q68" i="4"/>
  <c r="Q77" i="4"/>
  <c r="Q87" i="4"/>
  <c r="Q89" i="4"/>
  <c r="Q96" i="4"/>
  <c r="Q103" i="4"/>
  <c r="Q105" i="4"/>
  <c r="Q112" i="4"/>
  <c r="Q119" i="4"/>
  <c r="Q121" i="4"/>
  <c r="Q128" i="4"/>
  <c r="Q141" i="4"/>
  <c r="Q143" i="4"/>
  <c r="Q134" i="4"/>
  <c r="Q138" i="4"/>
  <c r="Q145" i="4"/>
  <c r="Q44" i="4"/>
  <c r="Q47" i="4"/>
  <c r="Q90" i="4"/>
  <c r="Q40" i="4"/>
  <c r="Q50" i="4"/>
  <c r="Q54" i="4"/>
  <c r="Q60" i="4"/>
  <c r="Q67" i="4"/>
  <c r="Q70" i="4"/>
  <c r="Q76" i="4"/>
  <c r="Q83" i="4"/>
  <c r="Q86" i="4"/>
  <c r="Q92" i="4"/>
  <c r="Q102" i="4"/>
  <c r="Q108" i="4"/>
  <c r="Q118" i="4"/>
  <c r="Q124" i="4"/>
  <c r="Q63" i="4"/>
  <c r="Q66" i="4"/>
  <c r="Q72" i="4"/>
  <c r="Q79" i="4"/>
  <c r="Q82" i="4"/>
  <c r="Q88" i="4"/>
  <c r="Q95" i="4"/>
  <c r="Q98" i="4"/>
  <c r="Q104" i="4"/>
  <c r="Q111" i="4"/>
  <c r="Q114" i="4"/>
  <c r="Q120" i="4"/>
  <c r="Q127" i="4"/>
  <c r="Q130" i="4"/>
  <c r="Q136" i="4"/>
  <c r="Q6" i="4"/>
  <c r="Q14" i="4"/>
  <c r="Q38" i="4"/>
  <c r="Q146" i="4" l="1"/>
  <c r="R38" i="4" s="1"/>
  <c r="R14" i="4" l="1"/>
  <c r="R144" i="4"/>
  <c r="R140" i="4"/>
  <c r="R136" i="4"/>
  <c r="R132" i="4"/>
  <c r="R128" i="4"/>
  <c r="R124" i="4"/>
  <c r="R120" i="4"/>
  <c r="R116" i="4"/>
  <c r="R112" i="4"/>
  <c r="R108" i="4"/>
  <c r="R104" i="4"/>
  <c r="R100" i="4"/>
  <c r="R96" i="4"/>
  <c r="R92" i="4"/>
  <c r="R88" i="4"/>
  <c r="R84" i="4"/>
  <c r="R80" i="4"/>
  <c r="R76" i="4"/>
  <c r="R72" i="4"/>
  <c r="R68" i="4"/>
  <c r="R64" i="4"/>
  <c r="R60" i="4"/>
  <c r="R56" i="4"/>
  <c r="R52" i="4"/>
  <c r="R32" i="4"/>
  <c r="R28" i="4"/>
  <c r="R24" i="4"/>
  <c r="R20" i="4"/>
  <c r="R48" i="4"/>
  <c r="R7" i="4"/>
  <c r="R25" i="4"/>
  <c r="R16" i="4"/>
  <c r="R5" i="4"/>
  <c r="R12" i="4"/>
  <c r="R2" i="4"/>
  <c r="R26" i="4"/>
  <c r="R44" i="4"/>
  <c r="R102" i="4"/>
  <c r="R40" i="4"/>
  <c r="R98" i="4"/>
  <c r="R62" i="4"/>
  <c r="R126" i="4"/>
  <c r="R27" i="4"/>
  <c r="R42" i="4"/>
  <c r="R106" i="4"/>
  <c r="R45" i="4"/>
  <c r="R59" i="4"/>
  <c r="R67" i="4"/>
  <c r="R75" i="4"/>
  <c r="R83" i="4"/>
  <c r="R91" i="4"/>
  <c r="R99" i="4"/>
  <c r="R107" i="4"/>
  <c r="R115" i="4"/>
  <c r="R123" i="4"/>
  <c r="R131" i="4"/>
  <c r="R139" i="4"/>
  <c r="R141" i="4"/>
  <c r="R13" i="4"/>
  <c r="R4" i="4"/>
  <c r="R34" i="4"/>
  <c r="R33" i="4"/>
  <c r="R50" i="4"/>
  <c r="R18" i="4"/>
  <c r="R35" i="4"/>
  <c r="R70" i="4"/>
  <c r="R134" i="4"/>
  <c r="R66" i="4"/>
  <c r="R130" i="4"/>
  <c r="R46" i="4"/>
  <c r="R94" i="4"/>
  <c r="R19" i="4"/>
  <c r="R36" i="4"/>
  <c r="R74" i="4"/>
  <c r="R138" i="4"/>
  <c r="R55" i="4"/>
  <c r="R63" i="4"/>
  <c r="R71" i="4"/>
  <c r="R79" i="4"/>
  <c r="R87" i="4"/>
  <c r="R95" i="4"/>
  <c r="R103" i="4"/>
  <c r="R111" i="4"/>
  <c r="R119" i="4"/>
  <c r="R127" i="4"/>
  <c r="R135" i="4"/>
  <c r="R143" i="4"/>
  <c r="R17" i="4"/>
  <c r="R11" i="4"/>
  <c r="R47" i="4"/>
  <c r="R8" i="4"/>
  <c r="R22" i="4"/>
  <c r="R41" i="4"/>
  <c r="R86" i="4"/>
  <c r="R37" i="4"/>
  <c r="R82" i="4"/>
  <c r="R49" i="4"/>
  <c r="R110" i="4"/>
  <c r="R23" i="4"/>
  <c r="R39" i="4"/>
  <c r="R90" i="4"/>
  <c r="R57" i="4"/>
  <c r="R65" i="4"/>
  <c r="R73" i="4"/>
  <c r="R81" i="4"/>
  <c r="R89" i="4"/>
  <c r="R97" i="4"/>
  <c r="R105" i="4"/>
  <c r="R113" i="4"/>
  <c r="R121" i="4"/>
  <c r="R129" i="4"/>
  <c r="R137" i="4"/>
  <c r="R145" i="4"/>
  <c r="R9" i="4"/>
  <c r="R3" i="4"/>
  <c r="R21" i="4"/>
  <c r="R15" i="4"/>
  <c r="R29" i="4"/>
  <c r="R10" i="4"/>
  <c r="R30" i="4"/>
  <c r="R54" i="4"/>
  <c r="R118" i="4"/>
  <c r="R51" i="4"/>
  <c r="R114" i="4"/>
  <c r="R43" i="4"/>
  <c r="R78" i="4"/>
  <c r="R142" i="4"/>
  <c r="R31" i="4"/>
  <c r="R58" i="4"/>
  <c r="R122" i="4"/>
  <c r="R53" i="4"/>
  <c r="R61" i="4"/>
  <c r="R69" i="4"/>
  <c r="R77" i="4"/>
  <c r="R85" i="4"/>
  <c r="R93" i="4"/>
  <c r="R101" i="4"/>
  <c r="R109" i="4"/>
  <c r="R117" i="4"/>
  <c r="R125" i="4"/>
  <c r="R133" i="4"/>
  <c r="R6" i="4"/>
  <c r="R146" i="4" l="1"/>
  <c r="P143" i="3" l="1"/>
  <c r="K143" i="3"/>
  <c r="L143" i="3" s="1"/>
  <c r="Q143" i="3" s="1"/>
  <c r="P142" i="3"/>
  <c r="K142" i="3"/>
  <c r="L142" i="3" s="1"/>
  <c r="Q142" i="3" s="1"/>
  <c r="P141" i="3"/>
  <c r="K141" i="3"/>
  <c r="L141" i="3" s="1"/>
  <c r="Q141" i="3" s="1"/>
  <c r="P140" i="3"/>
  <c r="K140" i="3"/>
  <c r="L140" i="3" s="1"/>
  <c r="P139" i="3"/>
  <c r="K139" i="3"/>
  <c r="L139" i="3" s="1"/>
  <c r="Q139" i="3" s="1"/>
  <c r="P138" i="3"/>
  <c r="K138" i="3"/>
  <c r="L138" i="3" s="1"/>
  <c r="P137" i="3"/>
  <c r="K137" i="3"/>
  <c r="L137" i="3" s="1"/>
  <c r="Q137" i="3" s="1"/>
  <c r="P136" i="3"/>
  <c r="K136" i="3"/>
  <c r="L136" i="3" s="1"/>
  <c r="P135" i="3"/>
  <c r="K135" i="3"/>
  <c r="L135" i="3" s="1"/>
  <c r="Q135" i="3" s="1"/>
  <c r="P134" i="3"/>
  <c r="K134" i="3"/>
  <c r="L134" i="3" s="1"/>
  <c r="Q134" i="3" s="1"/>
  <c r="P133" i="3"/>
  <c r="K133" i="3"/>
  <c r="L133" i="3" s="1"/>
  <c r="Q133" i="3" s="1"/>
  <c r="P132" i="3"/>
  <c r="K132" i="3"/>
  <c r="L132" i="3" s="1"/>
  <c r="P131" i="3"/>
  <c r="K131" i="3"/>
  <c r="L131" i="3" s="1"/>
  <c r="P130" i="3"/>
  <c r="K130" i="3"/>
  <c r="L130" i="3" s="1"/>
  <c r="P129" i="3"/>
  <c r="K129" i="3"/>
  <c r="L129" i="3" s="1"/>
  <c r="P128" i="3"/>
  <c r="K128" i="3"/>
  <c r="L128" i="3" s="1"/>
  <c r="P127" i="3"/>
  <c r="K127" i="3"/>
  <c r="L127" i="3" s="1"/>
  <c r="P126" i="3"/>
  <c r="K126" i="3"/>
  <c r="L126" i="3" s="1"/>
  <c r="P125" i="3"/>
  <c r="K125" i="3"/>
  <c r="L125" i="3" s="1"/>
  <c r="P124" i="3"/>
  <c r="K124" i="3"/>
  <c r="L124" i="3" s="1"/>
  <c r="P123" i="3"/>
  <c r="K123" i="3"/>
  <c r="L123" i="3" s="1"/>
  <c r="Q123" i="3" s="1"/>
  <c r="P122" i="3"/>
  <c r="K122" i="3"/>
  <c r="L122" i="3" s="1"/>
  <c r="P121" i="3"/>
  <c r="K121" i="3"/>
  <c r="L121" i="3" s="1"/>
  <c r="Q121" i="3" s="1"/>
  <c r="P120" i="3"/>
  <c r="K120" i="3"/>
  <c r="L120" i="3" s="1"/>
  <c r="P119" i="3"/>
  <c r="K119" i="3"/>
  <c r="L119" i="3" s="1"/>
  <c r="Q119" i="3" s="1"/>
  <c r="P118" i="3"/>
  <c r="K118" i="3"/>
  <c r="L118" i="3" s="1"/>
  <c r="P117" i="3"/>
  <c r="K117" i="3"/>
  <c r="L117" i="3" s="1"/>
  <c r="Q117" i="3" s="1"/>
  <c r="P116" i="3"/>
  <c r="K116" i="3"/>
  <c r="L116" i="3" s="1"/>
  <c r="P115" i="3"/>
  <c r="K115" i="3"/>
  <c r="L115" i="3" s="1"/>
  <c r="P114" i="3"/>
  <c r="K114" i="3"/>
  <c r="L114" i="3" s="1"/>
  <c r="P113" i="3"/>
  <c r="K113" i="3"/>
  <c r="L113" i="3" s="1"/>
  <c r="P112" i="3"/>
  <c r="K112" i="3"/>
  <c r="L112" i="3" s="1"/>
  <c r="P111" i="3"/>
  <c r="K111" i="3"/>
  <c r="L111" i="3" s="1"/>
  <c r="P110" i="3"/>
  <c r="K110" i="3"/>
  <c r="L110" i="3" s="1"/>
  <c r="P109" i="3"/>
  <c r="K109" i="3"/>
  <c r="L109" i="3" s="1"/>
  <c r="Q109" i="3" s="1"/>
  <c r="P108" i="3"/>
  <c r="K108" i="3"/>
  <c r="L108" i="3" s="1"/>
  <c r="P107" i="3"/>
  <c r="K107" i="3"/>
  <c r="L107" i="3" s="1"/>
  <c r="P106" i="3"/>
  <c r="K106" i="3"/>
  <c r="L106" i="3" s="1"/>
  <c r="P105" i="3"/>
  <c r="K105" i="3"/>
  <c r="L105" i="3" s="1"/>
  <c r="Q105" i="3" s="1"/>
  <c r="P104" i="3"/>
  <c r="K104" i="3"/>
  <c r="L104" i="3" s="1"/>
  <c r="P103" i="3"/>
  <c r="K103" i="3"/>
  <c r="L103" i="3" s="1"/>
  <c r="Q103" i="3" s="1"/>
  <c r="P102" i="3"/>
  <c r="K102" i="3"/>
  <c r="L102" i="3" s="1"/>
  <c r="P101" i="3"/>
  <c r="K101" i="3"/>
  <c r="L101" i="3" s="1"/>
  <c r="Q101" i="3" s="1"/>
  <c r="P100" i="3"/>
  <c r="K100" i="3"/>
  <c r="L100" i="3" s="1"/>
  <c r="P99" i="3"/>
  <c r="K99" i="3"/>
  <c r="L99" i="3" s="1"/>
  <c r="Q99" i="3" s="1"/>
  <c r="P98" i="3"/>
  <c r="K98" i="3"/>
  <c r="L98" i="3" s="1"/>
  <c r="P97" i="3"/>
  <c r="K97" i="3"/>
  <c r="L97" i="3" s="1"/>
  <c r="Q97" i="3" s="1"/>
  <c r="P96" i="3"/>
  <c r="K96" i="3"/>
  <c r="L96" i="3" s="1"/>
  <c r="P95" i="3"/>
  <c r="K95" i="3"/>
  <c r="L95" i="3" s="1"/>
  <c r="Q95" i="3" s="1"/>
  <c r="P94" i="3"/>
  <c r="K94" i="3"/>
  <c r="L94" i="3" s="1"/>
  <c r="P93" i="3"/>
  <c r="K93" i="3"/>
  <c r="L93" i="3" s="1"/>
  <c r="Q93" i="3" s="1"/>
  <c r="P92" i="3"/>
  <c r="K92" i="3"/>
  <c r="L92" i="3" s="1"/>
  <c r="P91" i="3"/>
  <c r="K91" i="3"/>
  <c r="L91" i="3" s="1"/>
  <c r="P90" i="3"/>
  <c r="K90" i="3"/>
  <c r="L90" i="3" s="1"/>
  <c r="P89" i="3"/>
  <c r="K89" i="3"/>
  <c r="L89" i="3" s="1"/>
  <c r="P88" i="3"/>
  <c r="K88" i="3"/>
  <c r="L88" i="3" s="1"/>
  <c r="P87" i="3"/>
  <c r="K87" i="3"/>
  <c r="L87" i="3" s="1"/>
  <c r="P86" i="3"/>
  <c r="K86" i="3"/>
  <c r="L86" i="3" s="1"/>
  <c r="P85" i="3"/>
  <c r="K85" i="3"/>
  <c r="L85" i="3" s="1"/>
  <c r="P84" i="3"/>
  <c r="K84" i="3"/>
  <c r="L84" i="3" s="1"/>
  <c r="P83" i="3"/>
  <c r="K83" i="3"/>
  <c r="L83" i="3" s="1"/>
  <c r="P82" i="3"/>
  <c r="K82" i="3"/>
  <c r="L82" i="3" s="1"/>
  <c r="P81" i="3"/>
  <c r="K81" i="3"/>
  <c r="L81" i="3" s="1"/>
  <c r="P80" i="3"/>
  <c r="K80" i="3"/>
  <c r="L80" i="3" s="1"/>
  <c r="P79" i="3"/>
  <c r="K79" i="3"/>
  <c r="L79" i="3" s="1"/>
  <c r="P78" i="3"/>
  <c r="K78" i="3"/>
  <c r="L78" i="3" s="1"/>
  <c r="P77" i="3"/>
  <c r="K77" i="3"/>
  <c r="L77" i="3" s="1"/>
  <c r="P76" i="3"/>
  <c r="K76" i="3"/>
  <c r="L76" i="3" s="1"/>
  <c r="P75" i="3"/>
  <c r="K75" i="3"/>
  <c r="L75" i="3" s="1"/>
  <c r="P74" i="3"/>
  <c r="K74" i="3"/>
  <c r="L74" i="3" s="1"/>
  <c r="P73" i="3"/>
  <c r="K73" i="3"/>
  <c r="L73" i="3" s="1"/>
  <c r="P72" i="3"/>
  <c r="K72" i="3"/>
  <c r="L72" i="3" s="1"/>
  <c r="P71" i="3"/>
  <c r="K71" i="3"/>
  <c r="L71" i="3" s="1"/>
  <c r="P70" i="3"/>
  <c r="K70" i="3"/>
  <c r="L70" i="3" s="1"/>
  <c r="P69" i="3"/>
  <c r="K69" i="3"/>
  <c r="L69" i="3" s="1"/>
  <c r="P68" i="3"/>
  <c r="K68" i="3"/>
  <c r="L68" i="3" s="1"/>
  <c r="P67" i="3"/>
  <c r="K67" i="3"/>
  <c r="L67" i="3" s="1"/>
  <c r="P66" i="3"/>
  <c r="K66" i="3"/>
  <c r="L66" i="3" s="1"/>
  <c r="P65" i="3"/>
  <c r="K65" i="3"/>
  <c r="L65" i="3" s="1"/>
  <c r="P64" i="3"/>
  <c r="K64" i="3"/>
  <c r="L64" i="3" s="1"/>
  <c r="P63" i="3"/>
  <c r="K63" i="3"/>
  <c r="L63" i="3" s="1"/>
  <c r="P62" i="3"/>
  <c r="K62" i="3"/>
  <c r="L62" i="3" s="1"/>
  <c r="P61" i="3"/>
  <c r="K61" i="3"/>
  <c r="L61" i="3" s="1"/>
  <c r="P60" i="3"/>
  <c r="K60" i="3"/>
  <c r="L60" i="3" s="1"/>
  <c r="P59" i="3"/>
  <c r="K59" i="3"/>
  <c r="L59" i="3" s="1"/>
  <c r="P58" i="3"/>
  <c r="K58" i="3"/>
  <c r="L58" i="3" s="1"/>
  <c r="P57" i="3"/>
  <c r="K57" i="3"/>
  <c r="L57" i="3" s="1"/>
  <c r="P56" i="3"/>
  <c r="K56" i="3"/>
  <c r="L56" i="3" s="1"/>
  <c r="P55" i="3"/>
  <c r="K55" i="3"/>
  <c r="L55" i="3" s="1"/>
  <c r="P54" i="3"/>
  <c r="K54" i="3"/>
  <c r="L54" i="3" s="1"/>
  <c r="P53" i="3"/>
  <c r="K53" i="3"/>
  <c r="L53" i="3" s="1"/>
  <c r="P52" i="3"/>
  <c r="K52" i="3"/>
  <c r="L52" i="3" s="1"/>
  <c r="P51" i="3"/>
  <c r="K51" i="3"/>
  <c r="L51" i="3" s="1"/>
  <c r="Q51" i="3" s="1"/>
  <c r="P50" i="3"/>
  <c r="K50" i="3"/>
  <c r="L50" i="3" s="1"/>
  <c r="P49" i="3"/>
  <c r="K49" i="3"/>
  <c r="L49" i="3" s="1"/>
  <c r="Q49" i="3" s="1"/>
  <c r="P48" i="3"/>
  <c r="K48" i="3"/>
  <c r="L48" i="3" s="1"/>
  <c r="P47" i="3"/>
  <c r="K47" i="3"/>
  <c r="L47" i="3" s="1"/>
  <c r="Q47" i="3" s="1"/>
  <c r="P46" i="3"/>
  <c r="K46" i="3"/>
  <c r="L46" i="3" s="1"/>
  <c r="P45" i="3"/>
  <c r="K45" i="3"/>
  <c r="L45" i="3" s="1"/>
  <c r="Q45" i="3" s="1"/>
  <c r="P44" i="3"/>
  <c r="K44" i="3"/>
  <c r="L44" i="3" s="1"/>
  <c r="P43" i="3"/>
  <c r="K43" i="3"/>
  <c r="L43" i="3" s="1"/>
  <c r="P42" i="3"/>
  <c r="K42" i="3"/>
  <c r="L42" i="3" s="1"/>
  <c r="P41" i="3"/>
  <c r="K41" i="3"/>
  <c r="L41" i="3" s="1"/>
  <c r="P40" i="3"/>
  <c r="K40" i="3"/>
  <c r="L40" i="3" s="1"/>
  <c r="P39" i="3"/>
  <c r="K39" i="3"/>
  <c r="L39" i="3" s="1"/>
  <c r="P38" i="3"/>
  <c r="K38" i="3"/>
  <c r="L38" i="3" s="1"/>
  <c r="P37" i="3"/>
  <c r="K37" i="3"/>
  <c r="L37" i="3" s="1"/>
  <c r="P36" i="3"/>
  <c r="K36" i="3"/>
  <c r="L36" i="3" s="1"/>
  <c r="P35" i="3"/>
  <c r="K35" i="3"/>
  <c r="L35" i="3" s="1"/>
  <c r="P34" i="3"/>
  <c r="K34" i="3"/>
  <c r="L34" i="3" s="1"/>
  <c r="P33" i="3"/>
  <c r="K33" i="3"/>
  <c r="L33" i="3" s="1"/>
  <c r="P32" i="3"/>
  <c r="K32" i="3"/>
  <c r="L32" i="3" s="1"/>
  <c r="P31" i="3"/>
  <c r="K31" i="3"/>
  <c r="L31" i="3" s="1"/>
  <c r="P30" i="3"/>
  <c r="K30" i="3"/>
  <c r="L30" i="3" s="1"/>
  <c r="P29" i="3"/>
  <c r="K29" i="3"/>
  <c r="L29" i="3" s="1"/>
  <c r="Q29" i="3" s="1"/>
  <c r="P28" i="3"/>
  <c r="K28" i="3"/>
  <c r="L28" i="3" s="1"/>
  <c r="P27" i="3"/>
  <c r="K27" i="3"/>
  <c r="L27" i="3" s="1"/>
  <c r="Q27" i="3" s="1"/>
  <c r="P26" i="3"/>
  <c r="K26" i="3"/>
  <c r="L26" i="3" s="1"/>
  <c r="P25" i="3"/>
  <c r="K25" i="3"/>
  <c r="L25" i="3" s="1"/>
  <c r="Q25" i="3" s="1"/>
  <c r="P24" i="3"/>
  <c r="K24" i="3"/>
  <c r="L24" i="3" s="1"/>
  <c r="P23" i="3"/>
  <c r="K23" i="3"/>
  <c r="L23" i="3" s="1"/>
  <c r="Q23" i="3" s="1"/>
  <c r="P22" i="3"/>
  <c r="K22" i="3"/>
  <c r="L22" i="3" s="1"/>
  <c r="P21" i="3"/>
  <c r="K21" i="3"/>
  <c r="L21" i="3" s="1"/>
  <c r="Q21" i="3" s="1"/>
  <c r="P20" i="3"/>
  <c r="K20" i="3"/>
  <c r="L20" i="3" s="1"/>
  <c r="P19" i="3"/>
  <c r="K19" i="3"/>
  <c r="L19" i="3" s="1"/>
  <c r="Q19" i="3" s="1"/>
  <c r="P18" i="3"/>
  <c r="K18" i="3"/>
  <c r="L18" i="3" s="1"/>
  <c r="P17" i="3"/>
  <c r="K17" i="3"/>
  <c r="L17" i="3" s="1"/>
  <c r="P16" i="3"/>
  <c r="K16" i="3"/>
  <c r="L16" i="3" s="1"/>
  <c r="P15" i="3"/>
  <c r="K15" i="3"/>
  <c r="L15" i="3" s="1"/>
  <c r="P14" i="3"/>
  <c r="K14" i="3"/>
  <c r="L14" i="3" s="1"/>
  <c r="P13" i="3"/>
  <c r="K13" i="3"/>
  <c r="L13" i="3" s="1"/>
  <c r="P12" i="3"/>
  <c r="K12" i="3"/>
  <c r="L12" i="3" s="1"/>
  <c r="P11" i="3"/>
  <c r="K11" i="3"/>
  <c r="L11" i="3" s="1"/>
  <c r="P10" i="3"/>
  <c r="K10" i="3"/>
  <c r="L10" i="3" s="1"/>
  <c r="P9" i="3"/>
  <c r="K9" i="3"/>
  <c r="L9" i="3" s="1"/>
  <c r="P8" i="3"/>
  <c r="K8" i="3"/>
  <c r="L8" i="3" s="1"/>
  <c r="P7" i="3"/>
  <c r="K7" i="3"/>
  <c r="L7" i="3" s="1"/>
  <c r="P6" i="3"/>
  <c r="K6" i="3"/>
  <c r="L6" i="3" s="1"/>
  <c r="P5" i="3"/>
  <c r="K5" i="3"/>
  <c r="L5" i="3" s="1"/>
  <c r="P4" i="3"/>
  <c r="K4" i="3"/>
  <c r="L4" i="3" s="1"/>
  <c r="P3" i="3"/>
  <c r="K3" i="3"/>
  <c r="L3" i="3" s="1"/>
  <c r="P2" i="3"/>
  <c r="K2" i="3"/>
  <c r="L2" i="3" s="1"/>
  <c r="Q125" i="3" l="1"/>
  <c r="Q30" i="3"/>
  <c r="Q32" i="3"/>
  <c r="Q34" i="3"/>
  <c r="Q70" i="3"/>
  <c r="Q74" i="3"/>
  <c r="Q3" i="3"/>
  <c r="Q127" i="3"/>
  <c r="Q53" i="3"/>
  <c r="Q65" i="3"/>
  <c r="Q69" i="3"/>
  <c r="Q94" i="3"/>
  <c r="Q96" i="3"/>
  <c r="Q16" i="3"/>
  <c r="Q35" i="3"/>
  <c r="Q61" i="3"/>
  <c r="Q110" i="3"/>
  <c r="Q46" i="3"/>
  <c r="Q48" i="3"/>
  <c r="Q118" i="3"/>
  <c r="Q55" i="3"/>
  <c r="Q12" i="3"/>
  <c r="Q54" i="3"/>
  <c r="Q56" i="3"/>
  <c r="Q60" i="3"/>
  <c r="Q129" i="3"/>
  <c r="Q77" i="3"/>
  <c r="Q79" i="3"/>
  <c r="Q81" i="3"/>
  <c r="Q83" i="3"/>
  <c r="Q114" i="3"/>
  <c r="Q5" i="3"/>
  <c r="Q7" i="3"/>
  <c r="Q126" i="3"/>
  <c r="Q130" i="3"/>
  <c r="Q40" i="3"/>
  <c r="Q42" i="3"/>
  <c r="Q85" i="3"/>
  <c r="Q87" i="3"/>
  <c r="Q89" i="3"/>
  <c r="Q2" i="3"/>
  <c r="Q9" i="3"/>
  <c r="Q11" i="3"/>
  <c r="Q18" i="3"/>
  <c r="Q31" i="3"/>
  <c r="Q33" i="3"/>
  <c r="Q37" i="3"/>
  <c r="Q39" i="3"/>
  <c r="Q41" i="3"/>
  <c r="Q62" i="3"/>
  <c r="Q71" i="3"/>
  <c r="Q78" i="3"/>
  <c r="Q80" i="3"/>
  <c r="Q88" i="3"/>
  <c r="Q111" i="3"/>
  <c r="Q6" i="3"/>
  <c r="Q13" i="3"/>
  <c r="Q15" i="3"/>
  <c r="Q22" i="3"/>
  <c r="Q24" i="3"/>
  <c r="Q28" i="3"/>
  <c r="Q57" i="3"/>
  <c r="Q59" i="3"/>
  <c r="Q64" i="3"/>
  <c r="Q73" i="3"/>
  <c r="Q75" i="3"/>
  <c r="Q104" i="3"/>
  <c r="Q113" i="3"/>
  <c r="Q115" i="3"/>
  <c r="Q122" i="3"/>
  <c r="Q131" i="3"/>
  <c r="Q138" i="3"/>
  <c r="Q132" i="3"/>
  <c r="Q67" i="3"/>
  <c r="Q82" i="3"/>
  <c r="Q90" i="3"/>
  <c r="Q102" i="3"/>
  <c r="Q107" i="3"/>
  <c r="Q116" i="3"/>
  <c r="Q124" i="3"/>
  <c r="Q140" i="3"/>
  <c r="Q8" i="3"/>
  <c r="Q14" i="3"/>
  <c r="Q112" i="3"/>
  <c r="Q120" i="3"/>
  <c r="Q128" i="3"/>
  <c r="Q136" i="3"/>
  <c r="Q4" i="3"/>
  <c r="Q10" i="3"/>
  <c r="Q17" i="3"/>
  <c r="Q20" i="3"/>
  <c r="Q26" i="3"/>
  <c r="Q38" i="3"/>
  <c r="Q43" i="3"/>
  <c r="Q50" i="3"/>
  <c r="Q58" i="3"/>
  <c r="Q63" i="3"/>
  <c r="Q66" i="3"/>
  <c r="Q86" i="3"/>
  <c r="Q91" i="3"/>
  <c r="Q98" i="3"/>
  <c r="Q106" i="3"/>
  <c r="Q44" i="3"/>
  <c r="Q68" i="3"/>
  <c r="Q72" i="3"/>
  <c r="Q76" i="3"/>
  <c r="Q92" i="3"/>
  <c r="Q108" i="3"/>
  <c r="Q36" i="3"/>
  <c r="Q52" i="3"/>
  <c r="Q84" i="3"/>
  <c r="Q100" i="3"/>
  <c r="Q144" i="3" l="1"/>
  <c r="R38" i="3" l="1"/>
  <c r="R102" i="3"/>
  <c r="R86" i="3"/>
  <c r="R54" i="3"/>
  <c r="R106" i="3"/>
  <c r="R90" i="3"/>
  <c r="R66" i="3"/>
  <c r="R62" i="3"/>
  <c r="R58" i="3"/>
  <c r="R42" i="3"/>
  <c r="R142" i="3"/>
  <c r="R138" i="3"/>
  <c r="R13" i="3"/>
  <c r="R70" i="3"/>
  <c r="R110" i="3"/>
  <c r="R126" i="3"/>
  <c r="R6" i="3"/>
  <c r="R23" i="3"/>
  <c r="R59" i="3"/>
  <c r="R11" i="3"/>
  <c r="R14" i="3"/>
  <c r="R71" i="3"/>
  <c r="R111" i="3"/>
  <c r="R127" i="3"/>
  <c r="R16" i="3"/>
  <c r="R8" i="3"/>
  <c r="R10" i="3"/>
  <c r="R26" i="3"/>
  <c r="R63" i="3"/>
  <c r="R45" i="3"/>
  <c r="R77" i="3"/>
  <c r="R109" i="3"/>
  <c r="R125" i="3"/>
  <c r="R141" i="3"/>
  <c r="R55" i="3"/>
  <c r="R89" i="3"/>
  <c r="R53" i="3"/>
  <c r="R83" i="3"/>
  <c r="R101" i="3"/>
  <c r="R120" i="3"/>
  <c r="R136" i="3"/>
  <c r="R22" i="3"/>
  <c r="R75" i="3"/>
  <c r="R115" i="3"/>
  <c r="R131" i="3"/>
  <c r="R7" i="3"/>
  <c r="R25" i="3"/>
  <c r="R67" i="3"/>
  <c r="R24" i="3"/>
  <c r="R74" i="3"/>
  <c r="R114" i="3"/>
  <c r="R130" i="3"/>
  <c r="R27" i="3"/>
  <c r="R19" i="3"/>
  <c r="R15" i="3"/>
  <c r="R31" i="3"/>
  <c r="R91" i="3"/>
  <c r="R48" i="3"/>
  <c r="R80" i="3"/>
  <c r="R113" i="3"/>
  <c r="R129" i="3"/>
  <c r="R39" i="3"/>
  <c r="R57" i="3"/>
  <c r="R37" i="3"/>
  <c r="R56" i="3"/>
  <c r="R85" i="3"/>
  <c r="R104" i="3"/>
  <c r="R124" i="3"/>
  <c r="R140" i="3"/>
  <c r="R49" i="3"/>
  <c r="R97" i="3"/>
  <c r="R29" i="3"/>
  <c r="R78" i="3"/>
  <c r="R118" i="3"/>
  <c r="R134" i="3"/>
  <c r="R12" i="3"/>
  <c r="R28" i="3"/>
  <c r="R82" i="3"/>
  <c r="R2" i="3"/>
  <c r="R30" i="3"/>
  <c r="R79" i="3"/>
  <c r="R119" i="3"/>
  <c r="R135" i="3"/>
  <c r="R9" i="3"/>
  <c r="R21" i="3"/>
  <c r="R17" i="3"/>
  <c r="R43" i="3"/>
  <c r="R98" i="3"/>
  <c r="R69" i="3"/>
  <c r="R93" i="3"/>
  <c r="R117" i="3"/>
  <c r="R133" i="3"/>
  <c r="R41" i="3"/>
  <c r="R61" i="3"/>
  <c r="R103" i="3"/>
  <c r="R40" i="3"/>
  <c r="R60" i="3"/>
  <c r="R88" i="3"/>
  <c r="R112" i="3"/>
  <c r="R128" i="3"/>
  <c r="R35" i="3"/>
  <c r="R47" i="3"/>
  <c r="R95" i="3"/>
  <c r="R123" i="3"/>
  <c r="R139" i="3"/>
  <c r="R18" i="3"/>
  <c r="R34" i="3"/>
  <c r="R107" i="3"/>
  <c r="R5" i="3"/>
  <c r="R46" i="3"/>
  <c r="R94" i="3"/>
  <c r="R122" i="3"/>
  <c r="R143" i="3"/>
  <c r="R3" i="3"/>
  <c r="R4" i="3"/>
  <c r="R20" i="3"/>
  <c r="R50" i="3"/>
  <c r="R32" i="3"/>
  <c r="R73" i="3"/>
  <c r="R96" i="3"/>
  <c r="R121" i="3"/>
  <c r="R137" i="3"/>
  <c r="R65" i="3"/>
  <c r="R87" i="3"/>
  <c r="R105" i="3"/>
  <c r="R51" i="3"/>
  <c r="R64" i="3"/>
  <c r="R99" i="3"/>
  <c r="R116" i="3"/>
  <c r="R132" i="3"/>
  <c r="R33" i="3"/>
  <c r="R81" i="3"/>
  <c r="R100" i="3"/>
  <c r="R84" i="3"/>
  <c r="R76" i="3"/>
  <c r="R68" i="3"/>
  <c r="R52" i="3"/>
  <c r="R108" i="3"/>
  <c r="R72" i="3"/>
  <c r="R36" i="3"/>
  <c r="R92" i="3"/>
  <c r="R44" i="3"/>
  <c r="R144" i="3" l="1"/>
  <c r="E16" i="1" l="1"/>
  <c r="F16" i="1" s="1"/>
  <c r="H16" i="1" s="1"/>
  <c r="E15" i="1"/>
  <c r="F15" i="1" s="1"/>
  <c r="H15" i="1" s="1"/>
  <c r="E14" i="1"/>
  <c r="F14" i="1" s="1"/>
  <c r="H14" i="1" s="1"/>
  <c r="F13" i="1"/>
  <c r="H13" i="1" s="1"/>
  <c r="E13" i="1"/>
  <c r="E12" i="1"/>
  <c r="F12" i="1" s="1"/>
  <c r="H12" i="1" s="1"/>
  <c r="E11" i="1"/>
  <c r="F11" i="1" s="1"/>
  <c r="H11" i="1" s="1"/>
  <c r="E10" i="1"/>
  <c r="F10" i="1" s="1"/>
  <c r="H10" i="1" s="1"/>
  <c r="F9" i="1"/>
  <c r="H9" i="1" s="1"/>
  <c r="E9" i="1"/>
  <c r="E8" i="1"/>
  <c r="F8" i="1" s="1"/>
  <c r="H8" i="1" s="1"/>
  <c r="E7" i="1"/>
  <c r="F7" i="1" s="1"/>
  <c r="H7" i="1" s="1"/>
  <c r="E6" i="1"/>
  <c r="F6" i="1" s="1"/>
  <c r="H6" i="1" s="1"/>
  <c r="F5" i="1"/>
  <c r="H5" i="1" s="1"/>
  <c r="E5" i="1"/>
  <c r="E4" i="1"/>
  <c r="F4" i="1" s="1"/>
  <c r="H4" i="1" s="1"/>
  <c r="E3" i="1"/>
  <c r="F3" i="1" s="1"/>
  <c r="H3" i="1" s="1"/>
  <c r="E2" i="1"/>
  <c r="F2" i="1" s="1"/>
  <c r="H2" i="1" s="1"/>
</calcChain>
</file>

<file path=xl/sharedStrings.xml><?xml version="1.0" encoding="utf-8"?>
<sst xmlns="http://schemas.openxmlformats.org/spreadsheetml/2006/main" count="4869" uniqueCount="414">
  <si>
    <t>Year</t>
  </si>
  <si>
    <t>Weight Seized (in kilograms)</t>
  </si>
  <si>
    <t>Price Estimates (Average prices from ounces to per gram given in IDDR report</t>
  </si>
  <si>
    <t>Proceeds of Crime Detected</t>
  </si>
  <si>
    <t>Amount Available for Money Laundering</t>
  </si>
  <si>
    <t>Proportion Laundered in Australia as per Walker Gravity Model</t>
  </si>
  <si>
    <t>Guess Estimate of Amount Laundered</t>
  </si>
  <si>
    <t>2003- 2004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</si>
  <si>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</si>
  <si>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</si>
  <si>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</si>
  <si>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</si>
  <si>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</si>
  <si>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</si>
  <si>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</si>
  <si>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</si>
  <si>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</si>
  <si>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</si>
  <si>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</si>
  <si>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</si>
  <si>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2016-2017</t>
  </si>
  <si>
    <t>2017-2018</t>
  </si>
  <si>
    <t xml:space="preserve">* price per gram available </t>
  </si>
  <si>
    <t>S. No</t>
  </si>
  <si>
    <t>Cannabis Type</t>
  </si>
  <si>
    <t>Original Unit of Reporting</t>
  </si>
  <si>
    <t>Source of Information</t>
  </si>
  <si>
    <t>Price Information IDDR</t>
  </si>
  <si>
    <t xml:space="preserve">Price Information UNODC </t>
  </si>
  <si>
    <t>Average Prices (IDDR)</t>
  </si>
  <si>
    <t>Quantity Discount Ratio in IDDR Prices</t>
  </si>
  <si>
    <t>Exchange Rate Information</t>
  </si>
  <si>
    <t>Outdoor</t>
  </si>
  <si>
    <t>price per ounce</t>
  </si>
  <si>
    <t>IDDR</t>
  </si>
  <si>
    <t>AUD 150 in NSW to AUD 250-360 in Queensland per ounce</t>
  </si>
  <si>
    <t>-</t>
  </si>
  <si>
    <t>AUD 150 in NSW to AUD 250-300 in Queensland per ounce</t>
  </si>
  <si>
    <t>Indoor</t>
  </si>
  <si>
    <t>price per ounce plus price per gram</t>
  </si>
  <si>
    <t>AUD 220 to AUD 400 per ounce and AUD 15 to AUD 60 per gram</t>
  </si>
  <si>
    <t>AUD 150 in NSW and SA to AUD 1000 in SA per ounce</t>
  </si>
  <si>
    <t>price per gram</t>
  </si>
  <si>
    <t>AUD 20 to AUD 35, however, price in remote location - Northern Territory, AUD 50 to AUD 100 per gram</t>
  </si>
  <si>
    <t>AUD 200 to AUD 500 per ounce, AUD 10 to AUD 50 per gram</t>
  </si>
  <si>
    <t>IDDR and UNODC</t>
  </si>
  <si>
    <t>AUD 180 to AUD 500 per ounce, AUD 20 to AUD 75 per gram</t>
  </si>
  <si>
    <t>AUD 17.0748 to AUD 29.88648 per gram</t>
  </si>
  <si>
    <t>1 USD = 1.116 AUD as on Sep1, 2010 as per UN Operational Exchange Rates</t>
  </si>
  <si>
    <t>AUD 250 to AUD 700 per ounce, AUD 20 to AUD 75 per gram</t>
  </si>
  <si>
    <t>AUD 19.877 to AUD 27.105 per gram, typical price is AUD 22.589</t>
  </si>
  <si>
    <t>1 USD = 0.986 AUD as on 31 Dec, 2010 as per UN Operational Exchange Rates</t>
  </si>
  <si>
    <t>AUD 200 to AUD 700 per ounce, AUD 20 to AUD 100 per gram</t>
  </si>
  <si>
    <t>AUD 20.622 to AUD 30.939 per gram, typical price is AUD 25.775</t>
  </si>
  <si>
    <t>1 USD = 0.991 AUD as on 31 Dec, 2011 as per UN Operational Exchange Rates</t>
  </si>
  <si>
    <t>AUD 250 to AUD 450 per ounce, AUD 12 to AUD 50 per gram</t>
  </si>
  <si>
    <t>AUD 19.792 to AUD 29.688 per gram, typical price is AUD 24.745</t>
  </si>
  <si>
    <t>1 USD = 0.958 AUD as on 31 Dec, 2012 as per UN Operational Exchange Rates</t>
  </si>
  <si>
    <t>AUD 210 to AUD 450 per ounce, AUD 12 to AUD 50 per gram</t>
  </si>
  <si>
    <t>Typical price is AUD 21.699</t>
  </si>
  <si>
    <t>1 USD = 1.122 AUD as on 31 Dec, 2013 as per UN Operational Exchange Rates</t>
  </si>
  <si>
    <t>AUD 200 to AUD 450 per ounce, AUD 12 to AUD 50 per gram</t>
  </si>
  <si>
    <t>AUD 13.299 to AUD 55.419 per gram, typical price is AUD 32.971</t>
  </si>
  <si>
    <t>1 USD = 1.228 AUD as on 31 Dec, 2014 as per UN Operational Exchange Rates</t>
  </si>
  <si>
    <t>AUD 160 to AUD 450 per ounce, AUD 10 to AUD 50 per gram</t>
  </si>
  <si>
    <t>AUD 200 to AUD 450 per ounce, AUD 10 to AUD 50 per gram</t>
  </si>
  <si>
    <t>AUD 207.002 to AUD 465.759 per ounce, typical price is AUD 310.510 per ounce</t>
  </si>
  <si>
    <t>1 USD = 1.389 AUD as on 31 Dec, 2016 as per UN Operational Exchange Rates</t>
  </si>
  <si>
    <t>AUD 200 to AUD 450 per ounce, AUD 20 to AUD 50 per gram</t>
  </si>
  <si>
    <t>AUD 6.838 to AUD 48.818 per gram, typical price is AUD 19.527 per gram</t>
  </si>
  <si>
    <t>1 USD = 1.283 AUD as on 31 Dec, 2017 as per UN Operational Exchange Rates</t>
  </si>
  <si>
    <t>Country</t>
  </si>
  <si>
    <t>Country Code</t>
  </si>
  <si>
    <t>GDP</t>
  </si>
  <si>
    <t>BS</t>
  </si>
  <si>
    <t>AG</t>
  </si>
  <si>
    <t>Swift</t>
  </si>
  <si>
    <t>FD</t>
  </si>
  <si>
    <t>C</t>
  </si>
  <si>
    <t>COR</t>
  </si>
  <si>
    <t>EG</t>
  </si>
  <si>
    <t>Attractiveness</t>
  </si>
  <si>
    <t>Attractiveness*GDP</t>
  </si>
  <si>
    <t>Official Common Language</t>
  </si>
  <si>
    <t>Colonial background</t>
  </si>
  <si>
    <t>Distance between capitals</t>
  </si>
  <si>
    <t>Distance Component</t>
  </si>
  <si>
    <t>(Attractiveness*GDP)/Distance</t>
  </si>
  <si>
    <t>Attractiveness Index</t>
  </si>
  <si>
    <t xml:space="preserve">Australia </t>
  </si>
  <si>
    <t>AUS</t>
  </si>
  <si>
    <t>Japan</t>
  </si>
  <si>
    <t>JPN</t>
  </si>
  <si>
    <t>United States</t>
  </si>
  <si>
    <t>USA</t>
  </si>
  <si>
    <t>Hong Kong</t>
  </si>
  <si>
    <t>HKG</t>
  </si>
  <si>
    <t>Switzerland</t>
  </si>
  <si>
    <t>CHE</t>
  </si>
  <si>
    <t>Denmark</t>
  </si>
  <si>
    <t>DNK</t>
  </si>
  <si>
    <t>Luxembourg</t>
  </si>
  <si>
    <t>LUX</t>
  </si>
  <si>
    <t>Singapore</t>
  </si>
  <si>
    <t>SGP</t>
  </si>
  <si>
    <t>Iceland</t>
  </si>
  <si>
    <t>ISL</t>
  </si>
  <si>
    <t>Ireland</t>
  </si>
  <si>
    <t>IRL</t>
  </si>
  <si>
    <t>United Kingdom</t>
  </si>
  <si>
    <t>GBR</t>
  </si>
  <si>
    <t>Sweden</t>
  </si>
  <si>
    <t>SWE</t>
  </si>
  <si>
    <t>Germany</t>
  </si>
  <si>
    <t>DEU</t>
  </si>
  <si>
    <t>Cyprus</t>
  </si>
  <si>
    <t>CYP</t>
  </si>
  <si>
    <t>Austria</t>
  </si>
  <si>
    <t>AUT</t>
  </si>
  <si>
    <t>Korea, South</t>
  </si>
  <si>
    <t>KOR</t>
  </si>
  <si>
    <t>Belgium</t>
  </si>
  <si>
    <t>BEL</t>
  </si>
  <si>
    <t>France</t>
  </si>
  <si>
    <t>FRA</t>
  </si>
  <si>
    <t>Finland</t>
  </si>
  <si>
    <t>FIN</t>
  </si>
  <si>
    <t>Italy</t>
  </si>
  <si>
    <t>ITA</t>
  </si>
  <si>
    <t>Qatar</t>
  </si>
  <si>
    <t>QAT</t>
  </si>
  <si>
    <t>Spain</t>
  </si>
  <si>
    <t>ESP</t>
  </si>
  <si>
    <t>Kuwait</t>
  </si>
  <si>
    <t>KWT</t>
  </si>
  <si>
    <t>Brunei</t>
  </si>
  <si>
    <t>BRN</t>
  </si>
  <si>
    <t>Portugal</t>
  </si>
  <si>
    <t>PRT</t>
  </si>
  <si>
    <t>Cape Verde</t>
  </si>
  <si>
    <t>CPV</t>
  </si>
  <si>
    <t>Seychelles</t>
  </si>
  <si>
    <t>SYC</t>
  </si>
  <si>
    <t>United Arab Emirates</t>
  </si>
  <si>
    <t>ARE</t>
  </si>
  <si>
    <t>Bahamas</t>
  </si>
  <si>
    <t>BHS</t>
  </si>
  <si>
    <t>Greece</t>
  </si>
  <si>
    <t>GRC</t>
  </si>
  <si>
    <t>Israel</t>
  </si>
  <si>
    <t>ISR</t>
  </si>
  <si>
    <t>Malta</t>
  </si>
  <si>
    <t>MLT</t>
  </si>
  <si>
    <t>Malaysia</t>
  </si>
  <si>
    <t>MYS</t>
  </si>
  <si>
    <t>Aruba</t>
  </si>
  <si>
    <t>ABW</t>
  </si>
  <si>
    <t>Fiji</t>
  </si>
  <si>
    <t>FJI</t>
  </si>
  <si>
    <t>Lebanon</t>
  </si>
  <si>
    <t>LBN</t>
  </si>
  <si>
    <t>Macau</t>
  </si>
  <si>
    <t>MAC</t>
  </si>
  <si>
    <t>Bahrain</t>
  </si>
  <si>
    <t>BHR</t>
  </si>
  <si>
    <t>South Africa</t>
  </si>
  <si>
    <t>ZAF</t>
  </si>
  <si>
    <t>Mauritius</t>
  </si>
  <si>
    <t>MUS</t>
  </si>
  <si>
    <t>Slovenia</t>
  </si>
  <si>
    <t>SVN</t>
  </si>
  <si>
    <t>Oman</t>
  </si>
  <si>
    <t>OMN</t>
  </si>
  <si>
    <t>Chile</t>
  </si>
  <si>
    <t>CHL</t>
  </si>
  <si>
    <t>Thailand</t>
  </si>
  <si>
    <t>THA</t>
  </si>
  <si>
    <t>Saudi Arabia</t>
  </si>
  <si>
    <t>SAU</t>
  </si>
  <si>
    <t>Hungary</t>
  </si>
  <si>
    <t>HUN</t>
  </si>
  <si>
    <t>Vanuatu</t>
  </si>
  <si>
    <t>VUT</t>
  </si>
  <si>
    <t>Czech Republic</t>
  </si>
  <si>
    <t>CZE</t>
  </si>
  <si>
    <t>Grenada</t>
  </si>
  <si>
    <t>GRD</t>
  </si>
  <si>
    <t>Slovakia</t>
  </si>
  <si>
    <t>SVK</t>
  </si>
  <si>
    <t>Trinidad &amp; Tobago</t>
  </si>
  <si>
    <t>TTO</t>
  </si>
  <si>
    <t>Panama</t>
  </si>
  <si>
    <t>PAN</t>
  </si>
  <si>
    <t>Samoa</t>
  </si>
  <si>
    <t>WSM</t>
  </si>
  <si>
    <t>Uruguay</t>
  </si>
  <si>
    <t>URY</t>
  </si>
  <si>
    <t>China</t>
  </si>
  <si>
    <t>CHN</t>
  </si>
  <si>
    <t>Brazil</t>
  </si>
  <si>
    <t>BRA</t>
  </si>
  <si>
    <t>Belize</t>
  </si>
  <si>
    <t>BLZ</t>
  </si>
  <si>
    <t>Poland</t>
  </si>
  <si>
    <t>POL</t>
  </si>
  <si>
    <t>Latvia</t>
  </si>
  <si>
    <t>LVA</t>
  </si>
  <si>
    <t>Jamaica</t>
  </si>
  <si>
    <t>JAM</t>
  </si>
  <si>
    <t>Argentina</t>
  </si>
  <si>
    <t>ARG</t>
  </si>
  <si>
    <t>Mexico</t>
  </si>
  <si>
    <t>MEX</t>
  </si>
  <si>
    <t>Dominica</t>
  </si>
  <si>
    <t>DMA</t>
  </si>
  <si>
    <t>Costa Rica</t>
  </si>
  <si>
    <t>CRI</t>
  </si>
  <si>
    <t>Maldives</t>
  </si>
  <si>
    <t>MDV</t>
  </si>
  <si>
    <t>Jordan</t>
  </si>
  <si>
    <t>JOR</t>
  </si>
  <si>
    <t>Turkey</t>
  </si>
  <si>
    <t>TUR</t>
  </si>
  <si>
    <t>Tunisia</t>
  </si>
  <si>
    <t>TUN</t>
  </si>
  <si>
    <t>Nepal</t>
  </si>
  <si>
    <t>NPL</t>
  </si>
  <si>
    <t>Solomon Islands</t>
  </si>
  <si>
    <t>SLB</t>
  </si>
  <si>
    <t>Indonesia</t>
  </si>
  <si>
    <t>IDN</t>
  </si>
  <si>
    <t>Philippines</t>
  </si>
  <si>
    <t>PHL</t>
  </si>
  <si>
    <t>Canada</t>
  </si>
  <si>
    <t>CAN</t>
  </si>
  <si>
    <t>Egypt</t>
  </si>
  <si>
    <t>EGY</t>
  </si>
  <si>
    <t>Dominican Republic</t>
  </si>
  <si>
    <t>DOM</t>
  </si>
  <si>
    <t>Papua New Guinea</t>
  </si>
  <si>
    <t>PNG</t>
  </si>
  <si>
    <t>Guyana</t>
  </si>
  <si>
    <t>GUY</t>
  </si>
  <si>
    <t>Bulgaria</t>
  </si>
  <si>
    <t>BGR</t>
  </si>
  <si>
    <t>Colombia</t>
  </si>
  <si>
    <t>COL</t>
  </si>
  <si>
    <t>Nicaragua</t>
  </si>
  <si>
    <t>NIC</t>
  </si>
  <si>
    <t>Sri Lanka</t>
  </si>
  <si>
    <t>LKA</t>
  </si>
  <si>
    <t>Russia</t>
  </si>
  <si>
    <t>RUS</t>
  </si>
  <si>
    <t>Suriname</t>
  </si>
  <si>
    <t>SUR</t>
  </si>
  <si>
    <t>Bosnia &amp; Herzegovina</t>
  </si>
  <si>
    <t>BIH</t>
  </si>
  <si>
    <t>Peru</t>
  </si>
  <si>
    <t>PER</t>
  </si>
  <si>
    <t>Swaziland</t>
  </si>
  <si>
    <t>SWZ</t>
  </si>
  <si>
    <t>Bolivia</t>
  </si>
  <si>
    <t>BOL</t>
  </si>
  <si>
    <t>Libya</t>
  </si>
  <si>
    <t>LBY</t>
  </si>
  <si>
    <t>Kazakhstan</t>
  </si>
  <si>
    <t>KAZ</t>
  </si>
  <si>
    <t>Algeria</t>
  </si>
  <si>
    <t>DZA</t>
  </si>
  <si>
    <t>Vietnam</t>
  </si>
  <si>
    <t>VNM</t>
  </si>
  <si>
    <t>Honduras</t>
  </si>
  <si>
    <t>HND</t>
  </si>
  <si>
    <t>Belarus</t>
  </si>
  <si>
    <t>BLR</t>
  </si>
  <si>
    <t>Macedonia</t>
  </si>
  <si>
    <t>MKD</t>
  </si>
  <si>
    <t>Venezuela</t>
  </si>
  <si>
    <t>VEN</t>
  </si>
  <si>
    <t>Ecuador</t>
  </si>
  <si>
    <t>ECU</t>
  </si>
  <si>
    <t>Bhutan</t>
  </si>
  <si>
    <t>BTN</t>
  </si>
  <si>
    <t>India</t>
  </si>
  <si>
    <t>IND</t>
  </si>
  <si>
    <t>Netherlands</t>
  </si>
  <si>
    <t>NLD</t>
  </si>
  <si>
    <t>Bangladesh</t>
  </si>
  <si>
    <t>BGD</t>
  </si>
  <si>
    <t>Ukraine</t>
  </si>
  <si>
    <t>UKR</t>
  </si>
  <si>
    <t>Djibouti</t>
  </si>
  <si>
    <t>DJI</t>
  </si>
  <si>
    <t>Paraguay</t>
  </si>
  <si>
    <t>PRY</t>
  </si>
  <si>
    <t>Mongolia</t>
  </si>
  <si>
    <t>MNG</t>
  </si>
  <si>
    <t>Albania</t>
  </si>
  <si>
    <t>ALB</t>
  </si>
  <si>
    <t>Botswana</t>
  </si>
  <si>
    <t>BWA</t>
  </si>
  <si>
    <t>Kenya</t>
  </si>
  <si>
    <t>KEN</t>
  </si>
  <si>
    <t>Liberia</t>
  </si>
  <si>
    <t>LBR</t>
  </si>
  <si>
    <t>Zambia</t>
  </si>
  <si>
    <t>ZMB</t>
  </si>
  <si>
    <t>Georgia</t>
  </si>
  <si>
    <t>GEO</t>
  </si>
  <si>
    <t>Congo</t>
  </si>
  <si>
    <t>COG</t>
  </si>
  <si>
    <t>Cote d'Ivoire</t>
  </si>
  <si>
    <t>CIV</t>
  </si>
  <si>
    <t>Comoros</t>
  </si>
  <si>
    <t>COM</t>
  </si>
  <si>
    <t>Nigeria</t>
  </si>
  <si>
    <t>NGA</t>
  </si>
  <si>
    <t>Armenia</t>
  </si>
  <si>
    <t>ARM</t>
  </si>
  <si>
    <t>Haiti</t>
  </si>
  <si>
    <t>HTI</t>
  </si>
  <si>
    <t>Senegal</t>
  </si>
  <si>
    <t>SEN</t>
  </si>
  <si>
    <t>Ghana</t>
  </si>
  <si>
    <t>GHA</t>
  </si>
  <si>
    <t>Angola</t>
  </si>
  <si>
    <t>AGO</t>
  </si>
  <si>
    <t>Madagascar</t>
  </si>
  <si>
    <t>MDG</t>
  </si>
  <si>
    <t>Gambia, The</t>
  </si>
  <si>
    <t>GMB</t>
  </si>
  <si>
    <t>Laos</t>
  </si>
  <si>
    <t>LAO</t>
  </si>
  <si>
    <t>Lesotho</t>
  </si>
  <si>
    <t>LSO</t>
  </si>
  <si>
    <t>Kyrgyzstan</t>
  </si>
  <si>
    <t>KGZ</t>
  </si>
  <si>
    <t>Sierra Leone</t>
  </si>
  <si>
    <t>SLE</t>
  </si>
  <si>
    <t>Benin</t>
  </si>
  <si>
    <t>BEN</t>
  </si>
  <si>
    <t>Cameroon</t>
  </si>
  <si>
    <t>CMR</t>
  </si>
  <si>
    <t>Sudan</t>
  </si>
  <si>
    <t>SDN</t>
  </si>
  <si>
    <t>Tanzania</t>
  </si>
  <si>
    <t>TZA</t>
  </si>
  <si>
    <t>Malawi</t>
  </si>
  <si>
    <t>MWI</t>
  </si>
  <si>
    <t>Burkina Faso</t>
  </si>
  <si>
    <t>BFA</t>
  </si>
  <si>
    <t>Yemen</t>
  </si>
  <si>
    <t>YEM</t>
  </si>
  <si>
    <t>Azerbaijan</t>
  </si>
  <si>
    <t>AZE</t>
  </si>
  <si>
    <t>Guinea</t>
  </si>
  <si>
    <t>GIN</t>
  </si>
  <si>
    <t>Mali</t>
  </si>
  <si>
    <t>MLI</t>
  </si>
  <si>
    <t>Tajikistan</t>
  </si>
  <si>
    <t>TJK</t>
  </si>
  <si>
    <t>Central African Rep.</t>
  </si>
  <si>
    <t>CAF</t>
  </si>
  <si>
    <t>Burundi</t>
  </si>
  <si>
    <t>BDI</t>
  </si>
  <si>
    <t>Uganda</t>
  </si>
  <si>
    <t>UGA</t>
  </si>
  <si>
    <t>Guinea-Bissau</t>
  </si>
  <si>
    <t>GNB</t>
  </si>
  <si>
    <t>Niger</t>
  </si>
  <si>
    <t>NER</t>
  </si>
  <si>
    <t>Moldova</t>
  </si>
  <si>
    <t>MDA</t>
  </si>
  <si>
    <t>Bahamas, The</t>
  </si>
  <si>
    <t>Iran</t>
  </si>
  <si>
    <t>IRN</t>
  </si>
  <si>
    <t>Lithuania</t>
  </si>
  <si>
    <t>LTU</t>
  </si>
  <si>
    <t>Mauritania</t>
  </si>
  <si>
    <t>MRT</t>
  </si>
  <si>
    <t>Afghanistan</t>
  </si>
  <si>
    <t>AFG</t>
  </si>
  <si>
    <t>Cambodia</t>
  </si>
  <si>
    <t>KHM</t>
  </si>
  <si>
    <t>Chad</t>
  </si>
  <si>
    <t>TCD</t>
  </si>
  <si>
    <t>Croatia</t>
  </si>
  <si>
    <t>HRV</t>
  </si>
  <si>
    <t>El Salvador</t>
  </si>
  <si>
    <t>SLV</t>
  </si>
  <si>
    <t>Iraq</t>
  </si>
  <si>
    <t>IRQ</t>
  </si>
  <si>
    <t>Togo</t>
  </si>
  <si>
    <t>TGO</t>
  </si>
  <si>
    <t>Congo, Repub. of the</t>
  </si>
  <si>
    <t>GA</t>
  </si>
  <si>
    <t>Average Prices (IDDR from per grams)</t>
  </si>
  <si>
    <t>Average Prices (UNODC)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</si>
  <si>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</si>
  <si>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</si>
  <si>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</si>
  <si>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</si>
  <si>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</si>
  <si>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</si>
  <si>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</si>
  <si>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</si>
  <si>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</si>
  <si>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</si>
  <si>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</si>
  <si>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</si>
  <si>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</si>
  <si>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Discounting factor</t>
  </si>
  <si>
    <t>* IDDR refers to Illicit Drug Data Report</t>
  </si>
  <si>
    <t>**UNODC refers to United Nations Office on Drugs and Crime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</si>
</sst>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[$-F800]dddd\,\ mmmm\ dd\,\ yyyy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/>
  </cellStyleXfs>
  <cellXfs count="29">
    <xf numFmtId="0" fontId="0" fillId="0" borderId="0" xfId="0"/>
    <xf numFmtId="164" fontId="2" fillId="0" borderId="1" xfId="0" applyNumberFormat="1" applyFont="1" applyBorder="1"/>
    <xf numFmtId="0" fontId="2" fillId="0" borderId="1" xfId="0" applyFont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44" fontId="0" fillId="0" borderId="1" xfId="1" applyFont="1" applyFill="1" applyBorder="1" applyAlignment="1">
      <alignment horizontal="center"/>
    </xf>
    <xf numFmtId="10" fontId="0" fillId="0" borderId="1" xfId="1" applyNumberFormat="1" applyFont="1" applyFill="1" applyBorder="1" applyAlignment="1">
      <alignment horizontal="center"/>
    </xf>
    <xf numFmtId="165" fontId="0" fillId="0" borderId="1" xfId="1" applyNumberFormat="1" applyFont="1" applyFill="1" applyBorder="1" applyAlignment="1">
      <alignment horizontal="center"/>
    </xf>
    <xf numFmtId="164" fontId="0" fillId="0" borderId="2" xfId="0" applyNumberFormat="1" applyBorder="1"/>
    <xf numFmtId="164" fontId="0" fillId="0" borderId="0" xfId="0" applyNumberForma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/>
    <xf numFmtId="0" fontId="3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ill="1"/>
    <xf numFmtId="0" fontId="5" fillId="0" borderId="0" xfId="0" applyFont="1" applyFill="1"/>
    <xf numFmtId="0" fontId="2" fillId="0" borderId="0" xfId="0" applyFont="1" applyFill="1"/>
    <xf numFmtId="0" fontId="6" fillId="0" borderId="0" xfId="0" applyFont="1" applyFill="1"/>
    <xf numFmtId="0" fontId="5" fillId="0" borderId="0" xfId="2" applyFill="1"/>
    <xf numFmtId="0" fontId="6" fillId="0" borderId="0" xfId="2" applyFont="1" applyFill="1"/>
  </cellXfs>
  <cellStyles count="3">
    <cellStyle name="Currency" xfId="1" builtinId="4"/>
    <cellStyle name="Normal" xfId="0" builtinId="0"/>
    <cellStyle name="Normal 2" xfId="2" xr:uid="{C5732436-748A-45F5-A6F5-2963AE4BF4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Guess Estimate of Amount Laundered in</a:t>
            </a:r>
            <a:r>
              <a:rPr lang="en-US" baseline="0"/>
              <a:t> Australia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020971698577215E-2"/>
          <c:y val="8.2677076528060459E-2"/>
          <c:w val="0.8961815982777015"/>
          <c:h val="0.82488215538674592"/>
        </c:manualLayout>
      </c:layout>
      <c:lineChart>
        <c:grouping val="stacked"/>
        <c:varyColors val="0"/>
        <c:ser>
          <c:idx val="0"/>
          <c:order val="0"/>
          <c:tx>
            <c:strRef>
              <c:f>'Amount laundered in Australia'!$H$1</c:f>
              <c:strCache>
                <c:ptCount val="1"/>
                <c:pt idx="0">
                  <c:v>Guess Estimate of Amount Laundered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3"/>
              <c:layout>
                <c:manualLayout>
                  <c:x val="0"/>
                  <c:y val="1.39860139860139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498-4481-A40A-C9DB3D59E21F}"/>
                </c:ext>
              </c:extLst>
            </c:dLbl>
            <c:dLbl>
              <c:idx val="14"/>
              <c:layout>
                <c:manualLayout>
                  <c:x val="0"/>
                  <c:y val="-3.49650349650349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98-4481-A40A-C9DB3D59E2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'Amount laundered in Australia'!$B$2:$B$16</c:f>
              <c:numCache>
                <c:formatCode>General</c:formatCode>
                <c:ptCount val="1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</c:numCache>
            </c:numRef>
          </c:cat>
          <c:val>
            <c:numRef>
              <c:f>'Amount laundered in Australia'!$H$2:$H$16</c:f>
              <c:numCache>
                <c:formatCode>"$"#,##0.00</c:formatCode>
                <c:ptCount val="15"/>
                <c:pt idx="0">
                  <c:v>14681831.999999998</c:v>
                </c:pt>
                <c:pt idx="1">
                  <c:v>11866133.333333334</c:v>
                </c:pt>
                <c:pt idx="2">
                  <c:v>9445405.282114286</c:v>
                </c:pt>
                <c:pt idx="3">
                  <c:v>18367277.900000002</c:v>
                </c:pt>
                <c:pt idx="4">
                  <c:v>10689565.565508937</c:v>
                </c:pt>
                <c:pt idx="5">
                  <c:v>16823772.399999999</c:v>
                </c:pt>
                <c:pt idx="6">
                  <c:v>12363007.142857144</c:v>
                </c:pt>
                <c:pt idx="7">
                  <c:v>17301945.137142859</c:v>
                </c:pt>
                <c:pt idx="8">
                  <c:v>25238202.68571429</c:v>
                </c:pt>
                <c:pt idx="9">
                  <c:v>28891647.999999996</c:v>
                </c:pt>
                <c:pt idx="10">
                  <c:v>21996906.171428576</c:v>
                </c:pt>
                <c:pt idx="11">
                  <c:v>17613929.635714289</c:v>
                </c:pt>
                <c:pt idx="12">
                  <c:v>13047597.614285713</c:v>
                </c:pt>
                <c:pt idx="13">
                  <c:v>15384033.785714289</c:v>
                </c:pt>
                <c:pt idx="14">
                  <c:v>17131865.307142857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98-4481-A40A-C9DB3D59E2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upDownBars>
          <c:gapWidth val="500"/>
          <c:upBars>
            <c:spPr>
              <a:solidFill>
                <a:schemeClr val="lt1"/>
              </a:solidFill>
              <a:ln w="9525">
                <a:solidFill>
                  <a:schemeClr val="dk1">
                    <a:lumMod val="65000"/>
                    <a:lumOff val="3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dk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571020176"/>
        <c:axId val="571021160"/>
      </c:lineChart>
      <c:dateAx>
        <c:axId val="57102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1021160"/>
        <c:crosses val="autoZero"/>
        <c:auto val="0"/>
        <c:lblOffset val="100"/>
        <c:baseTimeUnit val="days"/>
      </c:dateAx>
      <c:valAx>
        <c:axId val="571021160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10201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1057274</xdr:colOff>
      <xdr:row>20</xdr:row>
      <xdr:rowOff>85725</xdr:rowOff>
    </xdr:from>
    <xdr:to>
      <xdr:col>11</xdr:col>
      <xdr:colOff>200024</xdr:colOff>
      <xdr:row>42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0C5E5E-A4F8-4FF5-BFB4-7F607DA01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A9F65-ADDC-4DE6-9E91-B7B98187A58E}">
  <dimension ref="A1:L19"/>
  <sheetViews>
    <sheetView workbookViewId="0">
      <selection activeCell="K17" sqref="K17"/>
    </sheetView>
  </sheetViews>
  <sheetFormatPr defaultRowHeight="15" x14ac:dyDescent="0.25"/>
  <cols>
    <col min="1" max="1" width="5.5703125" customWidth="1"/>
    <col min="2" max="2" width="12.42578125" style="22" customWidth="1"/>
    <col min="3" max="3" width="17.85546875" style="22" customWidth="1"/>
    <col min="4" max="4" width="12.28515625" style="22" customWidth="1"/>
    <col min="5" max="5" width="11" style="22" customWidth="1"/>
    <col min="6" max="6" width="41.42578125" style="22" customWidth="1"/>
    <col min="7" max="7" width="20.42578125" customWidth="1"/>
    <col min="8" max="8" width="18.42578125" customWidth="1"/>
    <col min="9" max="9" width="18.140625" style="22" customWidth="1"/>
    <col min="10" max="10" width="16.140625" customWidth="1"/>
    <col min="11" max="11" width="15.5703125" customWidth="1"/>
    <col min="12" max="12" width="16.5703125" style="22" customWidth="1"/>
  </cols>
  <sheetData>
    <row r="1" spans="1:12" s="21" customFormat="1" ht="43.5" x14ac:dyDescent="0.25">
      <c r="A1" s="14" t="s">
        <v>23</v>
      </c>
      <c r="B1" s="15" t="s">
        <v>24</v>
      </c>
      <c r="C1" s="15" t="s">
        <v>25</v>
      </c>
      <c r="D1" s="15" t="s">
        <v>26</v>
      </c>
      <c r="E1" s="15" t="s">
        <v>0</v>
      </c>
      <c r="F1" s="15" t="s">
        <v>27</v>
      </c>
      <c r="G1" s="15" t="s">
        <v>28</v>
      </c>
      <c r="H1" s="15" t="s">
        <v>29</v>
      </c>
      <c r="I1" s="15" t="s">
        <v>396</v>
      </c>
      <c r="J1" s="15" t="s">
        <v>397</v>
      </c>
      <c r="K1" s="15" t="s">
        <v>30</v>
      </c>
      <c r="L1" s="15" t="s">
        <v>31</v>
      </c>
    </row>
    <row r="2" spans="1:12" ht="30" x14ac:dyDescent="0.25">
      <c r="A2" s="17">
        <v>1</v>
      </c>
      <c r="B2" s="16" t="s">
        <v>32</v>
      </c>
      <c r="C2" s="16" t="s">
        <v>33</v>
      </c>
      <c r="D2" s="16" t="s">
        <v>34</v>
      </c>
      <c r="E2" s="16" t="s">
        <v>398</v>
      </c>
      <c r="F2" s="16" t="s">
        <v>35</v>
      </c>
      <c r="G2" s="16" t="s">
        <v>36</v>
      </c>
      <c r="H2" s="16">
        <f>(150+250+360)/3/28</f>
        <v>9.0476190476190474</v>
      </c>
      <c r="I2" s="16"/>
      <c r="J2" s="16"/>
      <c r="K2" s="16"/>
      <c r="L2" s="16" t="s">
        <v>36</v>
      </c>
    </row>
    <row r="3" spans="1:12" ht="30" x14ac:dyDescent="0.25">
      <c r="A3" s="17">
        <v>2</v>
      </c>
      <c r="B3" s="16" t="s">
        <v>32</v>
      </c>
      <c r="C3" s="16" t="s">
        <v>33</v>
      </c>
      <c r="D3" s="16" t="s">
        <v>34</v>
      </c>
      <c r="E3" s="16" t="s">
        <v>399</v>
      </c>
      <c r="F3" s="16" t="s">
        <v>37</v>
      </c>
      <c r="G3" s="16" t="s">
        <v>36</v>
      </c>
      <c r="H3" s="16">
        <f>(150+250+300)/3/28</f>
        <v>8.3333333333333339</v>
      </c>
      <c r="I3" s="16"/>
      <c r="J3" s="16"/>
      <c r="K3" s="16"/>
      <c r="L3" s="16" t="s">
        <v>36</v>
      </c>
    </row>
    <row r="4" spans="1:12" ht="30" x14ac:dyDescent="0.25">
      <c r="A4" s="17">
        <v>3</v>
      </c>
      <c r="B4" s="16" t="s">
        <v>38</v>
      </c>
      <c r="C4" s="16" t="s">
        <v>39</v>
      </c>
      <c r="D4" s="16" t="s">
        <v>34</v>
      </c>
      <c r="E4" s="16" t="s">
        <v>400</v>
      </c>
      <c r="F4" s="16" t="s">
        <v>40</v>
      </c>
      <c r="G4" s="16" t="s">
        <v>36</v>
      </c>
      <c r="H4" s="16">
        <f>(220+400)/2/28</f>
        <v>11.071428571428571</v>
      </c>
      <c r="I4" s="16"/>
      <c r="J4" s="16"/>
      <c r="K4" s="16"/>
      <c r="L4" s="16" t="s">
        <v>36</v>
      </c>
    </row>
    <row r="5" spans="1:12" ht="30" x14ac:dyDescent="0.25">
      <c r="A5" s="17">
        <v>4</v>
      </c>
      <c r="B5" s="16" t="s">
        <v>32</v>
      </c>
      <c r="C5" s="16" t="s">
        <v>33</v>
      </c>
      <c r="D5" s="16" t="s">
        <v>34</v>
      </c>
      <c r="E5" s="16" t="s">
        <v>401</v>
      </c>
      <c r="F5" s="16" t="s">
        <v>41</v>
      </c>
      <c r="G5" s="16" t="s">
        <v>36</v>
      </c>
      <c r="H5" s="18">
        <f>(150+1000)/2/28</f>
        <v>20.535714285714285</v>
      </c>
      <c r="I5" s="16"/>
      <c r="J5" s="16"/>
      <c r="K5" s="16"/>
      <c r="L5" s="16" t="s">
        <v>36</v>
      </c>
    </row>
    <row r="6" spans="1:12" ht="45" x14ac:dyDescent="0.25">
      <c r="A6" s="17">
        <v>5</v>
      </c>
      <c r="B6" s="16" t="s">
        <v>32</v>
      </c>
      <c r="C6" s="16" t="s">
        <v>42</v>
      </c>
      <c r="D6" s="16" t="s">
        <v>34</v>
      </c>
      <c r="E6" s="16" t="s">
        <v>402</v>
      </c>
      <c r="F6" s="16" t="s">
        <v>43</v>
      </c>
      <c r="G6" s="16" t="s">
        <v>36</v>
      </c>
      <c r="H6" s="18">
        <f>(I6*(1/K17))</f>
        <v>9.3114182989305032</v>
      </c>
      <c r="I6" s="16">
        <f>(20+35)/2</f>
        <v>27.5</v>
      </c>
      <c r="J6" s="16"/>
      <c r="K6" s="16"/>
      <c r="L6" s="16" t="s">
        <v>36</v>
      </c>
    </row>
    <row r="7" spans="1:12" ht="30" x14ac:dyDescent="0.25">
      <c r="A7" s="17">
        <v>6</v>
      </c>
      <c r="B7" s="16" t="s">
        <v>32</v>
      </c>
      <c r="C7" s="16" t="s">
        <v>39</v>
      </c>
      <c r="D7" s="16" t="s">
        <v>34</v>
      </c>
      <c r="E7" s="16" t="s">
        <v>403</v>
      </c>
      <c r="F7" s="16" t="s">
        <v>44</v>
      </c>
      <c r="G7" s="16" t="s">
        <v>36</v>
      </c>
      <c r="H7" s="16">
        <f>(200+500)/2/28</f>
        <v>12.5</v>
      </c>
      <c r="I7" s="16">
        <f>(10+50)/2</f>
        <v>30</v>
      </c>
      <c r="J7" s="16"/>
      <c r="K7" s="16"/>
      <c r="L7" s="16" t="s">
        <v>36</v>
      </c>
    </row>
    <row r="8" spans="1:12" ht="75" x14ac:dyDescent="0.25">
      <c r="A8" s="17">
        <v>7</v>
      </c>
      <c r="B8" s="16" t="s">
        <v>32</v>
      </c>
      <c r="C8" s="16" t="s">
        <v>39</v>
      </c>
      <c r="D8" s="16" t="s">
        <v>45</v>
      </c>
      <c r="E8" s="16" t="s">
        <v>404</v>
      </c>
      <c r="F8" s="16" t="s">
        <v>46</v>
      </c>
      <c r="G8" s="16" t="s">
        <v>47</v>
      </c>
      <c r="H8" s="16">
        <f>(180+500)/2/28</f>
        <v>12.142857142857142</v>
      </c>
      <c r="I8" s="16">
        <f>(20+75)/2</f>
        <v>47.5</v>
      </c>
      <c r="J8" s="16">
        <f>(17.0748+29.88648)/2</f>
        <v>23.480640000000001</v>
      </c>
      <c r="K8" s="16">
        <f t="shared" ref="K8:K16" si="0">I8/H8</f>
        <v>3.9117647058823533</v>
      </c>
      <c r="L8" s="16" t="s">
        <v>48</v>
      </c>
    </row>
    <row r="9" spans="1:12" ht="75" x14ac:dyDescent="0.25">
      <c r="A9" s="17">
        <v>8</v>
      </c>
      <c r="B9" s="16" t="s">
        <v>32</v>
      </c>
      <c r="C9" s="16" t="s">
        <v>39</v>
      </c>
      <c r="D9" s="16" t="s">
        <v>45</v>
      </c>
      <c r="E9" s="16" t="s">
        <v>405</v>
      </c>
      <c r="F9" s="16" t="s">
        <v>49</v>
      </c>
      <c r="G9" s="16" t="s">
        <v>50</v>
      </c>
      <c r="H9" s="16">
        <f>(250+700)/2/28</f>
        <v>16.964285714285715</v>
      </c>
      <c r="I9" s="16">
        <v>47.5</v>
      </c>
      <c r="J9" s="16">
        <f>(19.877+27.105)/2</f>
        <v>23.491</v>
      </c>
      <c r="K9" s="16">
        <f t="shared" si="0"/>
        <v>2.8</v>
      </c>
      <c r="L9" s="16" t="s">
        <v>51</v>
      </c>
    </row>
    <row r="10" spans="1:12" ht="75" x14ac:dyDescent="0.25">
      <c r="A10" s="17">
        <v>9</v>
      </c>
      <c r="B10" s="16" t="s">
        <v>38</v>
      </c>
      <c r="C10" s="16" t="s">
        <v>39</v>
      </c>
      <c r="D10" s="16" t="s">
        <v>45</v>
      </c>
      <c r="E10" s="16" t="s">
        <v>406</v>
      </c>
      <c r="F10" s="16" t="s">
        <v>52</v>
      </c>
      <c r="G10" s="16" t="s">
        <v>53</v>
      </c>
      <c r="H10" s="16">
        <f>(200+700)/2/28</f>
        <v>16.071428571428573</v>
      </c>
      <c r="I10" s="16">
        <f>(20+100)/2</f>
        <v>60</v>
      </c>
      <c r="J10" s="16">
        <f>(20.622+30.939)/2</f>
        <v>25.7805</v>
      </c>
      <c r="K10" s="16">
        <f t="shared" si="0"/>
        <v>3.7333333333333329</v>
      </c>
      <c r="L10" s="16" t="s">
        <v>54</v>
      </c>
    </row>
    <row r="11" spans="1:12" ht="75" x14ac:dyDescent="0.25">
      <c r="A11" s="17">
        <v>10</v>
      </c>
      <c r="B11" s="16" t="s">
        <v>38</v>
      </c>
      <c r="C11" s="16" t="s">
        <v>39</v>
      </c>
      <c r="D11" s="16" t="s">
        <v>45</v>
      </c>
      <c r="E11" s="16" t="s">
        <v>407</v>
      </c>
      <c r="F11" s="16" t="s">
        <v>55</v>
      </c>
      <c r="G11" s="16" t="s">
        <v>56</v>
      </c>
      <c r="H11" s="16">
        <f>(250+450)/2/28</f>
        <v>12.5</v>
      </c>
      <c r="I11" s="16">
        <f>(12+50)/2</f>
        <v>31</v>
      </c>
      <c r="J11" s="16">
        <f>(19.792+29.688)/2</f>
        <v>24.740000000000002</v>
      </c>
      <c r="K11" s="16">
        <f t="shared" si="0"/>
        <v>2.48</v>
      </c>
      <c r="L11" s="16" t="s">
        <v>57</v>
      </c>
    </row>
    <row r="12" spans="1:12" ht="75" x14ac:dyDescent="0.25">
      <c r="A12" s="17">
        <v>11</v>
      </c>
      <c r="B12" s="16" t="s">
        <v>38</v>
      </c>
      <c r="C12" s="16" t="s">
        <v>39</v>
      </c>
      <c r="D12" s="16" t="s">
        <v>45</v>
      </c>
      <c r="E12" s="16" t="s">
        <v>408</v>
      </c>
      <c r="F12" s="16" t="s">
        <v>58</v>
      </c>
      <c r="G12" s="16" t="s">
        <v>59</v>
      </c>
      <c r="H12" s="16">
        <f>(210+450)/2/28</f>
        <v>11.785714285714286</v>
      </c>
      <c r="I12" s="16">
        <f>(12+50)/2</f>
        <v>31</v>
      </c>
      <c r="J12" s="16">
        <v>21.699000000000002</v>
      </c>
      <c r="K12" s="16">
        <f t="shared" si="0"/>
        <v>2.6303030303030299</v>
      </c>
      <c r="L12" s="16" t="s">
        <v>60</v>
      </c>
    </row>
    <row r="13" spans="1:12" ht="75" x14ac:dyDescent="0.25">
      <c r="A13" s="17">
        <v>12</v>
      </c>
      <c r="B13" s="16" t="s">
        <v>38</v>
      </c>
      <c r="C13" s="16" t="s">
        <v>39</v>
      </c>
      <c r="D13" s="16" t="s">
        <v>45</v>
      </c>
      <c r="E13" s="16" t="s">
        <v>409</v>
      </c>
      <c r="F13" s="16" t="s">
        <v>61</v>
      </c>
      <c r="G13" s="16" t="s">
        <v>62</v>
      </c>
      <c r="H13" s="16">
        <f>(200+450)/2/28</f>
        <v>11.607142857142858</v>
      </c>
      <c r="I13" s="16">
        <f>(12+50)/2</f>
        <v>31</v>
      </c>
      <c r="J13" s="16">
        <f>(13.299+55.419)/2</f>
        <v>34.358999999999995</v>
      </c>
      <c r="K13" s="16">
        <f t="shared" si="0"/>
        <v>2.6707692307692308</v>
      </c>
      <c r="L13" s="16" t="s">
        <v>63</v>
      </c>
    </row>
    <row r="14" spans="1:12" ht="30" x14ac:dyDescent="0.25">
      <c r="A14" s="17">
        <v>13</v>
      </c>
      <c r="B14" s="16" t="s">
        <v>38</v>
      </c>
      <c r="C14" s="16" t="s">
        <v>39</v>
      </c>
      <c r="D14" s="16" t="s">
        <v>45</v>
      </c>
      <c r="E14" s="16" t="s">
        <v>410</v>
      </c>
      <c r="F14" s="16" t="s">
        <v>64</v>
      </c>
      <c r="G14" s="16" t="s">
        <v>36</v>
      </c>
      <c r="H14" s="16">
        <f>(160+450)/2/28</f>
        <v>10.892857142857142</v>
      </c>
      <c r="I14" s="16">
        <v>30</v>
      </c>
      <c r="J14" s="16" t="s">
        <v>36</v>
      </c>
      <c r="K14" s="16">
        <f t="shared" si="0"/>
        <v>2.7540983606557377</v>
      </c>
      <c r="L14" s="16" t="s">
        <v>36</v>
      </c>
    </row>
    <row r="15" spans="1:12" ht="75" x14ac:dyDescent="0.25">
      <c r="A15" s="17">
        <v>14</v>
      </c>
      <c r="B15" s="16" t="s">
        <v>38</v>
      </c>
      <c r="C15" s="16" t="s">
        <v>39</v>
      </c>
      <c r="D15" s="16" t="s">
        <v>45</v>
      </c>
      <c r="E15" s="16" t="s">
        <v>20</v>
      </c>
      <c r="F15" s="16" t="s">
        <v>65</v>
      </c>
      <c r="G15" s="16" t="s">
        <v>66</v>
      </c>
      <c r="H15" s="16">
        <f>(200+450)/2/28</f>
        <v>11.607142857142858</v>
      </c>
      <c r="I15" s="16">
        <v>30</v>
      </c>
      <c r="J15" s="16">
        <f>((207.002+465.769)/28/2)</f>
        <v>12.013767857142856</v>
      </c>
      <c r="K15" s="16">
        <f t="shared" si="0"/>
        <v>2.5846153846153843</v>
      </c>
      <c r="L15" s="16" t="s">
        <v>67</v>
      </c>
    </row>
    <row r="16" spans="1:12" ht="75" x14ac:dyDescent="0.25">
      <c r="A16" s="17">
        <v>15</v>
      </c>
      <c r="B16" s="16" t="s">
        <v>38</v>
      </c>
      <c r="C16" s="16" t="s">
        <v>39</v>
      </c>
      <c r="D16" s="16" t="s">
        <v>45</v>
      </c>
      <c r="E16" s="16" t="s">
        <v>21</v>
      </c>
      <c r="F16" s="16" t="s">
        <v>68</v>
      </c>
      <c r="G16" s="16" t="s">
        <v>69</v>
      </c>
      <c r="H16" s="16">
        <f>(200+450)/2/28</f>
        <v>11.607142857142858</v>
      </c>
      <c r="I16" s="16">
        <v>35</v>
      </c>
      <c r="J16" s="16">
        <f>(6.838+48.818)/2</f>
        <v>27.827999999999999</v>
      </c>
      <c r="K16" s="16">
        <f t="shared" si="0"/>
        <v>3.0153846153846153</v>
      </c>
      <c r="L16" s="16" t="s">
        <v>70</v>
      </c>
    </row>
    <row r="17" spans="1:12" x14ac:dyDescent="0.25">
      <c r="A17" s="17"/>
      <c r="B17" s="16"/>
      <c r="C17" s="16"/>
      <c r="D17" s="16"/>
      <c r="E17" s="16"/>
      <c r="F17" s="16"/>
      <c r="G17" s="17"/>
      <c r="H17" s="17"/>
      <c r="I17" s="16"/>
      <c r="J17" s="17" t="s">
        <v>411</v>
      </c>
      <c r="K17" s="18">
        <f>AVERAGE(K8:K16)</f>
        <v>2.953363184549298</v>
      </c>
      <c r="L17" s="16"/>
    </row>
    <row r="18" spans="1:12" x14ac:dyDescent="0.25">
      <c r="A18" s="19" t="s">
        <v>412</v>
      </c>
      <c r="B18" s="20"/>
      <c r="C18" s="20"/>
      <c r="D18" s="20"/>
      <c r="E18" s="20"/>
      <c r="F18" s="20"/>
      <c r="G18" s="19"/>
      <c r="H18" s="19"/>
      <c r="I18" s="20"/>
      <c r="J18" s="19"/>
      <c r="K18" s="19"/>
      <c r="L18" s="20"/>
    </row>
    <row r="19" spans="1:12" x14ac:dyDescent="0.25">
      <c r="A19" s="19" t="s">
        <v>413</v>
      </c>
      <c r="B19" s="20"/>
      <c r="C19" s="20"/>
      <c r="D19" s="20"/>
      <c r="E19" s="20"/>
      <c r="F19" s="20"/>
      <c r="G19" s="19"/>
      <c r="H19" s="19"/>
      <c r="I19" s="20"/>
      <c r="J19" s="19"/>
      <c r="K19" s="19"/>
      <c r="L19" s="2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2B66F-9D32-4BC8-B1E3-367A343507A0}">
  <dimension ref="A1:R154"/>
  <sheetViews>
    <sheetView workbookViewId="0">
      <selection activeCell="D140" sqref="D140"/>
    </sheetView>
  </sheetViews>
  <sheetFormatPr defaultRowHeight="15" x14ac:dyDescent="0.25"/>
  <sheetData>
    <row r="1" spans="1:18" x14ac:dyDescent="0.25">
      <c r="A1" s="23" t="s">
        <v>71</v>
      </c>
      <c r="B1" s="23" t="s">
        <v>72</v>
      </c>
      <c r="C1" s="23" t="s">
        <v>73</v>
      </c>
      <c r="D1" s="23" t="s">
        <v>74</v>
      </c>
      <c r="E1" s="23" t="s">
        <v>75</v>
      </c>
      <c r="F1" s="23" t="s">
        <v>76</v>
      </c>
      <c r="G1" s="23" t="s">
        <v>77</v>
      </c>
      <c r="H1" s="23" t="s">
        <v>78</v>
      </c>
      <c r="I1" s="23" t="s">
        <v>79</v>
      </c>
      <c r="J1" s="23" t="s">
        <v>80</v>
      </c>
      <c r="K1" s="24" t="s">
        <v>81</v>
      </c>
      <c r="L1" s="24" t="s">
        <v>82</v>
      </c>
      <c r="M1" s="23" t="s">
        <v>83</v>
      </c>
      <c r="N1" s="23" t="s">
        <v>84</v>
      </c>
      <c r="O1" s="23" t="s">
        <v>85</v>
      </c>
      <c r="P1" s="23" t="s">
        <v>86</v>
      </c>
      <c r="Q1" s="23" t="s">
        <v>87</v>
      </c>
      <c r="R1" s="23" t="s">
        <v>88</v>
      </c>
    </row>
    <row r="2" spans="1:18" x14ac:dyDescent="0.25">
      <c r="A2" s="23" t="s">
        <v>380</v>
      </c>
      <c r="B2" s="23" t="s">
        <v>381</v>
      </c>
      <c r="C2" s="23">
        <v>569</v>
      </c>
      <c r="D2" s="23">
        <v>1</v>
      </c>
      <c r="E2" s="23">
        <v>1</v>
      </c>
      <c r="F2" s="23">
        <v>1</v>
      </c>
      <c r="G2" s="23">
        <v>15.08447</v>
      </c>
      <c r="H2" s="23">
        <v>4</v>
      </c>
      <c r="I2" s="23">
        <v>5</v>
      </c>
      <c r="J2" s="23">
        <v>1</v>
      </c>
      <c r="K2" s="23">
        <f>(3*D2)+E2+F2+G2-(3*H2)-I2-J2+10</f>
        <v>12.08447</v>
      </c>
      <c r="L2" s="23">
        <f>K2*C2</f>
        <v>6876.0634300000002</v>
      </c>
      <c r="M2" s="23">
        <v>0</v>
      </c>
      <c r="N2" s="23">
        <v>0</v>
      </c>
      <c r="O2" s="23">
        <v>11365.44</v>
      </c>
      <c r="P2" s="23">
        <f>O2+N2+M2+1</f>
        <v>11366.44</v>
      </c>
      <c r="Q2" s="23">
        <f>L2/P2</f>
        <v>0.60494432997490855</v>
      </c>
      <c r="R2" s="23">
        <f>(Q2/$Q$154)*100</f>
        <v>2.630750244964068E-3</v>
      </c>
    </row>
    <row r="3" spans="1:18" x14ac:dyDescent="0.25">
      <c r="A3" s="23" t="s">
        <v>297</v>
      </c>
      <c r="B3" s="23" t="s">
        <v>298</v>
      </c>
      <c r="C3" s="23">
        <v>4094</v>
      </c>
      <c r="D3" s="23">
        <v>1</v>
      </c>
      <c r="E3" s="23">
        <v>1</v>
      </c>
      <c r="F3" s="23">
        <v>1</v>
      </c>
      <c r="G3" s="23">
        <v>57.821930000000002</v>
      </c>
      <c r="H3" s="23">
        <v>0</v>
      </c>
      <c r="I3" s="23">
        <v>4</v>
      </c>
      <c r="J3" s="23">
        <v>0</v>
      </c>
      <c r="K3" s="23">
        <f t="shared" ref="K3:K8" si="0">(3*D3)+E3+F3+G3-(3*H3)-I3-J3+10</f>
        <v>68.821930000000009</v>
      </c>
      <c r="L3" s="23">
        <f t="shared" ref="L3:L8" si="1">K3*C3</f>
        <v>281756.98142000003</v>
      </c>
      <c r="M3" s="23">
        <v>0</v>
      </c>
      <c r="N3" s="23">
        <v>0</v>
      </c>
      <c r="O3" s="23">
        <v>15620.51</v>
      </c>
      <c r="P3" s="23">
        <f>O3+N3+M3+1</f>
        <v>15621.51</v>
      </c>
      <c r="Q3" s="23">
        <f>L3/P3</f>
        <v>18.03647543803384</v>
      </c>
      <c r="R3" s="23">
        <f t="shared" ref="R3:R8" si="2">(Q3/$Q$154)*100</f>
        <v>7.843608052143243E-2</v>
      </c>
    </row>
    <row r="4" spans="1:18" x14ac:dyDescent="0.25">
      <c r="A4" s="23" t="s">
        <v>267</v>
      </c>
      <c r="B4" s="23" t="s">
        <v>268</v>
      </c>
      <c r="C4" s="23">
        <v>4473</v>
      </c>
      <c r="D4" s="23">
        <v>1</v>
      </c>
      <c r="E4" s="23">
        <v>2</v>
      </c>
      <c r="F4" s="23">
        <v>1</v>
      </c>
      <c r="G4" s="23">
        <v>42.435600000000001</v>
      </c>
      <c r="H4" s="23">
        <v>3</v>
      </c>
      <c r="I4" s="23">
        <v>4</v>
      </c>
      <c r="J4" s="23">
        <v>1</v>
      </c>
      <c r="K4" s="23">
        <f t="shared" si="0"/>
        <v>44.435600000000001</v>
      </c>
      <c r="L4" s="23">
        <f t="shared" si="1"/>
        <v>198760.4388</v>
      </c>
      <c r="M4" s="23">
        <v>0</v>
      </c>
      <c r="N4" s="23">
        <v>0</v>
      </c>
      <c r="O4" s="23">
        <v>16998.09</v>
      </c>
      <c r="P4" s="23">
        <f>O4+N4+M4+1</f>
        <v>16999.09</v>
      </c>
      <c r="Q4" s="23">
        <f>L4/P4</f>
        <v>11.692416405819371</v>
      </c>
      <c r="R4" s="23">
        <f t="shared" si="2"/>
        <v>5.084736859192817E-2</v>
      </c>
    </row>
    <row r="5" spans="1:18" x14ac:dyDescent="0.25">
      <c r="A5" s="23" t="s">
        <v>325</v>
      </c>
      <c r="B5" s="23" t="s">
        <v>326</v>
      </c>
      <c r="C5" s="23">
        <v>3886</v>
      </c>
      <c r="D5" s="23">
        <v>1</v>
      </c>
      <c r="E5" s="23">
        <v>1</v>
      </c>
      <c r="F5" s="23">
        <v>1</v>
      </c>
      <c r="G5" s="23">
        <v>29.792390000000001</v>
      </c>
      <c r="H5" s="23">
        <v>1</v>
      </c>
      <c r="I5" s="23">
        <v>5</v>
      </c>
      <c r="J5" s="23">
        <v>1</v>
      </c>
      <c r="K5" s="23">
        <f t="shared" si="0"/>
        <v>35.792389999999997</v>
      </c>
      <c r="L5" s="23">
        <f t="shared" si="1"/>
        <v>139089.22753999999</v>
      </c>
      <c r="M5" s="23">
        <v>0</v>
      </c>
      <c r="N5" s="23">
        <v>0</v>
      </c>
      <c r="O5" s="23">
        <v>13284.23</v>
      </c>
      <c r="P5" s="23">
        <f>O5+N5+M5+1</f>
        <v>13285.23</v>
      </c>
      <c r="Q5" s="23">
        <f>L5/P5</f>
        <v>10.46946327161818</v>
      </c>
      <c r="R5" s="23">
        <f t="shared" si="2"/>
        <v>4.5529054000050265E-2</v>
      </c>
    </row>
    <row r="6" spans="1:18" x14ac:dyDescent="0.25">
      <c r="A6" s="23" t="s">
        <v>209</v>
      </c>
      <c r="B6" s="23" t="s">
        <v>210</v>
      </c>
      <c r="C6" s="23">
        <v>11227</v>
      </c>
      <c r="D6" s="23">
        <v>1</v>
      </c>
      <c r="E6" s="23">
        <v>0</v>
      </c>
      <c r="F6" s="23">
        <v>1</v>
      </c>
      <c r="G6" s="23">
        <v>18.658390000000001</v>
      </c>
      <c r="H6" s="23">
        <v>0</v>
      </c>
      <c r="I6" s="23">
        <v>4</v>
      </c>
      <c r="J6" s="23">
        <v>1</v>
      </c>
      <c r="K6" s="23">
        <f t="shared" si="0"/>
        <v>27.658390000000001</v>
      </c>
      <c r="L6" s="23">
        <f t="shared" si="1"/>
        <v>310520.74453000003</v>
      </c>
      <c r="M6" s="23">
        <v>0</v>
      </c>
      <c r="N6" s="23">
        <v>0</v>
      </c>
      <c r="O6" s="23">
        <v>11733.88</v>
      </c>
      <c r="P6" s="23">
        <f>O6+N6+M6+1</f>
        <v>11734.88</v>
      </c>
      <c r="Q6" s="23">
        <f>L6/P6</f>
        <v>26.461348094739787</v>
      </c>
      <c r="R6" s="23">
        <f t="shared" si="2"/>
        <v>0.11507372585044898</v>
      </c>
    </row>
    <row r="7" spans="1:18" x14ac:dyDescent="0.25">
      <c r="A7" s="23" t="s">
        <v>317</v>
      </c>
      <c r="B7" s="23" t="s">
        <v>318</v>
      </c>
      <c r="C7" s="23">
        <v>3124</v>
      </c>
      <c r="D7" s="23">
        <v>1</v>
      </c>
      <c r="E7" s="23">
        <v>1</v>
      </c>
      <c r="F7" s="23">
        <v>1</v>
      </c>
      <c r="G7" s="23">
        <v>16.226880000000001</v>
      </c>
      <c r="H7" s="23">
        <v>0</v>
      </c>
      <c r="I7" s="23">
        <v>4</v>
      </c>
      <c r="J7" s="23">
        <v>1</v>
      </c>
      <c r="K7" s="23">
        <f t="shared" si="0"/>
        <v>26.226880000000001</v>
      </c>
      <c r="L7" s="23">
        <f t="shared" si="1"/>
        <v>81932.773119999998</v>
      </c>
      <c r="M7" s="23">
        <v>0</v>
      </c>
      <c r="N7" s="23">
        <v>0</v>
      </c>
      <c r="O7" s="23">
        <v>13581.9</v>
      </c>
      <c r="P7" s="23">
        <f>O7+N7+M7+1</f>
        <v>13582.9</v>
      </c>
      <c r="Q7" s="23">
        <f>L7/P7</f>
        <v>6.0320530313850504</v>
      </c>
      <c r="R7" s="23">
        <f t="shared" si="2"/>
        <v>2.6231876560626109E-2</v>
      </c>
    </row>
    <row r="8" spans="1:18" x14ac:dyDescent="0.25">
      <c r="A8" s="23" t="s">
        <v>155</v>
      </c>
      <c r="B8" s="23" t="s">
        <v>156</v>
      </c>
      <c r="C8" s="23">
        <v>24289</v>
      </c>
      <c r="D8" s="23">
        <v>1</v>
      </c>
      <c r="E8" s="23">
        <v>1</v>
      </c>
      <c r="F8" s="23">
        <v>1</v>
      </c>
      <c r="G8" s="23">
        <v>68.948520000000002</v>
      </c>
      <c r="H8" s="23">
        <v>0</v>
      </c>
      <c r="I8" s="23">
        <v>1</v>
      </c>
      <c r="J8" s="23">
        <v>1</v>
      </c>
      <c r="K8" s="23">
        <f t="shared" si="0"/>
        <v>81.948520000000002</v>
      </c>
      <c r="L8" s="23">
        <f t="shared" si="1"/>
        <v>1990447.60228</v>
      </c>
      <c r="M8" s="23">
        <v>0</v>
      </c>
      <c r="N8" s="23">
        <v>0</v>
      </c>
      <c r="O8" s="23">
        <v>15354.32</v>
      </c>
      <c r="P8" s="23">
        <f>O8+N8+M8+1</f>
        <v>15355.32</v>
      </c>
      <c r="Q8" s="23">
        <f>L8/P8</f>
        <v>129.62592783999293</v>
      </c>
      <c r="R8" s="23">
        <f t="shared" si="2"/>
        <v>0.56371045155989863</v>
      </c>
    </row>
    <row r="9" spans="1:18" s="21" customFormat="1" x14ac:dyDescent="0.25">
      <c r="A9" s="25" t="s">
        <v>89</v>
      </c>
      <c r="B9" s="25" t="s">
        <v>90</v>
      </c>
      <c r="C9" s="25">
        <v>51801</v>
      </c>
      <c r="D9" s="25">
        <v>2</v>
      </c>
      <c r="E9" s="25">
        <v>0</v>
      </c>
      <c r="F9" s="25">
        <v>1</v>
      </c>
      <c r="G9" s="25">
        <v>93.357410000000002</v>
      </c>
      <c r="H9" s="25">
        <v>0</v>
      </c>
      <c r="I9" s="25">
        <v>1</v>
      </c>
      <c r="J9" s="25">
        <v>1</v>
      </c>
      <c r="K9" s="25">
        <f>(3*D9)+E9+F9+G9-(3*H9)-I9-J9+10</f>
        <v>108.35741</v>
      </c>
      <c r="L9" s="25">
        <f>K9*C9</f>
        <v>5613022.1954100002</v>
      </c>
      <c r="M9" s="25">
        <v>0</v>
      </c>
      <c r="N9" s="25">
        <v>0</v>
      </c>
      <c r="O9" s="25">
        <v>1042.817</v>
      </c>
      <c r="P9" s="25">
        <f>O9+N9+M9+1</f>
        <v>1043.817</v>
      </c>
      <c r="Q9" s="25">
        <f>L9/P9</f>
        <v>5377.400631921113</v>
      </c>
      <c r="R9" s="25">
        <f>(Q9/$Q$154)*100</f>
        <v>23.384958464332023</v>
      </c>
    </row>
    <row r="10" spans="1:18" x14ac:dyDescent="0.25">
      <c r="A10" s="23" t="s">
        <v>117</v>
      </c>
      <c r="B10" s="23" t="s">
        <v>118</v>
      </c>
      <c r="C10" s="23">
        <v>46593</v>
      </c>
      <c r="D10" s="23">
        <v>1</v>
      </c>
      <c r="E10" s="23">
        <v>0</v>
      </c>
      <c r="F10" s="23">
        <v>1</v>
      </c>
      <c r="G10" s="23">
        <v>96.825550000000007</v>
      </c>
      <c r="H10" s="23">
        <v>0</v>
      </c>
      <c r="I10" s="23">
        <v>2</v>
      </c>
      <c r="J10" s="23">
        <v>1</v>
      </c>
      <c r="K10" s="23">
        <f t="shared" ref="K10:K73" si="3">(3*D10)+E10+F10+G10-(3*H10)-I10-J10+10</f>
        <v>107.82555000000001</v>
      </c>
      <c r="L10" s="23">
        <f t="shared" ref="L10:L73" si="4">K10*C10</f>
        <v>5023915.8511500005</v>
      </c>
      <c r="M10" s="23">
        <v>0</v>
      </c>
      <c r="N10" s="23">
        <v>0</v>
      </c>
      <c r="O10" s="23">
        <v>15931.75</v>
      </c>
      <c r="P10" s="23">
        <f>O10+N10+M10+1</f>
        <v>15932.75</v>
      </c>
      <c r="Q10" s="23">
        <f>L10/P10</f>
        <v>315.320070367639</v>
      </c>
      <c r="R10" s="23">
        <f t="shared" ref="R10:R73" si="5">(Q10/$Q$154)*100</f>
        <v>1.3712474210580006</v>
      </c>
    </row>
    <row r="11" spans="1:18" x14ac:dyDescent="0.25">
      <c r="A11" s="23" t="s">
        <v>353</v>
      </c>
      <c r="B11" s="23" t="s">
        <v>354</v>
      </c>
      <c r="C11" s="23">
        <v>5842</v>
      </c>
      <c r="D11" s="23">
        <v>1</v>
      </c>
      <c r="E11" s="23">
        <v>1</v>
      </c>
      <c r="F11" s="23">
        <v>1</v>
      </c>
      <c r="G11" s="23">
        <v>10.86768</v>
      </c>
      <c r="H11" s="23">
        <v>4</v>
      </c>
      <c r="I11" s="23">
        <v>4</v>
      </c>
      <c r="J11" s="23">
        <v>1</v>
      </c>
      <c r="K11" s="23">
        <f t="shared" si="3"/>
        <v>8.86768</v>
      </c>
      <c r="L11" s="23">
        <f t="shared" si="4"/>
        <v>51804.986559999998</v>
      </c>
      <c r="M11" s="23">
        <v>0</v>
      </c>
      <c r="N11" s="23">
        <v>0</v>
      </c>
      <c r="O11" s="23">
        <v>13167.62</v>
      </c>
      <c r="P11" s="23">
        <f>O11+N11+M11+1</f>
        <v>13168.62</v>
      </c>
      <c r="Q11" s="23">
        <f>L11/P11</f>
        <v>3.9339723190433009</v>
      </c>
      <c r="R11" s="23">
        <f t="shared" si="5"/>
        <v>1.7107852953071382E-2</v>
      </c>
    </row>
    <row r="12" spans="1:18" x14ac:dyDescent="0.25">
      <c r="A12" s="23" t="s">
        <v>145</v>
      </c>
      <c r="B12" s="23" t="s">
        <v>146</v>
      </c>
      <c r="C12" s="23">
        <v>21920</v>
      </c>
      <c r="D12" s="23">
        <v>2</v>
      </c>
      <c r="E12" s="23">
        <v>2</v>
      </c>
      <c r="F12" s="23">
        <v>1</v>
      </c>
      <c r="G12" s="23">
        <v>75.276510000000002</v>
      </c>
      <c r="H12" s="23">
        <v>0</v>
      </c>
      <c r="I12" s="23">
        <v>1</v>
      </c>
      <c r="J12" s="23">
        <v>1</v>
      </c>
      <c r="K12" s="23">
        <f t="shared" si="3"/>
        <v>92.276510000000002</v>
      </c>
      <c r="L12" s="23">
        <f t="shared" si="4"/>
        <v>2022701.0992000001</v>
      </c>
      <c r="M12" s="23">
        <v>1</v>
      </c>
      <c r="N12" s="23">
        <v>0</v>
      </c>
      <c r="O12" s="23">
        <v>15464.67</v>
      </c>
      <c r="P12" s="23">
        <f>O12+N12+M12+1</f>
        <v>15466.67</v>
      </c>
      <c r="Q12" s="23">
        <f>L12/P12</f>
        <v>130.77806012541808</v>
      </c>
      <c r="R12" s="23">
        <f t="shared" si="5"/>
        <v>0.56872078415073213</v>
      </c>
    </row>
    <row r="13" spans="1:18" x14ac:dyDescent="0.25">
      <c r="A13" s="23" t="s">
        <v>163</v>
      </c>
      <c r="B13" s="23" t="s">
        <v>164</v>
      </c>
      <c r="C13" s="23">
        <v>20386</v>
      </c>
      <c r="D13" s="23">
        <v>2</v>
      </c>
      <c r="E13" s="23">
        <v>1</v>
      </c>
      <c r="F13" s="23">
        <v>1</v>
      </c>
      <c r="G13" s="23">
        <v>86.325990000000004</v>
      </c>
      <c r="H13" s="23">
        <v>1</v>
      </c>
      <c r="I13" s="23">
        <v>3</v>
      </c>
      <c r="J13" s="23">
        <v>1</v>
      </c>
      <c r="K13" s="23">
        <f t="shared" si="3"/>
        <v>97.325990000000004</v>
      </c>
      <c r="L13" s="23">
        <f t="shared" si="4"/>
        <v>1984087.6321400001</v>
      </c>
      <c r="M13" s="23">
        <v>0</v>
      </c>
      <c r="N13" s="23">
        <v>0</v>
      </c>
      <c r="O13" s="23">
        <v>12388.36</v>
      </c>
      <c r="P13" s="23">
        <f>O13+N13+M13+1</f>
        <v>12389.36</v>
      </c>
      <c r="Q13" s="23">
        <f>L13/P13</f>
        <v>160.14448140501204</v>
      </c>
      <c r="R13" s="23">
        <f t="shared" si="5"/>
        <v>0.69642794024262267</v>
      </c>
    </row>
    <row r="14" spans="1:18" x14ac:dyDescent="0.25">
      <c r="A14" s="23" t="s">
        <v>287</v>
      </c>
      <c r="B14" s="23" t="s">
        <v>288</v>
      </c>
      <c r="C14" s="23">
        <v>760</v>
      </c>
      <c r="D14" s="23">
        <v>2</v>
      </c>
      <c r="E14" s="23">
        <v>1</v>
      </c>
      <c r="F14" s="23">
        <v>1</v>
      </c>
      <c r="G14" s="23">
        <v>46.63776</v>
      </c>
      <c r="H14" s="23">
        <v>1</v>
      </c>
      <c r="I14" s="23">
        <v>2</v>
      </c>
      <c r="J14" s="23">
        <v>1</v>
      </c>
      <c r="K14" s="23">
        <f t="shared" si="3"/>
        <v>58.63776</v>
      </c>
      <c r="L14" s="23">
        <f t="shared" si="4"/>
        <v>44564.6976</v>
      </c>
      <c r="M14" s="23">
        <v>0</v>
      </c>
      <c r="N14" s="23">
        <v>0</v>
      </c>
      <c r="O14" s="23">
        <v>9022.9969999999994</v>
      </c>
      <c r="P14" s="23">
        <f>O14+N14+M14+1</f>
        <v>9023.9969999999994</v>
      </c>
      <c r="Q14" s="23">
        <f>L14/P14</f>
        <v>4.938465471564319</v>
      </c>
      <c r="R14" s="23">
        <f t="shared" si="5"/>
        <v>2.1476140208807795E-2</v>
      </c>
    </row>
    <row r="15" spans="1:18" x14ac:dyDescent="0.25">
      <c r="A15" s="23" t="s">
        <v>273</v>
      </c>
      <c r="B15" s="23" t="s">
        <v>274</v>
      </c>
      <c r="C15" s="23">
        <v>5818</v>
      </c>
      <c r="D15" s="23">
        <v>1</v>
      </c>
      <c r="E15" s="23">
        <v>1</v>
      </c>
      <c r="F15" s="23">
        <v>1</v>
      </c>
      <c r="G15" s="23">
        <v>22.93383</v>
      </c>
      <c r="H15" s="23">
        <v>0</v>
      </c>
      <c r="I15" s="23">
        <v>4</v>
      </c>
      <c r="J15" s="23">
        <v>1</v>
      </c>
      <c r="K15" s="23">
        <f t="shared" si="3"/>
        <v>32.93383</v>
      </c>
      <c r="L15" s="23">
        <f t="shared" si="4"/>
        <v>191609.02294</v>
      </c>
      <c r="M15" s="23">
        <v>0</v>
      </c>
      <c r="N15" s="23">
        <v>0</v>
      </c>
      <c r="O15" s="23">
        <v>15134.58</v>
      </c>
      <c r="P15" s="23">
        <f>O15+N15+M15+1</f>
        <v>15135.58</v>
      </c>
      <c r="Q15" s="23">
        <f>L15/P15</f>
        <v>12.659509773659153</v>
      </c>
      <c r="R15" s="23">
        <f t="shared" si="5"/>
        <v>5.50530136212041E-2</v>
      </c>
    </row>
    <row r="16" spans="1:18" x14ac:dyDescent="0.25">
      <c r="A16" s="23" t="s">
        <v>121</v>
      </c>
      <c r="B16" s="23" t="s">
        <v>122</v>
      </c>
      <c r="C16" s="23">
        <v>44360</v>
      </c>
      <c r="D16" s="23">
        <v>1</v>
      </c>
      <c r="E16" s="23">
        <v>0</v>
      </c>
      <c r="F16" s="23">
        <v>1</v>
      </c>
      <c r="G16" s="23">
        <v>104.199</v>
      </c>
      <c r="H16" s="23">
        <v>0</v>
      </c>
      <c r="I16" s="23">
        <v>1</v>
      </c>
      <c r="J16" s="23">
        <v>1</v>
      </c>
      <c r="K16" s="23">
        <f t="shared" si="3"/>
        <v>116.199</v>
      </c>
      <c r="L16" s="23">
        <f t="shared" si="4"/>
        <v>5154587.6399999997</v>
      </c>
      <c r="M16" s="23">
        <v>0</v>
      </c>
      <c r="N16" s="23">
        <v>0</v>
      </c>
      <c r="O16" s="23">
        <v>16734.73</v>
      </c>
      <c r="P16" s="23">
        <f>O16+N16+M16+1</f>
        <v>16735.73</v>
      </c>
      <c r="Q16" s="23">
        <f>L16/P16</f>
        <v>307.99897225875418</v>
      </c>
      <c r="R16" s="23">
        <f t="shared" si="5"/>
        <v>1.3394098127211251</v>
      </c>
    </row>
    <row r="17" spans="1:18" x14ac:dyDescent="0.25">
      <c r="A17" s="23" t="s">
        <v>201</v>
      </c>
      <c r="B17" s="23" t="s">
        <v>202</v>
      </c>
      <c r="C17" s="23">
        <v>4344</v>
      </c>
      <c r="D17" s="23">
        <v>2</v>
      </c>
      <c r="E17" s="23">
        <v>1</v>
      </c>
      <c r="F17" s="23">
        <v>1</v>
      </c>
      <c r="G17" s="23">
        <v>71.09357</v>
      </c>
      <c r="H17" s="23">
        <v>0</v>
      </c>
      <c r="I17" s="23">
        <v>3</v>
      </c>
      <c r="J17" s="23">
        <v>1</v>
      </c>
      <c r="K17" s="23">
        <f t="shared" si="3"/>
        <v>85.09357</v>
      </c>
      <c r="L17" s="23">
        <f t="shared" si="4"/>
        <v>369646.46808000002</v>
      </c>
      <c r="M17" s="23">
        <v>1</v>
      </c>
      <c r="N17" s="23">
        <v>0</v>
      </c>
      <c r="O17" s="23">
        <v>14001.13</v>
      </c>
      <c r="P17" s="23">
        <f>O17+N17+M17+1</f>
        <v>14003.13</v>
      </c>
      <c r="Q17" s="23">
        <f>L17/P17</f>
        <v>26.397417440243721</v>
      </c>
      <c r="R17" s="23">
        <f t="shared" si="5"/>
        <v>0.11479570756571984</v>
      </c>
    </row>
    <row r="18" spans="1:18" x14ac:dyDescent="0.25">
      <c r="A18" s="23" t="s">
        <v>339</v>
      </c>
      <c r="B18" s="23" t="s">
        <v>340</v>
      </c>
      <c r="C18" s="23">
        <v>690</v>
      </c>
      <c r="D18" s="23">
        <v>1</v>
      </c>
      <c r="E18" s="23">
        <v>1</v>
      </c>
      <c r="F18" s="23">
        <v>1</v>
      </c>
      <c r="G18" s="23">
        <v>27.157160000000001</v>
      </c>
      <c r="H18" s="23">
        <v>0</v>
      </c>
      <c r="I18" s="23">
        <v>4</v>
      </c>
      <c r="J18" s="23">
        <v>0</v>
      </c>
      <c r="K18" s="23">
        <f t="shared" si="3"/>
        <v>38.157160000000005</v>
      </c>
      <c r="L18" s="23">
        <f t="shared" si="4"/>
        <v>26328.440400000003</v>
      </c>
      <c r="M18" s="23">
        <v>0</v>
      </c>
      <c r="N18" s="23">
        <v>0</v>
      </c>
      <c r="O18" s="23">
        <v>15333.47</v>
      </c>
      <c r="P18" s="23">
        <f>O18+N18+M18+1</f>
        <v>15334.47</v>
      </c>
      <c r="Q18" s="23">
        <f>L18/P18</f>
        <v>1.7169449221264252</v>
      </c>
      <c r="R18" s="23">
        <f t="shared" si="5"/>
        <v>7.4665602282134825E-3</v>
      </c>
    </row>
    <row r="19" spans="1:18" x14ac:dyDescent="0.25">
      <c r="A19" s="23" t="s">
        <v>281</v>
      </c>
      <c r="B19" s="23" t="s">
        <v>282</v>
      </c>
      <c r="C19" s="23">
        <v>2201</v>
      </c>
      <c r="D19" s="23">
        <v>1</v>
      </c>
      <c r="E19" s="23">
        <v>1</v>
      </c>
      <c r="F19" s="23">
        <v>1</v>
      </c>
      <c r="G19" s="23">
        <v>59.783290000000001</v>
      </c>
      <c r="H19" s="23">
        <v>0</v>
      </c>
      <c r="I19" s="23">
        <v>3</v>
      </c>
      <c r="J19" s="23">
        <v>0</v>
      </c>
      <c r="K19" s="23">
        <f t="shared" si="3"/>
        <v>71.783289999999994</v>
      </c>
      <c r="L19" s="23">
        <f t="shared" si="4"/>
        <v>157995.02128999998</v>
      </c>
      <c r="M19" s="23">
        <v>0</v>
      </c>
      <c r="N19" s="23">
        <v>0</v>
      </c>
      <c r="O19" s="23">
        <v>9368.8240000000005</v>
      </c>
      <c r="P19" s="23">
        <f>O19+N19+M19+1</f>
        <v>9369.8240000000005</v>
      </c>
      <c r="Q19" s="23">
        <f>L19/P19</f>
        <v>16.862111955357964</v>
      </c>
      <c r="R19" s="23">
        <f t="shared" si="5"/>
        <v>7.3329070063371679E-2</v>
      </c>
    </row>
    <row r="20" spans="1:18" x14ac:dyDescent="0.25">
      <c r="A20" s="23" t="s">
        <v>261</v>
      </c>
      <c r="B20" s="23" t="s">
        <v>262</v>
      </c>
      <c r="C20" s="23">
        <v>1981</v>
      </c>
      <c r="D20" s="23">
        <v>1</v>
      </c>
      <c r="E20" s="23">
        <v>1</v>
      </c>
      <c r="F20" s="23">
        <v>1</v>
      </c>
      <c r="G20" s="23">
        <v>42.511830000000003</v>
      </c>
      <c r="H20" s="23">
        <v>1</v>
      </c>
      <c r="I20" s="23">
        <v>4</v>
      </c>
      <c r="J20" s="23">
        <v>1</v>
      </c>
      <c r="K20" s="23">
        <f t="shared" si="3"/>
        <v>49.511830000000003</v>
      </c>
      <c r="L20" s="23">
        <f t="shared" si="4"/>
        <v>98082.935230000003</v>
      </c>
      <c r="M20" s="23">
        <v>0</v>
      </c>
      <c r="N20" s="23">
        <v>0</v>
      </c>
      <c r="O20" s="23">
        <v>12976.39</v>
      </c>
      <c r="P20" s="23">
        <f>O20+N20+M20+1</f>
        <v>12977.39</v>
      </c>
      <c r="Q20" s="23">
        <f>L20/P20</f>
        <v>7.5579862537844669</v>
      </c>
      <c r="R20" s="23">
        <f t="shared" si="5"/>
        <v>3.2867775104865014E-2</v>
      </c>
    </row>
    <row r="21" spans="1:18" x14ac:dyDescent="0.25">
      <c r="A21" s="23" t="s">
        <v>255</v>
      </c>
      <c r="B21" s="23" t="s">
        <v>256</v>
      </c>
      <c r="C21" s="23">
        <v>4392</v>
      </c>
      <c r="D21" s="23">
        <v>1</v>
      </c>
      <c r="E21" s="23">
        <v>2</v>
      </c>
      <c r="F21" s="23">
        <v>1</v>
      </c>
      <c r="G21" s="23">
        <v>36.243609999999997</v>
      </c>
      <c r="H21" s="23">
        <v>2</v>
      </c>
      <c r="I21" s="23">
        <v>4</v>
      </c>
      <c r="J21" s="23">
        <v>1</v>
      </c>
      <c r="K21" s="23">
        <f t="shared" si="3"/>
        <v>41.243609999999997</v>
      </c>
      <c r="L21" s="23">
        <f t="shared" si="4"/>
        <v>181141.93511999998</v>
      </c>
      <c r="M21" s="23">
        <v>0</v>
      </c>
      <c r="N21" s="23">
        <v>0</v>
      </c>
      <c r="O21" s="23">
        <v>15764.51</v>
      </c>
      <c r="P21" s="23">
        <f>O21+N21+M21+1</f>
        <v>15765.51</v>
      </c>
      <c r="Q21" s="23">
        <f>L21/P21</f>
        <v>11.489760567212857</v>
      </c>
      <c r="R21" s="23">
        <f t="shared" si="5"/>
        <v>4.9966069486141698E-2</v>
      </c>
    </row>
    <row r="22" spans="1:18" x14ac:dyDescent="0.25">
      <c r="A22" s="23" t="s">
        <v>299</v>
      </c>
      <c r="B22" s="23" t="s">
        <v>300</v>
      </c>
      <c r="C22" s="23">
        <v>6244</v>
      </c>
      <c r="D22" s="23">
        <v>1</v>
      </c>
      <c r="E22" s="23">
        <v>1</v>
      </c>
      <c r="F22" s="23">
        <v>1</v>
      </c>
      <c r="G22" s="23">
        <v>41.319760000000002</v>
      </c>
      <c r="H22" s="23">
        <v>0</v>
      </c>
      <c r="I22" s="23">
        <v>3</v>
      </c>
      <c r="J22" s="23">
        <v>0</v>
      </c>
      <c r="K22" s="23">
        <f t="shared" si="3"/>
        <v>53.319760000000002</v>
      </c>
      <c r="L22" s="23">
        <f t="shared" si="4"/>
        <v>332928.58144000004</v>
      </c>
      <c r="M22" s="23">
        <v>1</v>
      </c>
      <c r="N22" s="23">
        <v>0</v>
      </c>
      <c r="O22" s="23">
        <v>11068.07</v>
      </c>
      <c r="P22" s="23">
        <f>O22+N22+M22+1</f>
        <v>11070.07</v>
      </c>
      <c r="Q22" s="23">
        <f>L22/P22</f>
        <v>30.074659097909954</v>
      </c>
      <c r="R22" s="23">
        <f t="shared" si="5"/>
        <v>0.13078710365351981</v>
      </c>
    </row>
    <row r="23" spans="1:18" x14ac:dyDescent="0.25">
      <c r="A23" s="23" t="s">
        <v>199</v>
      </c>
      <c r="B23" s="23" t="s">
        <v>200</v>
      </c>
      <c r="C23" s="23">
        <v>11124</v>
      </c>
      <c r="D23" s="23">
        <v>1</v>
      </c>
      <c r="E23" s="23">
        <v>0</v>
      </c>
      <c r="F23" s="23">
        <v>1</v>
      </c>
      <c r="G23" s="23">
        <v>48.766770000000001</v>
      </c>
      <c r="H23" s="23">
        <v>1</v>
      </c>
      <c r="I23" s="23">
        <v>4</v>
      </c>
      <c r="J23" s="23">
        <v>1</v>
      </c>
      <c r="K23" s="23">
        <f t="shared" si="3"/>
        <v>54.766770000000001</v>
      </c>
      <c r="L23" s="23">
        <f t="shared" si="4"/>
        <v>609225.54948000005</v>
      </c>
      <c r="M23" s="23">
        <v>0</v>
      </c>
      <c r="N23" s="23">
        <v>0</v>
      </c>
      <c r="O23" s="23">
        <v>14070.8</v>
      </c>
      <c r="P23" s="23">
        <f>O23+N23+M23+1</f>
        <v>14071.8</v>
      </c>
      <c r="Q23" s="23">
        <f>L23/P23</f>
        <v>43.294073926576566</v>
      </c>
      <c r="R23" s="23">
        <f t="shared" si="5"/>
        <v>0.18827500307765155</v>
      </c>
    </row>
    <row r="24" spans="1:18" x14ac:dyDescent="0.25">
      <c r="A24" s="23" t="s">
        <v>135</v>
      </c>
      <c r="B24" s="23" t="s">
        <v>136</v>
      </c>
      <c r="C24" s="23">
        <v>31453</v>
      </c>
      <c r="D24" s="23">
        <v>2</v>
      </c>
      <c r="E24" s="23">
        <v>1</v>
      </c>
      <c r="F24" s="23">
        <v>1</v>
      </c>
      <c r="G24" s="23">
        <v>67.915030000000002</v>
      </c>
      <c r="H24" s="23">
        <v>0</v>
      </c>
      <c r="I24" s="23">
        <v>3</v>
      </c>
      <c r="J24" s="23">
        <v>1</v>
      </c>
      <c r="K24" s="23">
        <f t="shared" si="3"/>
        <v>81.915030000000002</v>
      </c>
      <c r="L24" s="23">
        <f t="shared" si="4"/>
        <v>2576473.4385899999</v>
      </c>
      <c r="M24" s="23">
        <v>0</v>
      </c>
      <c r="N24" s="23">
        <v>0</v>
      </c>
      <c r="O24" s="23">
        <v>5727.2539999999999</v>
      </c>
      <c r="P24" s="23">
        <f>O24+N24+M24+1</f>
        <v>5728.2539999999999</v>
      </c>
      <c r="Q24" s="23">
        <f>L24/P24</f>
        <v>449.78337877300834</v>
      </c>
      <c r="R24" s="23">
        <f t="shared" si="5"/>
        <v>1.9559944200765327</v>
      </c>
    </row>
    <row r="25" spans="1:18" x14ac:dyDescent="0.25">
      <c r="A25" s="23" t="s">
        <v>243</v>
      </c>
      <c r="B25" s="23" t="s">
        <v>244</v>
      </c>
      <c r="C25" s="23">
        <v>6580</v>
      </c>
      <c r="D25" s="23">
        <v>1</v>
      </c>
      <c r="E25" s="23">
        <v>1</v>
      </c>
      <c r="F25" s="23">
        <v>1</v>
      </c>
      <c r="G25" s="23">
        <v>58.180199999999999</v>
      </c>
      <c r="H25" s="23">
        <v>0</v>
      </c>
      <c r="I25" s="23">
        <v>4</v>
      </c>
      <c r="J25" s="23">
        <v>1</v>
      </c>
      <c r="K25" s="23">
        <f t="shared" si="3"/>
        <v>68.180199999999999</v>
      </c>
      <c r="L25" s="23">
        <f t="shared" si="4"/>
        <v>448625.71600000001</v>
      </c>
      <c r="M25" s="23">
        <v>0</v>
      </c>
      <c r="N25" s="23">
        <v>0</v>
      </c>
      <c r="O25" s="23">
        <v>15357.47</v>
      </c>
      <c r="P25" s="23">
        <f>O25+N25+M25+1</f>
        <v>15358.47</v>
      </c>
      <c r="Q25" s="23">
        <f>L25/P25</f>
        <v>29.210313006438795</v>
      </c>
      <c r="R25" s="23">
        <f t="shared" si="5"/>
        <v>0.12702828060286686</v>
      </c>
    </row>
    <row r="26" spans="1:18" x14ac:dyDescent="0.25">
      <c r="A26" s="23" t="s">
        <v>349</v>
      </c>
      <c r="B26" s="23" t="s">
        <v>350</v>
      </c>
      <c r="C26" s="23">
        <v>574</v>
      </c>
      <c r="D26" s="23">
        <v>1</v>
      </c>
      <c r="E26" s="23">
        <v>1</v>
      </c>
      <c r="F26" s="23">
        <v>1</v>
      </c>
      <c r="G26" s="23">
        <v>20.943560000000002</v>
      </c>
      <c r="H26" s="23">
        <v>0</v>
      </c>
      <c r="I26" s="23">
        <v>4</v>
      </c>
      <c r="J26" s="23">
        <v>1</v>
      </c>
      <c r="K26" s="23">
        <f t="shared" si="3"/>
        <v>30.943560000000002</v>
      </c>
      <c r="L26" s="23">
        <f t="shared" si="4"/>
        <v>17761.603440000003</v>
      </c>
      <c r="M26" s="23">
        <v>0</v>
      </c>
      <c r="N26" s="23">
        <v>0</v>
      </c>
      <c r="O26" s="23">
        <v>16141.25</v>
      </c>
      <c r="P26" s="23">
        <f>O26+N26+M26+1</f>
        <v>16142.25</v>
      </c>
      <c r="Q26" s="23">
        <f>L26/P26</f>
        <v>1.1003177029224551</v>
      </c>
      <c r="R26" s="23">
        <f t="shared" si="5"/>
        <v>4.7850040459452067E-3</v>
      </c>
    </row>
    <row r="27" spans="1:18" x14ac:dyDescent="0.25">
      <c r="A27" s="23" t="s">
        <v>363</v>
      </c>
      <c r="B27" s="23" t="s">
        <v>364</v>
      </c>
      <c r="C27" s="23">
        <v>214</v>
      </c>
      <c r="D27" s="23">
        <v>2</v>
      </c>
      <c r="E27" s="23">
        <v>2</v>
      </c>
      <c r="F27" s="23">
        <v>1</v>
      </c>
      <c r="G27" s="23">
        <v>18.623149999999999</v>
      </c>
      <c r="H27" s="23">
        <v>1</v>
      </c>
      <c r="I27" s="23">
        <v>5</v>
      </c>
      <c r="J27" s="23">
        <v>0</v>
      </c>
      <c r="K27" s="23">
        <f t="shared" si="3"/>
        <v>29.623149999999999</v>
      </c>
      <c r="L27" s="23">
        <f t="shared" si="4"/>
        <v>6339.3540999999996</v>
      </c>
      <c r="M27" s="23">
        <v>0</v>
      </c>
      <c r="N27" s="23">
        <v>0</v>
      </c>
      <c r="O27" s="23">
        <v>12441.86</v>
      </c>
      <c r="P27" s="23">
        <f>O27+N27+M27+1</f>
        <v>12442.86</v>
      </c>
      <c r="Q27" s="23">
        <f>L27/P27</f>
        <v>0.50947725040706071</v>
      </c>
      <c r="R27" s="23">
        <f t="shared" si="5"/>
        <v>2.2155880052096479E-3</v>
      </c>
    </row>
    <row r="28" spans="1:18" x14ac:dyDescent="0.25">
      <c r="A28" s="23" t="s">
        <v>382</v>
      </c>
      <c r="B28" s="23" t="s">
        <v>383</v>
      </c>
      <c r="C28" s="23">
        <v>782</v>
      </c>
      <c r="D28" s="23">
        <v>1</v>
      </c>
      <c r="E28" s="23">
        <v>1</v>
      </c>
      <c r="F28" s="23">
        <v>1</v>
      </c>
      <c r="G28" s="23">
        <v>32.123469999999998</v>
      </c>
      <c r="H28" s="23">
        <v>2</v>
      </c>
      <c r="I28" s="23">
        <v>4</v>
      </c>
      <c r="J28" s="23">
        <v>1</v>
      </c>
      <c r="K28" s="23">
        <f t="shared" si="3"/>
        <v>36.123469999999998</v>
      </c>
      <c r="L28" s="23">
        <f t="shared" si="4"/>
        <v>28248.553539999997</v>
      </c>
      <c r="M28" s="23">
        <v>0</v>
      </c>
      <c r="N28" s="23">
        <v>0</v>
      </c>
      <c r="O28" s="23">
        <v>6990.3429999999998</v>
      </c>
      <c r="P28" s="23">
        <f>O28+N28+M28+1</f>
        <v>6991.3429999999998</v>
      </c>
      <c r="Q28" s="23">
        <f>L28/P28</f>
        <v>4.0405045983296768</v>
      </c>
      <c r="R28" s="23">
        <f t="shared" si="5"/>
        <v>1.7571134954310796E-2</v>
      </c>
    </row>
    <row r="29" spans="1:18" x14ac:dyDescent="0.25">
      <c r="A29" s="23" t="s">
        <v>341</v>
      </c>
      <c r="B29" s="23" t="s">
        <v>342</v>
      </c>
      <c r="C29" s="23">
        <v>1147</v>
      </c>
      <c r="D29" s="23">
        <v>2</v>
      </c>
      <c r="E29" s="23">
        <v>1</v>
      </c>
      <c r="F29" s="23">
        <v>1</v>
      </c>
      <c r="G29" s="23">
        <v>17.802250000000001</v>
      </c>
      <c r="H29" s="23">
        <v>2</v>
      </c>
      <c r="I29" s="23">
        <v>4</v>
      </c>
      <c r="J29" s="23">
        <v>1</v>
      </c>
      <c r="K29" s="23">
        <f t="shared" si="3"/>
        <v>24.802250000000001</v>
      </c>
      <c r="L29" s="23">
        <f t="shared" si="4"/>
        <v>28448.18075</v>
      </c>
      <c r="M29" s="23">
        <v>1</v>
      </c>
      <c r="N29" s="23">
        <v>0</v>
      </c>
      <c r="O29" s="23">
        <v>14448.03</v>
      </c>
      <c r="P29" s="23">
        <f>O29+N29+M29+1</f>
        <v>14450.03</v>
      </c>
      <c r="Q29" s="23">
        <f>L29/P29</f>
        <v>1.9687281445090423</v>
      </c>
      <c r="R29" s="23">
        <f t="shared" si="5"/>
        <v>8.5615019296893628E-3</v>
      </c>
    </row>
    <row r="30" spans="1:18" x14ac:dyDescent="0.25">
      <c r="A30" s="23" t="s">
        <v>233</v>
      </c>
      <c r="B30" s="23" t="s">
        <v>234</v>
      </c>
      <c r="C30" s="23">
        <v>47463</v>
      </c>
      <c r="D30" s="23">
        <v>2</v>
      </c>
      <c r="E30" s="23">
        <v>0</v>
      </c>
      <c r="F30" s="23">
        <v>1</v>
      </c>
      <c r="G30" s="23">
        <v>127</v>
      </c>
      <c r="H30" s="23">
        <v>1</v>
      </c>
      <c r="I30" s="23">
        <v>1</v>
      </c>
      <c r="J30" s="23">
        <v>1</v>
      </c>
      <c r="K30" s="23">
        <f t="shared" si="3"/>
        <v>139</v>
      </c>
      <c r="L30" s="23">
        <f t="shared" si="4"/>
        <v>6597357</v>
      </c>
      <c r="M30" s="23">
        <v>1</v>
      </c>
      <c r="N30" s="23">
        <v>0</v>
      </c>
      <c r="O30" s="23">
        <v>16123</v>
      </c>
      <c r="P30" s="23">
        <f>O30+N30+M30+1</f>
        <v>16125</v>
      </c>
      <c r="Q30" s="23">
        <f>L30/P30</f>
        <v>409.13841860465118</v>
      </c>
      <c r="R30" s="23">
        <f t="shared" si="5"/>
        <v>1.7792397442803392</v>
      </c>
    </row>
    <row r="31" spans="1:18" x14ac:dyDescent="0.25">
      <c r="A31" s="23" t="s">
        <v>139</v>
      </c>
      <c r="B31" s="23" t="s">
        <v>140</v>
      </c>
      <c r="C31" s="23">
        <v>3393</v>
      </c>
      <c r="D31" s="23">
        <v>1</v>
      </c>
      <c r="E31" s="23">
        <v>1</v>
      </c>
      <c r="F31" s="23">
        <v>1</v>
      </c>
      <c r="G31" s="23">
        <v>72.475759999999994</v>
      </c>
      <c r="H31" s="23">
        <v>0</v>
      </c>
      <c r="I31" s="23">
        <v>3</v>
      </c>
      <c r="J31" s="23">
        <v>0</v>
      </c>
      <c r="K31" s="23">
        <f t="shared" si="3"/>
        <v>84.475759999999994</v>
      </c>
      <c r="L31" s="23">
        <f t="shared" si="4"/>
        <v>286626.25367999997</v>
      </c>
      <c r="M31" s="23">
        <v>0</v>
      </c>
      <c r="N31" s="23">
        <v>0</v>
      </c>
      <c r="O31" s="23">
        <v>17648.86</v>
      </c>
      <c r="P31" s="23">
        <f>O31+N31+M31+1</f>
        <v>17649.86</v>
      </c>
      <c r="Q31" s="23">
        <f>L31/P31</f>
        <v>16.239576613072284</v>
      </c>
      <c r="R31" s="23">
        <f t="shared" si="5"/>
        <v>7.0621820944622563E-2</v>
      </c>
    </row>
    <row r="32" spans="1:18" x14ac:dyDescent="0.25">
      <c r="A32" s="23" t="s">
        <v>361</v>
      </c>
      <c r="B32" s="23" t="s">
        <v>362</v>
      </c>
      <c r="C32" s="23">
        <v>446</v>
      </c>
      <c r="D32" s="23">
        <v>1</v>
      </c>
      <c r="E32" s="23">
        <v>1</v>
      </c>
      <c r="F32" s="23">
        <v>1</v>
      </c>
      <c r="G32" s="23">
        <v>8.3379259999999995</v>
      </c>
      <c r="H32" s="23">
        <v>3</v>
      </c>
      <c r="I32" s="23">
        <v>4</v>
      </c>
      <c r="J32" s="23">
        <v>0</v>
      </c>
      <c r="K32" s="23">
        <f t="shared" si="3"/>
        <v>10.337926</v>
      </c>
      <c r="L32" s="23">
        <f t="shared" si="4"/>
        <v>4610.7149959999997</v>
      </c>
      <c r="M32" s="23">
        <v>0</v>
      </c>
      <c r="N32" s="23">
        <v>0</v>
      </c>
      <c r="O32" s="23">
        <v>13906.59</v>
      </c>
      <c r="P32" s="23">
        <f>O32+N32+M32+1</f>
        <v>13907.59</v>
      </c>
      <c r="Q32" s="23">
        <f>L32/P32</f>
        <v>0.33152508781176321</v>
      </c>
      <c r="R32" s="23">
        <f t="shared" si="5"/>
        <v>1.4417189528972113E-3</v>
      </c>
    </row>
    <row r="33" spans="1:18" x14ac:dyDescent="0.25">
      <c r="A33" s="23" t="s">
        <v>384</v>
      </c>
      <c r="B33" s="23" t="s">
        <v>385</v>
      </c>
      <c r="C33" s="23">
        <v>895</v>
      </c>
      <c r="D33" s="23">
        <v>1</v>
      </c>
      <c r="E33" s="23">
        <v>1</v>
      </c>
      <c r="F33" s="23">
        <v>1</v>
      </c>
      <c r="G33" s="23">
        <v>5.5810769999999996</v>
      </c>
      <c r="H33" s="23">
        <v>1</v>
      </c>
      <c r="I33" s="23">
        <v>5</v>
      </c>
      <c r="J33" s="23">
        <v>1</v>
      </c>
      <c r="K33" s="23">
        <f t="shared" si="3"/>
        <v>11.581077000000001</v>
      </c>
      <c r="L33" s="23">
        <f t="shared" si="4"/>
        <v>10365.063915000001</v>
      </c>
      <c r="M33" s="23">
        <v>0</v>
      </c>
      <c r="N33" s="23">
        <v>0</v>
      </c>
      <c r="O33" s="23">
        <v>14763.57</v>
      </c>
      <c r="P33" s="23">
        <f>O33+N33+M33+1</f>
        <v>14764.57</v>
      </c>
      <c r="Q33" s="23">
        <f>L33/P33</f>
        <v>0.70202274194236614</v>
      </c>
      <c r="R33" s="23">
        <f t="shared" si="5"/>
        <v>3.0529197627355703E-3</v>
      </c>
    </row>
    <row r="34" spans="1:18" x14ac:dyDescent="0.25">
      <c r="A34" s="23" t="s">
        <v>173</v>
      </c>
      <c r="B34" s="23" t="s">
        <v>174</v>
      </c>
      <c r="C34" s="23">
        <v>12785</v>
      </c>
      <c r="D34" s="23">
        <v>1</v>
      </c>
      <c r="E34" s="23">
        <v>1</v>
      </c>
      <c r="F34" s="23">
        <v>1</v>
      </c>
      <c r="G34" s="23">
        <v>37.682110000000002</v>
      </c>
      <c r="H34" s="23">
        <v>0</v>
      </c>
      <c r="I34" s="23">
        <v>2</v>
      </c>
      <c r="J34" s="23">
        <v>1</v>
      </c>
      <c r="K34" s="23">
        <f t="shared" si="3"/>
        <v>49.682110000000002</v>
      </c>
      <c r="L34" s="23">
        <f t="shared" si="4"/>
        <v>635185.77635000006</v>
      </c>
      <c r="M34" s="23">
        <v>0</v>
      </c>
      <c r="N34" s="23">
        <v>0</v>
      </c>
      <c r="O34" s="23">
        <v>11326.56</v>
      </c>
      <c r="P34" s="23">
        <f>O34+N34+M34+1</f>
        <v>11327.56</v>
      </c>
      <c r="Q34" s="23">
        <f>L34/P34</f>
        <v>56.074368738722207</v>
      </c>
      <c r="R34" s="23">
        <f t="shared" si="5"/>
        <v>0.243853280353446</v>
      </c>
    </row>
    <row r="35" spans="1:18" x14ac:dyDescent="0.25">
      <c r="A35" s="23" t="s">
        <v>197</v>
      </c>
      <c r="B35" s="23" t="s">
        <v>198</v>
      </c>
      <c r="C35" s="23">
        <v>4514</v>
      </c>
      <c r="D35" s="23">
        <v>1</v>
      </c>
      <c r="E35" s="23">
        <v>0</v>
      </c>
      <c r="F35" s="23">
        <v>1</v>
      </c>
      <c r="G35" s="23">
        <v>50.928710000000002</v>
      </c>
      <c r="H35" s="23">
        <v>1</v>
      </c>
      <c r="I35" s="23">
        <v>4</v>
      </c>
      <c r="J35" s="23">
        <v>0</v>
      </c>
      <c r="K35" s="23">
        <f t="shared" si="3"/>
        <v>57.928710000000002</v>
      </c>
      <c r="L35" s="23">
        <f t="shared" si="4"/>
        <v>261490.19694000002</v>
      </c>
      <c r="M35" s="23">
        <v>0</v>
      </c>
      <c r="N35" s="23">
        <v>0</v>
      </c>
      <c r="O35" s="23">
        <v>9018.3070000000007</v>
      </c>
      <c r="P35" s="23">
        <f>O35+N35+M35+1</f>
        <v>9019.3070000000007</v>
      </c>
      <c r="Q35" s="23">
        <f>L35/P35</f>
        <v>28.992271461654425</v>
      </c>
      <c r="R35" s="23">
        <f t="shared" si="5"/>
        <v>0.12608007294320067</v>
      </c>
    </row>
    <row r="36" spans="1:18" x14ac:dyDescent="0.25">
      <c r="A36" s="23" t="s">
        <v>245</v>
      </c>
      <c r="B36" s="23" t="s">
        <v>246</v>
      </c>
      <c r="C36" s="23">
        <v>6250</v>
      </c>
      <c r="D36" s="23">
        <v>1</v>
      </c>
      <c r="E36" s="23">
        <v>1</v>
      </c>
      <c r="F36" s="23">
        <v>1</v>
      </c>
      <c r="G36" s="23">
        <v>18.272089999999999</v>
      </c>
      <c r="H36" s="23">
        <v>3</v>
      </c>
      <c r="I36" s="23">
        <v>4</v>
      </c>
      <c r="J36" s="23">
        <v>1</v>
      </c>
      <c r="K36" s="23">
        <f t="shared" si="3"/>
        <v>19.272089999999999</v>
      </c>
      <c r="L36" s="23">
        <f t="shared" si="4"/>
        <v>120450.56249999999</v>
      </c>
      <c r="M36" s="23">
        <v>0</v>
      </c>
      <c r="N36" s="23">
        <v>0</v>
      </c>
      <c r="O36" s="23">
        <v>14362.09</v>
      </c>
      <c r="P36" s="23">
        <f>O36+N36+M36+1</f>
        <v>14363.09</v>
      </c>
      <c r="Q36" s="23">
        <f>L36/P36</f>
        <v>8.3861176459940019</v>
      </c>
      <c r="R36" s="23">
        <f t="shared" si="5"/>
        <v>3.6469109566513794E-2</v>
      </c>
    </row>
    <row r="37" spans="1:18" x14ac:dyDescent="0.25">
      <c r="A37" s="23" t="s">
        <v>313</v>
      </c>
      <c r="B37" s="23" t="s">
        <v>314</v>
      </c>
      <c r="C37" s="23">
        <v>759</v>
      </c>
      <c r="D37" s="23">
        <v>3</v>
      </c>
      <c r="E37" s="23">
        <v>1</v>
      </c>
      <c r="F37" s="23">
        <v>1</v>
      </c>
      <c r="G37" s="23">
        <v>23.909130000000001</v>
      </c>
      <c r="H37" s="23">
        <v>1</v>
      </c>
      <c r="I37" s="23">
        <v>4</v>
      </c>
      <c r="J37" s="23">
        <v>0</v>
      </c>
      <c r="K37" s="23">
        <f t="shared" si="3"/>
        <v>37.909130000000005</v>
      </c>
      <c r="L37" s="23">
        <f t="shared" si="4"/>
        <v>28773.029670000004</v>
      </c>
      <c r="M37" s="23">
        <v>0</v>
      </c>
      <c r="N37" s="23">
        <v>0</v>
      </c>
      <c r="O37" s="23">
        <v>10666.36</v>
      </c>
      <c r="P37" s="23">
        <f>O37+N37+M37+1</f>
        <v>10667.36</v>
      </c>
      <c r="Q37" s="23">
        <f>L37/P37</f>
        <v>2.6972962073090252</v>
      </c>
      <c r="R37" s="23">
        <f t="shared" si="5"/>
        <v>1.1729860594632218E-2</v>
      </c>
    </row>
    <row r="38" spans="1:18" x14ac:dyDescent="0.25">
      <c r="A38" s="23" t="s">
        <v>309</v>
      </c>
      <c r="B38" s="23" t="s">
        <v>310</v>
      </c>
      <c r="C38" s="23">
        <v>2953</v>
      </c>
      <c r="D38" s="23">
        <v>1</v>
      </c>
      <c r="E38" s="23">
        <v>1</v>
      </c>
      <c r="F38" s="23">
        <v>1</v>
      </c>
      <c r="G38" s="23">
        <v>13.16906</v>
      </c>
      <c r="H38" s="23">
        <v>2</v>
      </c>
      <c r="I38" s="23">
        <v>4</v>
      </c>
      <c r="J38" s="23">
        <v>0</v>
      </c>
      <c r="K38" s="23">
        <f t="shared" si="3"/>
        <v>18.169060000000002</v>
      </c>
      <c r="L38" s="23">
        <f t="shared" si="4"/>
        <v>53653.234180000007</v>
      </c>
      <c r="M38" s="23">
        <v>0</v>
      </c>
      <c r="N38" s="23">
        <v>0</v>
      </c>
      <c r="O38" s="23">
        <v>13516.93</v>
      </c>
      <c r="P38" s="23">
        <f>O38+N38+M38+1</f>
        <v>13517.93</v>
      </c>
      <c r="Q38" s="23">
        <f>L38/P38</f>
        <v>3.969042166958995</v>
      </c>
      <c r="R38" s="23">
        <f t="shared" si="5"/>
        <v>1.7260362872453368E-2</v>
      </c>
    </row>
    <row r="39" spans="1:18" x14ac:dyDescent="0.25">
      <c r="A39" s="23" t="s">
        <v>215</v>
      </c>
      <c r="B39" s="23" t="s">
        <v>216</v>
      </c>
      <c r="C39" s="23">
        <v>7986</v>
      </c>
      <c r="D39" s="23">
        <v>1</v>
      </c>
      <c r="E39" s="23">
        <v>1</v>
      </c>
      <c r="F39" s="23">
        <v>1</v>
      </c>
      <c r="G39" s="23">
        <v>21.911960000000001</v>
      </c>
      <c r="H39" s="23">
        <v>0</v>
      </c>
      <c r="I39" s="23">
        <v>3</v>
      </c>
      <c r="J39" s="23">
        <v>1</v>
      </c>
      <c r="K39" s="23">
        <f t="shared" si="3"/>
        <v>32.911960000000001</v>
      </c>
      <c r="L39" s="23">
        <f t="shared" si="4"/>
        <v>262834.91256000003</v>
      </c>
      <c r="M39" s="23">
        <v>0</v>
      </c>
      <c r="N39" s="23">
        <v>0</v>
      </c>
      <c r="O39" s="23">
        <v>13975.59</v>
      </c>
      <c r="P39" s="23">
        <f>O39+N39+M39+1</f>
        <v>13976.59</v>
      </c>
      <c r="Q39" s="23">
        <f>L39/P39</f>
        <v>18.8053675868005</v>
      </c>
      <c r="R39" s="23">
        <f t="shared" si="5"/>
        <v>8.1779798461234829E-2</v>
      </c>
    </row>
    <row r="40" spans="1:18" x14ac:dyDescent="0.25">
      <c r="A40" s="23" t="s">
        <v>311</v>
      </c>
      <c r="B40" s="23" t="s">
        <v>312</v>
      </c>
      <c r="C40" s="23">
        <v>1236</v>
      </c>
      <c r="D40" s="23">
        <v>1</v>
      </c>
      <c r="E40" s="23">
        <v>1</v>
      </c>
      <c r="F40" s="23">
        <v>1</v>
      </c>
      <c r="G40" s="23">
        <v>20.328140000000001</v>
      </c>
      <c r="H40" s="23">
        <v>1</v>
      </c>
      <c r="I40" s="23">
        <v>5</v>
      </c>
      <c r="J40" s="23">
        <v>1</v>
      </c>
      <c r="K40" s="23">
        <f t="shared" si="3"/>
        <v>26.328140000000001</v>
      </c>
      <c r="L40" s="23">
        <f t="shared" si="4"/>
        <v>32541.581040000001</v>
      </c>
      <c r="M40" s="23">
        <v>0</v>
      </c>
      <c r="N40" s="23">
        <v>0</v>
      </c>
      <c r="O40" s="23">
        <v>15925.08</v>
      </c>
      <c r="P40" s="23">
        <f>O40+N40+M40+1</f>
        <v>15926.08</v>
      </c>
      <c r="Q40" s="23">
        <f>L40/P40</f>
        <v>2.0432888092989612</v>
      </c>
      <c r="R40" s="23">
        <f t="shared" si="5"/>
        <v>8.8857474469072849E-3</v>
      </c>
    </row>
    <row r="41" spans="1:18" x14ac:dyDescent="0.25">
      <c r="A41" s="23" t="s">
        <v>386</v>
      </c>
      <c r="B41" s="23" t="s">
        <v>387</v>
      </c>
      <c r="C41" s="23">
        <v>13505</v>
      </c>
      <c r="D41" s="23">
        <v>1</v>
      </c>
      <c r="E41" s="23">
        <v>1</v>
      </c>
      <c r="F41" s="23">
        <v>1</v>
      </c>
      <c r="G41" s="23">
        <v>68.802890000000005</v>
      </c>
      <c r="H41" s="23">
        <v>1</v>
      </c>
      <c r="I41" s="23">
        <v>3</v>
      </c>
      <c r="J41" s="23">
        <v>1</v>
      </c>
      <c r="K41" s="23">
        <f t="shared" si="3"/>
        <v>76.802890000000005</v>
      </c>
      <c r="L41" s="23">
        <f t="shared" si="4"/>
        <v>1037223.02945</v>
      </c>
      <c r="M41" s="23">
        <v>0</v>
      </c>
      <c r="N41" s="23">
        <v>0</v>
      </c>
      <c r="O41" s="23">
        <v>15967.86</v>
      </c>
      <c r="P41" s="23">
        <f>O41+N41+M41+1</f>
        <v>15968.86</v>
      </c>
      <c r="Q41" s="23">
        <f>L41/P41</f>
        <v>64.952853832396301</v>
      </c>
      <c r="R41" s="23">
        <f t="shared" si="5"/>
        <v>0.28246357171044034</v>
      </c>
    </row>
    <row r="42" spans="1:18" x14ac:dyDescent="0.25">
      <c r="A42" s="23" t="s">
        <v>115</v>
      </c>
      <c r="B42" s="23" t="s">
        <v>116</v>
      </c>
      <c r="C42" s="23">
        <v>30438</v>
      </c>
      <c r="D42" s="23">
        <v>2</v>
      </c>
      <c r="E42" s="23">
        <v>1</v>
      </c>
      <c r="F42" s="23">
        <v>1</v>
      </c>
      <c r="G42" s="23">
        <v>245.8383</v>
      </c>
      <c r="H42" s="23">
        <v>0</v>
      </c>
      <c r="I42" s="23">
        <v>2</v>
      </c>
      <c r="J42" s="23">
        <v>1</v>
      </c>
      <c r="K42" s="23">
        <f t="shared" si="3"/>
        <v>260.8383</v>
      </c>
      <c r="L42" s="23">
        <f t="shared" si="4"/>
        <v>7939396.1754000001</v>
      </c>
      <c r="M42" s="23">
        <v>0</v>
      </c>
      <c r="N42" s="23">
        <v>0</v>
      </c>
      <c r="O42" s="23">
        <v>14305.42</v>
      </c>
      <c r="P42" s="23">
        <f>O42+N42+M42+1</f>
        <v>14306.42</v>
      </c>
      <c r="Q42" s="23">
        <f>L42/P42</f>
        <v>554.95338284490458</v>
      </c>
      <c r="R42" s="23">
        <f t="shared" si="5"/>
        <v>2.4133522301521952</v>
      </c>
    </row>
    <row r="43" spans="1:18" x14ac:dyDescent="0.25">
      <c r="A43" s="23" t="s">
        <v>183</v>
      </c>
      <c r="B43" s="23" t="s">
        <v>184</v>
      </c>
      <c r="C43" s="23">
        <v>19764</v>
      </c>
      <c r="D43" s="23">
        <v>1</v>
      </c>
      <c r="E43" s="23">
        <v>1</v>
      </c>
      <c r="F43" s="23">
        <v>1</v>
      </c>
      <c r="G43" s="23">
        <v>62.157510000000002</v>
      </c>
      <c r="H43" s="23">
        <v>0</v>
      </c>
      <c r="I43" s="23">
        <v>3</v>
      </c>
      <c r="J43" s="23">
        <v>1</v>
      </c>
      <c r="K43" s="23">
        <f t="shared" si="3"/>
        <v>73.157510000000002</v>
      </c>
      <c r="L43" s="23">
        <f t="shared" si="4"/>
        <v>1445885.02764</v>
      </c>
      <c r="M43" s="23">
        <v>0</v>
      </c>
      <c r="N43" s="23">
        <v>0</v>
      </c>
      <c r="O43" s="23">
        <v>16054.59</v>
      </c>
      <c r="P43" s="23">
        <f>O43+N43+M43+1</f>
        <v>16055.59</v>
      </c>
      <c r="Q43" s="23">
        <f>L43/P43</f>
        <v>90.054929631362029</v>
      </c>
      <c r="R43" s="23">
        <f t="shared" si="5"/>
        <v>0.39162616533285638</v>
      </c>
    </row>
    <row r="44" spans="1:18" x14ac:dyDescent="0.25">
      <c r="A44" s="23" t="s">
        <v>99</v>
      </c>
      <c r="B44" s="23" t="s">
        <v>100</v>
      </c>
      <c r="C44" s="23">
        <v>57647</v>
      </c>
      <c r="D44" s="23">
        <v>1</v>
      </c>
      <c r="E44" s="23">
        <v>0</v>
      </c>
      <c r="F44" s="23">
        <v>1</v>
      </c>
      <c r="G44" s="23">
        <v>55.586370000000002</v>
      </c>
      <c r="H44" s="23">
        <v>0</v>
      </c>
      <c r="I44" s="23">
        <v>1</v>
      </c>
      <c r="J44" s="23">
        <v>1</v>
      </c>
      <c r="K44" s="23">
        <f t="shared" si="3"/>
        <v>67.586370000000002</v>
      </c>
      <c r="L44" s="23">
        <f t="shared" si="4"/>
        <v>3896151.4713900001</v>
      </c>
      <c r="M44" s="23">
        <v>0</v>
      </c>
      <c r="N44" s="23">
        <v>0</v>
      </c>
      <c r="O44" s="23">
        <v>16052.43</v>
      </c>
      <c r="P44" s="23">
        <f>O44+N44+M44+1</f>
        <v>16053.43</v>
      </c>
      <c r="Q44" s="23">
        <f>L44/P44</f>
        <v>242.6990039754744</v>
      </c>
      <c r="R44" s="23">
        <f t="shared" si="5"/>
        <v>1.0554367278514654</v>
      </c>
    </row>
    <row r="45" spans="1:18" x14ac:dyDescent="0.25">
      <c r="A45" s="23" t="s">
        <v>291</v>
      </c>
      <c r="B45" s="23" t="s">
        <v>292</v>
      </c>
      <c r="C45" s="23">
        <v>1358</v>
      </c>
      <c r="D45" s="23">
        <v>1</v>
      </c>
      <c r="E45" s="23">
        <v>1</v>
      </c>
      <c r="F45" s="23">
        <v>1</v>
      </c>
      <c r="G45" s="23">
        <v>33</v>
      </c>
      <c r="H45" s="23">
        <v>2</v>
      </c>
      <c r="I45" s="23">
        <v>4</v>
      </c>
      <c r="J45" s="23">
        <v>0</v>
      </c>
      <c r="K45" s="23">
        <f t="shared" si="3"/>
        <v>38</v>
      </c>
      <c r="L45" s="23">
        <f t="shared" si="4"/>
        <v>51604</v>
      </c>
      <c r="M45" s="23">
        <v>0</v>
      </c>
      <c r="N45" s="23">
        <v>0</v>
      </c>
      <c r="O45" s="23">
        <v>12204.34</v>
      </c>
      <c r="P45" s="23">
        <f>O45+N45+M45+1</f>
        <v>12205.34</v>
      </c>
      <c r="Q45" s="23">
        <f>L45/P45</f>
        <v>4.2279854555465066</v>
      </c>
      <c r="R45" s="23">
        <f t="shared" si="5"/>
        <v>1.8386441895148983E-2</v>
      </c>
    </row>
    <row r="46" spans="1:18" x14ac:dyDescent="0.25">
      <c r="A46" s="23" t="s">
        <v>213</v>
      </c>
      <c r="B46" s="23" t="s">
        <v>214</v>
      </c>
      <c r="C46" s="23">
        <v>6926</v>
      </c>
      <c r="D46" s="23">
        <v>1</v>
      </c>
      <c r="E46" s="23">
        <v>1</v>
      </c>
      <c r="F46" s="23">
        <v>1</v>
      </c>
      <c r="G46" s="23">
        <v>81.789209999999997</v>
      </c>
      <c r="H46" s="23">
        <v>2</v>
      </c>
      <c r="I46" s="23">
        <v>3</v>
      </c>
      <c r="J46" s="23">
        <v>1</v>
      </c>
      <c r="K46" s="23">
        <f t="shared" si="3"/>
        <v>86.789209999999997</v>
      </c>
      <c r="L46" s="23">
        <f t="shared" si="4"/>
        <v>601102.06845999998</v>
      </c>
      <c r="M46" s="23">
        <v>1</v>
      </c>
      <c r="N46" s="23">
        <v>0</v>
      </c>
      <c r="O46" s="23">
        <v>16268.13</v>
      </c>
      <c r="P46" s="23">
        <f>O46+N46+M46+1</f>
        <v>16270.13</v>
      </c>
      <c r="Q46" s="23">
        <f>L46/P46</f>
        <v>36.94513003030707</v>
      </c>
      <c r="R46" s="23">
        <f t="shared" si="5"/>
        <v>0.16066504810697374</v>
      </c>
    </row>
    <row r="47" spans="1:18" x14ac:dyDescent="0.25">
      <c r="A47" s="23" t="s">
        <v>237</v>
      </c>
      <c r="B47" s="23" t="s">
        <v>238</v>
      </c>
      <c r="C47" s="23">
        <v>5359</v>
      </c>
      <c r="D47" s="23">
        <v>1</v>
      </c>
      <c r="E47" s="23">
        <v>1</v>
      </c>
      <c r="F47" s="23">
        <v>1</v>
      </c>
      <c r="G47" s="23">
        <v>18.796779999999998</v>
      </c>
      <c r="H47" s="23">
        <v>0</v>
      </c>
      <c r="I47" s="23">
        <v>4</v>
      </c>
      <c r="J47" s="23">
        <v>0</v>
      </c>
      <c r="K47" s="23">
        <f t="shared" si="3"/>
        <v>29.796779999999998</v>
      </c>
      <c r="L47" s="23">
        <f t="shared" si="4"/>
        <v>159680.94402</v>
      </c>
      <c r="M47" s="23">
        <v>0</v>
      </c>
      <c r="N47" s="23">
        <v>0</v>
      </c>
      <c r="O47" s="23">
        <v>15779.06</v>
      </c>
      <c r="P47" s="23">
        <f>O47+N47+M47+1</f>
        <v>15780.06</v>
      </c>
      <c r="Q47" s="23">
        <f>L47/P47</f>
        <v>10.119159497492404</v>
      </c>
      <c r="R47" s="23">
        <f t="shared" si="5"/>
        <v>4.4005671278814676E-2</v>
      </c>
    </row>
    <row r="48" spans="1:18" x14ac:dyDescent="0.25">
      <c r="A48" s="23" t="s">
        <v>279</v>
      </c>
      <c r="B48" s="23" t="s">
        <v>280</v>
      </c>
      <c r="C48" s="23">
        <v>4657</v>
      </c>
      <c r="D48" s="23">
        <v>1</v>
      </c>
      <c r="E48" s="23">
        <v>2</v>
      </c>
      <c r="F48" s="23">
        <v>1</v>
      </c>
      <c r="G48" s="23">
        <v>29.411560000000001</v>
      </c>
      <c r="H48" s="23">
        <v>2</v>
      </c>
      <c r="I48" s="23">
        <v>4</v>
      </c>
      <c r="J48" s="23">
        <v>0</v>
      </c>
      <c r="K48" s="23">
        <f t="shared" si="3"/>
        <v>35.411560000000001</v>
      </c>
      <c r="L48" s="23">
        <f t="shared" si="4"/>
        <v>164911.63492000001</v>
      </c>
      <c r="M48" s="23">
        <v>0</v>
      </c>
      <c r="N48" s="23">
        <v>0</v>
      </c>
      <c r="O48" s="23">
        <v>13712.48</v>
      </c>
      <c r="P48" s="23">
        <f>O48+N48+M48+1</f>
        <v>13713.48</v>
      </c>
      <c r="Q48" s="23">
        <f>L48/P48</f>
        <v>12.025513211817863</v>
      </c>
      <c r="R48" s="23">
        <f t="shared" si="5"/>
        <v>5.2295922550626539E-2</v>
      </c>
    </row>
    <row r="49" spans="1:18" x14ac:dyDescent="0.25">
      <c r="A49" s="23" t="s">
        <v>235</v>
      </c>
      <c r="B49" s="23" t="s">
        <v>236</v>
      </c>
      <c r="C49" s="23">
        <v>2668</v>
      </c>
      <c r="D49" s="23">
        <v>1</v>
      </c>
      <c r="E49" s="23">
        <v>2</v>
      </c>
      <c r="F49" s="23">
        <v>1</v>
      </c>
      <c r="G49" s="23">
        <v>65.372249999999994</v>
      </c>
      <c r="H49" s="23">
        <v>4</v>
      </c>
      <c r="I49" s="23">
        <v>4</v>
      </c>
      <c r="J49" s="23">
        <v>1</v>
      </c>
      <c r="K49" s="23">
        <f t="shared" si="3"/>
        <v>64.372249999999994</v>
      </c>
      <c r="L49" s="23">
        <f t="shared" si="4"/>
        <v>171745.16299999997</v>
      </c>
      <c r="M49" s="23">
        <v>0</v>
      </c>
      <c r="N49" s="23">
        <v>0</v>
      </c>
      <c r="O49" s="23">
        <v>14279.4</v>
      </c>
      <c r="P49" s="23">
        <f>O49+N49+M49+1</f>
        <v>14280.4</v>
      </c>
      <c r="Q49" s="23">
        <f>L49/P49</f>
        <v>12.026635318338419</v>
      </c>
      <c r="R49" s="23">
        <f t="shared" si="5"/>
        <v>5.2300802308742386E-2</v>
      </c>
    </row>
    <row r="50" spans="1:18" x14ac:dyDescent="0.25">
      <c r="A50" s="23" t="s">
        <v>388</v>
      </c>
      <c r="B50" s="23" t="s">
        <v>389</v>
      </c>
      <c r="C50" s="23">
        <v>3547</v>
      </c>
      <c r="D50" s="23">
        <v>1</v>
      </c>
      <c r="E50" s="23">
        <v>1</v>
      </c>
      <c r="F50" s="23">
        <v>1</v>
      </c>
      <c r="G50" s="23">
        <v>5.0152419999999998</v>
      </c>
      <c r="H50" s="23">
        <v>2</v>
      </c>
      <c r="I50" s="23">
        <v>4</v>
      </c>
      <c r="J50" s="23">
        <v>1</v>
      </c>
      <c r="K50" s="23">
        <f t="shared" si="3"/>
        <v>9.0152420000000006</v>
      </c>
      <c r="L50" s="23">
        <f t="shared" si="4"/>
        <v>31977.063374000001</v>
      </c>
      <c r="M50" s="23">
        <v>0</v>
      </c>
      <c r="N50" s="23">
        <v>0</v>
      </c>
      <c r="O50" s="23">
        <v>13755.5</v>
      </c>
      <c r="P50" s="23">
        <f>O50+N50+M50+1</f>
        <v>13756.5</v>
      </c>
      <c r="Q50" s="23">
        <f>L50/P50</f>
        <v>2.3245057517537164</v>
      </c>
      <c r="R50" s="23">
        <f t="shared" si="5"/>
        <v>1.010868896994227E-2</v>
      </c>
    </row>
    <row r="51" spans="1:18" x14ac:dyDescent="0.25">
      <c r="A51" s="23" t="s">
        <v>157</v>
      </c>
      <c r="B51" s="23" t="s">
        <v>158</v>
      </c>
      <c r="C51" s="23">
        <v>3651</v>
      </c>
      <c r="D51" s="23">
        <v>2</v>
      </c>
      <c r="E51" s="23">
        <v>1</v>
      </c>
      <c r="F51" s="23">
        <v>1</v>
      </c>
      <c r="G51" s="23">
        <v>48.844799999999999</v>
      </c>
      <c r="H51" s="23">
        <v>0</v>
      </c>
      <c r="I51" s="23">
        <v>5</v>
      </c>
      <c r="J51" s="23">
        <v>1</v>
      </c>
      <c r="K51" s="23">
        <f t="shared" si="3"/>
        <v>60.844799999999999</v>
      </c>
      <c r="L51" s="23">
        <f t="shared" si="4"/>
        <v>222144.36480000001</v>
      </c>
      <c r="M51" s="23">
        <v>1</v>
      </c>
      <c r="N51" s="23">
        <v>0</v>
      </c>
      <c r="O51" s="23">
        <v>3460.569</v>
      </c>
      <c r="P51" s="23">
        <f>O51+N51+M51+1</f>
        <v>3462.569</v>
      </c>
      <c r="Q51" s="23">
        <f>L51/P51</f>
        <v>64.155938784180194</v>
      </c>
      <c r="R51" s="23">
        <f t="shared" si="5"/>
        <v>0.27899798925197339</v>
      </c>
    </row>
    <row r="52" spans="1:18" x14ac:dyDescent="0.25">
      <c r="A52" s="23" t="s">
        <v>125</v>
      </c>
      <c r="B52" s="23" t="s">
        <v>126</v>
      </c>
      <c r="C52" s="23">
        <v>46205</v>
      </c>
      <c r="D52" s="23">
        <v>1</v>
      </c>
      <c r="E52" s="23">
        <v>0</v>
      </c>
      <c r="F52" s="23">
        <v>1</v>
      </c>
      <c r="G52" s="23">
        <v>61.950949999999999</v>
      </c>
      <c r="H52" s="23">
        <v>0</v>
      </c>
      <c r="I52" s="23">
        <v>1</v>
      </c>
      <c r="J52" s="23">
        <v>1</v>
      </c>
      <c r="K52" s="23">
        <f t="shared" si="3"/>
        <v>73.950950000000006</v>
      </c>
      <c r="L52" s="23">
        <f t="shared" si="4"/>
        <v>3416903.6447500004</v>
      </c>
      <c r="M52" s="23">
        <v>0</v>
      </c>
      <c r="N52" s="23">
        <v>0</v>
      </c>
      <c r="O52" s="23">
        <v>15227.52</v>
      </c>
      <c r="P52" s="23">
        <f>O52+N52+M52+1</f>
        <v>15228.52</v>
      </c>
      <c r="Q52" s="23">
        <f>L52/P52</f>
        <v>224.37529351177923</v>
      </c>
      <c r="R52" s="23">
        <f t="shared" si="5"/>
        <v>0.97575153468168041</v>
      </c>
    </row>
    <row r="53" spans="1:18" x14ac:dyDescent="0.25">
      <c r="A53" s="23" t="s">
        <v>123</v>
      </c>
      <c r="B53" s="23" t="s">
        <v>124</v>
      </c>
      <c r="C53" s="23">
        <v>40705</v>
      </c>
      <c r="D53" s="23">
        <v>1</v>
      </c>
      <c r="E53" s="23">
        <v>0</v>
      </c>
      <c r="F53" s="23">
        <v>1</v>
      </c>
      <c r="G53" s="23">
        <v>79.682810000000003</v>
      </c>
      <c r="H53" s="23">
        <v>0</v>
      </c>
      <c r="I53" s="23">
        <v>2</v>
      </c>
      <c r="J53" s="23">
        <v>1</v>
      </c>
      <c r="K53" s="23">
        <f t="shared" si="3"/>
        <v>90.682810000000003</v>
      </c>
      <c r="L53" s="23">
        <f t="shared" si="4"/>
        <v>3691243.7810500003</v>
      </c>
      <c r="M53" s="23">
        <v>0</v>
      </c>
      <c r="N53" s="23">
        <v>0</v>
      </c>
      <c r="O53" s="23">
        <v>16938.09</v>
      </c>
      <c r="P53" s="23">
        <f>O53+N53+M53+1</f>
        <v>16939.09</v>
      </c>
      <c r="Q53" s="23">
        <f>L53/P53</f>
        <v>217.91275570588505</v>
      </c>
      <c r="R53" s="23">
        <f t="shared" si="5"/>
        <v>0.94764758846128883</v>
      </c>
    </row>
    <row r="54" spans="1:18" x14ac:dyDescent="0.25">
      <c r="A54" s="23" t="s">
        <v>329</v>
      </c>
      <c r="B54" s="23" t="s">
        <v>330</v>
      </c>
      <c r="C54" s="23">
        <v>562</v>
      </c>
      <c r="D54" s="23">
        <v>2</v>
      </c>
      <c r="E54" s="23">
        <v>1</v>
      </c>
      <c r="F54" s="23">
        <v>1</v>
      </c>
      <c r="G54" s="23">
        <v>35.6509</v>
      </c>
      <c r="H54" s="23">
        <v>0</v>
      </c>
      <c r="I54" s="23">
        <v>4</v>
      </c>
      <c r="J54" s="23">
        <v>0</v>
      </c>
      <c r="K54" s="23">
        <f t="shared" si="3"/>
        <v>49.6509</v>
      </c>
      <c r="L54" s="23">
        <f t="shared" si="4"/>
        <v>27903.805799999998</v>
      </c>
      <c r="M54" s="23">
        <v>1</v>
      </c>
      <c r="N54" s="23">
        <v>0</v>
      </c>
      <c r="O54" s="23">
        <v>17216.169999999998</v>
      </c>
      <c r="P54" s="23">
        <f>O54+N54+M54+1</f>
        <v>17218.169999999998</v>
      </c>
      <c r="Q54" s="23">
        <f>L54/P54</f>
        <v>1.6206022939720075</v>
      </c>
      <c r="R54" s="23">
        <f t="shared" si="5"/>
        <v>7.0475904485839611E-3</v>
      </c>
    </row>
    <row r="55" spans="1:18" x14ac:dyDescent="0.25">
      <c r="A55" s="23" t="s">
        <v>307</v>
      </c>
      <c r="B55" s="23" t="s">
        <v>308</v>
      </c>
      <c r="C55" s="23">
        <v>2613</v>
      </c>
      <c r="D55" s="23">
        <v>1</v>
      </c>
      <c r="E55" s="23">
        <v>1</v>
      </c>
      <c r="F55" s="23">
        <v>1</v>
      </c>
      <c r="G55" s="23">
        <v>19.89274</v>
      </c>
      <c r="H55" s="23">
        <v>2</v>
      </c>
      <c r="I55" s="23">
        <v>4</v>
      </c>
      <c r="J55" s="23">
        <v>1</v>
      </c>
      <c r="K55" s="23">
        <f t="shared" si="3"/>
        <v>23.89274</v>
      </c>
      <c r="L55" s="23">
        <f t="shared" si="4"/>
        <v>62431.729619999998</v>
      </c>
      <c r="M55" s="23">
        <v>0</v>
      </c>
      <c r="N55" s="23">
        <v>0</v>
      </c>
      <c r="O55" s="23">
        <v>13618.09</v>
      </c>
      <c r="P55" s="23">
        <f>O55+N55+M55+1</f>
        <v>13619.09</v>
      </c>
      <c r="Q55" s="23">
        <f>L55/P55</f>
        <v>4.5841337137797016</v>
      </c>
      <c r="R55" s="23">
        <f t="shared" si="5"/>
        <v>1.99352408030243E-2</v>
      </c>
    </row>
    <row r="56" spans="1:18" x14ac:dyDescent="0.25">
      <c r="A56" s="23" t="s">
        <v>113</v>
      </c>
      <c r="B56" s="23" t="s">
        <v>114</v>
      </c>
      <c r="C56" s="23">
        <v>41725</v>
      </c>
      <c r="D56" s="23">
        <v>1</v>
      </c>
      <c r="E56" s="23">
        <v>0</v>
      </c>
      <c r="F56" s="23">
        <v>1</v>
      </c>
      <c r="G56" s="23">
        <v>113.96299999999999</v>
      </c>
      <c r="H56" s="23">
        <v>0</v>
      </c>
      <c r="I56" s="23">
        <v>2</v>
      </c>
      <c r="J56" s="23">
        <v>1</v>
      </c>
      <c r="K56" s="23">
        <f t="shared" si="3"/>
        <v>124.96299999999999</v>
      </c>
      <c r="L56" s="23">
        <f t="shared" si="4"/>
        <v>5214081.1749999998</v>
      </c>
      <c r="M56" s="23">
        <v>0</v>
      </c>
      <c r="N56" s="23">
        <v>0</v>
      </c>
      <c r="O56" s="23">
        <v>16082.09</v>
      </c>
      <c r="P56" s="23">
        <f>O56+N56+M56+1</f>
        <v>16083.09</v>
      </c>
      <c r="Q56" s="23">
        <f>L56/P56</f>
        <v>324.19648058923997</v>
      </c>
      <c r="R56" s="23">
        <f t="shared" si="5"/>
        <v>1.4098486893199031</v>
      </c>
    </row>
    <row r="57" spans="1:18" x14ac:dyDescent="0.25">
      <c r="A57" s="23" t="s">
        <v>323</v>
      </c>
      <c r="B57" s="23" t="s">
        <v>324</v>
      </c>
      <c r="C57" s="23">
        <v>1323</v>
      </c>
      <c r="D57" s="23">
        <v>2</v>
      </c>
      <c r="E57" s="23">
        <v>2</v>
      </c>
      <c r="F57" s="23">
        <v>1</v>
      </c>
      <c r="G57" s="23">
        <v>20.733799999999999</v>
      </c>
      <c r="H57" s="23">
        <v>1</v>
      </c>
      <c r="I57" s="23">
        <v>3</v>
      </c>
      <c r="J57" s="23">
        <v>1</v>
      </c>
      <c r="K57" s="23">
        <f t="shared" si="3"/>
        <v>32.733800000000002</v>
      </c>
      <c r="L57" s="23">
        <f t="shared" si="4"/>
        <v>43306.8174</v>
      </c>
      <c r="M57" s="23">
        <v>1</v>
      </c>
      <c r="N57" s="23">
        <v>0</v>
      </c>
      <c r="O57" s="23">
        <v>15472.97</v>
      </c>
      <c r="P57" s="23">
        <f>O57+N57+M57+1</f>
        <v>15474.97</v>
      </c>
      <c r="Q57" s="23">
        <f>L57/P57</f>
        <v>2.7985073573648287</v>
      </c>
      <c r="R57" s="23">
        <f t="shared" si="5"/>
        <v>1.217000234753276E-2</v>
      </c>
    </row>
    <row r="58" spans="1:18" x14ac:dyDescent="0.25">
      <c r="A58" s="23" t="s">
        <v>147</v>
      </c>
      <c r="B58" s="23" t="s">
        <v>148</v>
      </c>
      <c r="C58" s="23">
        <v>26863</v>
      </c>
      <c r="D58" s="23">
        <v>1</v>
      </c>
      <c r="E58" s="23">
        <v>1</v>
      </c>
      <c r="F58" s="23">
        <v>1</v>
      </c>
      <c r="G58" s="23">
        <v>103.30159999999999</v>
      </c>
      <c r="H58" s="23">
        <v>0</v>
      </c>
      <c r="I58" s="23">
        <v>4</v>
      </c>
      <c r="J58" s="23">
        <v>0</v>
      </c>
      <c r="K58" s="23">
        <f t="shared" si="3"/>
        <v>114.30159999999999</v>
      </c>
      <c r="L58" s="23">
        <f t="shared" si="4"/>
        <v>3070483.8807999999</v>
      </c>
      <c r="M58" s="23">
        <v>0</v>
      </c>
      <c r="N58" s="23">
        <v>0</v>
      </c>
      <c r="O58" s="23">
        <v>15219.61</v>
      </c>
      <c r="P58" s="23">
        <f>O58+N58+M58+1</f>
        <v>15220.61</v>
      </c>
      <c r="Q58" s="23">
        <f>L58/P58</f>
        <v>201.73198582711206</v>
      </c>
      <c r="R58" s="23">
        <f t="shared" si="5"/>
        <v>0.87728150316538256</v>
      </c>
    </row>
    <row r="59" spans="1:18" x14ac:dyDescent="0.25">
      <c r="A59" s="23" t="s">
        <v>185</v>
      </c>
      <c r="B59" s="23" t="s">
        <v>186</v>
      </c>
      <c r="C59" s="23">
        <v>7366</v>
      </c>
      <c r="D59" s="23">
        <v>2</v>
      </c>
      <c r="E59" s="23">
        <v>2</v>
      </c>
      <c r="F59" s="23">
        <v>1</v>
      </c>
      <c r="G59" s="23">
        <v>92.924700000000001</v>
      </c>
      <c r="H59" s="23">
        <v>0</v>
      </c>
      <c r="I59" s="23">
        <v>2</v>
      </c>
      <c r="J59" s="23">
        <v>1</v>
      </c>
      <c r="K59" s="23">
        <f t="shared" si="3"/>
        <v>108.9247</v>
      </c>
      <c r="L59" s="23">
        <f t="shared" si="4"/>
        <v>802339.34019999998</v>
      </c>
      <c r="M59" s="23">
        <v>1</v>
      </c>
      <c r="N59" s="23">
        <v>0</v>
      </c>
      <c r="O59" s="23">
        <v>15993.04</v>
      </c>
      <c r="P59" s="23">
        <f>O59+N59+M59+1</f>
        <v>15995.04</v>
      </c>
      <c r="Q59" s="23">
        <f>L59/P59</f>
        <v>50.161758907761403</v>
      </c>
      <c r="R59" s="23">
        <f t="shared" si="5"/>
        <v>0.21814083213226462</v>
      </c>
    </row>
    <row r="60" spans="1:18" x14ac:dyDescent="0.25">
      <c r="A60" s="23" t="s">
        <v>355</v>
      </c>
      <c r="B60" s="23" t="s">
        <v>356</v>
      </c>
      <c r="C60" s="23">
        <v>430</v>
      </c>
      <c r="D60" s="23">
        <v>1</v>
      </c>
      <c r="E60" s="23">
        <v>1</v>
      </c>
      <c r="F60" s="23">
        <v>1</v>
      </c>
      <c r="G60" s="23">
        <v>17.024809999999999</v>
      </c>
      <c r="H60" s="23">
        <v>2</v>
      </c>
      <c r="I60" s="23">
        <v>4</v>
      </c>
      <c r="J60" s="23">
        <v>0</v>
      </c>
      <c r="K60" s="23">
        <f t="shared" si="3"/>
        <v>22.024809999999999</v>
      </c>
      <c r="L60" s="23">
        <f t="shared" si="4"/>
        <v>9470.6682999999994</v>
      </c>
      <c r="M60" s="23">
        <v>0</v>
      </c>
      <c r="N60" s="23">
        <v>0</v>
      </c>
      <c r="O60" s="23">
        <v>16778.009999999998</v>
      </c>
      <c r="P60" s="23">
        <f>O60+N60+M60+1</f>
        <v>16779.009999999998</v>
      </c>
      <c r="Q60" s="23">
        <f>L60/P60</f>
        <v>0.56443546430927694</v>
      </c>
      <c r="R60" s="23">
        <f t="shared" si="5"/>
        <v>2.4545874098193909E-3</v>
      </c>
    </row>
    <row r="61" spans="1:18" x14ac:dyDescent="0.25">
      <c r="A61" s="23" t="s">
        <v>367</v>
      </c>
      <c r="B61" s="23" t="s">
        <v>368</v>
      </c>
      <c r="C61" s="23">
        <v>518</v>
      </c>
      <c r="D61" s="23">
        <v>1</v>
      </c>
      <c r="E61" s="23">
        <v>1</v>
      </c>
      <c r="F61" s="23">
        <v>1</v>
      </c>
      <c r="G61" s="23">
        <v>11.10075</v>
      </c>
      <c r="H61" s="23">
        <v>1</v>
      </c>
      <c r="I61" s="23">
        <v>4</v>
      </c>
      <c r="J61" s="23">
        <v>0</v>
      </c>
      <c r="K61" s="23">
        <f t="shared" si="3"/>
        <v>19.100749999999998</v>
      </c>
      <c r="L61" s="23">
        <f t="shared" si="4"/>
        <v>9894.1884999999984</v>
      </c>
      <c r="M61" s="23">
        <v>0</v>
      </c>
      <c r="N61" s="23">
        <v>0</v>
      </c>
      <c r="O61" s="23">
        <v>17007.96</v>
      </c>
      <c r="P61" s="23">
        <f>O61+N61+M61+1</f>
        <v>17008.96</v>
      </c>
      <c r="Q61" s="23">
        <f>L61/P61</f>
        <v>0.58170449574812333</v>
      </c>
      <c r="R61" s="23">
        <f t="shared" si="5"/>
        <v>2.5296860700381282E-3</v>
      </c>
    </row>
    <row r="62" spans="1:18" x14ac:dyDescent="0.25">
      <c r="A62" s="23" t="s">
        <v>241</v>
      </c>
      <c r="B62" s="23" t="s">
        <v>242</v>
      </c>
      <c r="C62" s="23">
        <v>2998</v>
      </c>
      <c r="D62" s="23">
        <v>2</v>
      </c>
      <c r="E62" s="23">
        <v>1</v>
      </c>
      <c r="F62" s="23">
        <v>1</v>
      </c>
      <c r="G62" s="23">
        <v>52.505429999999997</v>
      </c>
      <c r="H62" s="23">
        <v>1</v>
      </c>
      <c r="I62" s="23">
        <v>4</v>
      </c>
      <c r="J62" s="23">
        <v>0</v>
      </c>
      <c r="K62" s="23">
        <f t="shared" si="3"/>
        <v>63.505429999999997</v>
      </c>
      <c r="L62" s="23">
        <f t="shared" si="4"/>
        <v>190389.27914</v>
      </c>
      <c r="M62" s="23">
        <v>1</v>
      </c>
      <c r="N62" s="23">
        <v>0</v>
      </c>
      <c r="O62" s="23">
        <v>15807.18</v>
      </c>
      <c r="P62" s="23">
        <f>O62+N62+M62+1</f>
        <v>15809.18</v>
      </c>
      <c r="Q62" s="23">
        <f>L62/P62</f>
        <v>12.04295726533571</v>
      </c>
      <c r="R62" s="23">
        <f t="shared" si="5"/>
        <v>5.2371782337703378E-2</v>
      </c>
    </row>
    <row r="63" spans="1:18" x14ac:dyDescent="0.25">
      <c r="A63" s="23" t="s">
        <v>319</v>
      </c>
      <c r="B63" s="23" t="s">
        <v>320</v>
      </c>
      <c r="C63" s="23">
        <v>662</v>
      </c>
      <c r="D63" s="23">
        <v>1</v>
      </c>
      <c r="E63" s="23">
        <v>1</v>
      </c>
      <c r="F63" s="23">
        <v>1</v>
      </c>
      <c r="G63" s="23">
        <v>37.357669999999999</v>
      </c>
      <c r="H63" s="23">
        <v>1</v>
      </c>
      <c r="I63" s="23">
        <v>4</v>
      </c>
      <c r="J63" s="23">
        <v>0</v>
      </c>
      <c r="K63" s="23">
        <f t="shared" si="3"/>
        <v>45.357669999999999</v>
      </c>
      <c r="L63" s="23">
        <f t="shared" si="4"/>
        <v>30026.777539999999</v>
      </c>
      <c r="M63" s="23">
        <v>0</v>
      </c>
      <c r="N63" s="23">
        <v>0</v>
      </c>
      <c r="O63" s="23">
        <v>15557.99</v>
      </c>
      <c r="P63" s="23">
        <f>O63+N63+M63+1</f>
        <v>15558.99</v>
      </c>
      <c r="Q63" s="23">
        <f>L63/P63</f>
        <v>1.9298667548471977</v>
      </c>
      <c r="R63" s="23">
        <f t="shared" si="5"/>
        <v>8.3925035519761895E-3</v>
      </c>
    </row>
    <row r="64" spans="1:18" x14ac:dyDescent="0.25">
      <c r="A64" s="23" t="s">
        <v>271</v>
      </c>
      <c r="B64" s="23" t="s">
        <v>272</v>
      </c>
      <c r="C64" s="23">
        <v>2110</v>
      </c>
      <c r="D64" s="23">
        <v>1</v>
      </c>
      <c r="E64" s="23">
        <v>1</v>
      </c>
      <c r="F64" s="23">
        <v>1</v>
      </c>
      <c r="G64" s="23">
        <v>44.782760000000003</v>
      </c>
      <c r="H64" s="23">
        <v>1</v>
      </c>
      <c r="I64" s="23">
        <v>4</v>
      </c>
      <c r="J64" s="23">
        <v>1</v>
      </c>
      <c r="K64" s="23">
        <f t="shared" si="3"/>
        <v>51.782760000000003</v>
      </c>
      <c r="L64" s="23">
        <f t="shared" si="4"/>
        <v>109261.62360000001</v>
      </c>
      <c r="M64" s="23">
        <v>0</v>
      </c>
      <c r="N64" s="23">
        <v>0</v>
      </c>
      <c r="O64" s="23">
        <v>13955.25</v>
      </c>
      <c r="P64" s="23">
        <f>O64+N64+M64+1</f>
        <v>13956.25</v>
      </c>
      <c r="Q64" s="23">
        <f>L64/P64</f>
        <v>7.8288668947604121</v>
      </c>
      <c r="R64" s="23">
        <f t="shared" si="5"/>
        <v>3.4045766660936047E-2</v>
      </c>
    </row>
    <row r="65" spans="1:18" x14ac:dyDescent="0.25">
      <c r="A65" s="23" t="s">
        <v>95</v>
      </c>
      <c r="B65" s="23" t="s">
        <v>96</v>
      </c>
      <c r="C65" s="23">
        <v>32550</v>
      </c>
      <c r="D65" s="23">
        <v>2</v>
      </c>
      <c r="E65" s="23">
        <v>0</v>
      </c>
      <c r="F65" s="23">
        <v>1</v>
      </c>
      <c r="G65" s="23">
        <v>299.99200000000002</v>
      </c>
      <c r="H65" s="23">
        <v>1</v>
      </c>
      <c r="I65" s="23">
        <v>1</v>
      </c>
      <c r="J65" s="23">
        <v>1</v>
      </c>
      <c r="K65" s="23">
        <f t="shared" si="3"/>
        <v>311.99200000000002</v>
      </c>
      <c r="L65" s="23">
        <f t="shared" si="4"/>
        <v>10155339.600000001</v>
      </c>
      <c r="M65" s="23">
        <v>1</v>
      </c>
      <c r="N65" s="23">
        <v>0</v>
      </c>
      <c r="O65" s="23">
        <v>7393.6970000000001</v>
      </c>
      <c r="P65" s="23">
        <f>O65+N65+M65+1</f>
        <v>7395.6970000000001</v>
      </c>
      <c r="Q65" s="23">
        <f>L65/P65</f>
        <v>1373.1416525041523</v>
      </c>
      <c r="R65" s="23">
        <f t="shared" si="5"/>
        <v>5.9714465607860081</v>
      </c>
    </row>
    <row r="66" spans="1:18" x14ac:dyDescent="0.25">
      <c r="A66" s="23" t="s">
        <v>179</v>
      </c>
      <c r="B66" s="23" t="s">
        <v>180</v>
      </c>
      <c r="C66" s="23">
        <v>12958</v>
      </c>
      <c r="D66" s="23">
        <v>1</v>
      </c>
      <c r="E66" s="23">
        <v>2</v>
      </c>
      <c r="F66" s="23">
        <v>1</v>
      </c>
      <c r="G66" s="23">
        <v>46.35427</v>
      </c>
      <c r="H66" s="23">
        <v>0</v>
      </c>
      <c r="I66" s="23">
        <v>3</v>
      </c>
      <c r="J66" s="23">
        <v>1</v>
      </c>
      <c r="K66" s="23">
        <f t="shared" si="3"/>
        <v>58.35427</v>
      </c>
      <c r="L66" s="23">
        <f t="shared" si="4"/>
        <v>756154.63066000002</v>
      </c>
      <c r="M66" s="23">
        <v>0</v>
      </c>
      <c r="N66" s="23">
        <v>0</v>
      </c>
      <c r="O66" s="23">
        <v>15733.1</v>
      </c>
      <c r="P66" s="23">
        <f>O66+N66+M66+1</f>
        <v>15734.1</v>
      </c>
      <c r="Q66" s="23">
        <f>L66/P66</f>
        <v>48.058333851952128</v>
      </c>
      <c r="R66" s="23">
        <f t="shared" si="5"/>
        <v>0.20899356732351221</v>
      </c>
    </row>
    <row r="67" spans="1:18" x14ac:dyDescent="0.25">
      <c r="A67" s="23" t="s">
        <v>105</v>
      </c>
      <c r="B67" s="23" t="s">
        <v>106</v>
      </c>
      <c r="C67" s="23">
        <v>41695</v>
      </c>
      <c r="D67" s="23">
        <v>1</v>
      </c>
      <c r="E67" s="23">
        <v>0</v>
      </c>
      <c r="F67" s="23">
        <v>1</v>
      </c>
      <c r="G67" s="23">
        <v>96.271320000000003</v>
      </c>
      <c r="H67" s="23">
        <v>0</v>
      </c>
      <c r="I67" s="23">
        <v>1</v>
      </c>
      <c r="J67" s="23">
        <v>1</v>
      </c>
      <c r="K67" s="23">
        <f t="shared" si="3"/>
        <v>108.27132</v>
      </c>
      <c r="L67" s="23">
        <f t="shared" si="4"/>
        <v>4514372.6874000002</v>
      </c>
      <c r="M67" s="23">
        <v>0</v>
      </c>
      <c r="N67" s="23">
        <v>0</v>
      </c>
      <c r="O67" s="23">
        <v>16766.689999999999</v>
      </c>
      <c r="P67" s="23">
        <f>O67+N67+M67+1</f>
        <v>16767.689999999999</v>
      </c>
      <c r="Q67" s="23">
        <f>L67/P67</f>
        <v>269.23044780765866</v>
      </c>
      <c r="R67" s="23">
        <f t="shared" si="5"/>
        <v>1.1708152823767457</v>
      </c>
    </row>
    <row r="68" spans="1:18" x14ac:dyDescent="0.25">
      <c r="A68" s="23" t="s">
        <v>283</v>
      </c>
      <c r="B68" s="23" t="s">
        <v>284</v>
      </c>
      <c r="C68" s="23">
        <v>1387</v>
      </c>
      <c r="D68" s="23">
        <v>2</v>
      </c>
      <c r="E68" s="23">
        <v>0</v>
      </c>
      <c r="F68" s="23">
        <v>1</v>
      </c>
      <c r="G68" s="23">
        <v>60.439720000000001</v>
      </c>
      <c r="H68" s="23">
        <v>3</v>
      </c>
      <c r="I68" s="23">
        <v>4</v>
      </c>
      <c r="J68" s="23">
        <v>1</v>
      </c>
      <c r="K68" s="23">
        <f t="shared" si="3"/>
        <v>63.439719999999994</v>
      </c>
      <c r="L68" s="23">
        <f t="shared" si="4"/>
        <v>87990.891639999987</v>
      </c>
      <c r="M68" s="23">
        <v>1</v>
      </c>
      <c r="N68" s="23">
        <v>0</v>
      </c>
      <c r="O68" s="23">
        <v>10363.85</v>
      </c>
      <c r="P68" s="23">
        <f>O68+N68+M68+1</f>
        <v>10365.85</v>
      </c>
      <c r="Q68" s="23">
        <f>L68/P68</f>
        <v>8.4885360718127298</v>
      </c>
      <c r="R68" s="23">
        <f t="shared" si="5"/>
        <v>3.6914501457074415E-2</v>
      </c>
    </row>
    <row r="69" spans="1:18" x14ac:dyDescent="0.25">
      <c r="A69" s="23" t="s">
        <v>229</v>
      </c>
      <c r="B69" s="23" t="s">
        <v>230</v>
      </c>
      <c r="C69" s="23">
        <v>3125</v>
      </c>
      <c r="D69" s="23">
        <v>1</v>
      </c>
      <c r="E69" s="23">
        <v>2</v>
      </c>
      <c r="F69" s="23">
        <v>1</v>
      </c>
      <c r="G69" s="23">
        <v>31.893969999999999</v>
      </c>
      <c r="H69" s="23">
        <v>1</v>
      </c>
      <c r="I69" s="23">
        <v>4</v>
      </c>
      <c r="J69" s="23">
        <v>1</v>
      </c>
      <c r="K69" s="23">
        <f t="shared" si="3"/>
        <v>39.893969999999996</v>
      </c>
      <c r="L69" s="23">
        <f t="shared" si="4"/>
        <v>124668.65624999999</v>
      </c>
      <c r="M69" s="23">
        <v>0</v>
      </c>
      <c r="N69" s="23">
        <v>0</v>
      </c>
      <c r="O69" s="23">
        <v>5410.6559999999999</v>
      </c>
      <c r="P69" s="23">
        <f>O69+N69+M69+1</f>
        <v>5411.6559999999999</v>
      </c>
      <c r="Q69" s="23">
        <f>L69/P69</f>
        <v>23.037062268924704</v>
      </c>
      <c r="R69" s="23">
        <f t="shared" si="5"/>
        <v>0.10018237084681804</v>
      </c>
    </row>
    <row r="70" spans="1:18" x14ac:dyDescent="0.25">
      <c r="A70" s="23" t="s">
        <v>374</v>
      </c>
      <c r="B70" s="23" t="s">
        <v>375</v>
      </c>
      <c r="C70" s="23">
        <v>5690</v>
      </c>
      <c r="D70" s="23">
        <v>4</v>
      </c>
      <c r="E70" s="23">
        <v>4</v>
      </c>
      <c r="F70" s="23">
        <v>1</v>
      </c>
      <c r="G70" s="23">
        <v>22.756810000000002</v>
      </c>
      <c r="H70" s="23">
        <v>1</v>
      </c>
      <c r="I70" s="23">
        <v>4</v>
      </c>
      <c r="J70" s="23">
        <v>0</v>
      </c>
      <c r="K70" s="23">
        <f t="shared" si="3"/>
        <v>42.756810000000002</v>
      </c>
      <c r="L70" s="23">
        <f t="shared" si="4"/>
        <v>243286.24890000001</v>
      </c>
      <c r="M70" s="23">
        <v>0</v>
      </c>
      <c r="N70" s="23">
        <v>0</v>
      </c>
      <c r="O70" s="23">
        <v>12821.57</v>
      </c>
      <c r="P70" s="23">
        <f>O70+N70+M70+1</f>
        <v>12822.57</v>
      </c>
      <c r="Q70" s="23">
        <f>L70/P70</f>
        <v>18.973282961216043</v>
      </c>
      <c r="R70" s="23">
        <f t="shared" si="5"/>
        <v>8.2510020054344477E-2</v>
      </c>
    </row>
    <row r="71" spans="1:18" x14ac:dyDescent="0.25">
      <c r="A71" s="23" t="s">
        <v>390</v>
      </c>
      <c r="B71" s="23" t="s">
        <v>391</v>
      </c>
      <c r="C71" s="23">
        <v>4487</v>
      </c>
      <c r="D71" s="23">
        <v>1</v>
      </c>
      <c r="E71" s="23">
        <v>1</v>
      </c>
      <c r="F71" s="23">
        <v>1</v>
      </c>
      <c r="G71" s="23">
        <v>32.357080000000003</v>
      </c>
      <c r="H71" s="23">
        <v>4</v>
      </c>
      <c r="I71" s="23">
        <v>5</v>
      </c>
      <c r="J71" s="23">
        <v>0</v>
      </c>
      <c r="K71" s="23">
        <f t="shared" si="3"/>
        <v>30.357080000000003</v>
      </c>
      <c r="L71" s="23">
        <f t="shared" si="4"/>
        <v>136212.21796000001</v>
      </c>
      <c r="M71" s="23">
        <v>0</v>
      </c>
      <c r="N71" s="23">
        <v>0</v>
      </c>
      <c r="O71" s="23">
        <v>13286.64</v>
      </c>
      <c r="P71" s="23">
        <f>O71+N71+M71+1</f>
        <v>13287.64</v>
      </c>
      <c r="Q71" s="23">
        <f>L71/P71</f>
        <v>10.25104668398602</v>
      </c>
      <c r="R71" s="23">
        <f t="shared" si="5"/>
        <v>4.4579215373673937E-2</v>
      </c>
    </row>
    <row r="72" spans="1:18" x14ac:dyDescent="0.25">
      <c r="A72" s="23" t="s">
        <v>107</v>
      </c>
      <c r="B72" s="23" t="s">
        <v>108</v>
      </c>
      <c r="C72" s="23">
        <v>47903</v>
      </c>
      <c r="D72" s="23">
        <v>2</v>
      </c>
      <c r="E72" s="23">
        <v>0</v>
      </c>
      <c r="F72" s="23">
        <v>1</v>
      </c>
      <c r="G72" s="23">
        <v>113.95480000000001</v>
      </c>
      <c r="H72" s="23">
        <v>0</v>
      </c>
      <c r="I72" s="23">
        <v>1</v>
      </c>
      <c r="J72" s="23">
        <v>1</v>
      </c>
      <c r="K72" s="23">
        <f t="shared" si="3"/>
        <v>128.95480000000001</v>
      </c>
      <c r="L72" s="23">
        <f t="shared" si="4"/>
        <v>6177321.7844000002</v>
      </c>
      <c r="M72" s="23">
        <v>1</v>
      </c>
      <c r="N72" s="23">
        <v>0</v>
      </c>
      <c r="O72" s="23">
        <v>17255.5</v>
      </c>
      <c r="P72" s="23">
        <f>O72+N72+M72+1</f>
        <v>17257.5</v>
      </c>
      <c r="Q72" s="23">
        <f>L72/P72</f>
        <v>357.94998026365352</v>
      </c>
      <c r="R72" s="23">
        <f t="shared" si="5"/>
        <v>1.5566341423557899</v>
      </c>
    </row>
    <row r="73" spans="1:18" x14ac:dyDescent="0.25">
      <c r="A73" s="23" t="s">
        <v>149</v>
      </c>
      <c r="B73" s="23" t="s">
        <v>150</v>
      </c>
      <c r="C73" s="23">
        <v>30551</v>
      </c>
      <c r="D73" s="23">
        <v>2</v>
      </c>
      <c r="E73" s="23">
        <v>2</v>
      </c>
      <c r="F73" s="23">
        <v>1</v>
      </c>
      <c r="G73" s="23">
        <v>88.251580000000004</v>
      </c>
      <c r="H73" s="23">
        <v>4</v>
      </c>
      <c r="I73" s="23">
        <v>2</v>
      </c>
      <c r="J73" s="23">
        <v>1</v>
      </c>
      <c r="K73" s="23">
        <f t="shared" si="3"/>
        <v>92.251580000000004</v>
      </c>
      <c r="L73" s="23">
        <f t="shared" si="4"/>
        <v>2818378.0205800002</v>
      </c>
      <c r="M73" s="23">
        <v>1</v>
      </c>
      <c r="N73" s="23">
        <v>0</v>
      </c>
      <c r="O73" s="23">
        <v>14058.72</v>
      </c>
      <c r="P73" s="23">
        <f>O73+N73+M73+1</f>
        <v>14060.72</v>
      </c>
      <c r="Q73" s="23">
        <f>L73/P73</f>
        <v>200.44336425019489</v>
      </c>
      <c r="R73" s="23">
        <f t="shared" si="5"/>
        <v>0.87167761308630465</v>
      </c>
    </row>
    <row r="74" spans="1:18" x14ac:dyDescent="0.25">
      <c r="A74" s="23" t="s">
        <v>127</v>
      </c>
      <c r="B74" s="23" t="s">
        <v>128</v>
      </c>
      <c r="C74" s="23">
        <v>35877</v>
      </c>
      <c r="D74" s="23">
        <v>1</v>
      </c>
      <c r="E74" s="23">
        <v>0</v>
      </c>
      <c r="F74" s="23">
        <v>1</v>
      </c>
      <c r="G74" s="23">
        <v>83.906350000000003</v>
      </c>
      <c r="H74" s="23">
        <v>0</v>
      </c>
      <c r="I74" s="23">
        <v>4</v>
      </c>
      <c r="J74" s="23">
        <v>1</v>
      </c>
      <c r="K74" s="23">
        <f t="shared" ref="K74:K137" si="6">(3*D74)+E74+F74+G74-(3*H74)-I74-J74+10</f>
        <v>92.906350000000003</v>
      </c>
      <c r="L74" s="23">
        <f t="shared" ref="L74:L137" si="7">K74*C74</f>
        <v>3333201.11895</v>
      </c>
      <c r="M74" s="23">
        <v>0</v>
      </c>
      <c r="N74" s="23">
        <v>0</v>
      </c>
      <c r="O74" s="23">
        <v>16232.27</v>
      </c>
      <c r="P74" s="23">
        <f>O74+N74+M74+1</f>
        <v>16233.27</v>
      </c>
      <c r="Q74" s="23">
        <f>L74/P74</f>
        <v>205.3314654995574</v>
      </c>
      <c r="R74" s="23">
        <f t="shared" ref="R74:R137" si="8">(Q74/$Q$154)*100</f>
        <v>0.8929347320012021</v>
      </c>
    </row>
    <row r="75" spans="1:18" x14ac:dyDescent="0.25">
      <c r="A75" s="23" t="s">
        <v>207</v>
      </c>
      <c r="B75" s="23" t="s">
        <v>208</v>
      </c>
      <c r="C75" s="23">
        <v>4917</v>
      </c>
      <c r="D75" s="23">
        <v>2</v>
      </c>
      <c r="E75" s="23">
        <v>1</v>
      </c>
      <c r="F75" s="23">
        <v>1</v>
      </c>
      <c r="G75" s="23">
        <v>38.980440000000002</v>
      </c>
      <c r="H75" s="23">
        <v>1</v>
      </c>
      <c r="I75" s="23">
        <v>4</v>
      </c>
      <c r="J75" s="23">
        <v>1</v>
      </c>
      <c r="K75" s="23">
        <f t="shared" si="6"/>
        <v>48.980440000000002</v>
      </c>
      <c r="L75" s="23">
        <f t="shared" si="7"/>
        <v>240836.82348000002</v>
      </c>
      <c r="M75" s="23">
        <v>1</v>
      </c>
      <c r="N75" s="23">
        <v>0</v>
      </c>
      <c r="O75" s="23">
        <v>15126.16</v>
      </c>
      <c r="P75" s="23">
        <f>O75+N75+M75+1</f>
        <v>15128.16</v>
      </c>
      <c r="Q75" s="23">
        <f>L75/P75</f>
        <v>15.919769719516452</v>
      </c>
      <c r="R75" s="23">
        <f t="shared" si="8"/>
        <v>6.9231061461682869E-2</v>
      </c>
    </row>
    <row r="76" spans="1:18" x14ac:dyDescent="0.25">
      <c r="A76" s="23" t="s">
        <v>91</v>
      </c>
      <c r="B76" s="23" t="s">
        <v>92</v>
      </c>
      <c r="C76" s="23">
        <v>42909</v>
      </c>
      <c r="D76" s="23">
        <v>1</v>
      </c>
      <c r="E76" s="23">
        <v>0</v>
      </c>
      <c r="F76" s="23">
        <v>1</v>
      </c>
      <c r="G76" s="23">
        <v>207.95169999999999</v>
      </c>
      <c r="H76" s="23">
        <v>0</v>
      </c>
      <c r="I76" s="23">
        <v>2</v>
      </c>
      <c r="J76" s="23">
        <v>1</v>
      </c>
      <c r="K76" s="23">
        <f t="shared" si="6"/>
        <v>218.95169999999999</v>
      </c>
      <c r="L76" s="23">
        <f t="shared" si="7"/>
        <v>9394998.4952999987</v>
      </c>
      <c r="M76" s="23">
        <v>0</v>
      </c>
      <c r="N76" s="23">
        <v>0</v>
      </c>
      <c r="O76" s="23">
        <v>7958.28</v>
      </c>
      <c r="P76" s="23">
        <f>O76+N76+M76+1</f>
        <v>7959.28</v>
      </c>
      <c r="Q76" s="23">
        <f>L76/P76</f>
        <v>1180.3829611849312</v>
      </c>
      <c r="R76" s="23">
        <f t="shared" si="8"/>
        <v>5.1331876511967129</v>
      </c>
    </row>
    <row r="77" spans="1:18" x14ac:dyDescent="0.25">
      <c r="A77" s="23" t="s">
        <v>219</v>
      </c>
      <c r="B77" s="23" t="s">
        <v>220</v>
      </c>
      <c r="C77" s="23">
        <v>4370</v>
      </c>
      <c r="D77" s="23">
        <v>1</v>
      </c>
      <c r="E77" s="23">
        <v>1</v>
      </c>
      <c r="F77" s="23">
        <v>1</v>
      </c>
      <c r="G77" s="23">
        <v>91.203630000000004</v>
      </c>
      <c r="H77" s="23">
        <v>0</v>
      </c>
      <c r="I77" s="23">
        <v>3</v>
      </c>
      <c r="J77" s="23">
        <v>1</v>
      </c>
      <c r="K77" s="23">
        <f t="shared" si="6"/>
        <v>102.20363</v>
      </c>
      <c r="L77" s="23">
        <f t="shared" si="7"/>
        <v>446629.86310000002</v>
      </c>
      <c r="M77" s="23">
        <v>0</v>
      </c>
      <c r="N77" s="23">
        <v>0</v>
      </c>
      <c r="O77" s="23">
        <v>13951.52</v>
      </c>
      <c r="P77" s="23">
        <f>O77+N77+M77+1</f>
        <v>13952.52</v>
      </c>
      <c r="Q77" s="23">
        <f>L77/P77</f>
        <v>32.010695064404139</v>
      </c>
      <c r="R77" s="23">
        <f t="shared" si="8"/>
        <v>0.13920643555026652</v>
      </c>
    </row>
    <row r="78" spans="1:18" x14ac:dyDescent="0.25">
      <c r="A78" s="23" t="s">
        <v>265</v>
      </c>
      <c r="B78" s="23" t="s">
        <v>266</v>
      </c>
      <c r="C78" s="23">
        <v>9070</v>
      </c>
      <c r="D78" s="23">
        <v>1</v>
      </c>
      <c r="E78" s="23">
        <v>1</v>
      </c>
      <c r="F78" s="23">
        <v>1</v>
      </c>
      <c r="G78" s="23">
        <v>30.31223</v>
      </c>
      <c r="H78" s="23">
        <v>0</v>
      </c>
      <c r="I78" s="23">
        <v>3</v>
      </c>
      <c r="J78" s="23">
        <v>1</v>
      </c>
      <c r="K78" s="23">
        <f t="shared" si="6"/>
        <v>41.31223</v>
      </c>
      <c r="L78" s="23">
        <f t="shared" si="7"/>
        <v>374701.92609999998</v>
      </c>
      <c r="M78" s="23">
        <v>0</v>
      </c>
      <c r="N78" s="23">
        <v>0</v>
      </c>
      <c r="O78" s="23">
        <v>12234.77</v>
      </c>
      <c r="P78" s="23">
        <f>O78+N78+M78+1</f>
        <v>12235.77</v>
      </c>
      <c r="Q78" s="23">
        <f>L78/P78</f>
        <v>30.623485575488914</v>
      </c>
      <c r="R78" s="23">
        <f t="shared" si="8"/>
        <v>0.13317381151867741</v>
      </c>
    </row>
    <row r="79" spans="1:18" x14ac:dyDescent="0.25">
      <c r="A79" s="23" t="s">
        <v>301</v>
      </c>
      <c r="B79" s="23" t="s">
        <v>302</v>
      </c>
      <c r="C79" s="23">
        <v>991</v>
      </c>
      <c r="D79" s="23">
        <v>2</v>
      </c>
      <c r="E79" s="23">
        <v>1</v>
      </c>
      <c r="F79" s="23">
        <v>1</v>
      </c>
      <c r="G79" s="23">
        <v>40.49897</v>
      </c>
      <c r="H79" s="23">
        <v>1</v>
      </c>
      <c r="I79" s="23">
        <v>4</v>
      </c>
      <c r="J79" s="23">
        <v>0</v>
      </c>
      <c r="K79" s="23">
        <f t="shared" si="6"/>
        <v>51.49897</v>
      </c>
      <c r="L79" s="23">
        <f t="shared" si="7"/>
        <v>51035.479270000003</v>
      </c>
      <c r="M79" s="23">
        <v>1</v>
      </c>
      <c r="N79" s="23">
        <v>0</v>
      </c>
      <c r="O79" s="23">
        <v>11937.66</v>
      </c>
      <c r="P79" s="23">
        <f>O79+N79+M79+1</f>
        <v>11939.66</v>
      </c>
      <c r="Q79" s="23">
        <f>L79/P79</f>
        <v>4.2744499650743828</v>
      </c>
      <c r="R79" s="23">
        <f t="shared" si="8"/>
        <v>1.8588504322658083E-2</v>
      </c>
    </row>
    <row r="80" spans="1:18" x14ac:dyDescent="0.25">
      <c r="A80" s="23" t="s">
        <v>119</v>
      </c>
      <c r="B80" s="23" t="s">
        <v>120</v>
      </c>
      <c r="C80" s="23">
        <v>22151</v>
      </c>
      <c r="D80" s="23">
        <v>1</v>
      </c>
      <c r="E80" s="23">
        <v>1</v>
      </c>
      <c r="F80" s="23">
        <v>1</v>
      </c>
      <c r="G80" s="23">
        <v>68.211560000000006</v>
      </c>
      <c r="H80" s="23">
        <v>0</v>
      </c>
      <c r="I80" s="23">
        <v>3</v>
      </c>
      <c r="J80" s="23">
        <v>1</v>
      </c>
      <c r="K80" s="23">
        <f t="shared" si="6"/>
        <v>79.211560000000006</v>
      </c>
      <c r="L80" s="23">
        <f t="shared" si="7"/>
        <v>1754615.2655600002</v>
      </c>
      <c r="M80" s="23">
        <v>0</v>
      </c>
      <c r="N80" s="23">
        <v>0</v>
      </c>
      <c r="O80" s="23">
        <v>8418.7860000000001</v>
      </c>
      <c r="P80" s="23">
        <f>O80+N80+M80+1</f>
        <v>8419.7860000000001</v>
      </c>
      <c r="Q80" s="23">
        <f>L80/P80</f>
        <v>208.39190753304183</v>
      </c>
      <c r="R80" s="23">
        <f t="shared" si="8"/>
        <v>0.9062438221609882</v>
      </c>
    </row>
    <row r="81" spans="1:18" x14ac:dyDescent="0.25">
      <c r="A81" s="23" t="s">
        <v>133</v>
      </c>
      <c r="B81" s="23" t="s">
        <v>134</v>
      </c>
      <c r="C81" s="23">
        <v>37724</v>
      </c>
      <c r="D81" s="23">
        <v>2</v>
      </c>
      <c r="E81" s="23">
        <v>1</v>
      </c>
      <c r="F81" s="23">
        <v>1</v>
      </c>
      <c r="G81" s="23">
        <v>68.275509999999997</v>
      </c>
      <c r="H81" s="23">
        <v>2</v>
      </c>
      <c r="I81" s="23">
        <v>3</v>
      </c>
      <c r="J81" s="23">
        <v>0</v>
      </c>
      <c r="K81" s="23">
        <f t="shared" si="6"/>
        <v>77.275509999999997</v>
      </c>
      <c r="L81" s="23">
        <f t="shared" si="7"/>
        <v>2915141.3392400001</v>
      </c>
      <c r="M81" s="23">
        <v>0</v>
      </c>
      <c r="N81" s="23">
        <v>0</v>
      </c>
      <c r="O81" s="23">
        <v>12784.28</v>
      </c>
      <c r="P81" s="23">
        <f>O81+N81+M81+1</f>
        <v>12785.28</v>
      </c>
      <c r="Q81" s="23">
        <f>L81/P81</f>
        <v>228.00762589790759</v>
      </c>
      <c r="R81" s="23">
        <f t="shared" si="8"/>
        <v>0.99154763167955529</v>
      </c>
    </row>
    <row r="82" spans="1:18" x14ac:dyDescent="0.25">
      <c r="A82" s="23" t="s">
        <v>335</v>
      </c>
      <c r="B82" s="23" t="s">
        <v>336</v>
      </c>
      <c r="C82" s="23">
        <v>880</v>
      </c>
      <c r="D82" s="23">
        <v>1</v>
      </c>
      <c r="E82" s="23">
        <v>1</v>
      </c>
      <c r="F82" s="23">
        <v>1</v>
      </c>
      <c r="G82" s="23">
        <v>12.8</v>
      </c>
      <c r="H82" s="23">
        <v>1</v>
      </c>
      <c r="I82" s="23">
        <v>4</v>
      </c>
      <c r="J82" s="23">
        <v>1</v>
      </c>
      <c r="K82" s="23">
        <f t="shared" si="6"/>
        <v>19.8</v>
      </c>
      <c r="L82" s="23">
        <f t="shared" si="7"/>
        <v>17424</v>
      </c>
      <c r="M82" s="23">
        <v>0</v>
      </c>
      <c r="N82" s="23">
        <v>0</v>
      </c>
      <c r="O82" s="23">
        <v>11522.59</v>
      </c>
      <c r="P82" s="23">
        <f>O82+N82+M82+1</f>
        <v>11523.59</v>
      </c>
      <c r="Q82" s="23">
        <f>L82/P82</f>
        <v>1.5120288035239018</v>
      </c>
      <c r="R82" s="23">
        <f t="shared" si="8"/>
        <v>6.5754317350626606E-3</v>
      </c>
    </row>
    <row r="83" spans="1:18" x14ac:dyDescent="0.25">
      <c r="A83" s="23" t="s">
        <v>331</v>
      </c>
      <c r="B83" s="23" t="s">
        <v>332</v>
      </c>
      <c r="C83" s="23">
        <v>1147</v>
      </c>
      <c r="D83" s="23">
        <v>1</v>
      </c>
      <c r="E83" s="23">
        <v>1</v>
      </c>
      <c r="F83" s="23">
        <v>1</v>
      </c>
      <c r="G83" s="23">
        <v>28.022590000000001</v>
      </c>
      <c r="H83" s="23">
        <v>1</v>
      </c>
      <c r="I83" s="23">
        <v>4</v>
      </c>
      <c r="J83" s="23">
        <v>0</v>
      </c>
      <c r="K83" s="23">
        <f t="shared" si="6"/>
        <v>36.022590000000001</v>
      </c>
      <c r="L83" s="23">
        <f t="shared" si="7"/>
        <v>41317.910730000003</v>
      </c>
      <c r="M83" s="23">
        <v>0</v>
      </c>
      <c r="N83" s="23">
        <v>0</v>
      </c>
      <c r="O83" s="23">
        <v>7696.2079999999996</v>
      </c>
      <c r="P83" s="23">
        <f>O83+N83+M83+1</f>
        <v>7697.2079999999996</v>
      </c>
      <c r="Q83" s="23">
        <f>L83/P83</f>
        <v>5.3679088222638658</v>
      </c>
      <c r="R83" s="23">
        <f t="shared" si="8"/>
        <v>2.3343680979208737E-2</v>
      </c>
    </row>
    <row r="84" spans="1:18" x14ac:dyDescent="0.25">
      <c r="A84" s="23" t="s">
        <v>205</v>
      </c>
      <c r="B84" s="23" t="s">
        <v>206</v>
      </c>
      <c r="C84" s="23">
        <v>11379</v>
      </c>
      <c r="D84" s="23">
        <v>1</v>
      </c>
      <c r="E84" s="23">
        <v>1</v>
      </c>
      <c r="F84" s="23">
        <v>1</v>
      </c>
      <c r="G84" s="23">
        <v>41.957859999999997</v>
      </c>
      <c r="H84" s="23">
        <v>0</v>
      </c>
      <c r="I84" s="23">
        <v>3</v>
      </c>
      <c r="J84" s="23">
        <v>1</v>
      </c>
      <c r="K84" s="23">
        <f t="shared" si="6"/>
        <v>52.957859999999997</v>
      </c>
      <c r="L84" s="23">
        <f t="shared" si="7"/>
        <v>602607.48893999995</v>
      </c>
      <c r="M84" s="23">
        <v>0</v>
      </c>
      <c r="N84" s="23">
        <v>0</v>
      </c>
      <c r="O84" s="23">
        <v>15328.11</v>
      </c>
      <c r="P84" s="23">
        <f>O84+N84+M84+1</f>
        <v>15329.11</v>
      </c>
      <c r="Q84" s="23">
        <f>L84/P84</f>
        <v>39.311316112938059</v>
      </c>
      <c r="R84" s="23">
        <f t="shared" si="8"/>
        <v>0.17095499431866934</v>
      </c>
    </row>
    <row r="85" spans="1:18" x14ac:dyDescent="0.25">
      <c r="A85" s="23" t="s">
        <v>159</v>
      </c>
      <c r="B85" s="23" t="s">
        <v>160</v>
      </c>
      <c r="C85" s="23">
        <v>8763</v>
      </c>
      <c r="D85" s="23">
        <v>1</v>
      </c>
      <c r="E85" s="23">
        <v>2</v>
      </c>
      <c r="F85" s="23">
        <v>1</v>
      </c>
      <c r="G85" s="23">
        <v>212.95859999999999</v>
      </c>
      <c r="H85" s="23">
        <v>4</v>
      </c>
      <c r="I85" s="23">
        <v>4</v>
      </c>
      <c r="J85" s="23">
        <v>0</v>
      </c>
      <c r="K85" s="23">
        <f t="shared" si="6"/>
        <v>212.95859999999999</v>
      </c>
      <c r="L85" s="23">
        <f t="shared" si="7"/>
        <v>1866156.2117999999</v>
      </c>
      <c r="M85" s="23">
        <v>0</v>
      </c>
      <c r="N85" s="23">
        <v>0</v>
      </c>
      <c r="O85" s="23">
        <v>14070.28</v>
      </c>
      <c r="P85" s="23">
        <f>O85+N85+M85+1</f>
        <v>14071.28</v>
      </c>
      <c r="Q85" s="23">
        <f>L85/P85</f>
        <v>132.6216386711088</v>
      </c>
      <c r="R85" s="23">
        <f t="shared" si="8"/>
        <v>0.57673804205426105</v>
      </c>
    </row>
    <row r="86" spans="1:18" x14ac:dyDescent="0.25">
      <c r="A86" s="23" t="s">
        <v>333</v>
      </c>
      <c r="B86" s="23" t="s">
        <v>334</v>
      </c>
      <c r="C86" s="23">
        <v>1088</v>
      </c>
      <c r="D86" s="23">
        <v>2</v>
      </c>
      <c r="E86" s="23">
        <v>1</v>
      </c>
      <c r="F86" s="23">
        <v>1</v>
      </c>
      <c r="G86" s="23">
        <v>34.310870000000001</v>
      </c>
      <c r="H86" s="23">
        <v>1</v>
      </c>
      <c r="I86" s="23">
        <v>4</v>
      </c>
      <c r="J86" s="23">
        <v>0</v>
      </c>
      <c r="K86" s="23">
        <f t="shared" si="6"/>
        <v>45.310870000000001</v>
      </c>
      <c r="L86" s="23">
        <f t="shared" si="7"/>
        <v>49298.226560000003</v>
      </c>
      <c r="M86" s="23">
        <v>1</v>
      </c>
      <c r="N86" s="23">
        <v>0</v>
      </c>
      <c r="O86" s="23">
        <v>10594.58</v>
      </c>
      <c r="P86" s="23">
        <f>O86+N86+M86+1</f>
        <v>10596.58</v>
      </c>
      <c r="Q86" s="23">
        <f>L86/P86</f>
        <v>4.6522771082745571</v>
      </c>
      <c r="R86" s="23">
        <f t="shared" si="8"/>
        <v>2.0231579231004045E-2</v>
      </c>
    </row>
    <row r="87" spans="1:18" x14ac:dyDescent="0.25">
      <c r="A87" s="23" t="s">
        <v>303</v>
      </c>
      <c r="B87" s="23" t="s">
        <v>304</v>
      </c>
      <c r="C87" s="23">
        <v>326</v>
      </c>
      <c r="D87" s="23">
        <v>2</v>
      </c>
      <c r="E87" s="23">
        <v>1</v>
      </c>
      <c r="F87" s="23">
        <v>1</v>
      </c>
      <c r="G87" s="23">
        <v>32.290999999999997</v>
      </c>
      <c r="H87" s="23">
        <v>2</v>
      </c>
      <c r="I87" s="23">
        <v>4</v>
      </c>
      <c r="J87" s="23">
        <v>0</v>
      </c>
      <c r="K87" s="23">
        <f t="shared" si="6"/>
        <v>40.290999999999997</v>
      </c>
      <c r="L87" s="23">
        <f t="shared" si="7"/>
        <v>13134.865999999998</v>
      </c>
      <c r="M87" s="23">
        <v>1</v>
      </c>
      <c r="N87" s="23">
        <v>0</v>
      </c>
      <c r="O87" s="23">
        <v>16209.48</v>
      </c>
      <c r="P87" s="23">
        <f>O87+N87+M87+1</f>
        <v>16211.48</v>
      </c>
      <c r="Q87" s="23">
        <f>L87/P87</f>
        <v>0.81022004160014993</v>
      </c>
      <c r="R87" s="23">
        <f t="shared" si="8"/>
        <v>3.5234425174342906E-3</v>
      </c>
    </row>
    <row r="88" spans="1:18" x14ac:dyDescent="0.25">
      <c r="A88" s="23" t="s">
        <v>263</v>
      </c>
      <c r="B88" s="23" t="s">
        <v>264</v>
      </c>
      <c r="C88" s="23">
        <v>11933</v>
      </c>
      <c r="D88" s="23">
        <v>1</v>
      </c>
      <c r="E88" s="23">
        <v>1</v>
      </c>
      <c r="F88" s="23">
        <v>1</v>
      </c>
      <c r="G88" s="23">
        <v>9.3000000000000007</v>
      </c>
      <c r="H88" s="23">
        <v>3</v>
      </c>
      <c r="I88" s="23">
        <v>4</v>
      </c>
      <c r="J88" s="23">
        <v>0</v>
      </c>
      <c r="K88" s="23">
        <f t="shared" si="6"/>
        <v>11.3</v>
      </c>
      <c r="L88" s="23">
        <f t="shared" si="7"/>
        <v>134842.9</v>
      </c>
      <c r="M88" s="23">
        <v>0</v>
      </c>
      <c r="N88" s="23">
        <v>0</v>
      </c>
      <c r="O88" s="23">
        <v>15999.32</v>
      </c>
      <c r="P88" s="23">
        <f>O88+N88+M88+1</f>
        <v>16000.32</v>
      </c>
      <c r="Q88" s="23">
        <f>L88/P88</f>
        <v>8.4275126997460053</v>
      </c>
      <c r="R88" s="23">
        <f t="shared" si="8"/>
        <v>3.6649126210033536E-2</v>
      </c>
    </row>
    <row r="89" spans="1:18" x14ac:dyDescent="0.25">
      <c r="A89" s="23" t="s">
        <v>376</v>
      </c>
      <c r="B89" s="23" t="s">
        <v>377</v>
      </c>
      <c r="C89" s="23">
        <v>11976</v>
      </c>
      <c r="D89" s="23">
        <v>1</v>
      </c>
      <c r="E89" s="23">
        <v>1</v>
      </c>
      <c r="F89" s="23">
        <v>1</v>
      </c>
      <c r="G89" s="23">
        <v>40.25723</v>
      </c>
      <c r="H89" s="23">
        <v>0</v>
      </c>
      <c r="I89" s="23">
        <v>3</v>
      </c>
      <c r="J89" s="23">
        <v>1</v>
      </c>
      <c r="K89" s="23">
        <f t="shared" si="6"/>
        <v>51.25723</v>
      </c>
      <c r="L89" s="23">
        <f t="shared" si="7"/>
        <v>613856.58648000006</v>
      </c>
      <c r="M89" s="23">
        <v>0</v>
      </c>
      <c r="N89" s="23">
        <v>0</v>
      </c>
      <c r="O89" s="23">
        <v>15273.62</v>
      </c>
      <c r="P89" s="23">
        <f>O89+N89+M89+1</f>
        <v>15274.62</v>
      </c>
      <c r="Q89" s="23">
        <f>L89/P89</f>
        <v>40.18801033871874</v>
      </c>
      <c r="R89" s="23">
        <f t="shared" si="8"/>
        <v>0.17476751628961956</v>
      </c>
    </row>
    <row r="90" spans="1:18" x14ac:dyDescent="0.25">
      <c r="A90" s="23" t="s">
        <v>101</v>
      </c>
      <c r="B90" s="23" t="s">
        <v>102</v>
      </c>
      <c r="C90" s="23">
        <v>102863</v>
      </c>
      <c r="D90" s="23">
        <v>1</v>
      </c>
      <c r="E90" s="23">
        <v>0</v>
      </c>
      <c r="F90" s="23">
        <v>1</v>
      </c>
      <c r="G90" s="23">
        <v>333.85660000000001</v>
      </c>
      <c r="H90" s="23">
        <v>0</v>
      </c>
      <c r="I90" s="23">
        <v>1</v>
      </c>
      <c r="J90" s="23">
        <v>1</v>
      </c>
      <c r="K90" s="23">
        <f t="shared" si="6"/>
        <v>345.85660000000001</v>
      </c>
      <c r="L90" s="23">
        <f t="shared" si="7"/>
        <v>35575847.445799999</v>
      </c>
      <c r="M90" s="23">
        <v>0</v>
      </c>
      <c r="N90" s="23">
        <v>0</v>
      </c>
      <c r="O90" s="23">
        <v>16649.03</v>
      </c>
      <c r="P90" s="23">
        <f>O90+N90+M90+1</f>
        <v>16650.03</v>
      </c>
      <c r="Q90" s="23">
        <f>L90/P90</f>
        <v>2136.6836844017698</v>
      </c>
      <c r="R90" s="23">
        <f t="shared" si="8"/>
        <v>9.2918981923242931</v>
      </c>
    </row>
    <row r="91" spans="1:18" x14ac:dyDescent="0.25">
      <c r="A91" s="23" t="s">
        <v>161</v>
      </c>
      <c r="B91" s="23" t="s">
        <v>162</v>
      </c>
      <c r="C91" s="23">
        <v>53045</v>
      </c>
      <c r="D91" s="23">
        <v>1</v>
      </c>
      <c r="E91" s="23">
        <v>1</v>
      </c>
      <c r="F91" s="23">
        <v>1</v>
      </c>
      <c r="G91" s="23">
        <v>98.330780000000004</v>
      </c>
      <c r="H91" s="23">
        <v>0</v>
      </c>
      <c r="I91" s="23">
        <v>3</v>
      </c>
      <c r="J91" s="23">
        <v>1</v>
      </c>
      <c r="K91" s="23">
        <f t="shared" si="6"/>
        <v>109.33078</v>
      </c>
      <c r="L91" s="23">
        <f t="shared" si="7"/>
        <v>5799451.2251000004</v>
      </c>
      <c r="M91" s="23">
        <v>0</v>
      </c>
      <c r="N91" s="23">
        <v>0</v>
      </c>
      <c r="O91" s="23">
        <v>7425.2330000000002</v>
      </c>
      <c r="P91" s="23">
        <f>O91+N91+M91+1</f>
        <v>7426.2330000000002</v>
      </c>
      <c r="Q91" s="23">
        <f>L91/P91</f>
        <v>780.94118850028008</v>
      </c>
      <c r="R91" s="23">
        <f t="shared" si="8"/>
        <v>3.3961161732598693</v>
      </c>
    </row>
    <row r="92" spans="1:18" x14ac:dyDescent="0.25">
      <c r="A92" s="23" t="s">
        <v>275</v>
      </c>
      <c r="B92" s="23" t="s">
        <v>276</v>
      </c>
      <c r="C92" s="23">
        <v>4561</v>
      </c>
      <c r="D92" s="23">
        <v>1</v>
      </c>
      <c r="E92" s="23">
        <v>2</v>
      </c>
      <c r="F92" s="23">
        <v>1</v>
      </c>
      <c r="G92" s="23">
        <v>46.237929999999999</v>
      </c>
      <c r="H92" s="23">
        <v>1</v>
      </c>
      <c r="I92" s="23">
        <v>3</v>
      </c>
      <c r="J92" s="23">
        <v>1</v>
      </c>
      <c r="K92" s="23">
        <f t="shared" si="6"/>
        <v>55.237929999999999</v>
      </c>
      <c r="L92" s="23">
        <f t="shared" si="7"/>
        <v>251940.19873</v>
      </c>
      <c r="M92" s="23">
        <v>0</v>
      </c>
      <c r="N92" s="23">
        <v>0</v>
      </c>
      <c r="O92" s="23">
        <v>15495.59</v>
      </c>
      <c r="P92" s="23">
        <f>O92+N92+M92+1</f>
        <v>15496.59</v>
      </c>
      <c r="Q92" s="23">
        <f>L92/P92</f>
        <v>16.257783081955449</v>
      </c>
      <c r="R92" s="23">
        <f t="shared" si="8"/>
        <v>7.0700996283742282E-2</v>
      </c>
    </row>
    <row r="93" spans="1:18" x14ac:dyDescent="0.25">
      <c r="A93" s="23" t="s">
        <v>327</v>
      </c>
      <c r="B93" s="23" t="s">
        <v>328</v>
      </c>
      <c r="C93" s="23">
        <v>414</v>
      </c>
      <c r="D93" s="23">
        <v>1</v>
      </c>
      <c r="E93" s="23">
        <v>2</v>
      </c>
      <c r="F93" s="23">
        <v>1</v>
      </c>
      <c r="G93" s="23">
        <v>16.393930000000001</v>
      </c>
      <c r="H93" s="23">
        <v>1</v>
      </c>
      <c r="I93" s="23">
        <v>4</v>
      </c>
      <c r="J93" s="23">
        <v>0</v>
      </c>
      <c r="K93" s="23">
        <f t="shared" si="6"/>
        <v>25.393930000000001</v>
      </c>
      <c r="L93" s="23">
        <f t="shared" si="7"/>
        <v>10513.087020000001</v>
      </c>
      <c r="M93" s="23">
        <v>0</v>
      </c>
      <c r="N93" s="23">
        <v>0</v>
      </c>
      <c r="O93" s="23">
        <v>9818.3539999999994</v>
      </c>
      <c r="P93" s="23">
        <f>O93+N93+M93+1</f>
        <v>9819.3539999999994</v>
      </c>
      <c r="Q93" s="23">
        <f>L93/P93</f>
        <v>1.0706495580055471</v>
      </c>
      <c r="R93" s="23">
        <f t="shared" si="8"/>
        <v>4.6559847698888091E-3</v>
      </c>
    </row>
    <row r="94" spans="1:18" x14ac:dyDescent="0.25">
      <c r="A94" s="23" t="s">
        <v>347</v>
      </c>
      <c r="B94" s="23" t="s">
        <v>348</v>
      </c>
      <c r="C94" s="23">
        <v>365</v>
      </c>
      <c r="D94" s="23">
        <v>2</v>
      </c>
      <c r="E94" s="23">
        <v>1</v>
      </c>
      <c r="F94" s="23">
        <v>1</v>
      </c>
      <c r="G94" s="23">
        <v>21.187059999999999</v>
      </c>
      <c r="H94" s="23">
        <v>0</v>
      </c>
      <c r="I94" s="23">
        <v>4</v>
      </c>
      <c r="J94" s="23">
        <v>1</v>
      </c>
      <c r="K94" s="23">
        <f t="shared" si="6"/>
        <v>34.187060000000002</v>
      </c>
      <c r="L94" s="23">
        <f t="shared" si="7"/>
        <v>12478.276900000001</v>
      </c>
      <c r="M94" s="23">
        <v>1</v>
      </c>
      <c r="N94" s="23">
        <v>0</v>
      </c>
      <c r="O94" s="23">
        <v>11295.81</v>
      </c>
      <c r="P94" s="23">
        <f>O94+N94+M94+1</f>
        <v>11297.81</v>
      </c>
      <c r="Q94" s="23">
        <f>L94/P94</f>
        <v>1.1044863473540449</v>
      </c>
      <c r="R94" s="23">
        <f t="shared" si="8"/>
        <v>4.8031324287007371E-3</v>
      </c>
    </row>
    <row r="95" spans="1:18" x14ac:dyDescent="0.25">
      <c r="A95" s="23" t="s">
        <v>153</v>
      </c>
      <c r="B95" s="23" t="s">
        <v>154</v>
      </c>
      <c r="C95" s="23">
        <v>8802</v>
      </c>
      <c r="D95" s="23">
        <v>2</v>
      </c>
      <c r="E95" s="23">
        <v>1</v>
      </c>
      <c r="F95" s="23">
        <v>1</v>
      </c>
      <c r="G95" s="23">
        <v>119.4156</v>
      </c>
      <c r="H95" s="23">
        <v>0</v>
      </c>
      <c r="I95" s="23">
        <v>3</v>
      </c>
      <c r="J95" s="23">
        <v>1</v>
      </c>
      <c r="K95" s="23">
        <f t="shared" si="6"/>
        <v>133.41559999999998</v>
      </c>
      <c r="L95" s="23">
        <f t="shared" si="7"/>
        <v>1174324.1111999999</v>
      </c>
      <c r="M95" s="23">
        <v>0</v>
      </c>
      <c r="N95" s="23">
        <v>0</v>
      </c>
      <c r="O95" s="23">
        <v>6532.1589999999997</v>
      </c>
      <c r="P95" s="23">
        <f>O95+N95+M95+1</f>
        <v>6533.1589999999997</v>
      </c>
      <c r="Q95" s="23">
        <f>L95/P95</f>
        <v>179.74828275264693</v>
      </c>
      <c r="R95" s="23">
        <f t="shared" si="8"/>
        <v>0.78167992566028333</v>
      </c>
    </row>
    <row r="96" spans="1:18" x14ac:dyDescent="0.25">
      <c r="A96" s="23" t="s">
        <v>217</v>
      </c>
      <c r="B96" s="23" t="s">
        <v>218</v>
      </c>
      <c r="C96" s="23">
        <v>7013</v>
      </c>
      <c r="D96" s="23">
        <v>2</v>
      </c>
      <c r="E96" s="23">
        <v>1</v>
      </c>
      <c r="F96" s="23">
        <v>1</v>
      </c>
      <c r="G96" s="23">
        <v>71.473429999999993</v>
      </c>
      <c r="H96" s="23">
        <v>0</v>
      </c>
      <c r="I96" s="23">
        <v>4</v>
      </c>
      <c r="J96" s="23">
        <v>0</v>
      </c>
      <c r="K96" s="23">
        <f t="shared" si="6"/>
        <v>85.473429999999993</v>
      </c>
      <c r="L96" s="23">
        <f t="shared" si="7"/>
        <v>599425.16458999994</v>
      </c>
      <c r="M96" s="23">
        <v>0</v>
      </c>
      <c r="N96" s="23">
        <v>0</v>
      </c>
      <c r="O96" s="23">
        <v>8995.2430000000004</v>
      </c>
      <c r="P96" s="23">
        <f>O96+N96+M96+1</f>
        <v>8996.2430000000004</v>
      </c>
      <c r="Q96" s="23">
        <f>L96/P96</f>
        <v>66.630610643798747</v>
      </c>
      <c r="R96" s="23">
        <f t="shared" si="8"/>
        <v>0.28975971273348322</v>
      </c>
    </row>
    <row r="97" spans="1:18" x14ac:dyDescent="0.25">
      <c r="A97" s="23" t="s">
        <v>357</v>
      </c>
      <c r="B97" s="23" t="s">
        <v>358</v>
      </c>
      <c r="C97" s="23">
        <v>621</v>
      </c>
      <c r="D97" s="23">
        <v>1</v>
      </c>
      <c r="E97" s="23">
        <v>1</v>
      </c>
      <c r="F97" s="23">
        <v>1</v>
      </c>
      <c r="G97" s="23">
        <v>19.63458</v>
      </c>
      <c r="H97" s="23">
        <v>3</v>
      </c>
      <c r="I97" s="23">
        <v>4</v>
      </c>
      <c r="J97" s="23">
        <v>0</v>
      </c>
      <c r="K97" s="23">
        <f t="shared" si="6"/>
        <v>21.63458</v>
      </c>
      <c r="L97" s="23">
        <f t="shared" si="7"/>
        <v>13435.07418</v>
      </c>
      <c r="M97" s="23">
        <v>0</v>
      </c>
      <c r="N97" s="23">
        <v>0</v>
      </c>
      <c r="O97" s="23">
        <v>16622.77</v>
      </c>
      <c r="P97" s="23">
        <f>O97+N97+M97+1</f>
        <v>16623.77</v>
      </c>
      <c r="Q97" s="23">
        <f>L97/P97</f>
        <v>0.80818455621077523</v>
      </c>
      <c r="R97" s="23">
        <f t="shared" si="8"/>
        <v>3.5145907050915899E-3</v>
      </c>
    </row>
    <row r="98" spans="1:18" x14ac:dyDescent="0.25">
      <c r="A98" s="23" t="s">
        <v>151</v>
      </c>
      <c r="B98" s="23" t="s">
        <v>152</v>
      </c>
      <c r="C98" s="23">
        <v>19694</v>
      </c>
      <c r="D98" s="23">
        <v>2</v>
      </c>
      <c r="E98" s="23">
        <v>1</v>
      </c>
      <c r="F98" s="23">
        <v>1</v>
      </c>
      <c r="G98" s="23">
        <v>138.96010000000001</v>
      </c>
      <c r="H98" s="23">
        <v>0</v>
      </c>
      <c r="I98" s="23">
        <v>3</v>
      </c>
      <c r="J98" s="23">
        <v>1</v>
      </c>
      <c r="K98" s="23">
        <f t="shared" si="6"/>
        <v>152.96010000000001</v>
      </c>
      <c r="L98" s="23">
        <f t="shared" si="7"/>
        <v>3012396.2094000001</v>
      </c>
      <c r="M98" s="23">
        <v>1</v>
      </c>
      <c r="N98" s="23">
        <v>0</v>
      </c>
      <c r="O98" s="23">
        <v>15962.62</v>
      </c>
      <c r="P98" s="23">
        <f>O98+N98+M98+1</f>
        <v>15964.62</v>
      </c>
      <c r="Q98" s="23">
        <f>L98/P98</f>
        <v>188.69200829083309</v>
      </c>
      <c r="R98" s="23">
        <f t="shared" si="8"/>
        <v>0.82057393124828604</v>
      </c>
    </row>
    <row r="99" spans="1:18" x14ac:dyDescent="0.25">
      <c r="A99" s="23" t="s">
        <v>378</v>
      </c>
      <c r="B99" s="23" t="s">
        <v>379</v>
      </c>
      <c r="C99" s="23">
        <v>1207</v>
      </c>
      <c r="D99" s="23">
        <v>1</v>
      </c>
      <c r="E99" s="23">
        <v>1</v>
      </c>
      <c r="F99" s="23">
        <v>1</v>
      </c>
      <c r="G99" s="23">
        <v>20.820260000000001</v>
      </c>
      <c r="H99" s="23">
        <v>1</v>
      </c>
      <c r="I99" s="23">
        <v>4</v>
      </c>
      <c r="J99" s="23">
        <v>0</v>
      </c>
      <c r="K99" s="23">
        <f t="shared" si="6"/>
        <v>28.820260000000001</v>
      </c>
      <c r="L99" s="23">
        <f t="shared" si="7"/>
        <v>34786.053820000001</v>
      </c>
      <c r="M99" s="23">
        <v>0</v>
      </c>
      <c r="N99" s="23">
        <v>0</v>
      </c>
      <c r="O99" s="23">
        <v>17624.29</v>
      </c>
      <c r="P99" s="23">
        <f>O99+N99+M99+1</f>
        <v>17625.29</v>
      </c>
      <c r="Q99" s="23">
        <f>L99/P99</f>
        <v>1.9736443383342912</v>
      </c>
      <c r="R99" s="23">
        <f t="shared" si="8"/>
        <v>8.582881216128168E-3</v>
      </c>
    </row>
    <row r="100" spans="1:18" x14ac:dyDescent="0.25">
      <c r="A100" s="23" t="s">
        <v>167</v>
      </c>
      <c r="B100" s="23" t="s">
        <v>168</v>
      </c>
      <c r="C100" s="23">
        <v>7772</v>
      </c>
      <c r="D100" s="23">
        <v>1</v>
      </c>
      <c r="E100" s="23">
        <v>1</v>
      </c>
      <c r="F100" s="23">
        <v>1</v>
      </c>
      <c r="G100" s="23">
        <v>90.348410000000001</v>
      </c>
      <c r="H100" s="23">
        <v>0</v>
      </c>
      <c r="I100" s="23">
        <v>3</v>
      </c>
      <c r="J100" s="23">
        <v>0</v>
      </c>
      <c r="K100" s="23">
        <f t="shared" si="6"/>
        <v>102.34841</v>
      </c>
      <c r="L100" s="23">
        <f t="shared" si="7"/>
        <v>795451.84252000006</v>
      </c>
      <c r="M100" s="23">
        <v>1</v>
      </c>
      <c r="N100" s="23">
        <v>0</v>
      </c>
      <c r="O100" s="23">
        <v>8879.7250000000004</v>
      </c>
      <c r="P100" s="23">
        <f>O100+N100+M100+1</f>
        <v>8881.7250000000004</v>
      </c>
      <c r="Q100" s="23">
        <f>L100/P100</f>
        <v>89.560512459009942</v>
      </c>
      <c r="R100" s="23">
        <f t="shared" si="8"/>
        <v>0.38947606980698601</v>
      </c>
    </row>
    <row r="101" spans="1:18" x14ac:dyDescent="0.25">
      <c r="A101" s="23" t="s">
        <v>211</v>
      </c>
      <c r="B101" s="23" t="s">
        <v>212</v>
      </c>
      <c r="C101" s="23">
        <v>8861</v>
      </c>
      <c r="D101" s="23">
        <v>1</v>
      </c>
      <c r="E101" s="23">
        <v>1</v>
      </c>
      <c r="F101" s="23">
        <v>1</v>
      </c>
      <c r="G101" s="23">
        <v>25.029699999999998</v>
      </c>
      <c r="H101" s="23">
        <v>3</v>
      </c>
      <c r="I101" s="23">
        <v>4</v>
      </c>
      <c r="J101" s="23">
        <v>1</v>
      </c>
      <c r="K101" s="23">
        <f t="shared" si="6"/>
        <v>26.029699999999998</v>
      </c>
      <c r="L101" s="23">
        <f t="shared" si="7"/>
        <v>230649.17169999998</v>
      </c>
      <c r="M101" s="23">
        <v>0</v>
      </c>
      <c r="N101" s="23">
        <v>0</v>
      </c>
      <c r="O101" s="23">
        <v>13185.67</v>
      </c>
      <c r="P101" s="23">
        <f>O101+N101+M101+1</f>
        <v>13186.67</v>
      </c>
      <c r="Q101" s="23">
        <f>L101/P101</f>
        <v>17.491085444619451</v>
      </c>
      <c r="R101" s="23">
        <f t="shared" si="8"/>
        <v>7.6064317058775685E-2</v>
      </c>
    </row>
    <row r="102" spans="1:18" x14ac:dyDescent="0.25">
      <c r="A102" s="23" t="s">
        <v>371</v>
      </c>
      <c r="B102" s="23" t="s">
        <v>372</v>
      </c>
      <c r="C102" s="23">
        <v>1631</v>
      </c>
      <c r="D102" s="23">
        <v>1</v>
      </c>
      <c r="E102" s="23">
        <v>1</v>
      </c>
      <c r="F102" s="23">
        <v>1</v>
      </c>
      <c r="G102" s="23">
        <v>35.707740000000001</v>
      </c>
      <c r="H102" s="23">
        <v>1</v>
      </c>
      <c r="I102" s="23">
        <v>4</v>
      </c>
      <c r="J102" s="23">
        <v>1</v>
      </c>
      <c r="K102" s="23">
        <f t="shared" si="6"/>
        <v>42.707740000000001</v>
      </c>
      <c r="L102" s="23">
        <f t="shared" si="7"/>
        <v>69656.323940000002</v>
      </c>
      <c r="M102" s="23">
        <v>0</v>
      </c>
      <c r="N102" s="23">
        <v>0</v>
      </c>
      <c r="O102" s="23">
        <v>14992.39</v>
      </c>
      <c r="P102" s="23">
        <f>O102+N102+M102+1</f>
        <v>14993.39</v>
      </c>
      <c r="Q102" s="23">
        <f>L102/P102</f>
        <v>4.6458021794937636</v>
      </c>
      <c r="R102" s="23">
        <f t="shared" si="8"/>
        <v>2.0203421399560439E-2</v>
      </c>
    </row>
    <row r="103" spans="1:18" x14ac:dyDescent="0.25">
      <c r="A103" s="23" t="s">
        <v>295</v>
      </c>
      <c r="B103" s="23" t="s">
        <v>296</v>
      </c>
      <c r="C103" s="23">
        <v>2650</v>
      </c>
      <c r="D103" s="23">
        <v>1</v>
      </c>
      <c r="E103" s="23">
        <v>1</v>
      </c>
      <c r="F103" s="23">
        <v>1</v>
      </c>
      <c r="G103" s="23">
        <v>41.277279999999998</v>
      </c>
      <c r="H103" s="23">
        <v>0</v>
      </c>
      <c r="I103" s="23">
        <v>4</v>
      </c>
      <c r="J103" s="23">
        <v>1</v>
      </c>
      <c r="K103" s="23">
        <f t="shared" si="6"/>
        <v>51.277279999999998</v>
      </c>
      <c r="L103" s="23">
        <f t="shared" si="7"/>
        <v>135884.79199999999</v>
      </c>
      <c r="M103" s="23">
        <v>0</v>
      </c>
      <c r="N103" s="23">
        <v>0</v>
      </c>
      <c r="O103" s="23">
        <v>10168.99</v>
      </c>
      <c r="P103" s="23">
        <f>O103+N103+M103+1</f>
        <v>10169.99</v>
      </c>
      <c r="Q103" s="23">
        <f>L103/P103</f>
        <v>13.361349617846232</v>
      </c>
      <c r="R103" s="23">
        <f t="shared" si="8"/>
        <v>5.8105138007752674E-2</v>
      </c>
    </row>
    <row r="104" spans="1:18" x14ac:dyDescent="0.25">
      <c r="A104" s="23" t="s">
        <v>225</v>
      </c>
      <c r="B104" s="23" t="s">
        <v>226</v>
      </c>
      <c r="C104" s="23">
        <v>595</v>
      </c>
      <c r="D104" s="23">
        <v>2</v>
      </c>
      <c r="E104" s="23">
        <v>1</v>
      </c>
      <c r="F104" s="23">
        <v>1</v>
      </c>
      <c r="G104" s="23">
        <v>57.927070000000001</v>
      </c>
      <c r="H104" s="23">
        <v>1</v>
      </c>
      <c r="I104" s="23">
        <v>4</v>
      </c>
      <c r="J104" s="23">
        <v>1</v>
      </c>
      <c r="K104" s="23">
        <f t="shared" si="6"/>
        <v>67.927070000000001</v>
      </c>
      <c r="L104" s="23">
        <f t="shared" si="7"/>
        <v>40416.606650000002</v>
      </c>
      <c r="M104" s="23">
        <v>0</v>
      </c>
      <c r="N104" s="23">
        <v>0</v>
      </c>
      <c r="O104" s="23">
        <v>9696.4380000000001</v>
      </c>
      <c r="P104" s="23">
        <f>O104+N104+M104+1</f>
        <v>9697.4380000000001</v>
      </c>
      <c r="Q104" s="23">
        <f>L104/P104</f>
        <v>4.1677612839597433</v>
      </c>
      <c r="R104" s="23">
        <f t="shared" si="8"/>
        <v>1.8124542169332548E-2</v>
      </c>
    </row>
    <row r="105" spans="1:18" x14ac:dyDescent="0.25">
      <c r="A105" s="23" t="s">
        <v>285</v>
      </c>
      <c r="B105" s="23" t="s">
        <v>286</v>
      </c>
      <c r="C105" s="23">
        <v>50241</v>
      </c>
      <c r="D105" s="23">
        <v>1</v>
      </c>
      <c r="E105" s="23">
        <v>0</v>
      </c>
      <c r="F105" s="23">
        <v>1</v>
      </c>
      <c r="G105" s="23">
        <v>131.66579999999999</v>
      </c>
      <c r="H105" s="23">
        <v>0</v>
      </c>
      <c r="I105" s="23">
        <v>1</v>
      </c>
      <c r="J105" s="23">
        <v>1</v>
      </c>
      <c r="K105" s="23">
        <f t="shared" si="6"/>
        <v>143.66579999999999</v>
      </c>
      <c r="L105" s="23">
        <f t="shared" si="7"/>
        <v>7217913.457799999</v>
      </c>
      <c r="M105" s="23">
        <v>0</v>
      </c>
      <c r="N105" s="23">
        <v>0</v>
      </c>
      <c r="O105" s="23">
        <v>16644.240000000002</v>
      </c>
      <c r="P105" s="23">
        <f>O105+N105+M105+1</f>
        <v>16645.240000000002</v>
      </c>
      <c r="Q105" s="23">
        <f>L105/P105</f>
        <v>433.63228513376788</v>
      </c>
      <c r="R105" s="23">
        <f t="shared" si="8"/>
        <v>1.8857573892581236</v>
      </c>
    </row>
    <row r="106" spans="1:18" x14ac:dyDescent="0.25">
      <c r="A106" s="23" t="s">
        <v>247</v>
      </c>
      <c r="B106" s="23" t="s">
        <v>248</v>
      </c>
      <c r="C106" s="23">
        <v>1523</v>
      </c>
      <c r="D106" s="23">
        <v>1</v>
      </c>
      <c r="E106" s="23">
        <v>1</v>
      </c>
      <c r="F106" s="23">
        <v>1</v>
      </c>
      <c r="G106" s="23">
        <v>36.266019999999997</v>
      </c>
      <c r="H106" s="23">
        <v>1</v>
      </c>
      <c r="I106" s="23">
        <v>4</v>
      </c>
      <c r="J106" s="23">
        <v>0</v>
      </c>
      <c r="K106" s="23">
        <f t="shared" si="6"/>
        <v>44.266019999999997</v>
      </c>
      <c r="L106" s="23">
        <f t="shared" si="7"/>
        <v>67417.148459999997</v>
      </c>
      <c r="M106" s="23">
        <v>0</v>
      </c>
      <c r="N106" s="23">
        <v>0</v>
      </c>
      <c r="O106" s="23">
        <v>13914.87</v>
      </c>
      <c r="P106" s="23">
        <f>O106+N106+M106+1</f>
        <v>13915.87</v>
      </c>
      <c r="Q106" s="23">
        <f>L106/P106</f>
        <v>4.8446233300541035</v>
      </c>
      <c r="R106" s="23">
        <f t="shared" si="8"/>
        <v>2.106804441464407E-2</v>
      </c>
    </row>
    <row r="107" spans="1:18" x14ac:dyDescent="0.25">
      <c r="A107" s="23" t="s">
        <v>369</v>
      </c>
      <c r="B107" s="23" t="s">
        <v>370</v>
      </c>
      <c r="C107" s="23">
        <v>351</v>
      </c>
      <c r="D107" s="23">
        <v>1</v>
      </c>
      <c r="E107" s="23">
        <v>1</v>
      </c>
      <c r="F107" s="23">
        <v>1</v>
      </c>
      <c r="G107" s="23">
        <v>11.10689</v>
      </c>
      <c r="H107" s="23">
        <v>2</v>
      </c>
      <c r="I107" s="23">
        <v>4</v>
      </c>
      <c r="J107" s="23">
        <v>1</v>
      </c>
      <c r="K107" s="23">
        <f t="shared" si="6"/>
        <v>15.10689</v>
      </c>
      <c r="L107" s="23">
        <f t="shared" si="7"/>
        <v>5302.5183900000002</v>
      </c>
      <c r="M107" s="23">
        <v>0</v>
      </c>
      <c r="N107" s="23">
        <v>0</v>
      </c>
      <c r="O107" s="23">
        <v>15941.6</v>
      </c>
      <c r="P107" s="23">
        <f>O107+N107+M107+1</f>
        <v>15942.6</v>
      </c>
      <c r="Q107" s="23">
        <f>L107/P107</f>
        <v>0.3326006040420007</v>
      </c>
      <c r="R107" s="23">
        <f t="shared" si="8"/>
        <v>1.4463961015966256E-3</v>
      </c>
    </row>
    <row r="108" spans="1:18" x14ac:dyDescent="0.25">
      <c r="A108" s="23" t="s">
        <v>315</v>
      </c>
      <c r="B108" s="23" t="s">
        <v>316</v>
      </c>
      <c r="C108" s="23">
        <v>2315</v>
      </c>
      <c r="D108" s="23">
        <v>2</v>
      </c>
      <c r="E108" s="23">
        <v>2</v>
      </c>
      <c r="F108" s="23">
        <v>1</v>
      </c>
      <c r="G108" s="23">
        <v>32.952480000000001</v>
      </c>
      <c r="H108" s="23">
        <v>1</v>
      </c>
      <c r="I108" s="23">
        <v>4</v>
      </c>
      <c r="J108" s="23">
        <v>1</v>
      </c>
      <c r="K108" s="23">
        <f t="shared" si="6"/>
        <v>43.952480000000001</v>
      </c>
      <c r="L108" s="23">
        <f t="shared" si="7"/>
        <v>101749.9912</v>
      </c>
      <c r="M108" s="23">
        <v>1</v>
      </c>
      <c r="N108" s="23">
        <v>0</v>
      </c>
      <c r="O108" s="23">
        <v>15205.16</v>
      </c>
      <c r="P108" s="23">
        <f>O108+N108+M108+1</f>
        <v>15207.16</v>
      </c>
      <c r="Q108" s="23">
        <f>L108/P108</f>
        <v>6.6909265898432055</v>
      </c>
      <c r="R108" s="23">
        <f t="shared" si="8"/>
        <v>2.9097151412257553E-2</v>
      </c>
    </row>
    <row r="109" spans="1:18" x14ac:dyDescent="0.25">
      <c r="A109" s="23" t="s">
        <v>171</v>
      </c>
      <c r="B109" s="23" t="s">
        <v>172</v>
      </c>
      <c r="C109" s="23">
        <v>19920</v>
      </c>
      <c r="D109" s="23">
        <v>3</v>
      </c>
      <c r="E109" s="23">
        <v>1</v>
      </c>
      <c r="F109" s="23">
        <v>1</v>
      </c>
      <c r="G109" s="23">
        <v>33.351329999999997</v>
      </c>
      <c r="H109" s="23">
        <v>0</v>
      </c>
      <c r="I109" s="23">
        <v>3</v>
      </c>
      <c r="J109" s="23">
        <v>0</v>
      </c>
      <c r="K109" s="23">
        <f t="shared" si="6"/>
        <v>51.351329999999997</v>
      </c>
      <c r="L109" s="23">
        <f t="shared" si="7"/>
        <v>1022918.4935999999</v>
      </c>
      <c r="M109" s="23">
        <v>0</v>
      </c>
      <c r="N109" s="23">
        <v>0</v>
      </c>
      <c r="O109" s="23">
        <v>11549.48</v>
      </c>
      <c r="P109" s="23">
        <f>O109+N109+M109+1</f>
        <v>11550.48</v>
      </c>
      <c r="Q109" s="23">
        <f>L109/P109</f>
        <v>88.560691295946143</v>
      </c>
      <c r="R109" s="23">
        <f t="shared" si="8"/>
        <v>0.38512809985451213</v>
      </c>
    </row>
    <row r="110" spans="1:18" x14ac:dyDescent="0.25">
      <c r="A110" s="23" t="s">
        <v>191</v>
      </c>
      <c r="B110" s="23" t="s">
        <v>192</v>
      </c>
      <c r="C110" s="23">
        <v>7958</v>
      </c>
      <c r="D110" s="23">
        <v>1</v>
      </c>
      <c r="E110" s="23">
        <v>1</v>
      </c>
      <c r="F110" s="23">
        <v>1</v>
      </c>
      <c r="G110" s="23">
        <v>82.414959999999994</v>
      </c>
      <c r="H110" s="23">
        <v>2</v>
      </c>
      <c r="I110" s="23">
        <v>4</v>
      </c>
      <c r="J110" s="23">
        <v>1</v>
      </c>
      <c r="K110" s="23">
        <f t="shared" si="6"/>
        <v>86.414959999999994</v>
      </c>
      <c r="L110" s="23">
        <f t="shared" si="7"/>
        <v>687690.25167999999</v>
      </c>
      <c r="M110" s="23">
        <v>0</v>
      </c>
      <c r="N110" s="23">
        <v>0</v>
      </c>
      <c r="O110" s="23">
        <v>14303.46</v>
      </c>
      <c r="P110" s="23">
        <f>O110+N110+M110+1</f>
        <v>14304.46</v>
      </c>
      <c r="Q110" s="23">
        <f>L110/P110</f>
        <v>48.075233296468376</v>
      </c>
      <c r="R110" s="23">
        <f t="shared" si="8"/>
        <v>0.20906705874346271</v>
      </c>
    </row>
    <row r="111" spans="1:18" x14ac:dyDescent="0.25">
      <c r="A111" s="23" t="s">
        <v>239</v>
      </c>
      <c r="B111" s="23" t="s">
        <v>240</v>
      </c>
      <c r="C111" s="23">
        <v>1418</v>
      </c>
      <c r="D111" s="23">
        <v>2</v>
      </c>
      <c r="E111" s="23">
        <v>1</v>
      </c>
      <c r="F111" s="23">
        <v>1</v>
      </c>
      <c r="G111" s="23">
        <v>44.717089999999999</v>
      </c>
      <c r="H111" s="23">
        <v>1</v>
      </c>
      <c r="I111" s="23">
        <v>4</v>
      </c>
      <c r="J111" s="23">
        <v>0</v>
      </c>
      <c r="K111" s="23">
        <f t="shared" si="6"/>
        <v>55.717089999999999</v>
      </c>
      <c r="L111" s="23">
        <f t="shared" si="7"/>
        <v>79006.833620000005</v>
      </c>
      <c r="M111" s="23">
        <v>1</v>
      </c>
      <c r="N111" s="23">
        <v>1</v>
      </c>
      <c r="O111" s="23">
        <v>2878.8130000000001</v>
      </c>
      <c r="P111" s="23">
        <f>O111+N111+M111+1</f>
        <v>2881.8130000000001</v>
      </c>
      <c r="Q111" s="23">
        <f>L111/P111</f>
        <v>27.415669795368402</v>
      </c>
      <c r="R111" s="23">
        <f t="shared" si="8"/>
        <v>0.11922383012170874</v>
      </c>
    </row>
    <row r="112" spans="1:18" x14ac:dyDescent="0.25">
      <c r="A112" s="23" t="s">
        <v>293</v>
      </c>
      <c r="B112" s="23" t="s">
        <v>294</v>
      </c>
      <c r="C112" s="23">
        <v>3228</v>
      </c>
      <c r="D112" s="23">
        <v>1</v>
      </c>
      <c r="E112" s="23">
        <v>1</v>
      </c>
      <c r="F112" s="23">
        <v>1</v>
      </c>
      <c r="G112" s="23">
        <v>26.16047</v>
      </c>
      <c r="H112" s="23">
        <v>1</v>
      </c>
      <c r="I112" s="23">
        <v>4</v>
      </c>
      <c r="J112" s="23">
        <v>1</v>
      </c>
      <c r="K112" s="23">
        <f t="shared" si="6"/>
        <v>33.160470000000004</v>
      </c>
      <c r="L112" s="23">
        <f t="shared" si="7"/>
        <v>107041.99716000001</v>
      </c>
      <c r="M112" s="23">
        <v>0</v>
      </c>
      <c r="N112" s="23">
        <v>0</v>
      </c>
      <c r="O112" s="23">
        <v>12727.53</v>
      </c>
      <c r="P112" s="23">
        <f>O112+N112+M112+1</f>
        <v>12728.53</v>
      </c>
      <c r="Q112" s="23">
        <f>L112/P112</f>
        <v>8.4096118844831267</v>
      </c>
      <c r="R112" s="23">
        <f t="shared" si="8"/>
        <v>3.6571280081382614E-2</v>
      </c>
    </row>
    <row r="113" spans="1:18" x14ac:dyDescent="0.25">
      <c r="A113" s="23" t="s">
        <v>257</v>
      </c>
      <c r="B113" s="23" t="s">
        <v>258</v>
      </c>
      <c r="C113" s="23">
        <v>5056</v>
      </c>
      <c r="D113" s="23">
        <v>1</v>
      </c>
      <c r="E113" s="23">
        <v>1</v>
      </c>
      <c r="F113" s="23">
        <v>1</v>
      </c>
      <c r="G113" s="23">
        <v>27.732810000000001</v>
      </c>
      <c r="H113" s="23">
        <v>1</v>
      </c>
      <c r="I113" s="23">
        <v>4</v>
      </c>
      <c r="J113" s="23">
        <v>1</v>
      </c>
      <c r="K113" s="23">
        <f t="shared" si="6"/>
        <v>34.732810000000001</v>
      </c>
      <c r="L113" s="23">
        <f t="shared" si="7"/>
        <v>175609.08736</v>
      </c>
      <c r="M113" s="23">
        <v>0</v>
      </c>
      <c r="N113" s="23">
        <v>0</v>
      </c>
      <c r="O113" s="23">
        <v>12861.16</v>
      </c>
      <c r="P113" s="23">
        <f>O113+N113+M113+1</f>
        <v>12862.16</v>
      </c>
      <c r="Q113" s="23">
        <f>L113/P113</f>
        <v>13.653156807254769</v>
      </c>
      <c r="R113" s="23">
        <f t="shared" si="8"/>
        <v>5.9374133842543989E-2</v>
      </c>
    </row>
    <row r="114" spans="1:18" x14ac:dyDescent="0.25">
      <c r="A114" s="23" t="s">
        <v>231</v>
      </c>
      <c r="B114" s="23" t="s">
        <v>232</v>
      </c>
      <c r="C114" s="23">
        <v>2145</v>
      </c>
      <c r="D114" s="23">
        <v>3</v>
      </c>
      <c r="E114" s="23">
        <v>2</v>
      </c>
      <c r="F114" s="23">
        <v>1</v>
      </c>
      <c r="G114" s="23">
        <v>51.057389999999998</v>
      </c>
      <c r="H114" s="23">
        <v>4</v>
      </c>
      <c r="I114" s="23">
        <v>4</v>
      </c>
      <c r="J114" s="23">
        <v>1</v>
      </c>
      <c r="K114" s="23">
        <f t="shared" si="6"/>
        <v>56.057389999999998</v>
      </c>
      <c r="L114" s="23">
        <f t="shared" si="7"/>
        <v>120243.10154999999</v>
      </c>
      <c r="M114" s="23">
        <v>1</v>
      </c>
      <c r="N114" s="23">
        <v>0</v>
      </c>
      <c r="O114" s="23">
        <v>6300.2820000000002</v>
      </c>
      <c r="P114" s="23">
        <f>O114+N114+M114+1</f>
        <v>6302.2820000000002</v>
      </c>
      <c r="Q114" s="23">
        <f>L114/P114</f>
        <v>19.079295650369183</v>
      </c>
      <c r="R114" s="23">
        <f t="shared" si="8"/>
        <v>8.2971042489203034E-2</v>
      </c>
    </row>
    <row r="115" spans="1:18" x14ac:dyDescent="0.25">
      <c r="A115" s="23" t="s">
        <v>203</v>
      </c>
      <c r="B115" s="23" t="s">
        <v>204</v>
      </c>
      <c r="C115" s="23">
        <v>12530</v>
      </c>
      <c r="D115" s="23">
        <v>1</v>
      </c>
      <c r="E115" s="23">
        <v>1</v>
      </c>
      <c r="F115" s="23">
        <v>2</v>
      </c>
      <c r="G115" s="23">
        <v>46.450479999999999</v>
      </c>
      <c r="H115" s="23">
        <v>0</v>
      </c>
      <c r="I115" s="23">
        <v>3</v>
      </c>
      <c r="J115" s="23">
        <v>1</v>
      </c>
      <c r="K115" s="23">
        <f t="shared" si="6"/>
        <v>58.450479999999999</v>
      </c>
      <c r="L115" s="23">
        <f t="shared" si="7"/>
        <v>732384.51439999999</v>
      </c>
      <c r="M115" s="23">
        <v>0</v>
      </c>
      <c r="N115" s="23">
        <v>0</v>
      </c>
      <c r="O115" s="23">
        <v>15575.86</v>
      </c>
      <c r="P115" s="23">
        <f>O115+N115+M115+1</f>
        <v>15576.86</v>
      </c>
      <c r="Q115" s="23">
        <f>L115/P115</f>
        <v>47.017467859376019</v>
      </c>
      <c r="R115" s="23">
        <f t="shared" si="8"/>
        <v>0.20446710376436461</v>
      </c>
    </row>
    <row r="116" spans="1:18" x14ac:dyDescent="0.25">
      <c r="A116" s="23" t="s">
        <v>137</v>
      </c>
      <c r="B116" s="23" t="s">
        <v>138</v>
      </c>
      <c r="C116" s="23">
        <v>22540</v>
      </c>
      <c r="D116" s="23">
        <v>1</v>
      </c>
      <c r="E116" s="23">
        <v>1</v>
      </c>
      <c r="F116" s="23">
        <v>1</v>
      </c>
      <c r="G116" s="23">
        <v>120.32550000000001</v>
      </c>
      <c r="H116" s="23">
        <v>0</v>
      </c>
      <c r="I116" s="23">
        <v>2</v>
      </c>
      <c r="J116" s="23">
        <v>1</v>
      </c>
      <c r="K116" s="23">
        <f t="shared" si="6"/>
        <v>132.32550000000001</v>
      </c>
      <c r="L116" s="23">
        <f t="shared" si="7"/>
        <v>2982616.77</v>
      </c>
      <c r="M116" s="23">
        <v>0</v>
      </c>
      <c r="N116" s="23">
        <v>0</v>
      </c>
      <c r="O116" s="23">
        <v>18069.91</v>
      </c>
      <c r="P116" s="23">
        <f>O116+N116+M116+1</f>
        <v>18070.91</v>
      </c>
      <c r="Q116" s="23">
        <f>L116/P116</f>
        <v>165.0507235108802</v>
      </c>
      <c r="R116" s="23">
        <f t="shared" si="8"/>
        <v>0.71776394916496611</v>
      </c>
    </row>
    <row r="117" spans="1:18" x14ac:dyDescent="0.25">
      <c r="A117" s="23" t="s">
        <v>129</v>
      </c>
      <c r="B117" s="23" t="s">
        <v>130</v>
      </c>
      <c r="C117" s="23">
        <v>70870</v>
      </c>
      <c r="D117" s="23">
        <v>1</v>
      </c>
      <c r="E117" s="23">
        <v>1</v>
      </c>
      <c r="F117" s="23">
        <v>1</v>
      </c>
      <c r="G117" s="23">
        <v>50.37303</v>
      </c>
      <c r="H117" s="23">
        <v>0</v>
      </c>
      <c r="I117" s="23">
        <v>2</v>
      </c>
      <c r="J117" s="23">
        <v>1</v>
      </c>
      <c r="K117" s="23">
        <f t="shared" si="6"/>
        <v>62.37303</v>
      </c>
      <c r="L117" s="23">
        <f t="shared" si="7"/>
        <v>4420376.6360999998</v>
      </c>
      <c r="M117" s="23">
        <v>0</v>
      </c>
      <c r="N117" s="23">
        <v>0</v>
      </c>
      <c r="O117" s="23">
        <v>12257.15</v>
      </c>
      <c r="P117" s="23">
        <f>O117+N117+M117+1</f>
        <v>12258.15</v>
      </c>
      <c r="Q117" s="23">
        <f>L117/P117</f>
        <v>360.60715818455475</v>
      </c>
      <c r="R117" s="23">
        <f t="shared" si="8"/>
        <v>1.5681895386459148</v>
      </c>
    </row>
    <row r="118" spans="1:18" x14ac:dyDescent="0.25">
      <c r="A118" s="23" t="s">
        <v>251</v>
      </c>
      <c r="B118" s="23" t="s">
        <v>252</v>
      </c>
      <c r="C118" s="23">
        <v>10675</v>
      </c>
      <c r="D118" s="23">
        <v>1</v>
      </c>
      <c r="E118" s="23">
        <v>2</v>
      </c>
      <c r="F118" s="23">
        <v>1</v>
      </c>
      <c r="G118" s="23">
        <v>36.320839999999997</v>
      </c>
      <c r="H118" s="23">
        <v>4</v>
      </c>
      <c r="I118" s="23">
        <v>4</v>
      </c>
      <c r="J118" s="23">
        <v>1</v>
      </c>
      <c r="K118" s="23">
        <f t="shared" si="6"/>
        <v>35.320839999999997</v>
      </c>
      <c r="L118" s="23">
        <f t="shared" si="7"/>
        <v>377049.96699999995</v>
      </c>
      <c r="M118" s="23">
        <v>0</v>
      </c>
      <c r="N118" s="23">
        <v>0</v>
      </c>
      <c r="O118" s="23">
        <v>14491.46</v>
      </c>
      <c r="P118" s="23">
        <f>O118+N118+M118+1</f>
        <v>14492.46</v>
      </c>
      <c r="Q118" s="23">
        <f>L118/P118</f>
        <v>26.016974826909991</v>
      </c>
      <c r="R118" s="23">
        <f t="shared" si="8"/>
        <v>0.11314125863772675</v>
      </c>
    </row>
    <row r="119" spans="1:18" x14ac:dyDescent="0.25">
      <c r="A119" s="23" t="s">
        <v>193</v>
      </c>
      <c r="B119" s="23" t="s">
        <v>194</v>
      </c>
      <c r="C119" s="23">
        <v>3530</v>
      </c>
      <c r="D119" s="23">
        <v>2</v>
      </c>
      <c r="E119" s="23">
        <v>1</v>
      </c>
      <c r="F119" s="23">
        <v>1</v>
      </c>
      <c r="G119" s="23">
        <v>45.988149999999997</v>
      </c>
      <c r="H119" s="23">
        <v>0</v>
      </c>
      <c r="I119" s="23">
        <v>3</v>
      </c>
      <c r="J119" s="23">
        <v>1</v>
      </c>
      <c r="K119" s="23">
        <f t="shared" si="6"/>
        <v>59.988149999999997</v>
      </c>
      <c r="L119" s="23">
        <f t="shared" si="7"/>
        <v>211758.16949999999</v>
      </c>
      <c r="M119" s="23">
        <v>1</v>
      </c>
      <c r="N119" s="23">
        <v>0</v>
      </c>
      <c r="O119" s="23">
        <v>3294.84</v>
      </c>
      <c r="P119" s="23">
        <f>O119+N119+M119+1</f>
        <v>3296.84</v>
      </c>
      <c r="Q119" s="23">
        <f>L119/P119</f>
        <v>64.230647984130258</v>
      </c>
      <c r="R119" s="23">
        <f t="shared" si="8"/>
        <v>0.27932288071112282</v>
      </c>
    </row>
    <row r="120" spans="1:18" x14ac:dyDescent="0.25">
      <c r="A120" s="23" t="s">
        <v>177</v>
      </c>
      <c r="B120" s="23" t="s">
        <v>178</v>
      </c>
      <c r="C120" s="23">
        <v>18754</v>
      </c>
      <c r="D120" s="23">
        <v>1</v>
      </c>
      <c r="E120" s="23">
        <v>1</v>
      </c>
      <c r="F120" s="23">
        <v>1</v>
      </c>
      <c r="G120" s="23">
        <v>28.52543</v>
      </c>
      <c r="H120" s="23">
        <v>0</v>
      </c>
      <c r="I120" s="23">
        <v>3</v>
      </c>
      <c r="J120" s="23">
        <v>1</v>
      </c>
      <c r="K120" s="23">
        <f t="shared" si="6"/>
        <v>39.52543</v>
      </c>
      <c r="L120" s="23">
        <f t="shared" si="7"/>
        <v>741259.91422000004</v>
      </c>
      <c r="M120" s="23">
        <v>0</v>
      </c>
      <c r="N120" s="23">
        <v>0</v>
      </c>
      <c r="O120" s="23">
        <v>12640.23</v>
      </c>
      <c r="P120" s="23">
        <f>O120+N120+M120+1</f>
        <v>12641.23</v>
      </c>
      <c r="Q120" s="23">
        <f>L120/P120</f>
        <v>58.638274457469727</v>
      </c>
      <c r="R120" s="23">
        <f t="shared" si="8"/>
        <v>0.25500305937185513</v>
      </c>
    </row>
    <row r="121" spans="1:18" x14ac:dyDescent="0.25">
      <c r="A121" s="23" t="s">
        <v>321</v>
      </c>
      <c r="B121" s="23" t="s">
        <v>322</v>
      </c>
      <c r="C121" s="23">
        <v>998</v>
      </c>
      <c r="D121" s="23">
        <v>1</v>
      </c>
      <c r="E121" s="23">
        <v>1</v>
      </c>
      <c r="F121" s="23">
        <v>1</v>
      </c>
      <c r="G121" s="23">
        <v>28.95768</v>
      </c>
      <c r="H121" s="23">
        <v>2</v>
      </c>
      <c r="I121" s="23">
        <v>4</v>
      </c>
      <c r="J121" s="23">
        <v>1</v>
      </c>
      <c r="K121" s="23">
        <f t="shared" si="6"/>
        <v>32.957679999999996</v>
      </c>
      <c r="L121" s="23">
        <f t="shared" si="7"/>
        <v>32891.764639999994</v>
      </c>
      <c r="M121" s="23">
        <v>0</v>
      </c>
      <c r="N121" s="23">
        <v>0</v>
      </c>
      <c r="O121" s="23">
        <v>17371.34</v>
      </c>
      <c r="P121" s="23">
        <f>O121+N121+M121+1</f>
        <v>17372.34</v>
      </c>
      <c r="Q121" s="23">
        <f>L121/P121</f>
        <v>1.8933410605594867</v>
      </c>
      <c r="R121" s="23">
        <f t="shared" si="8"/>
        <v>8.2336625240772027E-3</v>
      </c>
    </row>
    <row r="122" spans="1:18" x14ac:dyDescent="0.25">
      <c r="A122" s="23" t="s">
        <v>141</v>
      </c>
      <c r="B122" s="23" t="s">
        <v>142</v>
      </c>
      <c r="C122" s="23">
        <v>10805</v>
      </c>
      <c r="D122" s="23">
        <v>2</v>
      </c>
      <c r="E122" s="23">
        <v>1</v>
      </c>
      <c r="F122" s="23">
        <v>1</v>
      </c>
      <c r="G122" s="23">
        <v>54.134259999999998</v>
      </c>
      <c r="H122" s="23">
        <v>0</v>
      </c>
      <c r="I122" s="23">
        <v>3</v>
      </c>
      <c r="J122" s="23">
        <v>1</v>
      </c>
      <c r="K122" s="23">
        <f t="shared" si="6"/>
        <v>68.134259999999998</v>
      </c>
      <c r="L122" s="23">
        <f t="shared" si="7"/>
        <v>736190.67929999996</v>
      </c>
      <c r="M122" s="23">
        <v>1</v>
      </c>
      <c r="N122" s="23">
        <v>0</v>
      </c>
      <c r="O122" s="23">
        <v>10050.98</v>
      </c>
      <c r="P122" s="23">
        <f>O122+N122+M122+1</f>
        <v>10052.98</v>
      </c>
      <c r="Q122" s="23">
        <f>L122/P122</f>
        <v>73.231089617208028</v>
      </c>
      <c r="R122" s="23">
        <f t="shared" si="8"/>
        <v>0.31846353028459057</v>
      </c>
    </row>
    <row r="123" spans="1:18" x14ac:dyDescent="0.25">
      <c r="A123" s="23" t="s">
        <v>337</v>
      </c>
      <c r="B123" s="23" t="s">
        <v>338</v>
      </c>
      <c r="C123" s="23">
        <v>446</v>
      </c>
      <c r="D123" s="23">
        <v>2</v>
      </c>
      <c r="E123" s="23">
        <v>1</v>
      </c>
      <c r="F123" s="23">
        <v>1</v>
      </c>
      <c r="G123" s="23">
        <v>19.22946</v>
      </c>
      <c r="H123" s="23">
        <v>2</v>
      </c>
      <c r="I123" s="23">
        <v>4</v>
      </c>
      <c r="J123" s="23">
        <v>0</v>
      </c>
      <c r="K123" s="23">
        <f t="shared" si="6"/>
        <v>27.22946</v>
      </c>
      <c r="L123" s="23">
        <f t="shared" si="7"/>
        <v>12144.33916</v>
      </c>
      <c r="M123" s="23">
        <v>1</v>
      </c>
      <c r="N123" s="23">
        <v>0</v>
      </c>
      <c r="O123" s="23">
        <v>16555.27</v>
      </c>
      <c r="P123" s="23">
        <f>O123+N123+M123+1</f>
        <v>16557.27</v>
      </c>
      <c r="Q123" s="23">
        <f>L123/P123</f>
        <v>0.7334747310395977</v>
      </c>
      <c r="R123" s="23">
        <f t="shared" si="8"/>
        <v>3.1896965270133363E-3</v>
      </c>
    </row>
    <row r="124" spans="1:18" x14ac:dyDescent="0.25">
      <c r="A124" s="23" t="s">
        <v>103</v>
      </c>
      <c r="B124" s="23" t="s">
        <v>104</v>
      </c>
      <c r="C124" s="23">
        <v>46569</v>
      </c>
      <c r="D124" s="23">
        <v>2</v>
      </c>
      <c r="E124" s="23">
        <v>0</v>
      </c>
      <c r="F124" s="23">
        <v>1</v>
      </c>
      <c r="G124" s="23">
        <v>118.5445</v>
      </c>
      <c r="H124" s="23">
        <v>0</v>
      </c>
      <c r="I124" s="23">
        <v>1</v>
      </c>
      <c r="J124" s="23">
        <v>1</v>
      </c>
      <c r="K124" s="23">
        <f t="shared" si="6"/>
        <v>133.5445</v>
      </c>
      <c r="L124" s="23">
        <f t="shared" si="7"/>
        <v>6219033.8205000004</v>
      </c>
      <c r="M124" s="23">
        <v>1</v>
      </c>
      <c r="N124" s="23">
        <v>0</v>
      </c>
      <c r="O124" s="23">
        <v>6217.6660000000002</v>
      </c>
      <c r="P124" s="23">
        <f>O124+N124+M124+1</f>
        <v>6219.6660000000002</v>
      </c>
      <c r="Q124" s="23">
        <f>L124/P124</f>
        <v>999.8983579664889</v>
      </c>
      <c r="R124" s="23">
        <f t="shared" si="8"/>
        <v>4.3483056536270288</v>
      </c>
    </row>
    <row r="125" spans="1:18" x14ac:dyDescent="0.25">
      <c r="A125" s="23" t="s">
        <v>187</v>
      </c>
      <c r="B125" s="23" t="s">
        <v>188</v>
      </c>
      <c r="C125" s="23">
        <v>16509</v>
      </c>
      <c r="D125" s="23">
        <v>1</v>
      </c>
      <c r="E125" s="23">
        <v>1</v>
      </c>
      <c r="F125" s="23">
        <v>1</v>
      </c>
      <c r="G125" s="23">
        <v>53.040979999999998</v>
      </c>
      <c r="H125" s="23">
        <v>0</v>
      </c>
      <c r="I125" s="23">
        <v>3</v>
      </c>
      <c r="J125" s="23">
        <v>1</v>
      </c>
      <c r="K125" s="23">
        <f t="shared" si="6"/>
        <v>64.04097999999999</v>
      </c>
      <c r="L125" s="23">
        <f t="shared" si="7"/>
        <v>1057252.5388199999</v>
      </c>
      <c r="M125" s="23">
        <v>0</v>
      </c>
      <c r="N125" s="23">
        <v>0</v>
      </c>
      <c r="O125" s="23">
        <v>15872.67</v>
      </c>
      <c r="P125" s="23">
        <f>O125+N125+M125+1</f>
        <v>15873.67</v>
      </c>
      <c r="Q125" s="23">
        <f>L125/P125</f>
        <v>66.604165188012601</v>
      </c>
      <c r="R125" s="23">
        <f t="shared" si="8"/>
        <v>0.28964470811927273</v>
      </c>
    </row>
    <row r="126" spans="1:18" x14ac:dyDescent="0.25">
      <c r="A126" s="23" t="s">
        <v>169</v>
      </c>
      <c r="B126" s="23" t="s">
        <v>170</v>
      </c>
      <c r="C126" s="23">
        <v>23417</v>
      </c>
      <c r="D126" s="23">
        <v>1</v>
      </c>
      <c r="E126" s="23">
        <v>1</v>
      </c>
      <c r="F126" s="23">
        <v>1</v>
      </c>
      <c r="G126" s="23">
        <v>56.747549999999997</v>
      </c>
      <c r="H126" s="23">
        <v>0</v>
      </c>
      <c r="I126" s="23">
        <v>2</v>
      </c>
      <c r="J126" s="23">
        <v>1</v>
      </c>
      <c r="K126" s="23">
        <f t="shared" si="6"/>
        <v>68.74754999999999</v>
      </c>
      <c r="L126" s="23">
        <f t="shared" si="7"/>
        <v>1609861.3783499997</v>
      </c>
      <c r="M126" s="23">
        <v>0</v>
      </c>
      <c r="N126" s="23">
        <v>0</v>
      </c>
      <c r="O126" s="23">
        <v>16081.15</v>
      </c>
      <c r="P126" s="23">
        <f>O126+N126+M126+1</f>
        <v>16082.15</v>
      </c>
      <c r="Q126" s="23">
        <f>L126/P126</f>
        <v>100.10237302537283</v>
      </c>
      <c r="R126" s="23">
        <f t="shared" si="8"/>
        <v>0.43531996137381246</v>
      </c>
    </row>
    <row r="127" spans="1:18" x14ac:dyDescent="0.25">
      <c r="A127" s="23" t="s">
        <v>227</v>
      </c>
      <c r="B127" s="23" t="s">
        <v>228</v>
      </c>
      <c r="C127" s="23">
        <v>1276</v>
      </c>
      <c r="D127" s="23">
        <v>2</v>
      </c>
      <c r="E127" s="23">
        <v>1</v>
      </c>
      <c r="F127" s="23">
        <v>1</v>
      </c>
      <c r="G127" s="23">
        <v>29.101880000000001</v>
      </c>
      <c r="H127" s="23">
        <v>0</v>
      </c>
      <c r="I127" s="23">
        <v>4</v>
      </c>
      <c r="J127" s="23">
        <v>0</v>
      </c>
      <c r="K127" s="23">
        <f t="shared" si="6"/>
        <v>43.101880000000001</v>
      </c>
      <c r="L127" s="23">
        <f t="shared" si="7"/>
        <v>54997.998879999999</v>
      </c>
      <c r="M127" s="23">
        <v>1</v>
      </c>
      <c r="N127" s="23">
        <v>0</v>
      </c>
      <c r="O127" s="23">
        <v>3077.9380000000001</v>
      </c>
      <c r="P127" s="23">
        <f>O127+N127+M127+1</f>
        <v>3079.9380000000001</v>
      </c>
      <c r="Q127" s="23">
        <f>L127/P127</f>
        <v>17.856852598980886</v>
      </c>
      <c r="R127" s="23">
        <f t="shared" si="8"/>
        <v>7.7654946118768803E-2</v>
      </c>
    </row>
    <row r="128" spans="1:18" x14ac:dyDescent="0.25">
      <c r="A128" s="23" t="s">
        <v>165</v>
      </c>
      <c r="B128" s="23" t="s">
        <v>166</v>
      </c>
      <c r="C128" s="23">
        <v>7390</v>
      </c>
      <c r="D128" s="23">
        <v>2</v>
      </c>
      <c r="E128" s="23">
        <v>1</v>
      </c>
      <c r="F128" s="23">
        <v>1</v>
      </c>
      <c r="G128" s="23">
        <v>59.267789999999998</v>
      </c>
      <c r="H128" s="23">
        <v>2</v>
      </c>
      <c r="I128" s="23">
        <v>3</v>
      </c>
      <c r="J128" s="23">
        <v>1</v>
      </c>
      <c r="K128" s="23">
        <f t="shared" si="6"/>
        <v>67.267789999999991</v>
      </c>
      <c r="L128" s="23">
        <f t="shared" si="7"/>
        <v>497108.96809999994</v>
      </c>
      <c r="M128" s="23">
        <v>1</v>
      </c>
      <c r="N128" s="23">
        <v>0</v>
      </c>
      <c r="O128" s="23">
        <v>10827.98</v>
      </c>
      <c r="P128" s="23">
        <f>O128+N128+M128+1</f>
        <v>10829.98</v>
      </c>
      <c r="Q128" s="23">
        <f>L128/P128</f>
        <v>45.90118985445956</v>
      </c>
      <c r="R128" s="23">
        <f t="shared" si="8"/>
        <v>0.19961269239232352</v>
      </c>
    </row>
    <row r="129" spans="1:18" x14ac:dyDescent="0.25">
      <c r="A129" s="23" t="s">
        <v>131</v>
      </c>
      <c r="B129" s="23" t="s">
        <v>132</v>
      </c>
      <c r="C129" s="23">
        <v>30737</v>
      </c>
      <c r="D129" s="23">
        <v>1</v>
      </c>
      <c r="E129" s="23">
        <v>0</v>
      </c>
      <c r="F129" s="23">
        <v>1</v>
      </c>
      <c r="G129" s="23">
        <v>157.68969999999999</v>
      </c>
      <c r="H129" s="23">
        <v>1</v>
      </c>
      <c r="I129" s="23">
        <v>2</v>
      </c>
      <c r="J129" s="23">
        <v>1</v>
      </c>
      <c r="K129" s="23">
        <f t="shared" si="6"/>
        <v>165.68969999999999</v>
      </c>
      <c r="L129" s="23">
        <f t="shared" si="7"/>
        <v>5092804.3088999996</v>
      </c>
      <c r="M129" s="23">
        <v>0</v>
      </c>
      <c r="N129" s="23">
        <v>0</v>
      </c>
      <c r="O129" s="23">
        <v>17591.48</v>
      </c>
      <c r="P129" s="23">
        <f>O129+N129+M129+1</f>
        <v>17592.48</v>
      </c>
      <c r="Q129" s="23">
        <f>L129/P129</f>
        <v>289.48757133161439</v>
      </c>
      <c r="R129" s="23">
        <f t="shared" si="8"/>
        <v>1.2589084010859075</v>
      </c>
    </row>
    <row r="130" spans="1:18" x14ac:dyDescent="0.25">
      <c r="A130" s="23" t="s">
        <v>249</v>
      </c>
      <c r="B130" s="23" t="s">
        <v>250</v>
      </c>
      <c r="C130" s="23">
        <v>2399</v>
      </c>
      <c r="D130" s="23">
        <v>2</v>
      </c>
      <c r="E130" s="23">
        <v>2</v>
      </c>
      <c r="F130" s="23">
        <v>1</v>
      </c>
      <c r="G130" s="23">
        <v>31.055900000000001</v>
      </c>
      <c r="H130" s="23">
        <v>2</v>
      </c>
      <c r="I130" s="23">
        <v>4</v>
      </c>
      <c r="J130" s="23">
        <v>1</v>
      </c>
      <c r="K130" s="23">
        <f t="shared" si="6"/>
        <v>39.055900000000001</v>
      </c>
      <c r="L130" s="23">
        <f t="shared" si="7"/>
        <v>93695.104099999997</v>
      </c>
      <c r="M130" s="23">
        <v>0</v>
      </c>
      <c r="N130" s="23">
        <v>0</v>
      </c>
      <c r="O130" s="23">
        <v>8620.4509999999991</v>
      </c>
      <c r="P130" s="23">
        <f>O130+N130+M130+1</f>
        <v>8621.4509999999991</v>
      </c>
      <c r="Q130" s="23">
        <f>L130/P130</f>
        <v>10.867672286254368</v>
      </c>
      <c r="R130" s="23">
        <f t="shared" si="8"/>
        <v>4.7260764524297193E-2</v>
      </c>
    </row>
    <row r="131" spans="1:18" x14ac:dyDescent="0.25">
      <c r="A131" s="23" t="s">
        <v>343</v>
      </c>
      <c r="B131" s="23" t="s">
        <v>344</v>
      </c>
      <c r="C131" s="23">
        <v>1421</v>
      </c>
      <c r="D131" s="23">
        <v>2</v>
      </c>
      <c r="E131" s="23">
        <v>1</v>
      </c>
      <c r="F131" s="23">
        <v>1</v>
      </c>
      <c r="G131" s="23">
        <v>14.53125</v>
      </c>
      <c r="H131" s="23">
        <v>3</v>
      </c>
      <c r="I131" s="23">
        <v>5</v>
      </c>
      <c r="J131" s="23">
        <v>0</v>
      </c>
      <c r="K131" s="23">
        <f t="shared" si="6"/>
        <v>18.53125</v>
      </c>
      <c r="L131" s="23">
        <f t="shared" si="7"/>
        <v>26332.90625</v>
      </c>
      <c r="M131" s="23">
        <v>0</v>
      </c>
      <c r="N131" s="23">
        <v>0</v>
      </c>
      <c r="O131" s="23">
        <v>13407.31</v>
      </c>
      <c r="P131" s="23">
        <f>O131+N131+M131+1</f>
        <v>13408.31</v>
      </c>
      <c r="Q131" s="23">
        <f>L131/P131</f>
        <v>1.9639243312542745</v>
      </c>
      <c r="R131" s="23">
        <f t="shared" si="8"/>
        <v>8.5406113579944987E-3</v>
      </c>
    </row>
    <row r="132" spans="1:18" x14ac:dyDescent="0.25">
      <c r="A132" s="23" t="s">
        <v>253</v>
      </c>
      <c r="B132" s="23" t="s">
        <v>254</v>
      </c>
      <c r="C132" s="23">
        <v>8430</v>
      </c>
      <c r="D132" s="23">
        <v>1</v>
      </c>
      <c r="E132" s="23">
        <v>1</v>
      </c>
      <c r="F132" s="23">
        <v>1</v>
      </c>
      <c r="G132" s="23">
        <v>37.49559</v>
      </c>
      <c r="H132" s="23">
        <v>2</v>
      </c>
      <c r="I132" s="23">
        <v>3</v>
      </c>
      <c r="J132" s="23">
        <v>0</v>
      </c>
      <c r="K132" s="23">
        <f t="shared" si="6"/>
        <v>43.49559</v>
      </c>
      <c r="L132" s="23">
        <f t="shared" si="7"/>
        <v>366667.82370000001</v>
      </c>
      <c r="M132" s="23">
        <v>0</v>
      </c>
      <c r="N132" s="23">
        <v>0</v>
      </c>
      <c r="O132" s="23">
        <v>15915.54</v>
      </c>
      <c r="P132" s="23">
        <f>O132+N132+M132+1</f>
        <v>15916.54</v>
      </c>
      <c r="Q132" s="23">
        <f>L132/P132</f>
        <v>23.036905238198752</v>
      </c>
      <c r="R132" s="23">
        <f t="shared" si="8"/>
        <v>0.10018168795981457</v>
      </c>
    </row>
    <row r="133" spans="1:18" x14ac:dyDescent="0.25">
      <c r="A133" s="23" t="s">
        <v>259</v>
      </c>
      <c r="B133" s="23" t="s">
        <v>260</v>
      </c>
      <c r="C133" s="23">
        <v>2956</v>
      </c>
      <c r="D133" s="23">
        <v>2</v>
      </c>
      <c r="E133" s="23">
        <v>0</v>
      </c>
      <c r="F133" s="23">
        <v>1</v>
      </c>
      <c r="G133" s="23">
        <v>28.506119999999999</v>
      </c>
      <c r="H133" s="23">
        <v>0</v>
      </c>
      <c r="I133" s="23">
        <v>4</v>
      </c>
      <c r="J133" s="23">
        <v>0</v>
      </c>
      <c r="K133" s="23">
        <f t="shared" si="6"/>
        <v>41.506119999999996</v>
      </c>
      <c r="L133" s="23">
        <f t="shared" si="7"/>
        <v>122692.09071999999</v>
      </c>
      <c r="M133" s="23">
        <v>1</v>
      </c>
      <c r="N133" s="23">
        <v>0</v>
      </c>
      <c r="O133" s="23">
        <v>10572.78</v>
      </c>
      <c r="P133" s="23">
        <f>O133+N133+M133+1</f>
        <v>10574.78</v>
      </c>
      <c r="Q133" s="23">
        <f>L133/P133</f>
        <v>11.602330329330726</v>
      </c>
      <c r="R133" s="23">
        <f t="shared" si="8"/>
        <v>5.0455606976772302E-2</v>
      </c>
    </row>
    <row r="134" spans="1:18" x14ac:dyDescent="0.25">
      <c r="A134" s="23" t="s">
        <v>111</v>
      </c>
      <c r="B134" s="23" t="s">
        <v>112</v>
      </c>
      <c r="C134" s="23">
        <v>52076</v>
      </c>
      <c r="D134" s="23">
        <v>1</v>
      </c>
      <c r="E134" s="23">
        <v>0</v>
      </c>
      <c r="F134" s="23">
        <v>1</v>
      </c>
      <c r="G134" s="23">
        <v>56.104129999999998</v>
      </c>
      <c r="H134" s="23">
        <v>0</v>
      </c>
      <c r="I134" s="23">
        <v>1</v>
      </c>
      <c r="J134" s="23">
        <v>1</v>
      </c>
      <c r="K134" s="23">
        <f t="shared" si="6"/>
        <v>68.104129999999998</v>
      </c>
      <c r="L134" s="23">
        <f t="shared" si="7"/>
        <v>3546590.6738799997</v>
      </c>
      <c r="M134" s="23">
        <v>0</v>
      </c>
      <c r="N134" s="23">
        <v>0</v>
      </c>
      <c r="O134" s="23">
        <v>15625.38</v>
      </c>
      <c r="P134" s="23">
        <f>O134+N134+M134+1</f>
        <v>15626.38</v>
      </c>
      <c r="Q134" s="23">
        <f>L134/P134</f>
        <v>226.96175786586528</v>
      </c>
      <c r="R134" s="23">
        <f t="shared" si="8"/>
        <v>0.98699941551293802</v>
      </c>
    </row>
    <row r="135" spans="1:18" x14ac:dyDescent="0.25">
      <c r="A135" s="23" t="s">
        <v>97</v>
      </c>
      <c r="B135" s="23" t="s">
        <v>98</v>
      </c>
      <c r="C135" s="23">
        <v>74277</v>
      </c>
      <c r="D135" s="23">
        <v>1</v>
      </c>
      <c r="E135" s="23">
        <v>0</v>
      </c>
      <c r="F135" s="23">
        <v>1</v>
      </c>
      <c r="G135" s="23">
        <v>139.9006</v>
      </c>
      <c r="H135" s="23">
        <v>0</v>
      </c>
      <c r="I135" s="23">
        <v>1</v>
      </c>
      <c r="J135" s="23">
        <v>1</v>
      </c>
      <c r="K135" s="23">
        <f t="shared" si="6"/>
        <v>151.9006</v>
      </c>
      <c r="L135" s="23">
        <f t="shared" si="7"/>
        <v>11282720.8662</v>
      </c>
      <c r="M135" s="23">
        <v>0</v>
      </c>
      <c r="N135" s="23">
        <v>0</v>
      </c>
      <c r="O135" s="23">
        <v>16612.46</v>
      </c>
      <c r="P135" s="23">
        <f>O135+N135+M135+1</f>
        <v>16613.46</v>
      </c>
      <c r="Q135" s="23">
        <f>L135/P135</f>
        <v>679.13131076849743</v>
      </c>
      <c r="R135" s="23">
        <f t="shared" si="8"/>
        <v>2.9533707047739379</v>
      </c>
    </row>
    <row r="136" spans="1:18" x14ac:dyDescent="0.25">
      <c r="A136" s="23" t="s">
        <v>359</v>
      </c>
      <c r="B136" s="23" t="s">
        <v>360</v>
      </c>
      <c r="C136" s="23">
        <v>744</v>
      </c>
      <c r="D136" s="23">
        <v>1</v>
      </c>
      <c r="E136" s="23">
        <v>1</v>
      </c>
      <c r="F136" s="23">
        <v>1</v>
      </c>
      <c r="G136" s="23">
        <v>25.299510000000001</v>
      </c>
      <c r="H136" s="23">
        <v>2</v>
      </c>
      <c r="I136" s="23">
        <v>4</v>
      </c>
      <c r="J136" s="23">
        <v>1</v>
      </c>
      <c r="K136" s="23">
        <f t="shared" si="6"/>
        <v>29.299510000000001</v>
      </c>
      <c r="L136" s="23">
        <f t="shared" si="7"/>
        <v>21798.835440000003</v>
      </c>
      <c r="M136" s="23">
        <v>0</v>
      </c>
      <c r="N136" s="23">
        <v>0</v>
      </c>
      <c r="O136" s="23">
        <v>11649.17</v>
      </c>
      <c r="P136" s="23">
        <f>O136+N136+M136+1</f>
        <v>11650.17</v>
      </c>
      <c r="Q136" s="23">
        <f>L136/P136</f>
        <v>1.8711173691027687</v>
      </c>
      <c r="R136" s="23">
        <f t="shared" si="8"/>
        <v>8.1370172976541512E-3</v>
      </c>
    </row>
    <row r="137" spans="1:18" x14ac:dyDescent="0.25">
      <c r="A137" s="23" t="s">
        <v>345</v>
      </c>
      <c r="B137" s="23" t="s">
        <v>346</v>
      </c>
      <c r="C137" s="23">
        <v>712</v>
      </c>
      <c r="D137" s="23">
        <v>2</v>
      </c>
      <c r="E137" s="23">
        <v>2</v>
      </c>
      <c r="F137" s="23">
        <v>1</v>
      </c>
      <c r="G137" s="23">
        <v>94.053370000000001</v>
      </c>
      <c r="H137" s="23">
        <v>1</v>
      </c>
      <c r="I137" s="23">
        <v>4</v>
      </c>
      <c r="J137" s="23">
        <v>1</v>
      </c>
      <c r="K137" s="23">
        <f t="shared" si="6"/>
        <v>105.05337</v>
      </c>
      <c r="L137" s="23">
        <f t="shared" si="7"/>
        <v>74797.99944</v>
      </c>
      <c r="M137" s="23">
        <v>1</v>
      </c>
      <c r="N137" s="23">
        <v>0</v>
      </c>
      <c r="O137" s="23">
        <v>11694.55</v>
      </c>
      <c r="P137" s="23">
        <f>O137+N137+M137+1</f>
        <v>11696.55</v>
      </c>
      <c r="Q137" s="23">
        <f>L137/P137</f>
        <v>6.3948770740090026</v>
      </c>
      <c r="R137" s="23">
        <f t="shared" si="8"/>
        <v>2.7809706770310704E-2</v>
      </c>
    </row>
    <row r="138" spans="1:18" x14ac:dyDescent="0.25">
      <c r="A138" s="23" t="s">
        <v>175</v>
      </c>
      <c r="B138" s="23" t="s">
        <v>176</v>
      </c>
      <c r="C138" s="23">
        <v>4781</v>
      </c>
      <c r="D138" s="23">
        <v>1</v>
      </c>
      <c r="E138" s="23">
        <v>2</v>
      </c>
      <c r="F138" s="23">
        <v>1</v>
      </c>
      <c r="G138" s="23">
        <v>94.053370000000001</v>
      </c>
      <c r="H138" s="23">
        <v>1</v>
      </c>
      <c r="I138" s="23">
        <v>4</v>
      </c>
      <c r="J138" s="23">
        <v>1</v>
      </c>
      <c r="K138" s="23">
        <f t="shared" ref="K138:K153" si="9">(3*D138)+E138+F138+G138-(3*H138)-I138-J138+10</f>
        <v>102.05337</v>
      </c>
      <c r="L138" s="23">
        <f t="shared" ref="L138:L153" si="10">K138*C138</f>
        <v>487917.16197000002</v>
      </c>
      <c r="M138" s="23">
        <v>0</v>
      </c>
      <c r="N138" s="23">
        <v>0</v>
      </c>
      <c r="O138" s="23">
        <v>7484.5060000000003</v>
      </c>
      <c r="P138" s="23">
        <f>O138+N138+M138+1</f>
        <v>7485.5060000000003</v>
      </c>
      <c r="Q138" s="23">
        <f>L138/P138</f>
        <v>65.181587185956431</v>
      </c>
      <c r="R138" s="23">
        <f t="shared" ref="R138:R153" si="11">(Q138/$Q$154)*100</f>
        <v>0.28345827534859946</v>
      </c>
    </row>
    <row r="139" spans="1:18" x14ac:dyDescent="0.25">
      <c r="A139" s="23" t="s">
        <v>392</v>
      </c>
      <c r="B139" s="23" t="s">
        <v>393</v>
      </c>
      <c r="C139" s="23">
        <v>496</v>
      </c>
      <c r="D139" s="23">
        <v>1</v>
      </c>
      <c r="E139" s="23">
        <v>1</v>
      </c>
      <c r="F139" s="23">
        <v>1</v>
      </c>
      <c r="G139" s="23">
        <v>31.34732</v>
      </c>
      <c r="H139" s="23">
        <v>1</v>
      </c>
      <c r="I139" s="23">
        <v>4</v>
      </c>
      <c r="J139" s="23">
        <v>0</v>
      </c>
      <c r="K139" s="23">
        <f t="shared" si="9"/>
        <v>39.347319999999996</v>
      </c>
      <c r="L139" s="23">
        <f t="shared" si="10"/>
        <v>19516.270719999997</v>
      </c>
      <c r="M139" s="23">
        <v>0</v>
      </c>
      <c r="N139" s="23">
        <v>0</v>
      </c>
      <c r="O139" s="23">
        <v>15411.13</v>
      </c>
      <c r="P139" s="23">
        <f>O139+N139+M139+1</f>
        <v>15412.13</v>
      </c>
      <c r="Q139" s="23">
        <f>L139/P139</f>
        <v>1.2662928952714516</v>
      </c>
      <c r="R139" s="23">
        <f t="shared" si="11"/>
        <v>5.5067882768151631E-3</v>
      </c>
    </row>
    <row r="140" spans="1:18" x14ac:dyDescent="0.25">
      <c r="A140" s="23" t="s">
        <v>189</v>
      </c>
      <c r="B140" s="23" t="s">
        <v>190</v>
      </c>
      <c r="C140" s="23">
        <v>15494</v>
      </c>
      <c r="D140" s="23">
        <v>2</v>
      </c>
      <c r="E140" s="23">
        <v>1</v>
      </c>
      <c r="F140" s="23">
        <v>1</v>
      </c>
      <c r="G140" s="23">
        <v>55.622590000000002</v>
      </c>
      <c r="H140" s="23">
        <v>1</v>
      </c>
      <c r="I140" s="23">
        <v>4</v>
      </c>
      <c r="J140" s="23">
        <v>1</v>
      </c>
      <c r="K140" s="23">
        <f t="shared" si="9"/>
        <v>65.622590000000002</v>
      </c>
      <c r="L140" s="23">
        <f t="shared" si="10"/>
        <v>1016756.40946</v>
      </c>
      <c r="M140" s="23">
        <v>1</v>
      </c>
      <c r="N140" s="23">
        <v>0</v>
      </c>
      <c r="O140" s="23">
        <v>15895.26</v>
      </c>
      <c r="P140" s="23">
        <f>O140+N140+M140+1</f>
        <v>15897.26</v>
      </c>
      <c r="Q140" s="23">
        <f>L140/P140</f>
        <v>63.957965678362179</v>
      </c>
      <c r="R140" s="23">
        <f t="shared" si="11"/>
        <v>0.27813705416948636</v>
      </c>
    </row>
    <row r="141" spans="1:18" x14ac:dyDescent="0.25">
      <c r="A141" s="23" t="s">
        <v>223</v>
      </c>
      <c r="B141" s="23" t="s">
        <v>224</v>
      </c>
      <c r="C141" s="23">
        <v>4212</v>
      </c>
      <c r="D141" s="23">
        <v>1</v>
      </c>
      <c r="E141" s="23">
        <v>1</v>
      </c>
      <c r="F141" s="23">
        <v>1</v>
      </c>
      <c r="G141" s="23">
        <v>50.450380000000003</v>
      </c>
      <c r="H141" s="23">
        <v>0</v>
      </c>
      <c r="I141" s="23">
        <v>3</v>
      </c>
      <c r="J141" s="23">
        <v>1</v>
      </c>
      <c r="K141" s="23">
        <f t="shared" si="9"/>
        <v>61.450380000000003</v>
      </c>
      <c r="L141" s="23">
        <f t="shared" si="10"/>
        <v>258829.00056000001</v>
      </c>
      <c r="M141" s="23">
        <v>0</v>
      </c>
      <c r="N141" s="23">
        <v>0</v>
      </c>
      <c r="O141" s="23">
        <v>16362.34</v>
      </c>
      <c r="P141" s="23">
        <f>O141+N141+M141+1</f>
        <v>16363.34</v>
      </c>
      <c r="Q141" s="23">
        <f>L141/P141</f>
        <v>15.817614286569858</v>
      </c>
      <c r="R141" s="23">
        <f t="shared" si="11"/>
        <v>6.8786813260761956E-2</v>
      </c>
    </row>
    <row r="142" spans="1:18" x14ac:dyDescent="0.25">
      <c r="A142" s="23" t="s">
        <v>221</v>
      </c>
      <c r="B142" s="23" t="s">
        <v>222</v>
      </c>
      <c r="C142" s="23">
        <v>10111</v>
      </c>
      <c r="D142" s="23">
        <v>1</v>
      </c>
      <c r="E142" s="23">
        <v>2</v>
      </c>
      <c r="F142" s="23">
        <v>1</v>
      </c>
      <c r="G142" s="23">
        <v>48.598619999999997</v>
      </c>
      <c r="H142" s="23">
        <v>4</v>
      </c>
      <c r="I142" s="23">
        <v>3</v>
      </c>
      <c r="J142" s="23">
        <v>1</v>
      </c>
      <c r="K142" s="23">
        <f t="shared" si="9"/>
        <v>48.598619999999997</v>
      </c>
      <c r="L142" s="23">
        <f t="shared" si="10"/>
        <v>491380.64681999997</v>
      </c>
      <c r="M142" s="23">
        <v>0</v>
      </c>
      <c r="N142" s="23">
        <v>0</v>
      </c>
      <c r="O142" s="23">
        <v>14512.6</v>
      </c>
      <c r="P142" s="23">
        <f>O142+N142+M142+1</f>
        <v>14513.6</v>
      </c>
      <c r="Q142" s="23">
        <f>L142/P142</f>
        <v>33.856565346984894</v>
      </c>
      <c r="R142" s="23">
        <f t="shared" si="11"/>
        <v>0.14723365963925439</v>
      </c>
    </row>
    <row r="143" spans="1:18" x14ac:dyDescent="0.25">
      <c r="A143" s="23" t="s">
        <v>365</v>
      </c>
      <c r="B143" s="23" t="s">
        <v>366</v>
      </c>
      <c r="C143" s="23">
        <v>567</v>
      </c>
      <c r="D143" s="23">
        <v>2</v>
      </c>
      <c r="E143" s="23">
        <v>1</v>
      </c>
      <c r="F143" s="23">
        <v>1</v>
      </c>
      <c r="G143" s="23">
        <v>16.671150000000001</v>
      </c>
      <c r="H143" s="23">
        <v>3</v>
      </c>
      <c r="I143" s="23">
        <v>4</v>
      </c>
      <c r="J143" s="23">
        <v>0</v>
      </c>
      <c r="K143" s="23">
        <f t="shared" si="9"/>
        <v>21.671150000000001</v>
      </c>
      <c r="L143" s="23">
        <f t="shared" si="10"/>
        <v>12287.54205</v>
      </c>
      <c r="M143" s="23">
        <v>1</v>
      </c>
      <c r="N143" s="23">
        <v>0</v>
      </c>
      <c r="O143" s="23">
        <v>12421.15</v>
      </c>
      <c r="P143" s="23">
        <f>O143+N143+M143+1</f>
        <v>12423.15</v>
      </c>
      <c r="Q143" s="23">
        <f>L143/P143</f>
        <v>0.98908425399355238</v>
      </c>
      <c r="R143" s="23">
        <f t="shared" si="11"/>
        <v>4.3012778441804157E-3</v>
      </c>
    </row>
    <row r="144" spans="1:18" x14ac:dyDescent="0.25">
      <c r="A144" s="23" t="s">
        <v>289</v>
      </c>
      <c r="B144" s="23" t="s">
        <v>290</v>
      </c>
      <c r="C144" s="23">
        <v>2974</v>
      </c>
      <c r="D144" s="23">
        <v>1</v>
      </c>
      <c r="E144" s="23">
        <v>2</v>
      </c>
      <c r="F144" s="23">
        <v>1</v>
      </c>
      <c r="G144" s="23">
        <v>34.213290000000001</v>
      </c>
      <c r="H144" s="23">
        <v>4</v>
      </c>
      <c r="I144" s="23">
        <v>4</v>
      </c>
      <c r="J144" s="23">
        <v>1</v>
      </c>
      <c r="K144" s="23">
        <f t="shared" si="9"/>
        <v>33.213290000000001</v>
      </c>
      <c r="L144" s="23">
        <f t="shared" si="10"/>
        <v>98776.324460000003</v>
      </c>
      <c r="M144" s="23">
        <v>0</v>
      </c>
      <c r="N144" s="23">
        <v>0</v>
      </c>
      <c r="O144" s="23">
        <v>14913.19</v>
      </c>
      <c r="P144" s="23">
        <f>O144+N144+M144+1</f>
        <v>14914.19</v>
      </c>
      <c r="Q144" s="23">
        <f>L144/P144</f>
        <v>6.622976136149533</v>
      </c>
      <c r="R144" s="23">
        <f t="shared" si="11"/>
        <v>2.8801652035137244E-2</v>
      </c>
    </row>
    <row r="145" spans="1:18" x14ac:dyDescent="0.25">
      <c r="A145" s="23" t="s">
        <v>143</v>
      </c>
      <c r="B145" s="23" t="s">
        <v>144</v>
      </c>
      <c r="C145" s="23">
        <v>34341</v>
      </c>
      <c r="D145" s="23">
        <v>1</v>
      </c>
      <c r="E145" s="23">
        <v>1</v>
      </c>
      <c r="F145" s="23">
        <v>1</v>
      </c>
      <c r="G145" s="23">
        <v>66.332660000000004</v>
      </c>
      <c r="H145" s="23">
        <v>0</v>
      </c>
      <c r="I145" s="23">
        <v>2</v>
      </c>
      <c r="J145" s="23">
        <v>1</v>
      </c>
      <c r="K145" s="23">
        <f t="shared" si="9"/>
        <v>78.332660000000004</v>
      </c>
      <c r="L145" s="23">
        <f t="shared" si="10"/>
        <v>2690021.8770600003</v>
      </c>
      <c r="M145" s="23">
        <v>0</v>
      </c>
      <c r="N145" s="23">
        <v>0</v>
      </c>
      <c r="O145" s="23">
        <v>11962.66</v>
      </c>
      <c r="P145" s="23">
        <f>O145+N145+M145+1</f>
        <v>11963.66</v>
      </c>
      <c r="Q145" s="23">
        <f>L145/P145</f>
        <v>224.84940871439011</v>
      </c>
      <c r="R145" s="23">
        <f t="shared" si="11"/>
        <v>0.97781334206395887</v>
      </c>
    </row>
    <row r="146" spans="1:18" x14ac:dyDescent="0.25">
      <c r="A146" s="23" t="s">
        <v>109</v>
      </c>
      <c r="B146" s="23" t="s">
        <v>110</v>
      </c>
      <c r="C146" s="23">
        <v>38362</v>
      </c>
      <c r="D146" s="23">
        <v>2</v>
      </c>
      <c r="E146" s="23">
        <v>0</v>
      </c>
      <c r="F146" s="23">
        <v>1</v>
      </c>
      <c r="G146" s="23">
        <v>167</v>
      </c>
      <c r="H146" s="23">
        <v>1</v>
      </c>
      <c r="I146" s="23">
        <v>2</v>
      </c>
      <c r="J146" s="23">
        <v>1</v>
      </c>
      <c r="K146" s="23">
        <f t="shared" si="9"/>
        <v>178</v>
      </c>
      <c r="L146" s="23">
        <f t="shared" si="10"/>
        <v>6828436</v>
      </c>
      <c r="M146" s="23">
        <v>1</v>
      </c>
      <c r="N146" s="23">
        <v>1</v>
      </c>
      <c r="O146" s="23">
        <v>17001.95</v>
      </c>
      <c r="P146" s="23">
        <f>O146+N146+M146+1</f>
        <v>17004.95</v>
      </c>
      <c r="Q146" s="23">
        <f>L146/P146</f>
        <v>401.55578228692229</v>
      </c>
      <c r="R146" s="23">
        <f t="shared" si="11"/>
        <v>1.746264772267351</v>
      </c>
    </row>
    <row r="147" spans="1:18" x14ac:dyDescent="0.25">
      <c r="A147" s="23" t="s">
        <v>93</v>
      </c>
      <c r="B147" s="23" t="s">
        <v>94</v>
      </c>
      <c r="C147" s="23">
        <v>48374</v>
      </c>
      <c r="D147" s="23">
        <v>2</v>
      </c>
      <c r="E147" s="23">
        <v>0</v>
      </c>
      <c r="F147" s="23">
        <v>1</v>
      </c>
      <c r="G147" s="23">
        <v>83.012649999999994</v>
      </c>
      <c r="H147" s="23">
        <v>3</v>
      </c>
      <c r="I147" s="23">
        <v>2</v>
      </c>
      <c r="J147" s="23">
        <v>1</v>
      </c>
      <c r="K147" s="23">
        <f t="shared" si="9"/>
        <v>88.012649999999994</v>
      </c>
      <c r="L147" s="23">
        <f t="shared" si="10"/>
        <v>4257523.9310999997</v>
      </c>
      <c r="M147" s="23">
        <v>1</v>
      </c>
      <c r="N147" s="23">
        <v>0</v>
      </c>
      <c r="O147" s="23">
        <v>15961.95</v>
      </c>
      <c r="P147" s="23">
        <f>O147+N147+M147+1</f>
        <v>15963.95</v>
      </c>
      <c r="Q147" s="23">
        <f>L147/P147</f>
        <v>266.69614544645901</v>
      </c>
      <c r="R147" s="23">
        <f t="shared" si="11"/>
        <v>1.1597942408904727</v>
      </c>
    </row>
    <row r="148" spans="1:18" x14ac:dyDescent="0.25">
      <c r="A148" s="23" t="s">
        <v>195</v>
      </c>
      <c r="B148" s="23" t="s">
        <v>196</v>
      </c>
      <c r="C148" s="23">
        <v>11938</v>
      </c>
      <c r="D148" s="23">
        <v>1</v>
      </c>
      <c r="E148" s="23">
        <v>1</v>
      </c>
      <c r="F148" s="23">
        <v>1</v>
      </c>
      <c r="G148" s="23">
        <v>35.486229999999999</v>
      </c>
      <c r="H148" s="23">
        <v>0</v>
      </c>
      <c r="I148" s="23">
        <v>2</v>
      </c>
      <c r="J148" s="23">
        <v>0</v>
      </c>
      <c r="K148" s="23">
        <f t="shared" si="9"/>
        <v>48.486229999999999</v>
      </c>
      <c r="L148" s="23">
        <f t="shared" si="10"/>
        <v>578828.61373999994</v>
      </c>
      <c r="M148" s="23">
        <v>0</v>
      </c>
      <c r="N148" s="23">
        <v>0</v>
      </c>
      <c r="O148" s="23">
        <v>11788.68</v>
      </c>
      <c r="P148" s="23">
        <f>O148+N148+M148+1</f>
        <v>11789.68</v>
      </c>
      <c r="Q148" s="23">
        <f>L148/P148</f>
        <v>49.096210731758617</v>
      </c>
      <c r="R148" s="23">
        <f t="shared" si="11"/>
        <v>0.21350703198546994</v>
      </c>
    </row>
    <row r="149" spans="1:18" x14ac:dyDescent="0.25">
      <c r="A149" s="23" t="s">
        <v>181</v>
      </c>
      <c r="B149" s="23" t="s">
        <v>182</v>
      </c>
      <c r="C149" s="23">
        <v>2965</v>
      </c>
      <c r="D149" s="23">
        <v>2</v>
      </c>
      <c r="E149" s="23">
        <v>1</v>
      </c>
      <c r="F149" s="23">
        <v>1</v>
      </c>
      <c r="G149" s="23">
        <v>82.193430000000006</v>
      </c>
      <c r="H149" s="23">
        <v>0</v>
      </c>
      <c r="I149" s="23">
        <v>4</v>
      </c>
      <c r="J149" s="23">
        <v>1</v>
      </c>
      <c r="K149" s="23">
        <f t="shared" si="9"/>
        <v>95.193430000000006</v>
      </c>
      <c r="L149" s="23">
        <f t="shared" si="10"/>
        <v>282248.51995000005</v>
      </c>
      <c r="M149" s="23">
        <v>1</v>
      </c>
      <c r="N149" s="23">
        <v>0</v>
      </c>
      <c r="O149" s="23">
        <v>2720.6030000000001</v>
      </c>
      <c r="P149" s="23">
        <f>O149+N149+M149+1</f>
        <v>2722.6030000000001</v>
      </c>
      <c r="Q149" s="23">
        <f>L149/P149</f>
        <v>103.66862886362794</v>
      </c>
      <c r="R149" s="23">
        <f t="shared" si="11"/>
        <v>0.45082870813813597</v>
      </c>
    </row>
    <row r="150" spans="1:18" x14ac:dyDescent="0.25">
      <c r="A150" s="23" t="s">
        <v>277</v>
      </c>
      <c r="B150" s="23" t="s">
        <v>278</v>
      </c>
      <c r="C150" s="23">
        <v>13581</v>
      </c>
      <c r="D150" s="23">
        <v>1</v>
      </c>
      <c r="E150" s="23">
        <v>1</v>
      </c>
      <c r="F150" s="23">
        <v>1</v>
      </c>
      <c r="G150" s="23">
        <v>24.679780000000001</v>
      </c>
      <c r="H150" s="23">
        <v>1</v>
      </c>
      <c r="I150" s="23">
        <v>4</v>
      </c>
      <c r="J150" s="23">
        <v>1</v>
      </c>
      <c r="K150" s="23">
        <f t="shared" si="9"/>
        <v>31.679780000000001</v>
      </c>
      <c r="L150" s="23">
        <f t="shared" si="10"/>
        <v>430243.09218000004</v>
      </c>
      <c r="M150" s="23">
        <v>0</v>
      </c>
      <c r="N150" s="23">
        <v>0</v>
      </c>
      <c r="O150" s="23">
        <v>15469.75</v>
      </c>
      <c r="P150" s="23">
        <f>O150+N150+M150+1</f>
        <v>15470.75</v>
      </c>
      <c r="Q150" s="23">
        <f>L150/P150</f>
        <v>27.810099198810661</v>
      </c>
      <c r="R150" s="23">
        <f t="shared" si="11"/>
        <v>0.12093910407058567</v>
      </c>
    </row>
    <row r="151" spans="1:18" x14ac:dyDescent="0.25">
      <c r="A151" s="23" t="s">
        <v>269</v>
      </c>
      <c r="B151" s="23" t="s">
        <v>270</v>
      </c>
      <c r="C151" s="23">
        <v>1333</v>
      </c>
      <c r="D151" s="23">
        <v>1</v>
      </c>
      <c r="E151" s="23">
        <v>2</v>
      </c>
      <c r="F151" s="23">
        <v>1</v>
      </c>
      <c r="G151" s="23">
        <v>89.4</v>
      </c>
      <c r="H151" s="23">
        <v>0</v>
      </c>
      <c r="I151" s="23">
        <v>4</v>
      </c>
      <c r="J151" s="23">
        <v>0</v>
      </c>
      <c r="K151" s="23">
        <f t="shared" si="9"/>
        <v>101.4</v>
      </c>
      <c r="L151" s="23">
        <f t="shared" si="10"/>
        <v>135166.20000000001</v>
      </c>
      <c r="M151" s="23">
        <v>0</v>
      </c>
      <c r="N151" s="23">
        <v>0</v>
      </c>
      <c r="O151" s="23">
        <v>7753.6180000000004</v>
      </c>
      <c r="P151" s="23">
        <f>O151+N151+M151+1</f>
        <v>7754.6180000000004</v>
      </c>
      <c r="Q151" s="23">
        <f>L151/P151</f>
        <v>17.430413722507026</v>
      </c>
      <c r="R151" s="23">
        <f t="shared" si="11"/>
        <v>7.580047104865395E-2</v>
      </c>
    </row>
    <row r="152" spans="1:18" x14ac:dyDescent="0.25">
      <c r="A152" s="23" t="s">
        <v>351</v>
      </c>
      <c r="B152" s="23" t="s">
        <v>352</v>
      </c>
      <c r="C152" s="23">
        <v>1310</v>
      </c>
      <c r="D152" s="23">
        <v>2</v>
      </c>
      <c r="E152" s="23">
        <v>2</v>
      </c>
      <c r="F152" s="23">
        <v>1</v>
      </c>
      <c r="G152" s="23">
        <v>6.3</v>
      </c>
      <c r="H152" s="23">
        <v>4</v>
      </c>
      <c r="I152" s="23">
        <v>4</v>
      </c>
      <c r="J152" s="23">
        <v>0</v>
      </c>
      <c r="K152" s="23">
        <f t="shared" si="9"/>
        <v>9.3000000000000007</v>
      </c>
      <c r="L152" s="23">
        <f t="shared" si="10"/>
        <v>12183.000000000002</v>
      </c>
      <c r="M152" s="23">
        <v>0</v>
      </c>
      <c r="N152" s="23">
        <v>0</v>
      </c>
      <c r="O152" s="23">
        <v>12336.47</v>
      </c>
      <c r="P152" s="23">
        <f>O152+N152+M152+1</f>
        <v>12337.47</v>
      </c>
      <c r="Q152" s="23">
        <f>L152/P152</f>
        <v>0.98747960481362895</v>
      </c>
      <c r="R152" s="23">
        <f t="shared" si="11"/>
        <v>4.294299629799366E-3</v>
      </c>
    </row>
    <row r="153" spans="1:18" x14ac:dyDescent="0.25">
      <c r="A153" s="23" t="s">
        <v>305</v>
      </c>
      <c r="B153" s="23" t="s">
        <v>306</v>
      </c>
      <c r="C153" s="23">
        <v>1356</v>
      </c>
      <c r="D153" s="23">
        <v>2</v>
      </c>
      <c r="E153" s="23">
        <v>1</v>
      </c>
      <c r="F153" s="23">
        <v>1</v>
      </c>
      <c r="G153" s="23">
        <v>9.1999999999999993</v>
      </c>
      <c r="H153" s="23">
        <v>0</v>
      </c>
      <c r="I153" s="23">
        <v>4</v>
      </c>
      <c r="J153" s="23">
        <v>0</v>
      </c>
      <c r="K153" s="23">
        <f t="shared" si="9"/>
        <v>23.2</v>
      </c>
      <c r="L153" s="23">
        <f t="shared" si="10"/>
        <v>31459.200000000001</v>
      </c>
      <c r="M153" s="23">
        <v>1</v>
      </c>
      <c r="N153" s="23">
        <v>0</v>
      </c>
      <c r="O153" s="23">
        <v>11624.6</v>
      </c>
      <c r="P153" s="23">
        <f>O153+N153+M153+1</f>
        <v>11626.6</v>
      </c>
      <c r="Q153" s="23">
        <f>L153/P153</f>
        <v>2.7057953313952487</v>
      </c>
      <c r="R153" s="23">
        <f t="shared" si="11"/>
        <v>1.1766821140692283E-2</v>
      </c>
    </row>
    <row r="154" spans="1:18" x14ac:dyDescent="0.2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6">
        <f>SUM(Q2:Q153)</f>
        <v>22995.125863161182</v>
      </c>
      <c r="R154" s="26">
        <f>SUM(R2:R153)</f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665A3-6750-4686-B339-AD561172C8A3}">
  <dimension ref="A1:R154"/>
  <sheetViews>
    <sheetView topLeftCell="A119" workbookViewId="0">
      <selection activeCell="A154" sqref="A154"/>
    </sheetView>
  </sheetViews>
  <sheetFormatPr defaultRowHeight="15" x14ac:dyDescent="0.25"/>
  <cols>
    <col min="1" max="16384" width="9.140625" style="23"/>
  </cols>
  <sheetData>
    <row r="1" spans="1:18" x14ac:dyDescent="0.25">
      <c r="A1" s="23" t="s">
        <v>71</v>
      </c>
      <c r="B1" s="23" t="s">
        <v>72</v>
      </c>
      <c r="C1" s="23" t="s">
        <v>73</v>
      </c>
      <c r="D1" s="23" t="s">
        <v>74</v>
      </c>
      <c r="E1" s="23" t="s">
        <v>75</v>
      </c>
      <c r="F1" s="23" t="s">
        <v>76</v>
      </c>
      <c r="G1" s="23" t="s">
        <v>77</v>
      </c>
      <c r="H1" s="23" t="s">
        <v>78</v>
      </c>
      <c r="I1" s="23" t="s">
        <v>79</v>
      </c>
      <c r="J1" s="23" t="s">
        <v>80</v>
      </c>
      <c r="K1" s="24" t="s">
        <v>81</v>
      </c>
      <c r="L1" s="24" t="s">
        <v>82</v>
      </c>
      <c r="M1" s="23" t="s">
        <v>83</v>
      </c>
      <c r="N1" s="23" t="s">
        <v>84</v>
      </c>
      <c r="O1" s="23" t="s">
        <v>85</v>
      </c>
      <c r="P1" s="23" t="s">
        <v>86</v>
      </c>
      <c r="Q1" s="23" t="s">
        <v>87</v>
      </c>
      <c r="R1" s="23" t="s">
        <v>88</v>
      </c>
    </row>
    <row r="2" spans="1:18" x14ac:dyDescent="0.25">
      <c r="A2" s="23" t="s">
        <v>380</v>
      </c>
      <c r="B2" s="23" t="s">
        <v>381</v>
      </c>
      <c r="C2" s="23">
        <v>622.37965435845126</v>
      </c>
      <c r="D2" s="23">
        <v>1</v>
      </c>
      <c r="E2" s="23">
        <v>1</v>
      </c>
      <c r="F2" s="23">
        <v>1</v>
      </c>
      <c r="G2" s="23">
        <v>15.748010000000001</v>
      </c>
      <c r="H2" s="23">
        <v>4</v>
      </c>
      <c r="I2" s="23">
        <v>5</v>
      </c>
      <c r="J2" s="23">
        <v>1</v>
      </c>
      <c r="K2" s="23">
        <f>(3*D2)+E2+F2+G2-(3*H2)-I2-J2+10</f>
        <v>12.748010000000001</v>
      </c>
      <c r="L2" s="23">
        <f>K2*C2</f>
        <v>7934.1020575580806</v>
      </c>
      <c r="M2" s="23">
        <v>0</v>
      </c>
      <c r="N2" s="23">
        <v>0</v>
      </c>
      <c r="O2" s="23">
        <v>11365.44</v>
      </c>
      <c r="P2" s="23">
        <f>O2+N2+M2+1</f>
        <v>11366.44</v>
      </c>
      <c r="Q2" s="23">
        <f>L2/P2</f>
        <v>0.69802876340860287</v>
      </c>
      <c r="R2" s="23">
        <f>(Q2/$Q$154)*100</f>
        <v>2.8125289967571819E-3</v>
      </c>
    </row>
    <row r="3" spans="1:18" x14ac:dyDescent="0.25">
      <c r="A3" s="23" t="s">
        <v>297</v>
      </c>
      <c r="B3" s="23" t="s">
        <v>298</v>
      </c>
      <c r="C3" s="23">
        <v>4437.811725037096</v>
      </c>
      <c r="D3" s="23">
        <v>1</v>
      </c>
      <c r="E3" s="23">
        <v>1</v>
      </c>
      <c r="F3" s="23">
        <v>1</v>
      </c>
      <c r="G3" s="23">
        <v>63.418349999999997</v>
      </c>
      <c r="H3" s="23">
        <v>0</v>
      </c>
      <c r="I3" s="23">
        <v>4</v>
      </c>
      <c r="J3" s="23">
        <v>0</v>
      </c>
      <c r="K3" s="23">
        <f t="shared" ref="K3:K8" si="0">(3*D3)+E3+F3+G3-(3*H3)-I3-J3+10</f>
        <v>74.418350000000004</v>
      </c>
      <c r="L3" s="23">
        <f t="shared" ref="L3:L8" si="1">K3*C3</f>
        <v>330254.6261879144</v>
      </c>
      <c r="M3" s="23">
        <v>0</v>
      </c>
      <c r="N3" s="23">
        <v>0</v>
      </c>
      <c r="O3" s="23">
        <v>15620.51</v>
      </c>
      <c r="P3" s="23">
        <f>O3+N3+M3+1</f>
        <v>15621.51</v>
      </c>
      <c r="Q3" s="23">
        <f>L3/P3</f>
        <v>21.141018133836894</v>
      </c>
      <c r="R3" s="23">
        <f t="shared" ref="R3:R8" si="2">(Q3/$Q$154)*100</f>
        <v>8.5182344395140525E-2</v>
      </c>
    </row>
    <row r="4" spans="1:18" x14ac:dyDescent="0.25">
      <c r="A4" s="23" t="s">
        <v>267</v>
      </c>
      <c r="B4" s="23" t="s">
        <v>268</v>
      </c>
      <c r="C4" s="23">
        <v>5421.7433060283392</v>
      </c>
      <c r="D4" s="23">
        <v>1</v>
      </c>
      <c r="E4" s="23">
        <v>2</v>
      </c>
      <c r="F4" s="23">
        <v>1</v>
      </c>
      <c r="G4" s="23">
        <v>42.443570000000001</v>
      </c>
      <c r="H4" s="23">
        <v>3</v>
      </c>
      <c r="I4" s="23">
        <v>4</v>
      </c>
      <c r="J4" s="23">
        <v>1</v>
      </c>
      <c r="K4" s="23">
        <f t="shared" si="0"/>
        <v>44.443570000000001</v>
      </c>
      <c r="L4" s="23">
        <f t="shared" si="1"/>
        <v>240961.62814350193</v>
      </c>
      <c r="M4" s="23">
        <v>0</v>
      </c>
      <c r="N4" s="23">
        <v>0</v>
      </c>
      <c r="O4" s="23">
        <v>16998.09</v>
      </c>
      <c r="P4" s="23">
        <f>O4+N4+M4+1</f>
        <v>16999.09</v>
      </c>
      <c r="Q4" s="23">
        <f>L4/P4</f>
        <v>14.174972198129543</v>
      </c>
      <c r="R4" s="23">
        <f t="shared" si="2"/>
        <v>5.7114437721428261E-2</v>
      </c>
    </row>
    <row r="5" spans="1:18" x14ac:dyDescent="0.25">
      <c r="A5" s="23" t="s">
        <v>325</v>
      </c>
      <c r="B5" s="23" t="s">
        <v>326</v>
      </c>
      <c r="C5" s="23">
        <v>4744.9851038131055</v>
      </c>
      <c r="D5" s="23">
        <v>1</v>
      </c>
      <c r="E5" s="23">
        <v>1</v>
      </c>
      <c r="F5" s="23">
        <v>1</v>
      </c>
      <c r="G5" s="23">
        <v>29.84</v>
      </c>
      <c r="H5" s="23">
        <v>1</v>
      </c>
      <c r="I5" s="23">
        <v>4</v>
      </c>
      <c r="J5" s="23">
        <v>1</v>
      </c>
      <c r="K5" s="23">
        <f t="shared" si="0"/>
        <v>36.840000000000003</v>
      </c>
      <c r="L5" s="23">
        <f t="shared" si="1"/>
        <v>174805.25122447484</v>
      </c>
      <c r="M5" s="23">
        <v>0</v>
      </c>
      <c r="N5" s="23">
        <v>0</v>
      </c>
      <c r="O5" s="23">
        <v>13284.23</v>
      </c>
      <c r="P5" s="23">
        <f>O5+N5+M5+1</f>
        <v>13285.23</v>
      </c>
      <c r="Q5" s="23">
        <f>L5/P5</f>
        <v>13.157864126136683</v>
      </c>
      <c r="R5" s="23">
        <f t="shared" si="2"/>
        <v>5.3016259973928788E-2</v>
      </c>
    </row>
    <row r="6" spans="1:18" x14ac:dyDescent="0.25">
      <c r="A6" s="23" t="s">
        <v>209</v>
      </c>
      <c r="B6" s="23" t="s">
        <v>210</v>
      </c>
      <c r="C6" s="23">
        <v>13439.941456300354</v>
      </c>
      <c r="D6" s="23">
        <v>1</v>
      </c>
      <c r="E6" s="23">
        <v>0</v>
      </c>
      <c r="F6" s="23">
        <v>1</v>
      </c>
      <c r="G6" s="23">
        <v>18.6342</v>
      </c>
      <c r="H6" s="23">
        <v>0</v>
      </c>
      <c r="I6" s="23">
        <v>4</v>
      </c>
      <c r="J6" s="23">
        <v>1</v>
      </c>
      <c r="K6" s="23">
        <f t="shared" si="0"/>
        <v>27.6342</v>
      </c>
      <c r="L6" s="23">
        <f t="shared" si="1"/>
        <v>371402.03019169526</v>
      </c>
      <c r="M6" s="23">
        <v>0</v>
      </c>
      <c r="N6" s="23">
        <v>0</v>
      </c>
      <c r="O6" s="23">
        <v>11733.88</v>
      </c>
      <c r="P6" s="23">
        <f>O6+N6+M6+1</f>
        <v>11734.88</v>
      </c>
      <c r="Q6" s="23">
        <f>L6/P6</f>
        <v>31.649410150908682</v>
      </c>
      <c r="R6" s="23">
        <f t="shared" si="2"/>
        <v>0.12752323177201999</v>
      </c>
    </row>
    <row r="7" spans="1:18" x14ac:dyDescent="0.25">
      <c r="A7" s="23" t="s">
        <v>317</v>
      </c>
      <c r="B7" s="23" t="s">
        <v>318</v>
      </c>
      <c r="C7" s="23">
        <v>3417.1718359991514</v>
      </c>
      <c r="D7" s="23">
        <v>1</v>
      </c>
      <c r="E7" s="23">
        <v>1</v>
      </c>
      <c r="F7" s="23">
        <v>1</v>
      </c>
      <c r="G7" s="23">
        <v>18.118110000000001</v>
      </c>
      <c r="H7" s="23">
        <v>0</v>
      </c>
      <c r="I7" s="23">
        <v>4</v>
      </c>
      <c r="J7" s="23">
        <v>1</v>
      </c>
      <c r="K7" s="23">
        <f t="shared" si="0"/>
        <v>28.118110000000001</v>
      </c>
      <c r="L7" s="23">
        <f t="shared" si="1"/>
        <v>96084.413573526108</v>
      </c>
      <c r="M7" s="23">
        <v>0</v>
      </c>
      <c r="N7" s="23">
        <v>0</v>
      </c>
      <c r="O7" s="23">
        <v>13581.9</v>
      </c>
      <c r="P7" s="23">
        <f>O7+N7+M7+1</f>
        <v>13582.9</v>
      </c>
      <c r="Q7" s="23">
        <f>L7/P7</f>
        <v>7.0739248300087691</v>
      </c>
      <c r="R7" s="23">
        <f t="shared" si="2"/>
        <v>2.8502577183390429E-2</v>
      </c>
    </row>
    <row r="8" spans="1:18" x14ac:dyDescent="0.25">
      <c r="A8" s="23" t="s">
        <v>155</v>
      </c>
      <c r="B8" s="23" t="s">
        <v>156</v>
      </c>
      <c r="C8" s="23">
        <v>25353.78754464407</v>
      </c>
      <c r="D8" s="23">
        <v>1</v>
      </c>
      <c r="E8" s="23">
        <v>1</v>
      </c>
      <c r="F8" s="23">
        <v>1</v>
      </c>
      <c r="G8" s="23">
        <v>130.98349999999999</v>
      </c>
      <c r="H8" s="23">
        <v>0</v>
      </c>
      <c r="I8" s="23">
        <v>1</v>
      </c>
      <c r="J8" s="23">
        <v>1</v>
      </c>
      <c r="K8" s="23">
        <f t="shared" si="0"/>
        <v>143.98349999999999</v>
      </c>
      <c r="L8" s="23">
        <f t="shared" si="1"/>
        <v>3650527.0689342595</v>
      </c>
      <c r="M8" s="23">
        <v>0</v>
      </c>
      <c r="N8" s="23">
        <v>0</v>
      </c>
      <c r="O8" s="23">
        <v>15354.32</v>
      </c>
      <c r="P8" s="23">
        <f>O8+N8+M8+1</f>
        <v>15355.32</v>
      </c>
      <c r="Q8" s="23">
        <f>L8/P8</f>
        <v>237.73695819652468</v>
      </c>
      <c r="R8" s="23">
        <f t="shared" si="2"/>
        <v>0.95790048144072637</v>
      </c>
    </row>
    <row r="9" spans="1:18" s="25" customFormat="1" x14ac:dyDescent="0.25">
      <c r="A9" s="25" t="s">
        <v>89</v>
      </c>
      <c r="B9" s="25" t="s">
        <v>90</v>
      </c>
      <c r="C9" s="25">
        <v>62133.610782690172</v>
      </c>
      <c r="D9" s="25">
        <v>2</v>
      </c>
      <c r="E9" s="25">
        <v>0</v>
      </c>
      <c r="F9" s="25">
        <v>1</v>
      </c>
      <c r="G9" s="25">
        <v>96.390749999999997</v>
      </c>
      <c r="H9" s="25">
        <v>0</v>
      </c>
      <c r="I9" s="25">
        <v>1</v>
      </c>
      <c r="J9" s="25">
        <v>1</v>
      </c>
      <c r="K9" s="25">
        <f>(3*D9)+E9+F9+G9-(3*H9)-I9-J9+10</f>
        <v>111.39075</v>
      </c>
      <c r="L9" s="25">
        <f>K9*C9</f>
        <v>6921109.5052919453</v>
      </c>
      <c r="M9" s="25">
        <v>0</v>
      </c>
      <c r="N9" s="25">
        <v>0</v>
      </c>
      <c r="O9" s="25">
        <v>1042.817</v>
      </c>
      <c r="P9" s="25">
        <f>O9+N9+M9+1</f>
        <v>1043.817</v>
      </c>
      <c r="Q9" s="25">
        <f>L9/P9</f>
        <v>6630.5774913533169</v>
      </c>
      <c r="R9" s="25">
        <f>(Q9/$Q$154)*100</f>
        <v>26.716222077456671</v>
      </c>
    </row>
    <row r="10" spans="1:18" x14ac:dyDescent="0.25">
      <c r="A10" s="23" t="s">
        <v>117</v>
      </c>
      <c r="B10" s="23" t="s">
        <v>118</v>
      </c>
      <c r="C10" s="23">
        <v>51130.969045812388</v>
      </c>
      <c r="D10" s="23">
        <v>1</v>
      </c>
      <c r="E10" s="23">
        <v>0</v>
      </c>
      <c r="F10" s="23">
        <v>1</v>
      </c>
      <c r="G10" s="23">
        <v>94.01755</v>
      </c>
      <c r="H10" s="23">
        <v>0</v>
      </c>
      <c r="I10" s="23">
        <v>2</v>
      </c>
      <c r="J10" s="23">
        <v>1</v>
      </c>
      <c r="K10" s="23">
        <f t="shared" ref="K10:K73" si="3">(3*D10)+E10+F10+G10-(3*H10)-I10-J10+10</f>
        <v>105.01755</v>
      </c>
      <c r="L10" s="23">
        <f t="shared" ref="L10:L73" si="4">K10*C10</f>
        <v>5369649.098317055</v>
      </c>
      <c r="M10" s="23">
        <v>0</v>
      </c>
      <c r="N10" s="23">
        <v>0</v>
      </c>
      <c r="O10" s="23">
        <v>15931.75</v>
      </c>
      <c r="P10" s="23">
        <f>O10+N10+M10+1</f>
        <v>15932.75</v>
      </c>
      <c r="Q10" s="23">
        <f>L10/P10</f>
        <v>337.01960416858702</v>
      </c>
      <c r="R10" s="23">
        <f t="shared" ref="R10:R73" si="5">(Q10/$Q$154)*100</f>
        <v>1.3579345993868774</v>
      </c>
    </row>
    <row r="11" spans="1:18" x14ac:dyDescent="0.25">
      <c r="A11" s="23" t="s">
        <v>353</v>
      </c>
      <c r="B11" s="23" t="s">
        <v>354</v>
      </c>
      <c r="C11" s="23">
        <v>7189.6912292076549</v>
      </c>
      <c r="D11" s="23">
        <v>1</v>
      </c>
      <c r="E11" s="23">
        <v>1</v>
      </c>
      <c r="F11" s="23">
        <v>1</v>
      </c>
      <c r="G11" s="23">
        <v>11.74291</v>
      </c>
      <c r="H11" s="23">
        <v>4</v>
      </c>
      <c r="I11" s="23">
        <v>5</v>
      </c>
      <c r="J11" s="23">
        <v>1</v>
      </c>
      <c r="K11" s="23">
        <f t="shared" si="3"/>
        <v>8.742910000000002</v>
      </c>
      <c r="L11" s="23">
        <f t="shared" si="4"/>
        <v>62858.823344751916</v>
      </c>
      <c r="M11" s="23">
        <v>0</v>
      </c>
      <c r="N11" s="23">
        <v>0</v>
      </c>
      <c r="O11" s="23">
        <v>13167.62</v>
      </c>
      <c r="P11" s="23">
        <f>O11+N11+M11+1</f>
        <v>13168.62</v>
      </c>
      <c r="Q11" s="23">
        <f>L11/P11</f>
        <v>4.7733796969425732</v>
      </c>
      <c r="R11" s="23">
        <f t="shared" si="5"/>
        <v>1.9233116905705915E-2</v>
      </c>
    </row>
    <row r="12" spans="1:18" x14ac:dyDescent="0.25">
      <c r="A12" s="23" t="s">
        <v>145</v>
      </c>
      <c r="B12" s="23" t="s">
        <v>146</v>
      </c>
      <c r="C12" s="23">
        <v>21514.898653162843</v>
      </c>
      <c r="D12" s="23">
        <v>2</v>
      </c>
      <c r="E12" s="23">
        <v>2</v>
      </c>
      <c r="F12" s="23">
        <v>1</v>
      </c>
      <c r="G12" s="23">
        <v>77.576449999999994</v>
      </c>
      <c r="H12" s="23">
        <v>0</v>
      </c>
      <c r="I12" s="23">
        <v>2</v>
      </c>
      <c r="J12" s="23">
        <v>1</v>
      </c>
      <c r="K12" s="23">
        <f t="shared" si="3"/>
        <v>93.576449999999994</v>
      </c>
      <c r="L12" s="23">
        <f t="shared" si="4"/>
        <v>2013287.83807276</v>
      </c>
      <c r="M12" s="23">
        <v>1</v>
      </c>
      <c r="N12" s="23">
        <v>0</v>
      </c>
      <c r="O12" s="23">
        <v>15464.67</v>
      </c>
      <c r="P12" s="23">
        <f>O12+N12+M12+1</f>
        <v>15466.67</v>
      </c>
      <c r="Q12" s="23">
        <f>L12/P12</f>
        <v>130.16944423542753</v>
      </c>
      <c r="R12" s="23">
        <f t="shared" si="5"/>
        <v>0.52448459948290271</v>
      </c>
    </row>
    <row r="13" spans="1:18" x14ac:dyDescent="0.25">
      <c r="A13" s="23" t="s">
        <v>163</v>
      </c>
      <c r="B13" s="23" t="s">
        <v>164</v>
      </c>
      <c r="C13" s="23">
        <v>22238.71195020587</v>
      </c>
      <c r="D13" s="23">
        <v>2</v>
      </c>
      <c r="E13" s="23">
        <v>1</v>
      </c>
      <c r="F13" s="23">
        <v>1</v>
      </c>
      <c r="G13" s="23">
        <v>69</v>
      </c>
      <c r="H13" s="23">
        <v>1</v>
      </c>
      <c r="I13" s="23">
        <v>3</v>
      </c>
      <c r="J13" s="23">
        <v>1</v>
      </c>
      <c r="K13" s="23">
        <f t="shared" si="3"/>
        <v>80</v>
      </c>
      <c r="L13" s="23">
        <f t="shared" si="4"/>
        <v>1779096.9560164697</v>
      </c>
      <c r="M13" s="23">
        <v>0</v>
      </c>
      <c r="N13" s="23">
        <v>0</v>
      </c>
      <c r="O13" s="23">
        <v>12388.36</v>
      </c>
      <c r="P13" s="23">
        <f>O13+N13+M13+1</f>
        <v>12389.36</v>
      </c>
      <c r="Q13" s="23">
        <f>L13/P13</f>
        <v>143.59877798501856</v>
      </c>
      <c r="R13" s="23">
        <f t="shared" si="5"/>
        <v>0.5785946771155418</v>
      </c>
    </row>
    <row r="14" spans="1:18" x14ac:dyDescent="0.25">
      <c r="A14" s="23" t="s">
        <v>287</v>
      </c>
      <c r="B14" s="23" t="s">
        <v>288</v>
      </c>
      <c r="C14" s="23">
        <v>838.54780170223239</v>
      </c>
      <c r="D14" s="23">
        <v>2</v>
      </c>
      <c r="E14" s="23">
        <v>1</v>
      </c>
      <c r="F14" s="23">
        <v>1</v>
      </c>
      <c r="G14" s="23">
        <v>49.487220000000001</v>
      </c>
      <c r="H14" s="23">
        <v>1</v>
      </c>
      <c r="I14" s="23">
        <v>4</v>
      </c>
      <c r="J14" s="23">
        <v>1</v>
      </c>
      <c r="K14" s="23">
        <f t="shared" si="3"/>
        <v>59.487220000000001</v>
      </c>
      <c r="L14" s="23">
        <f t="shared" si="4"/>
        <v>49882.87756037707</v>
      </c>
      <c r="M14" s="23">
        <v>0</v>
      </c>
      <c r="N14" s="23">
        <v>0</v>
      </c>
      <c r="O14" s="23">
        <v>9022.9969999999994</v>
      </c>
      <c r="P14" s="23">
        <f>O14+N14+M14+1</f>
        <v>9023.9969999999994</v>
      </c>
      <c r="Q14" s="23">
        <f>L14/P14</f>
        <v>5.527802985791892</v>
      </c>
      <c r="R14" s="23">
        <f t="shared" si="5"/>
        <v>2.2272873269550159E-2</v>
      </c>
    </row>
    <row r="15" spans="1:18" x14ac:dyDescent="0.25">
      <c r="A15" s="23" t="s">
        <v>273</v>
      </c>
      <c r="B15" s="23" t="s">
        <v>274</v>
      </c>
      <c r="C15" s="23">
        <v>6305.7736624765294</v>
      </c>
      <c r="D15" s="23">
        <v>1</v>
      </c>
      <c r="E15" s="23">
        <v>1</v>
      </c>
      <c r="F15" s="23">
        <v>1</v>
      </c>
      <c r="G15" s="23">
        <v>24.06467</v>
      </c>
      <c r="H15" s="23">
        <v>0</v>
      </c>
      <c r="I15" s="23">
        <v>4</v>
      </c>
      <c r="J15" s="23">
        <v>1</v>
      </c>
      <c r="K15" s="23">
        <f t="shared" si="3"/>
        <v>34.06467</v>
      </c>
      <c r="L15" s="23">
        <f t="shared" si="4"/>
        <v>214804.09890695434</v>
      </c>
      <c r="M15" s="23">
        <v>0</v>
      </c>
      <c r="N15" s="23">
        <v>0</v>
      </c>
      <c r="O15" s="23">
        <v>15134.58</v>
      </c>
      <c r="P15" s="23">
        <f>O15+N15+M15+1</f>
        <v>15135.58</v>
      </c>
      <c r="Q15" s="23">
        <f>L15/P15</f>
        <v>14.191996534454203</v>
      </c>
      <c r="R15" s="23">
        <f t="shared" si="5"/>
        <v>5.7183032945684976E-2</v>
      </c>
    </row>
    <row r="16" spans="1:18" x14ac:dyDescent="0.25">
      <c r="A16" s="23" t="s">
        <v>121</v>
      </c>
      <c r="B16" s="23" t="s">
        <v>122</v>
      </c>
      <c r="C16" s="23">
        <v>47801.596904615399</v>
      </c>
      <c r="D16" s="23">
        <v>1</v>
      </c>
      <c r="E16" s="23">
        <v>0</v>
      </c>
      <c r="F16" s="23">
        <v>1</v>
      </c>
      <c r="G16" s="23">
        <v>105.1884</v>
      </c>
      <c r="H16" s="23">
        <v>0</v>
      </c>
      <c r="I16" s="23">
        <v>2</v>
      </c>
      <c r="J16" s="23">
        <v>1</v>
      </c>
      <c r="K16" s="23">
        <f t="shared" si="3"/>
        <v>116.1884</v>
      </c>
      <c r="L16" s="23">
        <f t="shared" si="4"/>
        <v>5553991.0617922163</v>
      </c>
      <c r="M16" s="23">
        <v>0</v>
      </c>
      <c r="N16" s="23">
        <v>0</v>
      </c>
      <c r="O16" s="23">
        <v>16734.73</v>
      </c>
      <c r="P16" s="23">
        <f>O16+N16+M16+1</f>
        <v>16735.73</v>
      </c>
      <c r="Q16" s="23">
        <f>L16/P16</f>
        <v>331.86428448548202</v>
      </c>
      <c r="R16" s="23">
        <f t="shared" si="5"/>
        <v>1.3371625526513213</v>
      </c>
    </row>
    <row r="17" spans="1:18" x14ac:dyDescent="0.25">
      <c r="A17" s="23" t="s">
        <v>201</v>
      </c>
      <c r="B17" s="23" t="s">
        <v>202</v>
      </c>
      <c r="C17" s="23">
        <v>4517.1239971688337</v>
      </c>
      <c r="D17" s="23">
        <v>2</v>
      </c>
      <c r="E17" s="23">
        <v>1</v>
      </c>
      <c r="F17" s="23">
        <v>1</v>
      </c>
      <c r="G17" s="23">
        <v>69.148960000000002</v>
      </c>
      <c r="H17" s="23">
        <v>0</v>
      </c>
      <c r="I17" s="23">
        <v>3</v>
      </c>
      <c r="J17" s="23">
        <v>1</v>
      </c>
      <c r="K17" s="23">
        <f t="shared" si="3"/>
        <v>83.148960000000002</v>
      </c>
      <c r="L17" s="23">
        <f t="shared" si="4"/>
        <v>375594.16255563148</v>
      </c>
      <c r="M17" s="23">
        <v>1</v>
      </c>
      <c r="N17" s="23">
        <v>0</v>
      </c>
      <c r="O17" s="23">
        <v>14001.13</v>
      </c>
      <c r="P17" s="23">
        <f>O17+N17+M17+1</f>
        <v>14003.13</v>
      </c>
      <c r="Q17" s="23">
        <f>L17/P17</f>
        <v>26.82215780012265</v>
      </c>
      <c r="R17" s="23">
        <f t="shared" si="5"/>
        <v>0.10807304873808304</v>
      </c>
    </row>
    <row r="18" spans="1:18" x14ac:dyDescent="0.25">
      <c r="A18" s="23" t="s">
        <v>339</v>
      </c>
      <c r="B18" s="23" t="s">
        <v>340</v>
      </c>
      <c r="C18" s="23">
        <v>745.42266061753037</v>
      </c>
      <c r="D18" s="23">
        <v>1</v>
      </c>
      <c r="E18" s="23">
        <v>1</v>
      </c>
      <c r="F18" s="23">
        <v>1</v>
      </c>
      <c r="G18" s="23">
        <v>28.369530000000001</v>
      </c>
      <c r="H18" s="23">
        <v>0</v>
      </c>
      <c r="I18" s="23">
        <v>4</v>
      </c>
      <c r="J18" s="23">
        <v>0</v>
      </c>
      <c r="K18" s="23">
        <f t="shared" si="3"/>
        <v>39.369529999999997</v>
      </c>
      <c r="L18" s="23">
        <f t="shared" si="4"/>
        <v>29346.939799861677</v>
      </c>
      <c r="M18" s="23">
        <v>0</v>
      </c>
      <c r="N18" s="23">
        <v>0</v>
      </c>
      <c r="O18" s="23">
        <v>15333.47</v>
      </c>
      <c r="P18" s="23">
        <f>O18+N18+M18+1</f>
        <v>15334.47</v>
      </c>
      <c r="Q18" s="23">
        <f>L18/P18</f>
        <v>1.9137889865030664</v>
      </c>
      <c r="R18" s="23">
        <f t="shared" si="5"/>
        <v>7.7111249569863718E-3</v>
      </c>
    </row>
    <row r="19" spans="1:18" x14ac:dyDescent="0.25">
      <c r="A19" s="23" t="s">
        <v>281</v>
      </c>
      <c r="B19" s="23" t="s">
        <v>282</v>
      </c>
      <c r="C19" s="23">
        <v>2485.7870521684877</v>
      </c>
      <c r="D19" s="23">
        <v>1</v>
      </c>
      <c r="E19" s="23">
        <v>1</v>
      </c>
      <c r="F19" s="23">
        <v>1</v>
      </c>
      <c r="G19" s="23">
        <v>60.149619999999999</v>
      </c>
      <c r="H19" s="23">
        <v>0</v>
      </c>
      <c r="I19" s="23">
        <v>3</v>
      </c>
      <c r="J19" s="23">
        <v>0</v>
      </c>
      <c r="K19" s="23">
        <f t="shared" si="3"/>
        <v>72.149619999999999</v>
      </c>
      <c r="L19" s="23">
        <f t="shared" si="4"/>
        <v>179348.59121487656</v>
      </c>
      <c r="M19" s="23">
        <v>0</v>
      </c>
      <c r="N19" s="23">
        <v>0</v>
      </c>
      <c r="O19" s="23">
        <v>9368.8240000000005</v>
      </c>
      <c r="P19" s="23">
        <f>O19+N19+M19+1</f>
        <v>9369.8240000000005</v>
      </c>
      <c r="Q19" s="23">
        <f>L19/P19</f>
        <v>19.141084316511876</v>
      </c>
      <c r="R19" s="23">
        <f t="shared" si="5"/>
        <v>7.7124120797942869E-2</v>
      </c>
    </row>
    <row r="20" spans="1:18" x14ac:dyDescent="0.25">
      <c r="A20" s="23" t="s">
        <v>261</v>
      </c>
      <c r="B20" s="23" t="s">
        <v>262</v>
      </c>
      <c r="C20" s="23">
        <v>2376.262711410403</v>
      </c>
      <c r="D20" s="23">
        <v>1</v>
      </c>
      <c r="E20" s="23">
        <v>1</v>
      </c>
      <c r="F20" s="23">
        <v>1</v>
      </c>
      <c r="G20" s="23">
        <v>41.402920000000002</v>
      </c>
      <c r="H20" s="23">
        <v>1</v>
      </c>
      <c r="I20" s="23">
        <v>4</v>
      </c>
      <c r="J20" s="23">
        <v>1</v>
      </c>
      <c r="K20" s="23">
        <f t="shared" si="3"/>
        <v>48.402920000000002</v>
      </c>
      <c r="L20" s="23">
        <f t="shared" si="4"/>
        <v>115018.05391938082</v>
      </c>
      <c r="M20" s="23">
        <v>0</v>
      </c>
      <c r="N20" s="23">
        <v>0</v>
      </c>
      <c r="O20" s="23">
        <v>12976.39</v>
      </c>
      <c r="P20" s="23">
        <f>O20+N20+M20+1</f>
        <v>12977.39</v>
      </c>
      <c r="Q20" s="23">
        <f>L20/P20</f>
        <v>8.8629573372905366</v>
      </c>
      <c r="R20" s="23">
        <f t="shared" si="5"/>
        <v>3.5711027703825185E-2</v>
      </c>
    </row>
    <row r="21" spans="1:18" x14ac:dyDescent="0.25">
      <c r="A21" s="23" t="s">
        <v>255</v>
      </c>
      <c r="B21" s="23" t="s">
        <v>256</v>
      </c>
      <c r="C21" s="23">
        <v>4779.9993010671733</v>
      </c>
      <c r="D21" s="23">
        <v>1</v>
      </c>
      <c r="E21" s="23">
        <v>2</v>
      </c>
      <c r="F21" s="23">
        <v>1</v>
      </c>
      <c r="G21" s="23">
        <v>44.494630000000001</v>
      </c>
      <c r="H21" s="23">
        <v>2</v>
      </c>
      <c r="I21" s="23">
        <v>4</v>
      </c>
      <c r="J21" s="23">
        <v>1</v>
      </c>
      <c r="K21" s="23">
        <f t="shared" si="3"/>
        <v>49.494630000000001</v>
      </c>
      <c r="L21" s="23">
        <f t="shared" si="4"/>
        <v>236584.29680657835</v>
      </c>
      <c r="M21" s="23">
        <v>0</v>
      </c>
      <c r="N21" s="23">
        <v>0</v>
      </c>
      <c r="O21" s="23">
        <v>15764.51</v>
      </c>
      <c r="P21" s="23">
        <f>O21+N21+M21+1</f>
        <v>15765.51</v>
      </c>
      <c r="Q21" s="23">
        <f>L21/P21</f>
        <v>15.006447416327054</v>
      </c>
      <c r="R21" s="23">
        <f t="shared" si="5"/>
        <v>6.0464655196487506E-2</v>
      </c>
    </row>
    <row r="22" spans="1:18" x14ac:dyDescent="0.25">
      <c r="A22" s="23" t="s">
        <v>299</v>
      </c>
      <c r="B22" s="23" t="s">
        <v>300</v>
      </c>
      <c r="C22" s="23">
        <v>7504.851222358302</v>
      </c>
      <c r="D22" s="23">
        <v>1</v>
      </c>
      <c r="E22" s="23">
        <v>1</v>
      </c>
      <c r="F22" s="23">
        <v>1</v>
      </c>
      <c r="G22" s="23">
        <v>38.364240000000002</v>
      </c>
      <c r="H22" s="23">
        <v>0</v>
      </c>
      <c r="I22" s="23">
        <v>2</v>
      </c>
      <c r="J22" s="23">
        <v>0</v>
      </c>
      <c r="K22" s="23">
        <f t="shared" si="3"/>
        <v>51.364240000000002</v>
      </c>
      <c r="L22" s="23">
        <f t="shared" si="4"/>
        <v>385480.97934950521</v>
      </c>
      <c r="M22" s="23">
        <v>1</v>
      </c>
      <c r="N22" s="23">
        <v>0</v>
      </c>
      <c r="O22" s="23">
        <v>11068.07</v>
      </c>
      <c r="P22" s="23">
        <f>O22+N22+M22+1</f>
        <v>11070.07</v>
      </c>
      <c r="Q22" s="23">
        <f>L22/P22</f>
        <v>34.821909829793782</v>
      </c>
      <c r="R22" s="23">
        <f t="shared" si="5"/>
        <v>0.14030601065851711</v>
      </c>
    </row>
    <row r="23" spans="1:18" x14ac:dyDescent="0.25">
      <c r="A23" s="23" t="s">
        <v>199</v>
      </c>
      <c r="B23" s="23" t="s">
        <v>200</v>
      </c>
      <c r="C23" s="23">
        <v>13042.197701626599</v>
      </c>
      <c r="D23" s="23">
        <v>1</v>
      </c>
      <c r="E23" s="23">
        <v>0</v>
      </c>
      <c r="F23" s="23">
        <v>1</v>
      </c>
      <c r="G23" s="23">
        <v>50.356920000000002</v>
      </c>
      <c r="H23" s="23">
        <v>1</v>
      </c>
      <c r="I23" s="23">
        <v>3</v>
      </c>
      <c r="J23" s="23">
        <v>1</v>
      </c>
      <c r="K23" s="23">
        <f t="shared" si="3"/>
        <v>57.356920000000002</v>
      </c>
      <c r="L23" s="23">
        <f t="shared" si="4"/>
        <v>748060.29019638069</v>
      </c>
      <c r="M23" s="23">
        <v>0</v>
      </c>
      <c r="N23" s="23">
        <v>0</v>
      </c>
      <c r="O23" s="23">
        <v>14070.8</v>
      </c>
      <c r="P23" s="23">
        <f>O23+N23+M23+1</f>
        <v>14071.8</v>
      </c>
      <c r="Q23" s="23">
        <f>L23/P23</f>
        <v>53.160241774071601</v>
      </c>
      <c r="R23" s="23">
        <f t="shared" si="5"/>
        <v>0.21419564536866781</v>
      </c>
    </row>
    <row r="24" spans="1:18" x14ac:dyDescent="0.25">
      <c r="A24" s="23" t="s">
        <v>135</v>
      </c>
      <c r="B24" s="23" t="s">
        <v>136</v>
      </c>
      <c r="C24" s="23">
        <v>41786.588887286605</v>
      </c>
      <c r="D24" s="23">
        <v>2</v>
      </c>
      <c r="E24" s="23">
        <v>1</v>
      </c>
      <c r="F24" s="23">
        <v>1</v>
      </c>
      <c r="G24" s="23">
        <v>60.397730000000003</v>
      </c>
      <c r="H24" s="23">
        <v>0</v>
      </c>
      <c r="I24" s="23">
        <v>3</v>
      </c>
      <c r="J24" s="23">
        <v>1</v>
      </c>
      <c r="K24" s="23">
        <f t="shared" si="3"/>
        <v>74.397729999999996</v>
      </c>
      <c r="L24" s="23">
        <f t="shared" si="4"/>
        <v>3108827.3576573492</v>
      </c>
      <c r="M24" s="23">
        <v>0</v>
      </c>
      <c r="N24" s="23">
        <v>0</v>
      </c>
      <c r="O24" s="23">
        <v>5727.2539999999999</v>
      </c>
      <c r="P24" s="23">
        <f>O24+N24+M24+1</f>
        <v>5728.2539999999999</v>
      </c>
      <c r="Q24" s="23">
        <f>L24/P24</f>
        <v>542.71814023214563</v>
      </c>
      <c r="R24" s="23">
        <f t="shared" si="5"/>
        <v>2.1867444244207026</v>
      </c>
    </row>
    <row r="25" spans="1:18" x14ac:dyDescent="0.25">
      <c r="A25" s="23" t="s">
        <v>243</v>
      </c>
      <c r="B25" s="23" t="s">
        <v>244</v>
      </c>
      <c r="C25" s="23">
        <v>7588.8089418803111</v>
      </c>
      <c r="D25" s="23">
        <v>1</v>
      </c>
      <c r="E25" s="23">
        <v>1</v>
      </c>
      <c r="F25" s="23">
        <v>1</v>
      </c>
      <c r="G25" s="23">
        <v>60.697389999999999</v>
      </c>
      <c r="H25" s="23">
        <v>0</v>
      </c>
      <c r="I25" s="23">
        <v>4</v>
      </c>
      <c r="J25" s="23">
        <v>1</v>
      </c>
      <c r="K25" s="23">
        <f t="shared" si="3"/>
        <v>70.697389999999999</v>
      </c>
      <c r="L25" s="23">
        <f t="shared" si="4"/>
        <v>536508.98539959965</v>
      </c>
      <c r="M25" s="23">
        <v>0</v>
      </c>
      <c r="N25" s="23">
        <v>0</v>
      </c>
      <c r="O25" s="23">
        <v>15357.47</v>
      </c>
      <c r="P25" s="23">
        <f>O25+N25+M25+1</f>
        <v>15358.47</v>
      </c>
      <c r="Q25" s="23">
        <f>L25/P25</f>
        <v>34.932450003131798</v>
      </c>
      <c r="R25" s="23">
        <f t="shared" si="5"/>
        <v>0.14075140411379761</v>
      </c>
    </row>
    <row r="26" spans="1:18" x14ac:dyDescent="0.25">
      <c r="A26" s="23" t="s">
        <v>349</v>
      </c>
      <c r="B26" s="23" t="s">
        <v>350</v>
      </c>
      <c r="C26" s="23">
        <v>665.80744669379294</v>
      </c>
      <c r="D26" s="23">
        <v>1</v>
      </c>
      <c r="E26" s="23">
        <v>1</v>
      </c>
      <c r="F26" s="23">
        <v>1</v>
      </c>
      <c r="G26" s="23">
        <v>24.628679999999999</v>
      </c>
      <c r="H26" s="23">
        <v>0</v>
      </c>
      <c r="I26" s="23">
        <v>4</v>
      </c>
      <c r="J26" s="23">
        <v>1</v>
      </c>
      <c r="K26" s="23">
        <f t="shared" si="3"/>
        <v>34.628680000000003</v>
      </c>
      <c r="L26" s="23">
        <f t="shared" si="4"/>
        <v>23056.033013176417</v>
      </c>
      <c r="M26" s="23">
        <v>0</v>
      </c>
      <c r="N26" s="23">
        <v>0</v>
      </c>
      <c r="O26" s="23">
        <v>16141.25</v>
      </c>
      <c r="P26" s="23">
        <f>O26+N26+M26+1</f>
        <v>16142.25</v>
      </c>
      <c r="Q26" s="23">
        <f>L26/P26</f>
        <v>1.4283035520560279</v>
      </c>
      <c r="R26" s="23">
        <f t="shared" si="5"/>
        <v>5.7549851337248626E-3</v>
      </c>
    </row>
    <row r="27" spans="1:18" x14ac:dyDescent="0.25">
      <c r="A27" s="23" t="s">
        <v>363</v>
      </c>
      <c r="B27" s="23" t="s">
        <v>364</v>
      </c>
      <c r="C27" s="23">
        <v>600</v>
      </c>
      <c r="D27" s="23">
        <v>2</v>
      </c>
      <c r="E27" s="23">
        <v>2</v>
      </c>
      <c r="F27" s="23">
        <v>1</v>
      </c>
      <c r="G27" s="23">
        <v>18.7897</v>
      </c>
      <c r="H27" s="23">
        <v>1</v>
      </c>
      <c r="I27" s="23">
        <v>5</v>
      </c>
      <c r="J27" s="23">
        <v>0</v>
      </c>
      <c r="K27" s="23">
        <f t="shared" si="3"/>
        <v>29.7897</v>
      </c>
      <c r="L27" s="23">
        <f t="shared" si="4"/>
        <v>17873.82</v>
      </c>
      <c r="M27" s="23">
        <v>0</v>
      </c>
      <c r="N27" s="23">
        <v>0</v>
      </c>
      <c r="O27" s="23">
        <v>12441.86</v>
      </c>
      <c r="P27" s="23">
        <f>O27+N27+M27+1</f>
        <v>12442.86</v>
      </c>
      <c r="Q27" s="23">
        <f>L27/P27</f>
        <v>1.4364720008101031</v>
      </c>
      <c r="R27" s="23">
        <f t="shared" si="5"/>
        <v>5.7878978161008373E-3</v>
      </c>
    </row>
    <row r="28" spans="1:18" x14ac:dyDescent="0.25">
      <c r="A28" s="23" t="s">
        <v>382</v>
      </c>
      <c r="B28" s="23" t="s">
        <v>383</v>
      </c>
      <c r="C28" s="23">
        <v>879.15124409234045</v>
      </c>
      <c r="D28" s="23">
        <v>1</v>
      </c>
      <c r="E28" s="23">
        <v>1</v>
      </c>
      <c r="F28" s="23">
        <v>1</v>
      </c>
      <c r="G28" s="23">
        <v>31.95429</v>
      </c>
      <c r="H28" s="23">
        <v>2</v>
      </c>
      <c r="I28" s="23">
        <v>4</v>
      </c>
      <c r="J28" s="23">
        <v>1</v>
      </c>
      <c r="K28" s="23">
        <f t="shared" si="3"/>
        <v>35.95429</v>
      </c>
      <c r="L28" s="23">
        <f t="shared" si="4"/>
        <v>31609.258783956797</v>
      </c>
      <c r="M28" s="23">
        <v>0</v>
      </c>
      <c r="N28" s="23">
        <v>0</v>
      </c>
      <c r="O28" s="23">
        <v>6990.3429999999998</v>
      </c>
      <c r="P28" s="23">
        <f>O28+N28+M28+1</f>
        <v>6991.3429999999998</v>
      </c>
      <c r="Q28" s="23">
        <f>L28/P28</f>
        <v>4.5211998301266005</v>
      </c>
      <c r="R28" s="23">
        <f t="shared" si="5"/>
        <v>1.8217022405022557E-2</v>
      </c>
    </row>
    <row r="29" spans="1:18" x14ac:dyDescent="0.25">
      <c r="A29" s="23" t="s">
        <v>341</v>
      </c>
      <c r="B29" s="23" t="s">
        <v>342</v>
      </c>
      <c r="C29" s="23">
        <v>1258.924650668534</v>
      </c>
      <c r="D29" s="23">
        <v>2</v>
      </c>
      <c r="E29" s="23">
        <v>1</v>
      </c>
      <c r="F29" s="23">
        <v>1</v>
      </c>
      <c r="G29" s="23">
        <v>18.548349999999999</v>
      </c>
      <c r="H29" s="23">
        <v>2</v>
      </c>
      <c r="I29" s="23">
        <v>4</v>
      </c>
      <c r="J29" s="23">
        <v>1</v>
      </c>
      <c r="K29" s="23">
        <f t="shared" si="3"/>
        <v>25.548349999999999</v>
      </c>
      <c r="L29" s="23">
        <f t="shared" si="4"/>
        <v>32163.447598907442</v>
      </c>
      <c r="M29" s="23">
        <v>1</v>
      </c>
      <c r="N29" s="23">
        <v>0</v>
      </c>
      <c r="O29" s="23">
        <v>14448.03</v>
      </c>
      <c r="P29" s="23">
        <f>O29+N29+M29+1</f>
        <v>14450.03</v>
      </c>
      <c r="Q29" s="23">
        <f>L29/P29</f>
        <v>2.2258395033717884</v>
      </c>
      <c r="R29" s="23">
        <f t="shared" si="5"/>
        <v>8.9684529829270419E-3</v>
      </c>
    </row>
    <row r="30" spans="1:18" x14ac:dyDescent="0.25">
      <c r="A30" s="23" t="s">
        <v>233</v>
      </c>
      <c r="B30" s="23" t="s">
        <v>234</v>
      </c>
      <c r="C30" s="23">
        <v>52086.533524626961</v>
      </c>
      <c r="D30" s="23">
        <v>2</v>
      </c>
      <c r="E30" s="23">
        <v>0</v>
      </c>
      <c r="F30" s="23">
        <v>1</v>
      </c>
      <c r="G30" s="23">
        <v>123</v>
      </c>
      <c r="H30" s="23">
        <v>1</v>
      </c>
      <c r="I30" s="23">
        <v>1</v>
      </c>
      <c r="J30" s="23">
        <v>1</v>
      </c>
      <c r="K30" s="23">
        <f t="shared" si="3"/>
        <v>135</v>
      </c>
      <c r="L30" s="23">
        <f t="shared" si="4"/>
        <v>7031682.0258246399</v>
      </c>
      <c r="M30" s="23">
        <v>1</v>
      </c>
      <c r="N30" s="23">
        <v>0</v>
      </c>
      <c r="O30" s="23">
        <v>16123</v>
      </c>
      <c r="P30" s="23">
        <f>O30+N30+M30+1</f>
        <v>16125</v>
      </c>
      <c r="Q30" s="23">
        <f>L30/P30</f>
        <v>436.07330392710946</v>
      </c>
      <c r="R30" s="23">
        <f t="shared" si="5"/>
        <v>1.7570462369166995</v>
      </c>
    </row>
    <row r="31" spans="1:18" x14ac:dyDescent="0.25">
      <c r="A31" s="23" t="s">
        <v>139</v>
      </c>
      <c r="B31" s="23" t="s">
        <v>140</v>
      </c>
      <c r="C31" s="23">
        <v>3766</v>
      </c>
      <c r="D31" s="23">
        <v>1</v>
      </c>
      <c r="E31" s="23">
        <v>1</v>
      </c>
      <c r="F31" s="23">
        <v>1</v>
      </c>
      <c r="G31" s="23">
        <v>70.467759999999998</v>
      </c>
      <c r="H31" s="23">
        <v>0</v>
      </c>
      <c r="I31" s="23">
        <v>3</v>
      </c>
      <c r="J31" s="23">
        <v>0</v>
      </c>
      <c r="K31" s="23">
        <f t="shared" si="3"/>
        <v>82.467759999999998</v>
      </c>
      <c r="L31" s="23">
        <f t="shared" si="4"/>
        <v>310573.58415999997</v>
      </c>
      <c r="M31" s="23">
        <v>0</v>
      </c>
      <c r="N31" s="23">
        <v>0</v>
      </c>
      <c r="O31" s="23">
        <v>17648.86</v>
      </c>
      <c r="P31" s="23">
        <f>O31+N31+M31+1</f>
        <v>17649.86</v>
      </c>
      <c r="Q31" s="23">
        <f>L31/P31</f>
        <v>17.596376637548399</v>
      </c>
      <c r="R31" s="23">
        <f t="shared" si="5"/>
        <v>7.09001149025653E-2</v>
      </c>
    </row>
    <row r="32" spans="1:18" x14ac:dyDescent="0.25">
      <c r="A32" s="23" t="s">
        <v>361</v>
      </c>
      <c r="B32" s="23" t="s">
        <v>362</v>
      </c>
      <c r="C32" s="23">
        <v>8.9153439999999993</v>
      </c>
      <c r="D32" s="23">
        <v>1</v>
      </c>
      <c r="E32" s="23">
        <v>1</v>
      </c>
      <c r="F32" s="23">
        <v>1</v>
      </c>
      <c r="G32" s="23">
        <v>8.9153439999999993</v>
      </c>
      <c r="H32" s="23">
        <v>3</v>
      </c>
      <c r="I32" s="23">
        <v>4</v>
      </c>
      <c r="J32" s="23">
        <v>0</v>
      </c>
      <c r="K32" s="23">
        <f t="shared" si="3"/>
        <v>10.915343999999999</v>
      </c>
      <c r="L32" s="23">
        <f t="shared" si="4"/>
        <v>97.314046638335981</v>
      </c>
      <c r="M32" s="23">
        <v>0</v>
      </c>
      <c r="N32" s="23">
        <v>0</v>
      </c>
      <c r="O32" s="23">
        <v>13906.59</v>
      </c>
      <c r="P32" s="23">
        <f>O32+N32+M32+1</f>
        <v>13907.59</v>
      </c>
      <c r="Q32" s="23">
        <f>L32/P32</f>
        <v>6.9971897818627083E-3</v>
      </c>
      <c r="R32" s="23">
        <f t="shared" si="5"/>
        <v>2.8193392864216435E-5</v>
      </c>
    </row>
    <row r="33" spans="1:18" x14ac:dyDescent="0.25">
      <c r="A33" s="23" t="s">
        <v>384</v>
      </c>
      <c r="B33" s="23" t="s">
        <v>385</v>
      </c>
      <c r="C33" s="23">
        <v>6.567761</v>
      </c>
      <c r="D33" s="23">
        <v>1</v>
      </c>
      <c r="E33" s="23">
        <v>1</v>
      </c>
      <c r="F33" s="23">
        <v>1</v>
      </c>
      <c r="G33" s="23">
        <v>6.567761</v>
      </c>
      <c r="H33" s="23">
        <v>1</v>
      </c>
      <c r="I33" s="23">
        <v>4</v>
      </c>
      <c r="J33" s="23">
        <v>1</v>
      </c>
      <c r="K33" s="23">
        <f t="shared" si="3"/>
        <v>13.567761000000001</v>
      </c>
      <c r="L33" s="23">
        <f t="shared" si="4"/>
        <v>89.109811553121006</v>
      </c>
      <c r="M33" s="23">
        <v>0</v>
      </c>
      <c r="N33" s="23">
        <v>0</v>
      </c>
      <c r="O33" s="23">
        <v>14763.57</v>
      </c>
      <c r="P33" s="23">
        <f>O33+N33+M33+1</f>
        <v>14764.57</v>
      </c>
      <c r="Q33" s="23">
        <f>L33/P33</f>
        <v>6.0353814268292953E-3</v>
      </c>
      <c r="R33" s="23">
        <f t="shared" si="5"/>
        <v>2.4318031232060717E-5</v>
      </c>
    </row>
    <row r="34" spans="1:18" x14ac:dyDescent="0.25">
      <c r="A34" s="23" t="s">
        <v>173</v>
      </c>
      <c r="B34" s="23" t="s">
        <v>174</v>
      </c>
      <c r="C34" s="23">
        <v>39.741050000000001</v>
      </c>
      <c r="D34" s="23">
        <v>1</v>
      </c>
      <c r="E34" s="23">
        <v>1</v>
      </c>
      <c r="F34" s="23">
        <v>1</v>
      </c>
      <c r="G34" s="23">
        <v>39.741050000000001</v>
      </c>
      <c r="H34" s="23">
        <v>0</v>
      </c>
      <c r="I34" s="23">
        <v>2</v>
      </c>
      <c r="J34" s="23">
        <v>1</v>
      </c>
      <c r="K34" s="23">
        <f t="shared" si="3"/>
        <v>51.741050000000001</v>
      </c>
      <c r="L34" s="23">
        <f t="shared" si="4"/>
        <v>2056.2436551025003</v>
      </c>
      <c r="M34" s="23">
        <v>0</v>
      </c>
      <c r="N34" s="23">
        <v>0</v>
      </c>
      <c r="O34" s="23">
        <v>11326.56</v>
      </c>
      <c r="P34" s="23">
        <f>O34+N34+M34+1</f>
        <v>11327.56</v>
      </c>
      <c r="Q34" s="23">
        <f>L34/P34</f>
        <v>0.18152573503053618</v>
      </c>
      <c r="R34" s="23">
        <f t="shared" si="5"/>
        <v>7.3141168415174172E-4</v>
      </c>
    </row>
    <row r="35" spans="1:18" x14ac:dyDescent="0.25">
      <c r="A35" s="23" t="s">
        <v>197</v>
      </c>
      <c r="B35" s="23" t="s">
        <v>198</v>
      </c>
      <c r="C35" s="23">
        <v>49.915149999999997</v>
      </c>
      <c r="D35" s="23">
        <v>1</v>
      </c>
      <c r="E35" s="23">
        <v>0</v>
      </c>
      <c r="F35" s="23">
        <v>1</v>
      </c>
      <c r="G35" s="23">
        <v>49.915149999999997</v>
      </c>
      <c r="H35" s="23">
        <v>1</v>
      </c>
      <c r="I35" s="23">
        <v>4</v>
      </c>
      <c r="J35" s="23">
        <v>0</v>
      </c>
      <c r="K35" s="23">
        <f t="shared" si="3"/>
        <v>56.915149999999997</v>
      </c>
      <c r="L35" s="23">
        <f t="shared" si="4"/>
        <v>2840.9282495224998</v>
      </c>
      <c r="M35" s="23">
        <v>0</v>
      </c>
      <c r="N35" s="23">
        <v>0</v>
      </c>
      <c r="O35" s="23">
        <v>9018.3070000000007</v>
      </c>
      <c r="P35" s="23">
        <f>O35+N35+M35+1</f>
        <v>9019.3070000000007</v>
      </c>
      <c r="Q35" s="23">
        <f>L35/P35</f>
        <v>0.31498298589043477</v>
      </c>
      <c r="R35" s="23">
        <f t="shared" si="5"/>
        <v>1.269143662470296E-3</v>
      </c>
    </row>
    <row r="36" spans="1:18" x14ac:dyDescent="0.25">
      <c r="A36" s="23" t="s">
        <v>245</v>
      </c>
      <c r="B36" s="23" t="s">
        <v>246</v>
      </c>
      <c r="C36" s="23">
        <v>19.292200000000001</v>
      </c>
      <c r="D36" s="23">
        <v>1</v>
      </c>
      <c r="E36" s="23">
        <v>1</v>
      </c>
      <c r="F36" s="23">
        <v>1</v>
      </c>
      <c r="G36" s="23">
        <v>19.292200000000001</v>
      </c>
      <c r="H36" s="23">
        <v>3</v>
      </c>
      <c r="I36" s="23">
        <v>4</v>
      </c>
      <c r="J36" s="23">
        <v>1</v>
      </c>
      <c r="K36" s="23">
        <f t="shared" si="3"/>
        <v>20.292200000000001</v>
      </c>
      <c r="L36" s="23">
        <f t="shared" si="4"/>
        <v>391.48118084000004</v>
      </c>
      <c r="M36" s="23">
        <v>0</v>
      </c>
      <c r="N36" s="23">
        <v>0</v>
      </c>
      <c r="O36" s="23">
        <v>14362.09</v>
      </c>
      <c r="P36" s="23">
        <f>O36+N36+M36+1</f>
        <v>14363.09</v>
      </c>
      <c r="Q36" s="23">
        <f>L36/P36</f>
        <v>2.7256055684396607E-2</v>
      </c>
      <c r="R36" s="23">
        <f t="shared" si="5"/>
        <v>1.0982132967595286E-4</v>
      </c>
    </row>
    <row r="37" spans="1:18" x14ac:dyDescent="0.25">
      <c r="A37" s="23" t="s">
        <v>313</v>
      </c>
      <c r="B37" s="23" t="s">
        <v>314</v>
      </c>
      <c r="C37" s="23">
        <v>24.159300000000002</v>
      </c>
      <c r="D37" s="23">
        <v>3</v>
      </c>
      <c r="E37" s="23">
        <v>1</v>
      </c>
      <c r="F37" s="23">
        <v>1</v>
      </c>
      <c r="G37" s="23">
        <v>24.159300000000002</v>
      </c>
      <c r="H37" s="23">
        <v>1</v>
      </c>
      <c r="I37" s="23">
        <v>4</v>
      </c>
      <c r="J37" s="23">
        <v>0</v>
      </c>
      <c r="K37" s="23">
        <f t="shared" si="3"/>
        <v>38.159300000000002</v>
      </c>
      <c r="L37" s="23">
        <f t="shared" si="4"/>
        <v>921.90197649000015</v>
      </c>
      <c r="M37" s="23">
        <v>0</v>
      </c>
      <c r="N37" s="23">
        <v>0</v>
      </c>
      <c r="O37" s="23">
        <v>10666.36</v>
      </c>
      <c r="P37" s="23">
        <f>O37+N37+M37+1</f>
        <v>10667.36</v>
      </c>
      <c r="Q37" s="23">
        <f>L37/P37</f>
        <v>8.6422692820904146E-2</v>
      </c>
      <c r="R37" s="23">
        <f t="shared" si="5"/>
        <v>3.4821821431783704E-4</v>
      </c>
    </row>
    <row r="38" spans="1:18" x14ac:dyDescent="0.25">
      <c r="A38" s="23" t="s">
        <v>394</v>
      </c>
      <c r="B38" s="23" t="s">
        <v>310</v>
      </c>
      <c r="C38" s="23">
        <v>16.420020000000001</v>
      </c>
      <c r="D38" s="23">
        <v>1</v>
      </c>
      <c r="E38" s="23">
        <v>1</v>
      </c>
      <c r="F38" s="23">
        <v>1</v>
      </c>
      <c r="G38" s="23">
        <v>16.420020000000001</v>
      </c>
      <c r="H38" s="23">
        <v>2</v>
      </c>
      <c r="I38" s="23">
        <v>4</v>
      </c>
      <c r="J38" s="23">
        <v>0</v>
      </c>
      <c r="K38" s="23">
        <f t="shared" si="3"/>
        <v>21.420020000000001</v>
      </c>
      <c r="L38" s="23">
        <f t="shared" si="4"/>
        <v>351.71715680040006</v>
      </c>
      <c r="M38" s="23">
        <v>0</v>
      </c>
      <c r="N38" s="23">
        <v>0</v>
      </c>
      <c r="O38" s="23">
        <v>13516.93</v>
      </c>
      <c r="P38" s="23">
        <f>O38+N38+M38+1</f>
        <v>13517.93</v>
      </c>
      <c r="Q38" s="23">
        <f>L38/P38</f>
        <v>2.6018566215419082E-2</v>
      </c>
      <c r="R38" s="23">
        <f t="shared" si="5"/>
        <v>1.0483518125753362E-4</v>
      </c>
    </row>
    <row r="39" spans="1:18" x14ac:dyDescent="0.25">
      <c r="A39" s="23" t="s">
        <v>215</v>
      </c>
      <c r="B39" s="23" t="s">
        <v>216</v>
      </c>
      <c r="C39" s="23">
        <v>8963.6800519917542</v>
      </c>
      <c r="D39" s="23">
        <v>1</v>
      </c>
      <c r="E39" s="23">
        <v>1</v>
      </c>
      <c r="F39" s="23">
        <v>1</v>
      </c>
      <c r="G39" s="23">
        <v>22.11138</v>
      </c>
      <c r="H39" s="23">
        <v>0</v>
      </c>
      <c r="I39" s="23">
        <v>3</v>
      </c>
      <c r="J39" s="23">
        <v>1</v>
      </c>
      <c r="K39" s="23">
        <f t="shared" si="3"/>
        <v>33.111379999999997</v>
      </c>
      <c r="L39" s="23">
        <f t="shared" si="4"/>
        <v>296799.81639991869</v>
      </c>
      <c r="M39" s="23">
        <v>0</v>
      </c>
      <c r="N39" s="23">
        <v>0</v>
      </c>
      <c r="O39" s="23">
        <v>13975.59</v>
      </c>
      <c r="P39" s="23">
        <f>O39+N39+M39+1</f>
        <v>13976.59</v>
      </c>
      <c r="Q39" s="23">
        <f>L39/P39</f>
        <v>21.235495668107792</v>
      </c>
      <c r="R39" s="23">
        <f t="shared" si="5"/>
        <v>8.5563017540157424E-2</v>
      </c>
    </row>
    <row r="40" spans="1:18" x14ac:dyDescent="0.25">
      <c r="A40" s="23" t="s">
        <v>311</v>
      </c>
      <c r="B40" s="23" t="s">
        <v>312</v>
      </c>
      <c r="C40" s="23">
        <v>1231.8678486955262</v>
      </c>
      <c r="D40" s="23">
        <v>1</v>
      </c>
      <c r="E40" s="23">
        <v>1</v>
      </c>
      <c r="F40" s="23">
        <v>1</v>
      </c>
      <c r="G40" s="23">
        <v>25.989789999999999</v>
      </c>
      <c r="H40" s="23">
        <v>1</v>
      </c>
      <c r="I40" s="23">
        <v>4</v>
      </c>
      <c r="J40" s="23">
        <v>1</v>
      </c>
      <c r="K40" s="23">
        <f t="shared" si="3"/>
        <v>32.989789999999999</v>
      </c>
      <c r="L40" s="23">
        <f t="shared" si="4"/>
        <v>40639.061636217179</v>
      </c>
      <c r="M40" s="23">
        <v>0</v>
      </c>
      <c r="N40" s="23">
        <v>0</v>
      </c>
      <c r="O40" s="23">
        <v>15925.08</v>
      </c>
      <c r="P40" s="23">
        <f>O40+N40+M40+1</f>
        <v>15926.08</v>
      </c>
      <c r="Q40" s="23">
        <f>L40/P40</f>
        <v>2.5517303464642382</v>
      </c>
      <c r="R40" s="23">
        <f t="shared" si="5"/>
        <v>1.0281547075925938E-2</v>
      </c>
    </row>
    <row r="41" spans="1:18" x14ac:dyDescent="0.25">
      <c r="A41" s="23" t="s">
        <v>386</v>
      </c>
      <c r="B41" s="23" t="s">
        <v>387</v>
      </c>
      <c r="C41" s="23">
        <v>14539.185176200795</v>
      </c>
      <c r="D41" s="23">
        <v>1</v>
      </c>
      <c r="E41" s="23">
        <v>1</v>
      </c>
      <c r="F41" s="23">
        <v>1</v>
      </c>
      <c r="G41" s="23">
        <v>72.210210000000004</v>
      </c>
      <c r="H41" s="23">
        <v>1</v>
      </c>
      <c r="I41" s="23">
        <v>3</v>
      </c>
      <c r="J41" s="23">
        <v>1</v>
      </c>
      <c r="K41" s="23">
        <f t="shared" si="3"/>
        <v>80.210210000000004</v>
      </c>
      <c r="L41" s="23">
        <f t="shared" si="4"/>
        <v>1166191.0962119529</v>
      </c>
      <c r="M41" s="23">
        <v>0</v>
      </c>
      <c r="N41" s="23">
        <v>0</v>
      </c>
      <c r="O41" s="23">
        <v>15967.86</v>
      </c>
      <c r="P41" s="23">
        <f>O41+N41+M41+1</f>
        <v>15968.86</v>
      </c>
      <c r="Q41" s="23">
        <f>L41/P41</f>
        <v>73.029076353099271</v>
      </c>
      <c r="R41" s="23">
        <f t="shared" si="5"/>
        <v>0.29425205036895258</v>
      </c>
    </row>
    <row r="42" spans="1:18" x14ac:dyDescent="0.25">
      <c r="A42" s="23" t="s">
        <v>115</v>
      </c>
      <c r="B42" s="23" t="s">
        <v>116</v>
      </c>
      <c r="C42" s="23">
        <v>31836.619511217101</v>
      </c>
      <c r="D42" s="23">
        <v>2</v>
      </c>
      <c r="E42" s="23">
        <v>1</v>
      </c>
      <c r="F42" s="23">
        <v>1</v>
      </c>
      <c r="G42" s="23">
        <v>246.96449999999999</v>
      </c>
      <c r="H42" s="23">
        <v>0</v>
      </c>
      <c r="I42" s="23">
        <v>2</v>
      </c>
      <c r="J42" s="23">
        <v>1</v>
      </c>
      <c r="K42" s="23">
        <f t="shared" si="3"/>
        <v>261.96449999999999</v>
      </c>
      <c r="L42" s="23">
        <f t="shared" si="4"/>
        <v>8340064.1119462317</v>
      </c>
      <c r="M42" s="23">
        <v>0</v>
      </c>
      <c r="N42" s="23">
        <v>0</v>
      </c>
      <c r="O42" s="23">
        <v>14305.42</v>
      </c>
      <c r="P42" s="23">
        <f>O42+N42+M42+1</f>
        <v>14306.42</v>
      </c>
      <c r="Q42" s="23">
        <f>L42/P42</f>
        <v>582.9595462698727</v>
      </c>
      <c r="R42" s="23">
        <f t="shared" si="5"/>
        <v>2.3488869137913522</v>
      </c>
    </row>
    <row r="43" spans="1:18" x14ac:dyDescent="0.25">
      <c r="A43" s="23" t="s">
        <v>183</v>
      </c>
      <c r="B43" s="23" t="s">
        <v>184</v>
      </c>
      <c r="C43" s="23">
        <v>21656.397640651761</v>
      </c>
      <c r="D43" s="23">
        <v>1</v>
      </c>
      <c r="E43" s="23">
        <v>1</v>
      </c>
      <c r="F43" s="23">
        <v>1</v>
      </c>
      <c r="G43" s="23">
        <v>63.146299999999997</v>
      </c>
      <c r="H43" s="23">
        <v>0</v>
      </c>
      <c r="I43" s="23">
        <v>3</v>
      </c>
      <c r="J43" s="23">
        <v>1</v>
      </c>
      <c r="K43" s="23">
        <f t="shared" si="3"/>
        <v>74.146299999999997</v>
      </c>
      <c r="L43" s="23">
        <f t="shared" si="4"/>
        <v>1605741.7563830577</v>
      </c>
      <c r="M43" s="23">
        <v>0</v>
      </c>
      <c r="N43" s="23">
        <v>0</v>
      </c>
      <c r="O43" s="23">
        <v>16054.59</v>
      </c>
      <c r="P43" s="23">
        <f>O43+N43+M43+1</f>
        <v>16055.59</v>
      </c>
      <c r="Q43" s="23">
        <f>L43/P43</f>
        <v>100.01138272608218</v>
      </c>
      <c r="R43" s="23">
        <f t="shared" si="5"/>
        <v>0.40297037696458304</v>
      </c>
    </row>
    <row r="44" spans="1:18" x14ac:dyDescent="0.25">
      <c r="A44" s="23" t="s">
        <v>99</v>
      </c>
      <c r="B44" s="23" t="s">
        <v>100</v>
      </c>
      <c r="C44" s="23">
        <v>61304.0612046553</v>
      </c>
      <c r="D44" s="23">
        <v>1</v>
      </c>
      <c r="E44" s="23">
        <v>0</v>
      </c>
      <c r="F44" s="23">
        <v>1</v>
      </c>
      <c r="G44" s="23">
        <v>53.520049999999998</v>
      </c>
      <c r="H44" s="23">
        <v>0</v>
      </c>
      <c r="I44" s="23">
        <v>1</v>
      </c>
      <c r="J44" s="23">
        <v>1</v>
      </c>
      <c r="K44" s="23">
        <f t="shared" si="3"/>
        <v>65.520049999999998</v>
      </c>
      <c r="L44" s="23">
        <f t="shared" si="4"/>
        <v>4016645.1553320754</v>
      </c>
      <c r="M44" s="23">
        <v>0</v>
      </c>
      <c r="N44" s="23">
        <v>0</v>
      </c>
      <c r="O44" s="23">
        <v>16052.43</v>
      </c>
      <c r="P44" s="23">
        <f>O44+N44+M44+1</f>
        <v>16053.43</v>
      </c>
      <c r="Q44" s="23">
        <f>L44/P44</f>
        <v>250.20479457237957</v>
      </c>
      <c r="R44" s="23">
        <f t="shared" si="5"/>
        <v>1.0081364504610879</v>
      </c>
    </row>
    <row r="45" spans="1:18" x14ac:dyDescent="0.25">
      <c r="A45" s="23" t="s">
        <v>291</v>
      </c>
      <c r="B45" s="23" t="s">
        <v>292</v>
      </c>
      <c r="C45" s="23">
        <v>1472.0142049736808</v>
      </c>
      <c r="D45" s="23">
        <v>1</v>
      </c>
      <c r="E45" s="23">
        <v>1</v>
      </c>
      <c r="F45" s="23">
        <v>1</v>
      </c>
      <c r="G45" s="23">
        <v>31</v>
      </c>
      <c r="H45" s="23">
        <v>2</v>
      </c>
      <c r="I45" s="23">
        <v>4</v>
      </c>
      <c r="J45" s="23">
        <v>0</v>
      </c>
      <c r="K45" s="23">
        <f t="shared" si="3"/>
        <v>36</v>
      </c>
      <c r="L45" s="23">
        <f t="shared" si="4"/>
        <v>52992.511379052507</v>
      </c>
      <c r="M45" s="23">
        <v>0</v>
      </c>
      <c r="N45" s="23">
        <v>0</v>
      </c>
      <c r="O45" s="23">
        <v>12204.34</v>
      </c>
      <c r="P45" s="23">
        <f>O45+N45+M45+1</f>
        <v>12205.34</v>
      </c>
      <c r="Q45" s="23">
        <f>L45/P45</f>
        <v>4.3417480692100758</v>
      </c>
      <c r="R45" s="23">
        <f t="shared" si="5"/>
        <v>1.7493967270972986E-2</v>
      </c>
    </row>
    <row r="46" spans="1:18" x14ac:dyDescent="0.25">
      <c r="A46" s="23" t="s">
        <v>213</v>
      </c>
      <c r="B46" s="23" t="s">
        <v>214</v>
      </c>
      <c r="C46" s="23">
        <v>7121.9086092619045</v>
      </c>
      <c r="D46" s="23">
        <v>1</v>
      </c>
      <c r="E46" s="23">
        <v>1</v>
      </c>
      <c r="F46" s="23">
        <v>1</v>
      </c>
      <c r="G46" s="23">
        <v>82.549340000000001</v>
      </c>
      <c r="H46" s="23">
        <v>2</v>
      </c>
      <c r="I46" s="23">
        <v>3</v>
      </c>
      <c r="J46" s="23">
        <v>1</v>
      </c>
      <c r="K46" s="23">
        <f t="shared" si="3"/>
        <v>87.549340000000001</v>
      </c>
      <c r="L46" s="23">
        <f t="shared" si="4"/>
        <v>623518.39828119765</v>
      </c>
      <c r="M46" s="23">
        <v>1</v>
      </c>
      <c r="N46" s="23">
        <v>0</v>
      </c>
      <c r="O46" s="23">
        <v>16268.13</v>
      </c>
      <c r="P46" s="23">
        <f>O46+N46+M46+1</f>
        <v>16270.13</v>
      </c>
      <c r="Q46" s="23">
        <f>L46/P46</f>
        <v>38.322889754488607</v>
      </c>
      <c r="R46" s="23">
        <f t="shared" si="5"/>
        <v>0.15441231697630575</v>
      </c>
    </row>
    <row r="47" spans="1:18" x14ac:dyDescent="0.25">
      <c r="A47" s="23" t="s">
        <v>237</v>
      </c>
      <c r="B47" s="23" t="s">
        <v>238</v>
      </c>
      <c r="C47" s="23">
        <v>5786.9058366262507</v>
      </c>
      <c r="D47" s="23">
        <v>1</v>
      </c>
      <c r="E47" s="23">
        <v>1</v>
      </c>
      <c r="F47" s="23">
        <v>1</v>
      </c>
      <c r="G47" s="23">
        <v>19.817049999999998</v>
      </c>
      <c r="H47" s="23">
        <v>0</v>
      </c>
      <c r="I47" s="23">
        <v>4</v>
      </c>
      <c r="J47" s="23">
        <v>0</v>
      </c>
      <c r="K47" s="23">
        <f t="shared" si="3"/>
        <v>30.817049999999998</v>
      </c>
      <c r="L47" s="23">
        <f t="shared" si="4"/>
        <v>178335.36651260298</v>
      </c>
      <c r="M47" s="23">
        <v>0</v>
      </c>
      <c r="N47" s="23">
        <v>0</v>
      </c>
      <c r="O47" s="23">
        <v>15779.06</v>
      </c>
      <c r="P47" s="23">
        <f>O47+N47+M47+1</f>
        <v>15780.06</v>
      </c>
      <c r="Q47" s="23">
        <f>L47/P47</f>
        <v>11.301311054115319</v>
      </c>
      <c r="R47" s="23">
        <f t="shared" si="5"/>
        <v>4.5535752546726739E-2</v>
      </c>
    </row>
    <row r="48" spans="1:18" x14ac:dyDescent="0.25">
      <c r="A48" s="23" t="s">
        <v>279</v>
      </c>
      <c r="B48" s="23" t="s">
        <v>280</v>
      </c>
      <c r="C48" s="23">
        <v>5223.3775749014312</v>
      </c>
      <c r="D48" s="23">
        <v>1</v>
      </c>
      <c r="E48" s="23">
        <v>2</v>
      </c>
      <c r="F48" s="23">
        <v>1</v>
      </c>
      <c r="G48" s="23">
        <v>30.386600000000001</v>
      </c>
      <c r="H48" s="23">
        <v>2</v>
      </c>
      <c r="I48" s="23">
        <v>4</v>
      </c>
      <c r="J48" s="23">
        <v>0</v>
      </c>
      <c r="K48" s="23">
        <f t="shared" si="3"/>
        <v>36.386600000000001</v>
      </c>
      <c r="L48" s="23">
        <f t="shared" si="4"/>
        <v>190060.95046690843</v>
      </c>
      <c r="M48" s="23">
        <v>0</v>
      </c>
      <c r="N48" s="23">
        <v>0</v>
      </c>
      <c r="O48" s="23">
        <v>13712.48</v>
      </c>
      <c r="P48" s="23">
        <f>O48+N48+M48+1</f>
        <v>13713.48</v>
      </c>
      <c r="Q48" s="23">
        <f>L48/P48</f>
        <v>13.859425212776657</v>
      </c>
      <c r="R48" s="23">
        <f t="shared" si="5"/>
        <v>5.5843021566869586E-2</v>
      </c>
    </row>
    <row r="49" spans="1:18" x14ac:dyDescent="0.25">
      <c r="A49" s="23" t="s">
        <v>235</v>
      </c>
      <c r="B49" s="23" t="s">
        <v>236</v>
      </c>
      <c r="C49" s="23">
        <v>2816.6669434777828</v>
      </c>
      <c r="D49" s="23">
        <v>1</v>
      </c>
      <c r="E49" s="23">
        <v>2</v>
      </c>
      <c r="F49" s="23">
        <v>1</v>
      </c>
      <c r="G49" s="23">
        <v>62.261049999999997</v>
      </c>
      <c r="H49" s="23">
        <v>4</v>
      </c>
      <c r="I49" s="23">
        <v>4</v>
      </c>
      <c r="J49" s="23">
        <v>1</v>
      </c>
      <c r="K49" s="23">
        <f t="shared" si="3"/>
        <v>61.261049999999997</v>
      </c>
      <c r="L49" s="23">
        <f t="shared" si="4"/>
        <v>172551.97445773962</v>
      </c>
      <c r="M49" s="23">
        <v>0</v>
      </c>
      <c r="N49" s="23">
        <v>0</v>
      </c>
      <c r="O49" s="23">
        <v>14279.4</v>
      </c>
      <c r="P49" s="23">
        <f>O49+N49+M49+1</f>
        <v>14280.4</v>
      </c>
      <c r="Q49" s="23">
        <f>L49/P49</f>
        <v>12.08313313756895</v>
      </c>
      <c r="R49" s="23">
        <f t="shared" si="5"/>
        <v>4.8685905370345117E-2</v>
      </c>
    </row>
    <row r="50" spans="1:18" x14ac:dyDescent="0.25">
      <c r="A50" s="23" t="s">
        <v>388</v>
      </c>
      <c r="B50" s="23" t="s">
        <v>389</v>
      </c>
      <c r="C50" s="23">
        <v>3821.3385898552124</v>
      </c>
      <c r="D50" s="23">
        <v>1</v>
      </c>
      <c r="E50" s="23">
        <v>1</v>
      </c>
      <c r="F50" s="23">
        <v>1</v>
      </c>
      <c r="G50" s="23">
        <v>4.827394</v>
      </c>
      <c r="H50" s="23">
        <v>2</v>
      </c>
      <c r="I50" s="23">
        <v>4</v>
      </c>
      <c r="J50" s="23">
        <v>1</v>
      </c>
      <c r="K50" s="23">
        <f t="shared" si="3"/>
        <v>8.827394</v>
      </c>
      <c r="L50" s="23">
        <f t="shared" si="4"/>
        <v>33732.461340056361</v>
      </c>
      <c r="M50" s="23">
        <v>0</v>
      </c>
      <c r="N50" s="23">
        <v>0</v>
      </c>
      <c r="O50" s="23">
        <v>13755.5</v>
      </c>
      <c r="P50" s="23">
        <f>O50+N50+M50+1</f>
        <v>13756.5</v>
      </c>
      <c r="Q50" s="23">
        <f>L50/P50</f>
        <v>2.4521107360197987</v>
      </c>
      <c r="R50" s="23">
        <f t="shared" si="5"/>
        <v>9.8801552455199029E-3</v>
      </c>
    </row>
    <row r="51" spans="1:18" x14ac:dyDescent="0.25">
      <c r="A51" s="23" t="s">
        <v>157</v>
      </c>
      <c r="B51" s="23" t="s">
        <v>158</v>
      </c>
      <c r="C51" s="23">
        <v>4204.2216402052745</v>
      </c>
      <c r="D51" s="23">
        <v>2</v>
      </c>
      <c r="E51" s="23">
        <v>1</v>
      </c>
      <c r="F51" s="23">
        <v>1</v>
      </c>
      <c r="G51" s="23">
        <v>51.847749999999998</v>
      </c>
      <c r="H51" s="23">
        <v>0</v>
      </c>
      <c r="I51" s="23">
        <v>5</v>
      </c>
      <c r="J51" s="23">
        <v>1</v>
      </c>
      <c r="K51" s="23">
        <f t="shared" si="3"/>
        <v>63.847749999999998</v>
      </c>
      <c r="L51" s="23">
        <f t="shared" si="4"/>
        <v>268430.0922284163</v>
      </c>
      <c r="M51" s="23">
        <v>1</v>
      </c>
      <c r="N51" s="23">
        <v>0</v>
      </c>
      <c r="O51" s="23">
        <v>3460.569</v>
      </c>
      <c r="P51" s="23">
        <f>O51+N51+M51+1</f>
        <v>3462.569</v>
      </c>
      <c r="Q51" s="23">
        <f>L51/P51</f>
        <v>77.523391513184663</v>
      </c>
      <c r="R51" s="23">
        <f t="shared" si="5"/>
        <v>0.31236074784809403</v>
      </c>
    </row>
    <row r="52" spans="1:18" x14ac:dyDescent="0.25">
      <c r="A52" s="23" t="s">
        <v>125</v>
      </c>
      <c r="B52" s="23" t="s">
        <v>126</v>
      </c>
      <c r="C52" s="23">
        <v>50787.56498285308</v>
      </c>
      <c r="D52" s="23">
        <v>1</v>
      </c>
      <c r="E52" s="23">
        <v>0</v>
      </c>
      <c r="F52" s="23">
        <v>1</v>
      </c>
      <c r="G52" s="23">
        <v>62.536769999999997</v>
      </c>
      <c r="H52" s="23">
        <v>0</v>
      </c>
      <c r="I52" s="23">
        <v>1</v>
      </c>
      <c r="J52" s="23">
        <v>1</v>
      </c>
      <c r="K52" s="23">
        <f t="shared" si="3"/>
        <v>74.53676999999999</v>
      </c>
      <c r="L52" s="23">
        <f t="shared" si="4"/>
        <v>3785541.0499869734</v>
      </c>
      <c r="M52" s="23">
        <v>0</v>
      </c>
      <c r="N52" s="23">
        <v>0</v>
      </c>
      <c r="O52" s="23">
        <v>15227.52</v>
      </c>
      <c r="P52" s="23">
        <f>O52+N52+M52+1</f>
        <v>15228.52</v>
      </c>
      <c r="Q52" s="23">
        <f>L52/P52</f>
        <v>248.58233432972958</v>
      </c>
      <c r="R52" s="23">
        <f t="shared" si="5"/>
        <v>1.0015991604269987</v>
      </c>
    </row>
    <row r="53" spans="1:18" x14ac:dyDescent="0.25">
      <c r="A53" s="23" t="s">
        <v>123</v>
      </c>
      <c r="B53" s="23" t="s">
        <v>124</v>
      </c>
      <c r="C53" s="23">
        <v>43807</v>
      </c>
      <c r="D53" s="23">
        <v>1</v>
      </c>
      <c r="E53" s="23">
        <v>0</v>
      </c>
      <c r="F53" s="23">
        <v>1</v>
      </c>
      <c r="G53" s="23">
        <v>83.855940000000004</v>
      </c>
      <c r="H53" s="23">
        <v>0</v>
      </c>
      <c r="I53" s="23">
        <v>2</v>
      </c>
      <c r="J53" s="23">
        <v>1</v>
      </c>
      <c r="K53" s="23">
        <f t="shared" si="3"/>
        <v>94.855940000000004</v>
      </c>
      <c r="L53" s="23">
        <f t="shared" si="4"/>
        <v>4155354.1635800004</v>
      </c>
      <c r="M53" s="23">
        <v>0</v>
      </c>
      <c r="N53" s="23">
        <v>0</v>
      </c>
      <c r="O53" s="23">
        <v>16938.09</v>
      </c>
      <c r="P53" s="23">
        <f>O53+N53+M53+1</f>
        <v>16939.09</v>
      </c>
      <c r="Q53" s="23">
        <f>L53/P53</f>
        <v>245.31153465623007</v>
      </c>
      <c r="R53" s="23">
        <f t="shared" si="5"/>
        <v>0.98842030676575421</v>
      </c>
    </row>
    <row r="54" spans="1:18" x14ac:dyDescent="0.25">
      <c r="A54" s="23" t="s">
        <v>329</v>
      </c>
      <c r="B54" s="23" t="s">
        <v>330</v>
      </c>
      <c r="C54" s="23">
        <v>517</v>
      </c>
      <c r="D54" s="23">
        <v>2</v>
      </c>
      <c r="E54" s="23">
        <v>1</v>
      </c>
      <c r="F54" s="23">
        <v>1</v>
      </c>
      <c r="G54" s="23">
        <v>36.143689999999999</v>
      </c>
      <c r="H54" s="23">
        <v>0</v>
      </c>
      <c r="I54" s="23">
        <v>4</v>
      </c>
      <c r="J54" s="23">
        <v>0</v>
      </c>
      <c r="K54" s="23">
        <f t="shared" si="3"/>
        <v>50.143689999999999</v>
      </c>
      <c r="L54" s="23">
        <f t="shared" si="4"/>
        <v>25924.28773</v>
      </c>
      <c r="M54" s="23">
        <v>1</v>
      </c>
      <c r="N54" s="23">
        <v>0</v>
      </c>
      <c r="O54" s="23">
        <v>17216.169999999998</v>
      </c>
      <c r="P54" s="23">
        <f>O54+N54+M54+1</f>
        <v>17218.169999999998</v>
      </c>
      <c r="Q54" s="23">
        <f>L54/P54</f>
        <v>1.5056354844910931</v>
      </c>
      <c r="R54" s="23">
        <f t="shared" si="5"/>
        <v>6.0665744460145221E-3</v>
      </c>
    </row>
    <row r="55" spans="1:18" x14ac:dyDescent="0.25">
      <c r="A55" s="23" t="s">
        <v>307</v>
      </c>
      <c r="B55" s="23" t="s">
        <v>308</v>
      </c>
      <c r="C55" s="23">
        <v>3219.6058711034566</v>
      </c>
      <c r="D55" s="23">
        <v>1</v>
      </c>
      <c r="E55" s="23">
        <v>1</v>
      </c>
      <c r="F55" s="23">
        <v>1</v>
      </c>
      <c r="G55" s="23">
        <v>21.89236</v>
      </c>
      <c r="H55" s="23">
        <v>2</v>
      </c>
      <c r="I55" s="23">
        <v>3</v>
      </c>
      <c r="J55" s="23">
        <v>1</v>
      </c>
      <c r="K55" s="23">
        <f t="shared" si="3"/>
        <v>26.89236</v>
      </c>
      <c r="L55" s="23">
        <f t="shared" si="4"/>
        <v>86582.800143827757</v>
      </c>
      <c r="M55" s="23">
        <v>0</v>
      </c>
      <c r="N55" s="23">
        <v>0</v>
      </c>
      <c r="O55" s="23">
        <v>13618.09</v>
      </c>
      <c r="P55" s="23">
        <f>O55+N55+M55+1</f>
        <v>13619.09</v>
      </c>
      <c r="Q55" s="23">
        <f>L55/P55</f>
        <v>6.3574585485394222</v>
      </c>
      <c r="R55" s="23">
        <f t="shared" si="5"/>
        <v>2.5615758906746194E-2</v>
      </c>
    </row>
    <row r="56" spans="1:18" x14ac:dyDescent="0.25">
      <c r="A56" s="23" t="s">
        <v>113</v>
      </c>
      <c r="B56" s="23" t="s">
        <v>114</v>
      </c>
      <c r="C56" s="23">
        <v>45867.766480388374</v>
      </c>
      <c r="D56" s="23">
        <v>1</v>
      </c>
      <c r="E56" s="23">
        <v>0</v>
      </c>
      <c r="F56" s="23">
        <v>1</v>
      </c>
      <c r="G56" s="23">
        <v>113.98439999999999</v>
      </c>
      <c r="H56" s="23">
        <v>0</v>
      </c>
      <c r="I56" s="23">
        <v>1</v>
      </c>
      <c r="J56" s="23">
        <v>1</v>
      </c>
      <c r="K56" s="23">
        <f t="shared" si="3"/>
        <v>125.98439999999999</v>
      </c>
      <c r="L56" s="23">
        <f t="shared" si="4"/>
        <v>5778623.0393718407</v>
      </c>
      <c r="M56" s="23">
        <v>0</v>
      </c>
      <c r="N56" s="23">
        <v>0</v>
      </c>
      <c r="O56" s="23">
        <v>16082.09</v>
      </c>
      <c r="P56" s="23">
        <f>O56+N56+M56+1</f>
        <v>16083.09</v>
      </c>
      <c r="Q56" s="23">
        <f>L56/P56</f>
        <v>359.29806022175097</v>
      </c>
      <c r="R56" s="23">
        <f t="shared" si="5"/>
        <v>1.447699959981088</v>
      </c>
    </row>
    <row r="57" spans="1:18" x14ac:dyDescent="0.25">
      <c r="A57" s="23" t="s">
        <v>323</v>
      </c>
      <c r="B57" s="23" t="s">
        <v>324</v>
      </c>
      <c r="C57" s="23">
        <v>1587.190872747613</v>
      </c>
      <c r="D57" s="23">
        <v>2</v>
      </c>
      <c r="E57" s="23">
        <v>2</v>
      </c>
      <c r="F57" s="23">
        <v>1</v>
      </c>
      <c r="G57" s="23">
        <v>21.43845</v>
      </c>
      <c r="H57" s="23">
        <v>1</v>
      </c>
      <c r="I57" s="23">
        <v>4</v>
      </c>
      <c r="J57" s="23">
        <v>1</v>
      </c>
      <c r="K57" s="23">
        <f t="shared" si="3"/>
        <v>32.438450000000003</v>
      </c>
      <c r="L57" s="23">
        <f t="shared" si="4"/>
        <v>51486.011766079813</v>
      </c>
      <c r="M57" s="23">
        <v>1</v>
      </c>
      <c r="N57" s="23">
        <v>0</v>
      </c>
      <c r="O57" s="23">
        <v>15472.97</v>
      </c>
      <c r="P57" s="23">
        <f>O57+N57+M57+1</f>
        <v>15474.97</v>
      </c>
      <c r="Q57" s="23">
        <f>L57/P57</f>
        <v>3.3270508289243739</v>
      </c>
      <c r="R57" s="23">
        <f t="shared" si="5"/>
        <v>1.3405503355392952E-2</v>
      </c>
    </row>
    <row r="58" spans="1:18" x14ac:dyDescent="0.25">
      <c r="A58" s="23" t="s">
        <v>147</v>
      </c>
      <c r="B58" s="23" t="s">
        <v>148</v>
      </c>
      <c r="C58" s="23">
        <v>25962.36893859979</v>
      </c>
      <c r="D58" s="23">
        <v>1</v>
      </c>
      <c r="E58" s="23">
        <v>1</v>
      </c>
      <c r="F58" s="23">
        <v>1</v>
      </c>
      <c r="G58" s="23">
        <v>93.92071</v>
      </c>
      <c r="H58" s="23">
        <v>0</v>
      </c>
      <c r="I58" s="23">
        <v>4</v>
      </c>
      <c r="J58" s="23">
        <v>0</v>
      </c>
      <c r="K58" s="23">
        <f t="shared" si="3"/>
        <v>104.92071</v>
      </c>
      <c r="L58" s="23">
        <f t="shared" si="4"/>
        <v>2723990.1823198362</v>
      </c>
      <c r="M58" s="23">
        <v>0</v>
      </c>
      <c r="N58" s="23">
        <v>0</v>
      </c>
      <c r="O58" s="23">
        <v>15219.61</v>
      </c>
      <c r="P58" s="23">
        <f>O58+N58+M58+1</f>
        <v>15220.61</v>
      </c>
      <c r="Q58" s="23">
        <f>L58/P58</f>
        <v>178.96721500122769</v>
      </c>
      <c r="R58" s="23">
        <f t="shared" si="5"/>
        <v>0.72110277977926973</v>
      </c>
    </row>
    <row r="59" spans="1:18" x14ac:dyDescent="0.25">
      <c r="A59" s="23" t="s">
        <v>185</v>
      </c>
      <c r="B59" s="23" t="s">
        <v>186</v>
      </c>
      <c r="C59" s="23">
        <v>7409.5223995290607</v>
      </c>
      <c r="D59" s="23">
        <v>2</v>
      </c>
      <c r="E59" s="23">
        <v>2</v>
      </c>
      <c r="F59" s="23">
        <v>1</v>
      </c>
      <c r="G59" s="23">
        <v>90.114329999999995</v>
      </c>
      <c r="H59" s="23">
        <v>0</v>
      </c>
      <c r="I59" s="23">
        <v>2</v>
      </c>
      <c r="J59" s="23">
        <v>1</v>
      </c>
      <c r="K59" s="23">
        <f t="shared" si="3"/>
        <v>106.11433</v>
      </c>
      <c r="L59" s="23">
        <f t="shared" si="4"/>
        <v>786256.50504601852</v>
      </c>
      <c r="M59" s="23">
        <v>1</v>
      </c>
      <c r="N59" s="23">
        <v>0</v>
      </c>
      <c r="O59" s="23">
        <v>15993.04</v>
      </c>
      <c r="P59" s="23">
        <f>O59+N59+M59+1</f>
        <v>15995.04</v>
      </c>
      <c r="Q59" s="23">
        <f>L59/P59</f>
        <v>49.156270009078966</v>
      </c>
      <c r="R59" s="23">
        <f t="shared" si="5"/>
        <v>0.1980626616270697</v>
      </c>
    </row>
    <row r="60" spans="1:18" x14ac:dyDescent="0.25">
      <c r="A60" s="23" t="s">
        <v>355</v>
      </c>
      <c r="B60" s="23" t="s">
        <v>356</v>
      </c>
      <c r="C60" s="23">
        <v>448</v>
      </c>
      <c r="D60" s="23">
        <v>1</v>
      </c>
      <c r="E60" s="23">
        <v>1</v>
      </c>
      <c r="F60" s="23">
        <v>1</v>
      </c>
      <c r="G60" s="23">
        <v>21.169879999999999</v>
      </c>
      <c r="H60" s="23">
        <v>2</v>
      </c>
      <c r="I60" s="23">
        <v>4</v>
      </c>
      <c r="J60" s="23">
        <v>0</v>
      </c>
      <c r="K60" s="23">
        <f t="shared" si="3"/>
        <v>26.169879999999999</v>
      </c>
      <c r="L60" s="23">
        <f t="shared" si="4"/>
        <v>11724.106239999999</v>
      </c>
      <c r="M60" s="23">
        <v>0</v>
      </c>
      <c r="N60" s="23">
        <v>0</v>
      </c>
      <c r="O60" s="23">
        <v>16778.009999999998</v>
      </c>
      <c r="P60" s="23">
        <f>O60+N60+M60+1</f>
        <v>16779.009999999998</v>
      </c>
      <c r="Q60" s="23">
        <f>L60/P60</f>
        <v>0.69873647134127703</v>
      </c>
      <c r="R60" s="23">
        <f t="shared" si="5"/>
        <v>2.8153805254995811E-3</v>
      </c>
    </row>
    <row r="61" spans="1:18" x14ac:dyDescent="0.25">
      <c r="A61" s="23" t="s">
        <v>367</v>
      </c>
      <c r="B61" s="23" t="s">
        <v>368</v>
      </c>
      <c r="C61" s="23">
        <v>659</v>
      </c>
      <c r="D61" s="23">
        <v>1</v>
      </c>
      <c r="E61" s="23">
        <v>1</v>
      </c>
      <c r="F61" s="23">
        <v>1</v>
      </c>
      <c r="G61" s="23">
        <v>17.640730000000001</v>
      </c>
      <c r="H61" s="23">
        <v>1</v>
      </c>
      <c r="I61" s="23">
        <v>4</v>
      </c>
      <c r="J61" s="23">
        <v>0</v>
      </c>
      <c r="K61" s="23">
        <f t="shared" si="3"/>
        <v>25.640730000000001</v>
      </c>
      <c r="L61" s="23">
        <f t="shared" si="4"/>
        <v>16897.24107</v>
      </c>
      <c r="M61" s="23">
        <v>0</v>
      </c>
      <c r="N61" s="23">
        <v>0</v>
      </c>
      <c r="O61" s="23">
        <v>17007.96</v>
      </c>
      <c r="P61" s="23">
        <f>O61+N61+M61+1</f>
        <v>17008.96</v>
      </c>
      <c r="Q61" s="23">
        <f>L61/P61</f>
        <v>0.99343176008409695</v>
      </c>
      <c r="R61" s="23">
        <f t="shared" si="5"/>
        <v>4.0027800830042572E-3</v>
      </c>
    </row>
    <row r="62" spans="1:18" x14ac:dyDescent="0.25">
      <c r="A62" s="23" t="s">
        <v>241</v>
      </c>
      <c r="B62" s="23" t="s">
        <v>242</v>
      </c>
      <c r="C62" s="23">
        <v>3409</v>
      </c>
      <c r="D62" s="23">
        <v>2</v>
      </c>
      <c r="E62" s="23">
        <v>1</v>
      </c>
      <c r="F62" s="23">
        <v>1</v>
      </c>
      <c r="G62" s="23">
        <v>52.612630000000003</v>
      </c>
      <c r="H62" s="23">
        <v>1</v>
      </c>
      <c r="I62" s="23">
        <v>4</v>
      </c>
      <c r="J62" s="23">
        <v>0</v>
      </c>
      <c r="K62" s="23">
        <f t="shared" si="3"/>
        <v>63.612630000000003</v>
      </c>
      <c r="L62" s="23">
        <f t="shared" si="4"/>
        <v>216855.45567</v>
      </c>
      <c r="M62" s="23">
        <v>1</v>
      </c>
      <c r="N62" s="23">
        <v>0</v>
      </c>
      <c r="O62" s="23">
        <v>15807.18</v>
      </c>
      <c r="P62" s="23">
        <f>O62+N62+M62+1</f>
        <v>15809.18</v>
      </c>
      <c r="Q62" s="23">
        <f>L62/P62</f>
        <v>13.717059054928844</v>
      </c>
      <c r="R62" s="23">
        <f t="shared" si="5"/>
        <v>5.5269393418441129E-2</v>
      </c>
    </row>
    <row r="63" spans="1:18" x14ac:dyDescent="0.25">
      <c r="A63" s="23" t="s">
        <v>319</v>
      </c>
      <c r="B63" s="23" t="s">
        <v>320</v>
      </c>
      <c r="C63" s="23">
        <v>741</v>
      </c>
      <c r="D63" s="23">
        <v>1</v>
      </c>
      <c r="E63" s="23">
        <v>1</v>
      </c>
      <c r="F63" s="23">
        <v>1</v>
      </c>
      <c r="G63" s="23">
        <v>38.568710000000003</v>
      </c>
      <c r="H63" s="23">
        <v>1</v>
      </c>
      <c r="I63" s="23">
        <v>5</v>
      </c>
      <c r="J63" s="23">
        <v>0</v>
      </c>
      <c r="K63" s="23">
        <f t="shared" si="3"/>
        <v>45.568710000000003</v>
      </c>
      <c r="L63" s="23">
        <f t="shared" si="4"/>
        <v>33766.414110000005</v>
      </c>
      <c r="M63" s="23">
        <v>0</v>
      </c>
      <c r="N63" s="23">
        <v>0</v>
      </c>
      <c r="O63" s="23">
        <v>15557.99</v>
      </c>
      <c r="P63" s="23">
        <f>O63+N63+M63+1</f>
        <v>15558.99</v>
      </c>
      <c r="Q63" s="23">
        <f>L63/P63</f>
        <v>2.1702188965993296</v>
      </c>
      <c r="R63" s="23">
        <f t="shared" si="5"/>
        <v>8.7443439238663965E-3</v>
      </c>
    </row>
    <row r="64" spans="1:18" x14ac:dyDescent="0.25">
      <c r="A64" s="23" t="s">
        <v>271</v>
      </c>
      <c r="B64" s="23" t="s">
        <v>272</v>
      </c>
      <c r="C64" s="23">
        <v>2324</v>
      </c>
      <c r="D64" s="23">
        <v>1</v>
      </c>
      <c r="E64" s="23">
        <v>1</v>
      </c>
      <c r="F64" s="23">
        <v>1</v>
      </c>
      <c r="G64" s="23">
        <v>44.098089999999999</v>
      </c>
      <c r="H64" s="23">
        <v>1</v>
      </c>
      <c r="I64" s="23">
        <v>4</v>
      </c>
      <c r="J64" s="23">
        <v>1</v>
      </c>
      <c r="K64" s="23">
        <f t="shared" si="3"/>
        <v>51.098089999999999</v>
      </c>
      <c r="L64" s="23">
        <f t="shared" si="4"/>
        <v>118751.96115999999</v>
      </c>
      <c r="M64" s="23">
        <v>0</v>
      </c>
      <c r="N64" s="23">
        <v>0</v>
      </c>
      <c r="O64" s="23">
        <v>13955.25</v>
      </c>
      <c r="P64" s="23">
        <f>O64+N64+M64+1</f>
        <v>13956.25</v>
      </c>
      <c r="Q64" s="23">
        <f>L64/P64</f>
        <v>8.5088731686520376</v>
      </c>
      <c r="R64" s="23">
        <f t="shared" si="5"/>
        <v>3.428433579112318E-2</v>
      </c>
    </row>
    <row r="65" spans="1:18" x14ac:dyDescent="0.25">
      <c r="A65" s="23" t="s">
        <v>95</v>
      </c>
      <c r="B65" s="23" t="s">
        <v>96</v>
      </c>
      <c r="C65" s="23">
        <v>35142</v>
      </c>
      <c r="D65" s="23">
        <v>2</v>
      </c>
      <c r="E65" s="23">
        <v>0</v>
      </c>
      <c r="F65" s="23">
        <v>1</v>
      </c>
      <c r="G65" s="23">
        <v>301.60550000000001</v>
      </c>
      <c r="H65" s="23">
        <v>1</v>
      </c>
      <c r="I65" s="23">
        <v>1</v>
      </c>
      <c r="J65" s="23">
        <v>1</v>
      </c>
      <c r="K65" s="23">
        <f t="shared" si="3"/>
        <v>313.60550000000001</v>
      </c>
      <c r="L65" s="23">
        <f t="shared" si="4"/>
        <v>11020724.481000001</v>
      </c>
      <c r="M65" s="23">
        <v>1</v>
      </c>
      <c r="N65" s="23">
        <v>0</v>
      </c>
      <c r="O65" s="23">
        <v>7393.6970000000001</v>
      </c>
      <c r="P65" s="23">
        <f>O65+N65+M65+1</f>
        <v>7395.6970000000001</v>
      </c>
      <c r="Q65" s="23">
        <f>L65/P65</f>
        <v>1490.1535962060102</v>
      </c>
      <c r="R65" s="23">
        <f t="shared" si="5"/>
        <v>6.0041941230121854</v>
      </c>
    </row>
    <row r="66" spans="1:18" x14ac:dyDescent="0.25">
      <c r="A66" s="23" t="s">
        <v>179</v>
      </c>
      <c r="B66" s="23" t="s">
        <v>180</v>
      </c>
      <c r="C66" s="23">
        <v>13983</v>
      </c>
      <c r="D66" s="23">
        <v>1</v>
      </c>
      <c r="E66" s="23">
        <v>2</v>
      </c>
      <c r="F66" s="23">
        <v>1</v>
      </c>
      <c r="G66" s="23">
        <v>44.803440000000002</v>
      </c>
      <c r="H66" s="23">
        <v>0</v>
      </c>
      <c r="I66" s="23">
        <v>3</v>
      </c>
      <c r="J66" s="23">
        <v>1</v>
      </c>
      <c r="K66" s="23">
        <f t="shared" si="3"/>
        <v>56.803440000000002</v>
      </c>
      <c r="L66" s="23">
        <f t="shared" si="4"/>
        <v>794282.50152000005</v>
      </c>
      <c r="M66" s="23">
        <v>0</v>
      </c>
      <c r="N66" s="23">
        <v>0</v>
      </c>
      <c r="O66" s="23">
        <v>15733.1</v>
      </c>
      <c r="P66" s="23">
        <f>O66+N66+M66+1</f>
        <v>15734.1</v>
      </c>
      <c r="Q66" s="23">
        <f>L66/P66</f>
        <v>50.481597391652528</v>
      </c>
      <c r="R66" s="23">
        <f t="shared" si="5"/>
        <v>0.20340273053122529</v>
      </c>
    </row>
    <row r="67" spans="1:18" x14ac:dyDescent="0.25">
      <c r="A67" s="23" t="s">
        <v>105</v>
      </c>
      <c r="B67" s="23" t="s">
        <v>106</v>
      </c>
      <c r="C67" s="23">
        <v>46042</v>
      </c>
      <c r="D67" s="23">
        <v>1</v>
      </c>
      <c r="E67" s="23">
        <v>0</v>
      </c>
      <c r="F67" s="23">
        <v>1</v>
      </c>
      <c r="G67" s="23">
        <v>89.439340000000001</v>
      </c>
      <c r="H67" s="23">
        <v>0</v>
      </c>
      <c r="I67" s="23">
        <v>1</v>
      </c>
      <c r="J67" s="23">
        <v>1</v>
      </c>
      <c r="K67" s="23">
        <f t="shared" si="3"/>
        <v>101.43934</v>
      </c>
      <c r="L67" s="23">
        <f t="shared" si="4"/>
        <v>4670470.0922800004</v>
      </c>
      <c r="M67" s="23">
        <v>0</v>
      </c>
      <c r="N67" s="23">
        <v>0</v>
      </c>
      <c r="O67" s="23">
        <v>16766.689999999999</v>
      </c>
      <c r="P67" s="23">
        <f>O67+N67+M67+1</f>
        <v>16767.689999999999</v>
      </c>
      <c r="Q67" s="23">
        <f>L67/P67</f>
        <v>278.5398640051194</v>
      </c>
      <c r="R67" s="23">
        <f t="shared" si="5"/>
        <v>1.1223053910296001</v>
      </c>
    </row>
    <row r="68" spans="1:18" x14ac:dyDescent="0.25">
      <c r="A68" s="23" t="s">
        <v>283</v>
      </c>
      <c r="B68" s="23" t="s">
        <v>284</v>
      </c>
      <c r="C68" s="23">
        <v>1471.6584392403026</v>
      </c>
      <c r="D68" s="23">
        <v>2</v>
      </c>
      <c r="E68" s="23">
        <v>0</v>
      </c>
      <c r="F68" s="23">
        <v>1</v>
      </c>
      <c r="G68" s="23">
        <v>61.986449999999998</v>
      </c>
      <c r="H68" s="23">
        <v>3</v>
      </c>
      <c r="I68" s="23">
        <v>4</v>
      </c>
      <c r="J68" s="23">
        <v>1</v>
      </c>
      <c r="K68" s="23">
        <f t="shared" si="3"/>
        <v>64.986449999999991</v>
      </c>
      <c r="L68" s="23">
        <f t="shared" si="4"/>
        <v>95637.857578767958</v>
      </c>
      <c r="M68" s="23">
        <v>1</v>
      </c>
      <c r="N68" s="23">
        <v>0</v>
      </c>
      <c r="O68" s="23">
        <v>10363.85</v>
      </c>
      <c r="P68" s="23">
        <f>O68+N68+M68+1</f>
        <v>10365.85</v>
      </c>
      <c r="Q68" s="23">
        <f>L68/P68</f>
        <v>9.2262436345083092</v>
      </c>
      <c r="R68" s="23">
        <f t="shared" si="5"/>
        <v>3.71747972483066E-2</v>
      </c>
    </row>
    <row r="69" spans="1:18" x14ac:dyDescent="0.25">
      <c r="A69" s="23" t="s">
        <v>229</v>
      </c>
      <c r="B69" s="23" t="s">
        <v>230</v>
      </c>
      <c r="C69" s="23">
        <v>3647.6266218114292</v>
      </c>
      <c r="D69" s="23">
        <v>1</v>
      </c>
      <c r="E69" s="23">
        <v>2</v>
      </c>
      <c r="F69" s="23">
        <v>1</v>
      </c>
      <c r="G69" s="23">
        <v>31.991589999999999</v>
      </c>
      <c r="H69" s="23">
        <v>1</v>
      </c>
      <c r="I69" s="23">
        <v>4</v>
      </c>
      <c r="J69" s="23">
        <v>1</v>
      </c>
      <c r="K69" s="23">
        <f t="shared" si="3"/>
        <v>39.991590000000002</v>
      </c>
      <c r="L69" s="23">
        <f t="shared" si="4"/>
        <v>145874.38833256773</v>
      </c>
      <c r="M69" s="23">
        <v>0</v>
      </c>
      <c r="N69" s="23">
        <v>0</v>
      </c>
      <c r="O69" s="23">
        <v>5410.6559999999999</v>
      </c>
      <c r="P69" s="23">
        <f>O69+N69+M69+1</f>
        <v>5411.6559999999999</v>
      </c>
      <c r="Q69" s="23">
        <f>L69/P69</f>
        <v>26.955591473768422</v>
      </c>
      <c r="R69" s="23">
        <f t="shared" si="5"/>
        <v>0.10861068571802635</v>
      </c>
    </row>
    <row r="70" spans="1:18" x14ac:dyDescent="0.25">
      <c r="A70" s="23" t="s">
        <v>374</v>
      </c>
      <c r="B70" s="23" t="s">
        <v>375</v>
      </c>
      <c r="C70" s="23">
        <v>7668.7032750709095</v>
      </c>
      <c r="D70" s="23">
        <v>4</v>
      </c>
      <c r="E70" s="23">
        <v>4</v>
      </c>
      <c r="F70" s="23">
        <v>1</v>
      </c>
      <c r="G70" s="23">
        <v>55</v>
      </c>
      <c r="H70" s="23">
        <v>1</v>
      </c>
      <c r="I70" s="23">
        <v>4</v>
      </c>
      <c r="J70" s="23">
        <v>0</v>
      </c>
      <c r="K70" s="23">
        <f t="shared" si="3"/>
        <v>75</v>
      </c>
      <c r="L70" s="23">
        <f t="shared" si="4"/>
        <v>575152.74563031818</v>
      </c>
      <c r="M70" s="23">
        <v>0</v>
      </c>
      <c r="N70" s="23">
        <v>0</v>
      </c>
      <c r="O70" s="23">
        <v>12821.57</v>
      </c>
      <c r="P70" s="23">
        <f>O70+N70+M70+1</f>
        <v>12822.57</v>
      </c>
      <c r="Q70" s="23">
        <f>L70/P70</f>
        <v>44.854716771311693</v>
      </c>
      <c r="R70" s="23">
        <f t="shared" si="5"/>
        <v>0.1807306491850075</v>
      </c>
    </row>
    <row r="71" spans="1:18" x14ac:dyDescent="0.25">
      <c r="A71" s="23" t="s">
        <v>390</v>
      </c>
      <c r="B71" s="23" t="s">
        <v>391</v>
      </c>
      <c r="C71" s="23">
        <v>5839.3130819127891</v>
      </c>
      <c r="D71" s="23">
        <v>1</v>
      </c>
      <c r="E71" s="23">
        <v>1</v>
      </c>
      <c r="F71" s="23">
        <v>1</v>
      </c>
      <c r="G71" s="23">
        <v>5</v>
      </c>
      <c r="H71" s="23">
        <v>4</v>
      </c>
      <c r="I71" s="23">
        <v>5</v>
      </c>
      <c r="J71" s="23">
        <v>0</v>
      </c>
      <c r="K71" s="23">
        <f t="shared" si="3"/>
        <v>3</v>
      </c>
      <c r="L71" s="23">
        <f t="shared" si="4"/>
        <v>17517.939245738366</v>
      </c>
      <c r="M71" s="23">
        <v>0</v>
      </c>
      <c r="N71" s="23">
        <v>0</v>
      </c>
      <c r="O71" s="23">
        <v>13286.64</v>
      </c>
      <c r="P71" s="23">
        <f>O71+N71+M71+1</f>
        <v>13287.64</v>
      </c>
      <c r="Q71" s="23">
        <f>L71/P71</f>
        <v>1.318363475059406</v>
      </c>
      <c r="R71" s="23">
        <f t="shared" si="5"/>
        <v>5.3120096137064783E-3</v>
      </c>
    </row>
    <row r="72" spans="1:18" x14ac:dyDescent="0.25">
      <c r="A72" s="23" t="s">
        <v>107</v>
      </c>
      <c r="B72" s="23" t="s">
        <v>108</v>
      </c>
      <c r="C72" s="23">
        <v>51948.346535575984</v>
      </c>
      <c r="D72" s="23">
        <v>2</v>
      </c>
      <c r="E72" s="23">
        <v>0</v>
      </c>
      <c r="F72" s="23">
        <v>1</v>
      </c>
      <c r="G72" s="23">
        <v>105.71259999999999</v>
      </c>
      <c r="H72" s="23">
        <v>0</v>
      </c>
      <c r="I72" s="23">
        <v>2</v>
      </c>
      <c r="J72" s="23">
        <v>1</v>
      </c>
      <c r="K72" s="23">
        <f t="shared" si="3"/>
        <v>119.71259999999999</v>
      </c>
      <c r="L72" s="23">
        <f t="shared" si="4"/>
        <v>6218871.6294747936</v>
      </c>
      <c r="M72" s="23">
        <v>1</v>
      </c>
      <c r="N72" s="23">
        <v>0</v>
      </c>
      <c r="O72" s="23">
        <v>17255.5</v>
      </c>
      <c r="P72" s="23">
        <f>O72+N72+M72+1</f>
        <v>17257.5</v>
      </c>
      <c r="Q72" s="23">
        <f>L72/P72</f>
        <v>360.35762013471208</v>
      </c>
      <c r="R72" s="23">
        <f t="shared" si="5"/>
        <v>1.4519691866021409</v>
      </c>
    </row>
    <row r="73" spans="1:18" x14ac:dyDescent="0.25">
      <c r="A73" s="23" t="s">
        <v>149</v>
      </c>
      <c r="B73" s="23" t="s">
        <v>150</v>
      </c>
      <c r="C73" s="23">
        <v>33275.156809865694</v>
      </c>
      <c r="D73" s="23">
        <v>2</v>
      </c>
      <c r="E73" s="23">
        <v>2</v>
      </c>
      <c r="F73" s="23">
        <v>1</v>
      </c>
      <c r="G73" s="23">
        <v>70</v>
      </c>
      <c r="H73" s="23">
        <v>4</v>
      </c>
      <c r="I73" s="23">
        <v>3</v>
      </c>
      <c r="J73" s="23">
        <v>1</v>
      </c>
      <c r="K73" s="23">
        <f t="shared" si="3"/>
        <v>73</v>
      </c>
      <c r="L73" s="23">
        <f t="shared" si="4"/>
        <v>2429086.4471201957</v>
      </c>
      <c r="M73" s="23">
        <v>1</v>
      </c>
      <c r="N73" s="23">
        <v>0</v>
      </c>
      <c r="O73" s="23">
        <v>14058.72</v>
      </c>
      <c r="P73" s="23">
        <f>O73+N73+M73+1</f>
        <v>14060.72</v>
      </c>
      <c r="Q73" s="23">
        <f>L73/P73</f>
        <v>172.75690342458964</v>
      </c>
      <c r="R73" s="23">
        <f t="shared" si="5"/>
        <v>0.69607991209270303</v>
      </c>
    </row>
    <row r="74" spans="1:18" x14ac:dyDescent="0.25">
      <c r="A74" s="23" t="s">
        <v>127</v>
      </c>
      <c r="B74" s="23" t="s">
        <v>128</v>
      </c>
      <c r="C74" s="23">
        <v>38364.94174995576</v>
      </c>
      <c r="D74" s="23">
        <v>1</v>
      </c>
      <c r="E74" s="23">
        <v>0</v>
      </c>
      <c r="F74" s="23">
        <v>1</v>
      </c>
      <c r="G74" s="23">
        <v>90.498310000000004</v>
      </c>
      <c r="H74" s="23">
        <v>0</v>
      </c>
      <c r="I74" s="23">
        <v>4</v>
      </c>
      <c r="J74" s="23">
        <v>1</v>
      </c>
      <c r="K74" s="23">
        <f t="shared" ref="K74:K137" si="6">(3*D74)+E74+F74+G74-(3*H74)-I74-J74+10</f>
        <v>99.498310000000004</v>
      </c>
      <c r="L74" s="23">
        <f t="shared" ref="L74:L137" si="7">K74*C74</f>
        <v>3817246.8673690408</v>
      </c>
      <c r="M74" s="23">
        <v>0</v>
      </c>
      <c r="N74" s="23">
        <v>0</v>
      </c>
      <c r="O74" s="23">
        <v>16232.27</v>
      </c>
      <c r="P74" s="23">
        <f>O74+N74+M74+1</f>
        <v>16233.27</v>
      </c>
      <c r="Q74" s="23">
        <f>L74/P74</f>
        <v>235.14959508275541</v>
      </c>
      <c r="R74" s="23">
        <f t="shared" ref="R74:R137" si="8">(Q74/$Q$154)*100</f>
        <v>0.94747536121060727</v>
      </c>
    </row>
    <row r="75" spans="1:18" x14ac:dyDescent="0.25">
      <c r="A75" s="23" t="s">
        <v>207</v>
      </c>
      <c r="B75" s="23" t="s">
        <v>208</v>
      </c>
      <c r="C75" s="23">
        <v>5346.2193393051621</v>
      </c>
      <c r="D75" s="23">
        <v>2</v>
      </c>
      <c r="E75" s="23">
        <v>1</v>
      </c>
      <c r="F75" s="23">
        <v>1</v>
      </c>
      <c r="G75" s="23">
        <v>88.278099999999995</v>
      </c>
      <c r="H75" s="23">
        <v>1</v>
      </c>
      <c r="I75" s="23">
        <v>4</v>
      </c>
      <c r="J75" s="23">
        <v>1</v>
      </c>
      <c r="K75" s="23">
        <f t="shared" si="6"/>
        <v>98.278099999999995</v>
      </c>
      <c r="L75" s="23">
        <f t="shared" si="7"/>
        <v>525416.27885016659</v>
      </c>
      <c r="M75" s="23">
        <v>1</v>
      </c>
      <c r="N75" s="23">
        <v>0</v>
      </c>
      <c r="O75" s="23">
        <v>15126.16</v>
      </c>
      <c r="P75" s="23">
        <f>O75+N75+M75+1</f>
        <v>15128.16</v>
      </c>
      <c r="Q75" s="23">
        <f>L75/P75</f>
        <v>34.731010172431191</v>
      </c>
      <c r="R75" s="23">
        <f t="shared" si="8"/>
        <v>0.13993975365661485</v>
      </c>
    </row>
    <row r="76" spans="1:18" x14ac:dyDescent="0.25">
      <c r="A76" s="23" t="s">
        <v>91</v>
      </c>
      <c r="B76" s="23" t="s">
        <v>92</v>
      </c>
      <c r="C76" s="23">
        <v>46203.709518983589</v>
      </c>
      <c r="D76" s="23">
        <v>1</v>
      </c>
      <c r="E76" s="23">
        <v>0</v>
      </c>
      <c r="F76" s="23">
        <v>1</v>
      </c>
      <c r="G76" s="23">
        <v>37.48545</v>
      </c>
      <c r="H76" s="23">
        <v>0</v>
      </c>
      <c r="I76" s="23">
        <v>1</v>
      </c>
      <c r="J76" s="23">
        <v>1</v>
      </c>
      <c r="K76" s="23">
        <f t="shared" si="6"/>
        <v>49.48545</v>
      </c>
      <c r="L76" s="23">
        <f t="shared" si="7"/>
        <v>2286411.3572161864</v>
      </c>
      <c r="M76" s="23">
        <v>0</v>
      </c>
      <c r="N76" s="23">
        <v>0</v>
      </c>
      <c r="O76" s="23">
        <v>7958.28</v>
      </c>
      <c r="P76" s="23">
        <f>O76+N76+M76+1</f>
        <v>7959.28</v>
      </c>
      <c r="Q76" s="23">
        <f>L76/P76</f>
        <v>287.26359133190266</v>
      </c>
      <c r="R76" s="23">
        <f t="shared" si="8"/>
        <v>1.1574554268914012</v>
      </c>
    </row>
    <row r="77" spans="1:18" x14ac:dyDescent="0.25">
      <c r="A77" s="23" t="s">
        <v>219</v>
      </c>
      <c r="B77" s="23" t="s">
        <v>220</v>
      </c>
      <c r="C77" s="23">
        <v>4666</v>
      </c>
      <c r="D77" s="23">
        <v>1</v>
      </c>
      <c r="E77" s="23">
        <v>1</v>
      </c>
      <c r="F77" s="23">
        <v>1</v>
      </c>
      <c r="G77" s="23">
        <v>95.590310000000002</v>
      </c>
      <c r="H77" s="23">
        <v>0</v>
      </c>
      <c r="I77" s="23">
        <v>3</v>
      </c>
      <c r="J77" s="23">
        <v>1</v>
      </c>
      <c r="K77" s="23">
        <f t="shared" si="6"/>
        <v>106.59031</v>
      </c>
      <c r="L77" s="23">
        <f t="shared" si="7"/>
        <v>497350.38646000001</v>
      </c>
      <c r="M77" s="23">
        <v>0</v>
      </c>
      <c r="N77" s="23">
        <v>0</v>
      </c>
      <c r="O77" s="23">
        <v>13951.52</v>
      </c>
      <c r="P77" s="23">
        <f>O77+N77+M77+1</f>
        <v>13952.52</v>
      </c>
      <c r="Q77" s="23">
        <f>L77/P77</f>
        <v>35.645918189689027</v>
      </c>
      <c r="R77" s="23">
        <f t="shared" si="8"/>
        <v>0.14362614233111279</v>
      </c>
    </row>
    <row r="78" spans="1:18" x14ac:dyDescent="0.25">
      <c r="A78" s="23" t="s">
        <v>265</v>
      </c>
      <c r="B78" s="23" t="s">
        <v>266</v>
      </c>
      <c r="C78" s="23">
        <v>11357.945490694019</v>
      </c>
      <c r="D78" s="23">
        <v>1</v>
      </c>
      <c r="E78" s="23">
        <v>1</v>
      </c>
      <c r="F78" s="23">
        <v>1</v>
      </c>
      <c r="G78" s="23">
        <v>27.46808</v>
      </c>
      <c r="H78" s="23">
        <v>0</v>
      </c>
      <c r="I78" s="23">
        <v>4</v>
      </c>
      <c r="J78" s="23">
        <v>1</v>
      </c>
      <c r="K78" s="23">
        <f t="shared" si="6"/>
        <v>37.46808</v>
      </c>
      <c r="L78" s="23">
        <f t="shared" si="7"/>
        <v>425560.41028096277</v>
      </c>
      <c r="M78" s="23">
        <v>0</v>
      </c>
      <c r="N78" s="23">
        <v>0</v>
      </c>
      <c r="O78" s="23">
        <v>12234.77</v>
      </c>
      <c r="P78" s="23">
        <f>O78+N78+M78+1</f>
        <v>12235.77</v>
      </c>
      <c r="Q78" s="23">
        <f>L78/P78</f>
        <v>34.780026944030716</v>
      </c>
      <c r="R78" s="23">
        <f t="shared" si="8"/>
        <v>0.14013725424495432</v>
      </c>
    </row>
    <row r="79" spans="1:18" x14ac:dyDescent="0.25">
      <c r="A79" s="23" t="s">
        <v>301</v>
      </c>
      <c r="B79" s="23" t="s">
        <v>302</v>
      </c>
      <c r="C79" s="23">
        <v>1012.8797726673008</v>
      </c>
      <c r="D79" s="23">
        <v>2</v>
      </c>
      <c r="E79" s="23">
        <v>1</v>
      </c>
      <c r="F79" s="23">
        <v>1</v>
      </c>
      <c r="G79" s="23">
        <v>42.531970000000001</v>
      </c>
      <c r="H79" s="23">
        <v>1</v>
      </c>
      <c r="I79" s="23">
        <v>4</v>
      </c>
      <c r="J79" s="23">
        <v>0</v>
      </c>
      <c r="K79" s="23">
        <f t="shared" si="6"/>
        <v>53.531970000000001</v>
      </c>
      <c r="L79" s="23">
        <f t="shared" si="7"/>
        <v>54221.449604032765</v>
      </c>
      <c r="M79" s="23">
        <v>1</v>
      </c>
      <c r="N79" s="23">
        <v>0</v>
      </c>
      <c r="O79" s="23">
        <v>11937.66</v>
      </c>
      <c r="P79" s="23">
        <f>O79+N79+M79+1</f>
        <v>11939.66</v>
      </c>
      <c r="Q79" s="23">
        <f>L79/P79</f>
        <v>4.5412892497803758</v>
      </c>
      <c r="R79" s="23">
        <f t="shared" si="8"/>
        <v>1.8297967601361396E-2</v>
      </c>
    </row>
    <row r="80" spans="1:18" x14ac:dyDescent="0.25">
      <c r="A80" s="23" t="s">
        <v>119</v>
      </c>
      <c r="B80" s="23" t="s">
        <v>120</v>
      </c>
      <c r="C80" s="23">
        <v>24155.829304419611</v>
      </c>
      <c r="D80" s="23">
        <v>1</v>
      </c>
      <c r="E80" s="23">
        <v>1</v>
      </c>
      <c r="F80" s="23">
        <v>1</v>
      </c>
      <c r="G80" s="23">
        <v>72.14</v>
      </c>
      <c r="H80" s="23">
        <v>0</v>
      </c>
      <c r="I80" s="23">
        <v>3</v>
      </c>
      <c r="J80" s="23">
        <v>1</v>
      </c>
      <c r="K80" s="23">
        <f t="shared" si="6"/>
        <v>83.14</v>
      </c>
      <c r="L80" s="23">
        <f t="shared" si="7"/>
        <v>2008315.6483694464</v>
      </c>
      <c r="M80" s="23">
        <v>0</v>
      </c>
      <c r="N80" s="23">
        <v>0</v>
      </c>
      <c r="O80" s="23">
        <v>8418.7860000000001</v>
      </c>
      <c r="P80" s="23">
        <f>O80+N80+M80+1</f>
        <v>8419.7860000000001</v>
      </c>
      <c r="Q80" s="23">
        <f>L80/P80</f>
        <v>238.52336013877863</v>
      </c>
      <c r="R80" s="23">
        <f t="shared" si="8"/>
        <v>0.96106908763811982</v>
      </c>
    </row>
    <row r="81" spans="1:18" x14ac:dyDescent="0.25">
      <c r="A81" s="23" t="s">
        <v>133</v>
      </c>
      <c r="B81" s="23" t="s">
        <v>134</v>
      </c>
      <c r="C81" s="23">
        <v>47554</v>
      </c>
      <c r="D81" s="23">
        <v>2</v>
      </c>
      <c r="E81" s="23">
        <v>1</v>
      </c>
      <c r="F81" s="23">
        <v>1</v>
      </c>
      <c r="G81" s="23">
        <v>52.665129999999998</v>
      </c>
      <c r="H81" s="23">
        <v>2</v>
      </c>
      <c r="I81" s="23">
        <v>3</v>
      </c>
      <c r="J81" s="23">
        <v>0</v>
      </c>
      <c r="K81" s="23">
        <f t="shared" si="6"/>
        <v>61.665129999999998</v>
      </c>
      <c r="L81" s="23">
        <f t="shared" si="7"/>
        <v>2932423.5920199999</v>
      </c>
      <c r="M81" s="23">
        <v>0</v>
      </c>
      <c r="N81" s="23">
        <v>0</v>
      </c>
      <c r="O81" s="23">
        <v>12784.28</v>
      </c>
      <c r="P81" s="23">
        <f>O81+N81+M81+1</f>
        <v>12785.28</v>
      </c>
      <c r="Q81" s="23">
        <f>L81/P81</f>
        <v>229.35935638640686</v>
      </c>
      <c r="R81" s="23">
        <f t="shared" si="8"/>
        <v>0.92414507013191016</v>
      </c>
    </row>
    <row r="82" spans="1:18" x14ac:dyDescent="0.25">
      <c r="A82" s="23" t="s">
        <v>335</v>
      </c>
      <c r="B82" s="23" t="s">
        <v>336</v>
      </c>
      <c r="C82" s="23">
        <v>1124</v>
      </c>
      <c r="D82" s="23">
        <v>1</v>
      </c>
      <c r="E82" s="23">
        <v>1</v>
      </c>
      <c r="F82" s="23">
        <v>1</v>
      </c>
      <c r="G82" s="23">
        <v>11</v>
      </c>
      <c r="H82" s="23">
        <v>1</v>
      </c>
      <c r="I82" s="23">
        <v>4</v>
      </c>
      <c r="J82" s="23">
        <v>1</v>
      </c>
      <c r="K82" s="23">
        <f t="shared" si="6"/>
        <v>18</v>
      </c>
      <c r="L82" s="23">
        <f t="shared" si="7"/>
        <v>20232</v>
      </c>
      <c r="M82" s="23">
        <v>0</v>
      </c>
      <c r="N82" s="23">
        <v>0</v>
      </c>
      <c r="O82" s="23">
        <v>11522.59</v>
      </c>
      <c r="P82" s="23">
        <f>O82+N82+M82+1</f>
        <v>11523.59</v>
      </c>
      <c r="Q82" s="23">
        <f>L82/P82</f>
        <v>1.7557028669017207</v>
      </c>
      <c r="R82" s="23">
        <f t="shared" si="8"/>
        <v>7.0741572291918341E-3</v>
      </c>
    </row>
    <row r="83" spans="1:18" x14ac:dyDescent="0.25">
      <c r="A83" s="23" t="s">
        <v>331</v>
      </c>
      <c r="B83" s="23" t="s">
        <v>332</v>
      </c>
      <c r="C83" s="23">
        <v>1301</v>
      </c>
      <c r="D83" s="23">
        <v>1</v>
      </c>
      <c r="E83" s="23">
        <v>1</v>
      </c>
      <c r="F83" s="23">
        <v>1</v>
      </c>
      <c r="G83" s="23">
        <v>38.913960000000003</v>
      </c>
      <c r="H83" s="23">
        <v>1</v>
      </c>
      <c r="I83" s="23">
        <v>4</v>
      </c>
      <c r="J83" s="23">
        <v>0</v>
      </c>
      <c r="K83" s="23">
        <f t="shared" si="6"/>
        <v>46.913960000000003</v>
      </c>
      <c r="L83" s="23">
        <f t="shared" si="7"/>
        <v>61035.061960000006</v>
      </c>
      <c r="M83" s="23">
        <v>0</v>
      </c>
      <c r="N83" s="23">
        <v>0</v>
      </c>
      <c r="O83" s="23">
        <v>7696.2079999999996</v>
      </c>
      <c r="P83" s="23">
        <f>O83+N83+M83+1</f>
        <v>7697.2079999999996</v>
      </c>
      <c r="Q83" s="23">
        <f>L83/P83</f>
        <v>7.9295066418888522</v>
      </c>
      <c r="R83" s="23">
        <f t="shared" si="8"/>
        <v>3.1949926033687286E-2</v>
      </c>
    </row>
    <row r="84" spans="1:18" x14ac:dyDescent="0.25">
      <c r="A84" s="23" t="s">
        <v>205</v>
      </c>
      <c r="B84" s="23" t="s">
        <v>206</v>
      </c>
      <c r="C84" s="23">
        <v>13749</v>
      </c>
      <c r="D84" s="23">
        <v>1</v>
      </c>
      <c r="E84" s="23">
        <v>1</v>
      </c>
      <c r="F84" s="23">
        <v>1</v>
      </c>
      <c r="G84" s="23">
        <v>199.7099</v>
      </c>
      <c r="H84" s="23">
        <v>0</v>
      </c>
      <c r="I84" s="23">
        <v>3</v>
      </c>
      <c r="J84" s="23">
        <v>1</v>
      </c>
      <c r="K84" s="23">
        <f t="shared" si="6"/>
        <v>210.7099</v>
      </c>
      <c r="L84" s="23">
        <f t="shared" si="7"/>
        <v>2897050.4150999999</v>
      </c>
      <c r="M84" s="23">
        <v>0</v>
      </c>
      <c r="N84" s="23">
        <v>0</v>
      </c>
      <c r="O84" s="23">
        <v>15328.11</v>
      </c>
      <c r="P84" s="23">
        <f>O84+N84+M84+1</f>
        <v>15329.11</v>
      </c>
      <c r="Q84" s="23">
        <f>L84/P84</f>
        <v>188.99012500399564</v>
      </c>
      <c r="R84" s="23">
        <f t="shared" si="8"/>
        <v>0.76148754111348316</v>
      </c>
    </row>
    <row r="85" spans="1:18" x14ac:dyDescent="0.25">
      <c r="A85" s="23" t="s">
        <v>159</v>
      </c>
      <c r="B85" s="23" t="s">
        <v>160</v>
      </c>
      <c r="C85" s="23">
        <v>9132.4342022665969</v>
      </c>
      <c r="D85" s="23">
        <v>1</v>
      </c>
      <c r="E85" s="23">
        <v>2</v>
      </c>
      <c r="F85" s="23">
        <v>1</v>
      </c>
      <c r="G85" s="23">
        <v>33.556179999999998</v>
      </c>
      <c r="H85" s="23">
        <v>4</v>
      </c>
      <c r="I85" s="23">
        <v>4</v>
      </c>
      <c r="J85" s="23">
        <v>0</v>
      </c>
      <c r="K85" s="23">
        <f t="shared" si="6"/>
        <v>33.556179999999998</v>
      </c>
      <c r="L85" s="23">
        <f t="shared" si="7"/>
        <v>306449.60592941433</v>
      </c>
      <c r="M85" s="23">
        <v>0</v>
      </c>
      <c r="N85" s="23">
        <v>0</v>
      </c>
      <c r="O85" s="23">
        <v>14070.28</v>
      </c>
      <c r="P85" s="23">
        <f>O85+N85+M85+1</f>
        <v>14071.28</v>
      </c>
      <c r="Q85" s="23">
        <f>L85/P85</f>
        <v>21.778374528075222</v>
      </c>
      <c r="R85" s="23">
        <f t="shared" si="8"/>
        <v>8.7750409543789099E-2</v>
      </c>
    </row>
    <row r="86" spans="1:18" x14ac:dyDescent="0.25">
      <c r="A86" s="23" t="s">
        <v>333</v>
      </c>
      <c r="B86" s="23" t="s">
        <v>334</v>
      </c>
      <c r="C86" s="23">
        <v>1241.2289966237672</v>
      </c>
      <c r="D86" s="23">
        <v>2</v>
      </c>
      <c r="E86" s="23">
        <v>1</v>
      </c>
      <c r="F86" s="23">
        <v>1</v>
      </c>
      <c r="G86" s="23">
        <v>36.691679999999998</v>
      </c>
      <c r="H86" s="23">
        <v>1</v>
      </c>
      <c r="I86" s="23">
        <v>4</v>
      </c>
      <c r="J86" s="23">
        <v>0</v>
      </c>
      <c r="K86" s="23">
        <f t="shared" si="6"/>
        <v>47.691679999999998</v>
      </c>
      <c r="L86" s="23">
        <f t="shared" si="7"/>
        <v>59196.296113701785</v>
      </c>
      <c r="M86" s="23">
        <v>1</v>
      </c>
      <c r="N86" s="23">
        <v>0</v>
      </c>
      <c r="O86" s="23">
        <v>10594.58</v>
      </c>
      <c r="P86" s="23">
        <f>O86+N86+M86+1</f>
        <v>10596.58</v>
      </c>
      <c r="Q86" s="23">
        <f>L86/P86</f>
        <v>5.5863586283217588</v>
      </c>
      <c r="R86" s="23">
        <f t="shared" si="8"/>
        <v>2.2508808307147736E-2</v>
      </c>
    </row>
    <row r="87" spans="1:18" x14ac:dyDescent="0.25">
      <c r="A87" s="23" t="s">
        <v>303</v>
      </c>
      <c r="B87" s="23" t="s">
        <v>304</v>
      </c>
      <c r="C87" s="23">
        <v>378.81406244867725</v>
      </c>
      <c r="D87" s="23">
        <v>2</v>
      </c>
      <c r="E87" s="23">
        <v>1</v>
      </c>
      <c r="F87" s="23">
        <v>1</v>
      </c>
      <c r="G87" s="23">
        <v>16</v>
      </c>
      <c r="H87" s="23">
        <v>2</v>
      </c>
      <c r="I87" s="23">
        <v>4</v>
      </c>
      <c r="J87" s="23">
        <v>0</v>
      </c>
      <c r="K87" s="23">
        <f t="shared" si="6"/>
        <v>24</v>
      </c>
      <c r="L87" s="23">
        <f t="shared" si="7"/>
        <v>9091.5374987682535</v>
      </c>
      <c r="M87" s="23">
        <v>1</v>
      </c>
      <c r="N87" s="23">
        <v>0</v>
      </c>
      <c r="O87" s="23">
        <v>16209.48</v>
      </c>
      <c r="P87" s="23">
        <f>O87+N87+M87+1</f>
        <v>16211.48</v>
      </c>
      <c r="Q87" s="23">
        <f>L87/P87</f>
        <v>0.56080860592421256</v>
      </c>
      <c r="R87" s="23">
        <f t="shared" si="8"/>
        <v>2.2596353452408176E-3</v>
      </c>
    </row>
    <row r="88" spans="1:18" x14ac:dyDescent="0.25">
      <c r="A88" s="23" t="s">
        <v>263</v>
      </c>
      <c r="B88" s="23" t="s">
        <v>264</v>
      </c>
      <c r="C88" s="23">
        <v>5517.7795692315703</v>
      </c>
      <c r="D88" s="23">
        <v>1</v>
      </c>
      <c r="E88" s="23">
        <v>1</v>
      </c>
      <c r="F88" s="23">
        <v>1</v>
      </c>
      <c r="G88" s="23">
        <v>37.970970000000001</v>
      </c>
      <c r="H88" s="23">
        <v>3</v>
      </c>
      <c r="I88" s="23">
        <v>4</v>
      </c>
      <c r="J88" s="23">
        <v>0</v>
      </c>
      <c r="K88" s="23">
        <f t="shared" si="6"/>
        <v>39.970970000000001</v>
      </c>
      <c r="L88" s="23">
        <f t="shared" si="7"/>
        <v>220551.00162836802</v>
      </c>
      <c r="M88" s="23">
        <v>0</v>
      </c>
      <c r="N88" s="23">
        <v>0</v>
      </c>
      <c r="O88" s="23">
        <v>15999.32</v>
      </c>
      <c r="P88" s="23">
        <f>O88+N88+M88+1</f>
        <v>16000.32</v>
      </c>
      <c r="Q88" s="23">
        <f>L88/P88</f>
        <v>13.784161918534631</v>
      </c>
      <c r="R88" s="23">
        <f t="shared" si="8"/>
        <v>5.5539767304948494E-2</v>
      </c>
    </row>
    <row r="89" spans="1:18" x14ac:dyDescent="0.25">
      <c r="A89" s="23" t="s">
        <v>376</v>
      </c>
      <c r="B89" s="23" t="s">
        <v>377</v>
      </c>
      <c r="C89" s="23">
        <v>14360.424788981501</v>
      </c>
      <c r="D89" s="23">
        <v>1</v>
      </c>
      <c r="E89" s="23">
        <v>1</v>
      </c>
      <c r="F89" s="23">
        <v>1</v>
      </c>
      <c r="G89" s="23">
        <v>37.97</v>
      </c>
      <c r="H89" s="23">
        <v>0</v>
      </c>
      <c r="I89" s="23">
        <v>3</v>
      </c>
      <c r="J89" s="23">
        <v>1</v>
      </c>
      <c r="K89" s="23">
        <f t="shared" si="6"/>
        <v>48.97</v>
      </c>
      <c r="L89" s="23">
        <f t="shared" si="7"/>
        <v>703230.00191642414</v>
      </c>
      <c r="M89" s="23">
        <v>0</v>
      </c>
      <c r="N89" s="23">
        <v>0</v>
      </c>
      <c r="O89" s="23">
        <v>15273.62</v>
      </c>
      <c r="P89" s="23">
        <f>O89+N89+M89+1</f>
        <v>15274.62</v>
      </c>
      <c r="Q89" s="23">
        <f>L89/P89</f>
        <v>46.039115992176832</v>
      </c>
      <c r="R89" s="23">
        <f t="shared" si="8"/>
        <v>0.18550288397967868</v>
      </c>
    </row>
    <row r="90" spans="1:18" x14ac:dyDescent="0.25">
      <c r="A90" s="23" t="s">
        <v>101</v>
      </c>
      <c r="B90" s="23" t="s">
        <v>102</v>
      </c>
      <c r="C90" s="23">
        <v>113732</v>
      </c>
      <c r="D90" s="23">
        <v>1</v>
      </c>
      <c r="E90" s="23">
        <v>0</v>
      </c>
      <c r="F90" s="23">
        <v>1</v>
      </c>
      <c r="G90" s="23">
        <v>325.18020000000001</v>
      </c>
      <c r="H90" s="23">
        <v>0</v>
      </c>
      <c r="I90" s="23">
        <v>1</v>
      </c>
      <c r="J90" s="23">
        <v>1</v>
      </c>
      <c r="K90" s="23">
        <f t="shared" si="6"/>
        <v>337.18020000000001</v>
      </c>
      <c r="L90" s="23">
        <f t="shared" si="7"/>
        <v>38348178.506400004</v>
      </c>
      <c r="M90" s="23">
        <v>0</v>
      </c>
      <c r="N90" s="23">
        <v>0</v>
      </c>
      <c r="O90" s="23">
        <v>16649.03</v>
      </c>
      <c r="P90" s="23">
        <f>O90+N90+M90+1</f>
        <v>16650.03</v>
      </c>
      <c r="Q90" s="23">
        <f>L90/P90</f>
        <v>2303.1897543968394</v>
      </c>
      <c r="R90" s="23">
        <f t="shared" si="8"/>
        <v>9.280116105306222</v>
      </c>
    </row>
    <row r="91" spans="1:18" x14ac:dyDescent="0.25">
      <c r="A91" s="23" t="s">
        <v>161</v>
      </c>
      <c r="B91" s="23" t="s">
        <v>162</v>
      </c>
      <c r="C91" s="23">
        <v>67012.893810609836</v>
      </c>
      <c r="D91" s="23">
        <v>1</v>
      </c>
      <c r="E91" s="23">
        <v>1</v>
      </c>
      <c r="F91" s="23">
        <v>1</v>
      </c>
      <c r="G91" s="23">
        <v>90.813280000000006</v>
      </c>
      <c r="H91" s="23">
        <v>0</v>
      </c>
      <c r="I91" s="23">
        <v>3</v>
      </c>
      <c r="J91" s="23">
        <v>1</v>
      </c>
      <c r="K91" s="23">
        <f t="shared" si="6"/>
        <v>101.81328000000001</v>
      </c>
      <c r="L91" s="23">
        <f t="shared" si="7"/>
        <v>6822802.5211498868</v>
      </c>
      <c r="M91" s="23">
        <v>0</v>
      </c>
      <c r="N91" s="23">
        <v>0</v>
      </c>
      <c r="O91" s="23">
        <v>7425.2330000000002</v>
      </c>
      <c r="P91" s="23">
        <f>O91+N91+M91+1</f>
        <v>7426.2330000000002</v>
      </c>
      <c r="Q91" s="23">
        <f>L91/P91</f>
        <v>918.74339535938157</v>
      </c>
      <c r="R91" s="23">
        <f t="shared" si="8"/>
        <v>3.7018423530418683</v>
      </c>
    </row>
    <row r="92" spans="1:18" x14ac:dyDescent="0.25">
      <c r="A92" s="23" t="s">
        <v>275</v>
      </c>
      <c r="B92" s="23" t="s">
        <v>276</v>
      </c>
      <c r="C92" s="23">
        <v>5079.9592076843037</v>
      </c>
      <c r="D92" s="23">
        <v>1</v>
      </c>
      <c r="E92" s="23">
        <v>2</v>
      </c>
      <c r="F92" s="23">
        <v>1</v>
      </c>
      <c r="G92" s="23">
        <v>48.683529999999998</v>
      </c>
      <c r="H92" s="23">
        <v>1</v>
      </c>
      <c r="I92" s="23">
        <v>4</v>
      </c>
      <c r="J92" s="23">
        <v>1</v>
      </c>
      <c r="K92" s="23">
        <f t="shared" si="6"/>
        <v>56.683529999999998</v>
      </c>
      <c r="L92" s="23">
        <f t="shared" si="7"/>
        <v>287950.02014754945</v>
      </c>
      <c r="M92" s="23">
        <v>0</v>
      </c>
      <c r="N92" s="23">
        <v>0</v>
      </c>
      <c r="O92" s="23">
        <v>15495.59</v>
      </c>
      <c r="P92" s="23">
        <f>O92+N92+M92+1</f>
        <v>15496.59</v>
      </c>
      <c r="Q92" s="23">
        <f>L92/P92</f>
        <v>18.581508586569655</v>
      </c>
      <c r="R92" s="23">
        <f t="shared" si="8"/>
        <v>7.4869453012250495E-2</v>
      </c>
    </row>
    <row r="93" spans="1:18" x14ac:dyDescent="0.25">
      <c r="A93" s="23" t="s">
        <v>327</v>
      </c>
      <c r="B93" s="23" t="s">
        <v>328</v>
      </c>
      <c r="C93" s="23">
        <v>456.32930713431222</v>
      </c>
      <c r="D93" s="23">
        <v>1</v>
      </c>
      <c r="E93" s="23">
        <v>2</v>
      </c>
      <c r="F93" s="23">
        <v>1</v>
      </c>
      <c r="G93" s="23">
        <v>16.587219999999999</v>
      </c>
      <c r="H93" s="23">
        <v>1</v>
      </c>
      <c r="I93" s="23">
        <v>4</v>
      </c>
      <c r="J93" s="23">
        <v>0</v>
      </c>
      <c r="K93" s="23">
        <f t="shared" si="6"/>
        <v>25.587219999999999</v>
      </c>
      <c r="L93" s="23">
        <f t="shared" si="7"/>
        <v>11676.198374093216</v>
      </c>
      <c r="M93" s="23">
        <v>0</v>
      </c>
      <c r="N93" s="23">
        <v>0</v>
      </c>
      <c r="O93" s="23">
        <v>9818.3539999999994</v>
      </c>
      <c r="P93" s="23">
        <f>O93+N93+M93+1</f>
        <v>9819.3539999999994</v>
      </c>
      <c r="Q93" s="23">
        <f>L93/P93</f>
        <v>1.1891004616080871</v>
      </c>
      <c r="R93" s="23">
        <f t="shared" si="8"/>
        <v>4.7911772460476768E-3</v>
      </c>
    </row>
    <row r="94" spans="1:18" x14ac:dyDescent="0.25">
      <c r="A94" s="23" t="s">
        <v>347</v>
      </c>
      <c r="B94" s="23" t="s">
        <v>348</v>
      </c>
      <c r="C94" s="23">
        <v>369.60434718961409</v>
      </c>
      <c r="D94" s="23">
        <v>2</v>
      </c>
      <c r="E94" s="23">
        <v>1</v>
      </c>
      <c r="F94" s="23">
        <v>1</v>
      </c>
      <c r="G94" s="23">
        <v>26.286570000000001</v>
      </c>
      <c r="H94" s="23">
        <v>0</v>
      </c>
      <c r="I94" s="23">
        <v>4</v>
      </c>
      <c r="J94" s="23">
        <v>1</v>
      </c>
      <c r="K94" s="23">
        <f t="shared" si="6"/>
        <v>39.286569999999998</v>
      </c>
      <c r="L94" s="23">
        <f t="shared" si="7"/>
        <v>14520.487058169076</v>
      </c>
      <c r="M94" s="23">
        <v>1</v>
      </c>
      <c r="N94" s="23">
        <v>0</v>
      </c>
      <c r="O94" s="23">
        <v>11295.81</v>
      </c>
      <c r="P94" s="23">
        <f>O94+N94+M94+1</f>
        <v>11297.81</v>
      </c>
      <c r="Q94" s="23">
        <f>L94/P94</f>
        <v>1.2852479425808254</v>
      </c>
      <c r="R94" s="23">
        <f t="shared" si="8"/>
        <v>5.1785790156831961E-3</v>
      </c>
    </row>
    <row r="95" spans="1:18" x14ac:dyDescent="0.25">
      <c r="A95" s="23" t="s">
        <v>153</v>
      </c>
      <c r="B95" s="23" t="s">
        <v>154</v>
      </c>
      <c r="C95" s="23">
        <v>10125.88165621794</v>
      </c>
      <c r="D95" s="23">
        <v>2</v>
      </c>
      <c r="E95" s="23">
        <v>1</v>
      </c>
      <c r="F95" s="23">
        <v>1</v>
      </c>
      <c r="G95" s="23">
        <v>120.9289</v>
      </c>
      <c r="H95" s="23">
        <v>0</v>
      </c>
      <c r="I95" s="23">
        <v>3</v>
      </c>
      <c r="J95" s="23">
        <v>1</v>
      </c>
      <c r="K95" s="23">
        <f t="shared" si="6"/>
        <v>134.9289</v>
      </c>
      <c r="L95" s="23">
        <f t="shared" si="7"/>
        <v>1366274.0734036649</v>
      </c>
      <c r="M95" s="23">
        <v>0</v>
      </c>
      <c r="N95" s="23">
        <v>0</v>
      </c>
      <c r="O95" s="23">
        <v>6532.1589999999997</v>
      </c>
      <c r="P95" s="23">
        <f>O95+N95+M95+1</f>
        <v>6533.1589999999997</v>
      </c>
      <c r="Q95" s="23">
        <f>L95/P95</f>
        <v>209.12916299812463</v>
      </c>
      <c r="R95" s="23">
        <f t="shared" si="8"/>
        <v>0.84263266190863617</v>
      </c>
    </row>
    <row r="96" spans="1:18" x14ac:dyDescent="0.25">
      <c r="A96" s="23" t="s">
        <v>217</v>
      </c>
      <c r="B96" s="23" t="s">
        <v>218</v>
      </c>
      <c r="C96" s="23">
        <v>7266.8889063358974</v>
      </c>
      <c r="D96" s="23">
        <v>2</v>
      </c>
      <c r="E96" s="23">
        <v>1</v>
      </c>
      <c r="F96" s="23">
        <v>1</v>
      </c>
      <c r="G96" s="23">
        <v>79.297409999999999</v>
      </c>
      <c r="H96" s="23">
        <v>0</v>
      </c>
      <c r="I96" s="23">
        <v>4</v>
      </c>
      <c r="J96" s="23">
        <v>0</v>
      </c>
      <c r="K96" s="23">
        <f t="shared" si="6"/>
        <v>93.297409999999999</v>
      </c>
      <c r="L96" s="23">
        <f t="shared" si="7"/>
        <v>677981.91371887177</v>
      </c>
      <c r="M96" s="23">
        <v>0</v>
      </c>
      <c r="N96" s="23">
        <v>0</v>
      </c>
      <c r="O96" s="23">
        <v>8995.2430000000004</v>
      </c>
      <c r="P96" s="23">
        <f>O96+N96+M96+1</f>
        <v>8996.2430000000004</v>
      </c>
      <c r="Q96" s="23">
        <f>L96/P96</f>
        <v>75.36278352184037</v>
      </c>
      <c r="R96" s="23">
        <f t="shared" si="8"/>
        <v>0.30365512861743782</v>
      </c>
    </row>
    <row r="97" spans="1:18" x14ac:dyDescent="0.25">
      <c r="A97" s="23" t="s">
        <v>357</v>
      </c>
      <c r="B97" s="23" t="s">
        <v>358</v>
      </c>
      <c r="C97" s="23">
        <v>680.82789021083795</v>
      </c>
      <c r="D97" s="23">
        <v>1</v>
      </c>
      <c r="E97" s="23">
        <v>1</v>
      </c>
      <c r="F97" s="23">
        <v>1</v>
      </c>
      <c r="G97" s="23">
        <v>20.838989999999999</v>
      </c>
      <c r="H97" s="23">
        <v>3</v>
      </c>
      <c r="I97" s="23">
        <v>4</v>
      </c>
      <c r="J97" s="23">
        <v>0</v>
      </c>
      <c r="K97" s="23">
        <f t="shared" si="6"/>
        <v>22.838989999999999</v>
      </c>
      <c r="L97" s="23">
        <f t="shared" si="7"/>
        <v>15549.421376246426</v>
      </c>
      <c r="M97" s="23">
        <v>0</v>
      </c>
      <c r="N97" s="23">
        <v>0</v>
      </c>
      <c r="O97" s="23">
        <v>16622.77</v>
      </c>
      <c r="P97" s="23">
        <f>O97+N97+M97+1</f>
        <v>16623.77</v>
      </c>
      <c r="Q97" s="23">
        <f>L97/P97</f>
        <v>0.93537274494572686</v>
      </c>
      <c r="R97" s="23">
        <f t="shared" si="8"/>
        <v>3.7688460789061422E-3</v>
      </c>
    </row>
    <row r="98" spans="1:18" x14ac:dyDescent="0.25">
      <c r="A98" s="23" t="s">
        <v>151</v>
      </c>
      <c r="B98" s="23" t="s">
        <v>152</v>
      </c>
      <c r="C98" s="23">
        <v>22347.708423805012</v>
      </c>
      <c r="D98" s="23">
        <v>2</v>
      </c>
      <c r="E98" s="23">
        <v>1</v>
      </c>
      <c r="F98" s="23">
        <v>1</v>
      </c>
      <c r="G98" s="23">
        <v>143.1208</v>
      </c>
      <c r="H98" s="23">
        <v>0</v>
      </c>
      <c r="I98" s="23">
        <v>3</v>
      </c>
      <c r="J98" s="23">
        <v>1</v>
      </c>
      <c r="K98" s="23">
        <f t="shared" si="6"/>
        <v>157.1208</v>
      </c>
      <c r="L98" s="23">
        <f t="shared" si="7"/>
        <v>3511289.8257149826</v>
      </c>
      <c r="M98" s="23">
        <v>1</v>
      </c>
      <c r="N98" s="23">
        <v>0</v>
      </c>
      <c r="O98" s="23">
        <v>15962.62</v>
      </c>
      <c r="P98" s="23">
        <f>O98+N98+M98+1</f>
        <v>15964.62</v>
      </c>
      <c r="Q98" s="23">
        <f>L98/P98</f>
        <v>219.94196076793449</v>
      </c>
      <c r="R98" s="23">
        <f t="shared" si="8"/>
        <v>0.88620007468279971</v>
      </c>
    </row>
    <row r="99" spans="1:18" x14ac:dyDescent="0.25">
      <c r="A99" s="23" t="s">
        <v>378</v>
      </c>
      <c r="B99" s="23" t="s">
        <v>379</v>
      </c>
      <c r="C99" s="23">
        <v>1117</v>
      </c>
      <c r="D99" s="23">
        <v>1</v>
      </c>
      <c r="E99" s="23">
        <v>1</v>
      </c>
      <c r="F99" s="23">
        <v>1</v>
      </c>
      <c r="G99" s="23">
        <v>21.404769999999999</v>
      </c>
      <c r="H99" s="23">
        <v>1</v>
      </c>
      <c r="I99" s="23">
        <v>4</v>
      </c>
      <c r="J99" s="23">
        <v>0</v>
      </c>
      <c r="K99" s="23">
        <f t="shared" si="6"/>
        <v>29.404769999999999</v>
      </c>
      <c r="L99" s="23">
        <f t="shared" si="7"/>
        <v>32845.128089999998</v>
      </c>
      <c r="M99" s="23">
        <v>0</v>
      </c>
      <c r="N99" s="23">
        <v>0</v>
      </c>
      <c r="O99" s="23">
        <v>17624.29</v>
      </c>
      <c r="P99" s="23">
        <f>O99+N99+M99+1</f>
        <v>17625.29</v>
      </c>
      <c r="Q99" s="23">
        <f>L99/P99</f>
        <v>1.8635227045909597</v>
      </c>
      <c r="R99" s="23">
        <f t="shared" si="8"/>
        <v>7.5085897853028882E-3</v>
      </c>
    </row>
    <row r="100" spans="1:18" x14ac:dyDescent="0.25">
      <c r="A100" s="23" t="s">
        <v>167</v>
      </c>
      <c r="B100" s="23" t="s">
        <v>168</v>
      </c>
      <c r="C100" s="23">
        <v>8985</v>
      </c>
      <c r="D100" s="23">
        <v>1</v>
      </c>
      <c r="E100" s="23">
        <v>1</v>
      </c>
      <c r="F100" s="23">
        <v>1</v>
      </c>
      <c r="G100" s="23">
        <v>89.750870000000006</v>
      </c>
      <c r="H100" s="23">
        <v>0</v>
      </c>
      <c r="I100" s="23">
        <v>3</v>
      </c>
      <c r="J100" s="23">
        <v>0</v>
      </c>
      <c r="K100" s="23">
        <f t="shared" si="6"/>
        <v>101.75087000000001</v>
      </c>
      <c r="L100" s="23">
        <f t="shared" si="7"/>
        <v>914231.56695000001</v>
      </c>
      <c r="M100" s="23">
        <v>1</v>
      </c>
      <c r="N100" s="23">
        <v>0</v>
      </c>
      <c r="O100" s="23">
        <v>8879.7250000000004</v>
      </c>
      <c r="P100" s="23">
        <f>O100+N100+M100+1</f>
        <v>8881.7250000000004</v>
      </c>
      <c r="Q100" s="23">
        <f>L100/P100</f>
        <v>102.93400966028558</v>
      </c>
      <c r="R100" s="23">
        <f t="shared" si="8"/>
        <v>0.41474635731102466</v>
      </c>
    </row>
    <row r="101" spans="1:18" x14ac:dyDescent="0.25">
      <c r="A101" s="23" t="s">
        <v>211</v>
      </c>
      <c r="B101" s="23" t="s">
        <v>212</v>
      </c>
      <c r="C101" s="23">
        <v>9730.2777527432881</v>
      </c>
      <c r="D101" s="23">
        <v>1</v>
      </c>
      <c r="E101" s="23">
        <v>1</v>
      </c>
      <c r="F101" s="23">
        <v>1</v>
      </c>
      <c r="G101" s="23">
        <v>25.197690000000001</v>
      </c>
      <c r="H101" s="23">
        <v>3</v>
      </c>
      <c r="I101" s="23">
        <v>4</v>
      </c>
      <c r="J101" s="23">
        <v>1</v>
      </c>
      <c r="K101" s="23">
        <f t="shared" si="6"/>
        <v>26.197690000000001</v>
      </c>
      <c r="L101" s="23">
        <f t="shared" si="7"/>
        <v>254910.80018026533</v>
      </c>
      <c r="M101" s="23">
        <v>0</v>
      </c>
      <c r="N101" s="23">
        <v>0</v>
      </c>
      <c r="O101" s="23">
        <v>13185.67</v>
      </c>
      <c r="P101" s="23">
        <f>O101+N101+M101+1</f>
        <v>13186.67</v>
      </c>
      <c r="Q101" s="23">
        <f>L101/P101</f>
        <v>19.330945582187567</v>
      </c>
      <c r="R101" s="23">
        <f t="shared" si="8"/>
        <v>7.7889118378366817E-2</v>
      </c>
    </row>
    <row r="102" spans="1:18" x14ac:dyDescent="0.25">
      <c r="A102" s="23" t="s">
        <v>371</v>
      </c>
      <c r="B102" s="23" t="s">
        <v>372</v>
      </c>
      <c r="C102" s="23">
        <v>1970.5713725333608</v>
      </c>
      <c r="D102" s="23">
        <v>1</v>
      </c>
      <c r="E102" s="23">
        <v>1</v>
      </c>
      <c r="F102" s="23">
        <v>1</v>
      </c>
      <c r="G102" s="23">
        <v>35.006059999999998</v>
      </c>
      <c r="H102" s="23">
        <v>1</v>
      </c>
      <c r="I102" s="23">
        <v>4</v>
      </c>
      <c r="J102" s="23">
        <v>1</v>
      </c>
      <c r="K102" s="23">
        <f t="shared" si="6"/>
        <v>42.006059999999998</v>
      </c>
      <c r="L102" s="23">
        <f t="shared" si="7"/>
        <v>82775.939308918707</v>
      </c>
      <c r="M102" s="23">
        <v>0</v>
      </c>
      <c r="N102" s="23">
        <v>0</v>
      </c>
      <c r="O102" s="23">
        <v>14992.39</v>
      </c>
      <c r="P102" s="23">
        <f>O102+N102+M102+1</f>
        <v>14993.39</v>
      </c>
      <c r="Q102" s="23">
        <f>L102/P102</f>
        <v>5.5208287991520733</v>
      </c>
      <c r="R102" s="23">
        <f t="shared" si="8"/>
        <v>2.2244772561984039E-2</v>
      </c>
    </row>
    <row r="103" spans="1:18" x14ac:dyDescent="0.25">
      <c r="A103" s="23" t="s">
        <v>295</v>
      </c>
      <c r="B103" s="23" t="s">
        <v>296</v>
      </c>
      <c r="C103" s="23">
        <v>3772.9315473841016</v>
      </c>
      <c r="D103" s="23">
        <v>1</v>
      </c>
      <c r="E103" s="23">
        <v>1</v>
      </c>
      <c r="F103" s="23">
        <v>1</v>
      </c>
      <c r="G103" s="23">
        <v>46.499110000000002</v>
      </c>
      <c r="H103" s="23">
        <v>0</v>
      </c>
      <c r="I103" s="23">
        <v>5</v>
      </c>
      <c r="J103" s="23">
        <v>1</v>
      </c>
      <c r="K103" s="23">
        <f t="shared" si="6"/>
        <v>55.499110000000002</v>
      </c>
      <c r="L103" s="23">
        <f t="shared" si="7"/>
        <v>209394.34297074049</v>
      </c>
      <c r="M103" s="23">
        <v>0</v>
      </c>
      <c r="N103" s="23">
        <v>0</v>
      </c>
      <c r="O103" s="23">
        <v>10168.99</v>
      </c>
      <c r="P103" s="23">
        <f>O103+N103+M103+1</f>
        <v>10169.99</v>
      </c>
      <c r="Q103" s="23">
        <f>L103/P103</f>
        <v>20.589434500008405</v>
      </c>
      <c r="R103" s="23">
        <f t="shared" si="8"/>
        <v>8.2959878723806557E-2</v>
      </c>
    </row>
    <row r="104" spans="1:18" x14ac:dyDescent="0.25">
      <c r="A104" s="23" t="s">
        <v>225</v>
      </c>
      <c r="B104" s="23" t="s">
        <v>226</v>
      </c>
      <c r="C104" s="23">
        <v>696</v>
      </c>
      <c r="D104" s="23">
        <v>2</v>
      </c>
      <c r="E104" s="23">
        <v>1</v>
      </c>
      <c r="F104" s="23">
        <v>1</v>
      </c>
      <c r="G104" s="23">
        <v>58.68027</v>
      </c>
      <c r="H104" s="23">
        <v>1</v>
      </c>
      <c r="I104" s="23">
        <v>4</v>
      </c>
      <c r="J104" s="23">
        <v>1</v>
      </c>
      <c r="K104" s="23">
        <f t="shared" si="6"/>
        <v>68.680270000000007</v>
      </c>
      <c r="L104" s="23">
        <f t="shared" si="7"/>
        <v>47801.467920000003</v>
      </c>
      <c r="M104" s="23">
        <v>0</v>
      </c>
      <c r="N104" s="23">
        <v>0</v>
      </c>
      <c r="O104" s="23">
        <v>9696.4380000000001</v>
      </c>
      <c r="P104" s="23">
        <f>O104+N104+M104+1</f>
        <v>9697.4380000000001</v>
      </c>
      <c r="Q104" s="23">
        <f>L104/P104</f>
        <v>4.9292883254319335</v>
      </c>
      <c r="R104" s="23">
        <f t="shared" si="8"/>
        <v>1.9861310988038148E-2</v>
      </c>
    </row>
    <row r="105" spans="1:18" x14ac:dyDescent="0.25">
      <c r="A105" s="23" t="s">
        <v>285</v>
      </c>
      <c r="B105" s="23" t="s">
        <v>286</v>
      </c>
      <c r="C105" s="23">
        <v>53537</v>
      </c>
      <c r="D105" s="23">
        <v>1</v>
      </c>
      <c r="E105" s="23">
        <v>0</v>
      </c>
      <c r="F105" s="23">
        <v>1</v>
      </c>
      <c r="G105" s="23">
        <v>130.98349999999999</v>
      </c>
      <c r="H105" s="23">
        <v>0</v>
      </c>
      <c r="I105" s="23">
        <v>1</v>
      </c>
      <c r="J105" s="23">
        <v>1</v>
      </c>
      <c r="K105" s="23">
        <f t="shared" si="6"/>
        <v>142.98349999999999</v>
      </c>
      <c r="L105" s="23">
        <f t="shared" si="7"/>
        <v>7654907.6394999996</v>
      </c>
      <c r="M105" s="23">
        <v>0</v>
      </c>
      <c r="N105" s="23">
        <v>0</v>
      </c>
      <c r="O105" s="23">
        <v>16644.240000000002</v>
      </c>
      <c r="P105" s="23">
        <f>O105+N105+M105+1</f>
        <v>16645.240000000002</v>
      </c>
      <c r="Q105" s="23">
        <f>L105/P105</f>
        <v>459.88568740973386</v>
      </c>
      <c r="R105" s="23">
        <f t="shared" si="8"/>
        <v>1.8529921671384588</v>
      </c>
    </row>
    <row r="106" spans="1:18" x14ac:dyDescent="0.25">
      <c r="A106" s="23" t="s">
        <v>247</v>
      </c>
      <c r="B106" s="23" t="s">
        <v>248</v>
      </c>
      <c r="C106" s="23">
        <v>1679.7482002535596</v>
      </c>
      <c r="D106" s="23">
        <v>1</v>
      </c>
      <c r="E106" s="23">
        <v>1</v>
      </c>
      <c r="F106" s="23">
        <v>1</v>
      </c>
      <c r="G106" s="23">
        <v>35.951300000000003</v>
      </c>
      <c r="H106" s="23">
        <v>1</v>
      </c>
      <c r="I106" s="23">
        <v>4</v>
      </c>
      <c r="J106" s="23">
        <v>0</v>
      </c>
      <c r="K106" s="23">
        <f t="shared" si="6"/>
        <v>43.951300000000003</v>
      </c>
      <c r="L106" s="23">
        <f t="shared" si="7"/>
        <v>73827.117073804286</v>
      </c>
      <c r="M106" s="23">
        <v>0</v>
      </c>
      <c r="N106" s="23">
        <v>0</v>
      </c>
      <c r="O106" s="23">
        <v>13914.87</v>
      </c>
      <c r="P106" s="23">
        <f>O106+N106+M106+1</f>
        <v>13915.87</v>
      </c>
      <c r="Q106" s="23">
        <f>L106/P106</f>
        <v>5.3052462457470702</v>
      </c>
      <c r="R106" s="23">
        <f t="shared" si="8"/>
        <v>2.1376137608195466E-2</v>
      </c>
    </row>
    <row r="107" spans="1:18" x14ac:dyDescent="0.25">
      <c r="A107" s="23" t="s">
        <v>369</v>
      </c>
      <c r="B107" s="23" t="s">
        <v>370</v>
      </c>
      <c r="C107" s="23">
        <v>378.20054657404819</v>
      </c>
      <c r="D107" s="23">
        <v>1</v>
      </c>
      <c r="E107" s="23">
        <v>1</v>
      </c>
      <c r="F107" s="23">
        <v>1</v>
      </c>
      <c r="G107" s="23">
        <v>11.75417</v>
      </c>
      <c r="H107" s="23">
        <v>2</v>
      </c>
      <c r="I107" s="23">
        <v>4</v>
      </c>
      <c r="J107" s="23">
        <v>1</v>
      </c>
      <c r="K107" s="23">
        <f t="shared" si="6"/>
        <v>15.754170000000002</v>
      </c>
      <c r="L107" s="23">
        <f t="shared" si="7"/>
        <v>5958.2357048204731</v>
      </c>
      <c r="M107" s="23">
        <v>0</v>
      </c>
      <c r="N107" s="23">
        <v>0</v>
      </c>
      <c r="O107" s="23">
        <v>15941.6</v>
      </c>
      <c r="P107" s="23">
        <f>O107+N107+M107+1</f>
        <v>15942.6</v>
      </c>
      <c r="Q107" s="23">
        <f>L107/P107</f>
        <v>0.37373048968301736</v>
      </c>
      <c r="R107" s="23">
        <f t="shared" si="8"/>
        <v>1.5058517561266336E-3</v>
      </c>
    </row>
    <row r="108" spans="1:18" x14ac:dyDescent="0.25">
      <c r="A108" s="23" t="s">
        <v>315</v>
      </c>
      <c r="B108" s="23" t="s">
        <v>316</v>
      </c>
      <c r="C108" s="23">
        <v>2514.1486215192908</v>
      </c>
      <c r="D108" s="23">
        <v>2</v>
      </c>
      <c r="E108" s="23">
        <v>2</v>
      </c>
      <c r="F108" s="23">
        <v>1</v>
      </c>
      <c r="G108" s="23">
        <v>29.680959999999999</v>
      </c>
      <c r="H108" s="23">
        <v>1</v>
      </c>
      <c r="I108" s="23">
        <v>4</v>
      </c>
      <c r="J108" s="23">
        <v>1</v>
      </c>
      <c r="K108" s="23">
        <f t="shared" si="6"/>
        <v>40.680959999999999</v>
      </c>
      <c r="L108" s="23">
        <f t="shared" si="7"/>
        <v>102277.97950608141</v>
      </c>
      <c r="M108" s="23">
        <v>1</v>
      </c>
      <c r="N108" s="23">
        <v>0</v>
      </c>
      <c r="O108" s="23">
        <v>15205.16</v>
      </c>
      <c r="P108" s="23">
        <f>O108+N108+M108+1</f>
        <v>15207.16</v>
      </c>
      <c r="Q108" s="23">
        <f>L108/P108</f>
        <v>6.7256463077972093</v>
      </c>
      <c r="R108" s="23">
        <f t="shared" si="8"/>
        <v>2.7099277643290589E-2</v>
      </c>
    </row>
    <row r="109" spans="1:18" x14ac:dyDescent="0.25">
      <c r="A109" s="23" t="s">
        <v>171</v>
      </c>
      <c r="B109" s="23" t="s">
        <v>172</v>
      </c>
      <c r="C109" s="23">
        <v>21164</v>
      </c>
      <c r="D109" s="23">
        <v>3</v>
      </c>
      <c r="E109" s="23">
        <v>1</v>
      </c>
      <c r="F109" s="23">
        <v>1</v>
      </c>
      <c r="G109" s="23">
        <v>30.648420000000002</v>
      </c>
      <c r="H109" s="23">
        <v>0</v>
      </c>
      <c r="I109" s="23">
        <v>3</v>
      </c>
      <c r="J109" s="23">
        <v>0</v>
      </c>
      <c r="K109" s="23">
        <f t="shared" si="6"/>
        <v>48.648420000000002</v>
      </c>
      <c r="L109" s="23">
        <f t="shared" si="7"/>
        <v>1029595.16088</v>
      </c>
      <c r="M109" s="23">
        <v>0</v>
      </c>
      <c r="N109" s="23">
        <v>0</v>
      </c>
      <c r="O109" s="23">
        <v>11549.48</v>
      </c>
      <c r="P109" s="23">
        <f>O109+N109+M109+1</f>
        <v>11550.48</v>
      </c>
      <c r="Q109" s="23">
        <f>L109/P109</f>
        <v>89.138733704573312</v>
      </c>
      <c r="R109" s="23">
        <f t="shared" si="8"/>
        <v>0.35916180882588444</v>
      </c>
    </row>
    <row r="110" spans="1:18" x14ac:dyDescent="0.25">
      <c r="A110" s="23" t="s">
        <v>191</v>
      </c>
      <c r="B110" s="23" t="s">
        <v>192</v>
      </c>
      <c r="C110" s="23">
        <v>9036.0374135756883</v>
      </c>
      <c r="D110" s="23">
        <v>1</v>
      </c>
      <c r="E110" s="23">
        <v>1</v>
      </c>
      <c r="F110" s="23">
        <v>1</v>
      </c>
      <c r="G110" s="23">
        <v>79.662400000000005</v>
      </c>
      <c r="H110" s="23">
        <v>2</v>
      </c>
      <c r="I110" s="23">
        <v>4</v>
      </c>
      <c r="J110" s="23">
        <v>1</v>
      </c>
      <c r="K110" s="23">
        <f t="shared" si="6"/>
        <v>83.662400000000005</v>
      </c>
      <c r="L110" s="23">
        <f t="shared" si="7"/>
        <v>755976.57650953473</v>
      </c>
      <c r="M110" s="23">
        <v>0</v>
      </c>
      <c r="N110" s="23">
        <v>0</v>
      </c>
      <c r="O110" s="23">
        <v>14303.46</v>
      </c>
      <c r="P110" s="23">
        <f>O110+N110+M110+1</f>
        <v>14304.46</v>
      </c>
      <c r="Q110" s="23">
        <f>L110/P110</f>
        <v>52.849011882275512</v>
      </c>
      <c r="R110" s="23">
        <f t="shared" si="8"/>
        <v>0.21294162384230603</v>
      </c>
    </row>
    <row r="111" spans="1:18" x14ac:dyDescent="0.25">
      <c r="A111" s="23" t="s">
        <v>239</v>
      </c>
      <c r="B111" s="23" t="s">
        <v>240</v>
      </c>
      <c r="C111" s="23">
        <v>1838.7225030757975</v>
      </c>
      <c r="D111" s="23">
        <v>2</v>
      </c>
      <c r="E111" s="23">
        <v>1</v>
      </c>
      <c r="F111" s="23">
        <v>1</v>
      </c>
      <c r="G111" s="23">
        <v>43.092080000000003</v>
      </c>
      <c r="H111" s="23">
        <v>1</v>
      </c>
      <c r="I111" s="23">
        <v>4</v>
      </c>
      <c r="J111" s="23">
        <v>0</v>
      </c>
      <c r="K111" s="23">
        <f t="shared" si="6"/>
        <v>54.092080000000003</v>
      </c>
      <c r="L111" s="23">
        <f t="shared" si="7"/>
        <v>99460.324734176291</v>
      </c>
      <c r="M111" s="23">
        <v>1</v>
      </c>
      <c r="N111" s="23">
        <v>1</v>
      </c>
      <c r="O111" s="23">
        <v>2878.8130000000001</v>
      </c>
      <c r="P111" s="23">
        <f>O111+N111+M111+1</f>
        <v>2881.8130000000001</v>
      </c>
      <c r="Q111" s="23">
        <f>L111/P111</f>
        <v>34.513108495997585</v>
      </c>
      <c r="R111" s="23">
        <f t="shared" si="8"/>
        <v>0.13906177438765344</v>
      </c>
    </row>
    <row r="112" spans="1:18" x14ac:dyDescent="0.25">
      <c r="A112" s="23" t="s">
        <v>293</v>
      </c>
      <c r="B112" s="23" t="s">
        <v>294</v>
      </c>
      <c r="C112" s="23">
        <v>3988.0245666851861</v>
      </c>
      <c r="D112" s="23">
        <v>1</v>
      </c>
      <c r="E112" s="23">
        <v>1</v>
      </c>
      <c r="F112" s="23">
        <v>1</v>
      </c>
      <c r="G112" s="23">
        <v>26.380970000000001</v>
      </c>
      <c r="H112" s="23">
        <v>1</v>
      </c>
      <c r="I112" s="23">
        <v>4</v>
      </c>
      <c r="J112" s="23">
        <v>1</v>
      </c>
      <c r="K112" s="23">
        <f t="shared" si="6"/>
        <v>33.380970000000005</v>
      </c>
      <c r="L112" s="23">
        <f t="shared" si="7"/>
        <v>133124.12841978122</v>
      </c>
      <c r="M112" s="23">
        <v>0</v>
      </c>
      <c r="N112" s="23">
        <v>0</v>
      </c>
      <c r="O112" s="23">
        <v>12727.53</v>
      </c>
      <c r="P112" s="23">
        <f>O112+N112+M112+1</f>
        <v>12728.53</v>
      </c>
      <c r="Q112" s="23">
        <f>L112/P112</f>
        <v>10.45871977516502</v>
      </c>
      <c r="R112" s="23">
        <f t="shared" si="8"/>
        <v>4.2140745737995533E-2</v>
      </c>
    </row>
    <row r="113" spans="1:18" x14ac:dyDescent="0.25">
      <c r="A113" s="23" t="s">
        <v>257</v>
      </c>
      <c r="B113" s="23" t="s">
        <v>258</v>
      </c>
      <c r="C113" s="23">
        <v>5731.3465674482877</v>
      </c>
      <c r="D113" s="23">
        <v>1</v>
      </c>
      <c r="E113" s="23">
        <v>1</v>
      </c>
      <c r="F113" s="23">
        <v>1</v>
      </c>
      <c r="G113" s="23">
        <v>28.21528</v>
      </c>
      <c r="H113" s="23">
        <v>1</v>
      </c>
      <c r="I113" s="23">
        <v>4</v>
      </c>
      <c r="J113" s="23">
        <v>1</v>
      </c>
      <c r="K113" s="23">
        <f t="shared" si="6"/>
        <v>35.21528</v>
      </c>
      <c r="L113" s="23">
        <f t="shared" si="7"/>
        <v>201830.97414973035</v>
      </c>
      <c r="M113" s="23">
        <v>0</v>
      </c>
      <c r="N113" s="23">
        <v>0</v>
      </c>
      <c r="O113" s="23">
        <v>12861.16</v>
      </c>
      <c r="P113" s="23">
        <f>O113+N113+M113+1</f>
        <v>12862.16</v>
      </c>
      <c r="Q113" s="23">
        <f>L113/P113</f>
        <v>15.691841350887437</v>
      </c>
      <c r="R113" s="23">
        <f t="shared" si="8"/>
        <v>6.3226275370618021E-2</v>
      </c>
    </row>
    <row r="114" spans="1:18" x14ac:dyDescent="0.25">
      <c r="A114" s="23" t="s">
        <v>231</v>
      </c>
      <c r="B114" s="23" t="s">
        <v>232</v>
      </c>
      <c r="C114" s="23">
        <v>2371.851514866717</v>
      </c>
      <c r="D114" s="23">
        <v>3</v>
      </c>
      <c r="E114" s="23">
        <v>2</v>
      </c>
      <c r="F114" s="23">
        <v>1</v>
      </c>
      <c r="G114" s="23">
        <v>51.265430000000002</v>
      </c>
      <c r="H114" s="23">
        <v>4</v>
      </c>
      <c r="I114" s="23">
        <v>4</v>
      </c>
      <c r="J114" s="23">
        <v>1</v>
      </c>
      <c r="K114" s="23">
        <f t="shared" si="6"/>
        <v>56.265430000000002</v>
      </c>
      <c r="L114" s="23">
        <f t="shared" si="7"/>
        <v>133453.24538012722</v>
      </c>
      <c r="M114" s="23">
        <v>1</v>
      </c>
      <c r="N114" s="23">
        <v>0</v>
      </c>
      <c r="O114" s="23">
        <v>6300.2820000000002</v>
      </c>
      <c r="P114" s="23">
        <f>O114+N114+M114+1</f>
        <v>6302.2820000000002</v>
      </c>
      <c r="Q114" s="23">
        <f>L114/P114</f>
        <v>21.175384627366281</v>
      </c>
      <c r="R114" s="23">
        <f t="shared" si="8"/>
        <v>8.5320815421887714E-2</v>
      </c>
    </row>
    <row r="115" spans="1:18" x14ac:dyDescent="0.25">
      <c r="A115" s="23" t="s">
        <v>203</v>
      </c>
      <c r="B115" s="23" t="s">
        <v>204</v>
      </c>
      <c r="C115" s="23">
        <v>13776.088381092797</v>
      </c>
      <c r="D115" s="23">
        <v>1</v>
      </c>
      <c r="E115" s="23">
        <v>1</v>
      </c>
      <c r="F115" s="23">
        <v>2</v>
      </c>
      <c r="G115" s="23">
        <v>48.058880000000002</v>
      </c>
      <c r="H115" s="23">
        <v>0</v>
      </c>
      <c r="I115" s="23">
        <v>2</v>
      </c>
      <c r="J115" s="23">
        <v>1</v>
      </c>
      <c r="K115" s="23">
        <f t="shared" si="6"/>
        <v>61.058880000000002</v>
      </c>
      <c r="L115" s="23">
        <f t="shared" si="7"/>
        <v>841152.52733053942</v>
      </c>
      <c r="M115" s="23">
        <v>0</v>
      </c>
      <c r="N115" s="23">
        <v>0</v>
      </c>
      <c r="O115" s="23">
        <v>15575.86</v>
      </c>
      <c r="P115" s="23">
        <f>O115+N115+M115+1</f>
        <v>15576.86</v>
      </c>
      <c r="Q115" s="23">
        <f>L115/P115</f>
        <v>54.000134002009354</v>
      </c>
      <c r="R115" s="23">
        <f t="shared" si="8"/>
        <v>0.21757977703924647</v>
      </c>
    </row>
    <row r="116" spans="1:18" x14ac:dyDescent="0.25">
      <c r="A116" s="23" t="s">
        <v>137</v>
      </c>
      <c r="B116" s="23" t="s">
        <v>138</v>
      </c>
      <c r="C116" s="23">
        <v>23194.74385337115</v>
      </c>
      <c r="D116" s="23">
        <v>1</v>
      </c>
      <c r="E116" s="23">
        <v>1</v>
      </c>
      <c r="F116" s="23">
        <v>1</v>
      </c>
      <c r="G116" s="23">
        <v>131.38749999999999</v>
      </c>
      <c r="H116" s="23">
        <v>0</v>
      </c>
      <c r="I116" s="23">
        <v>2</v>
      </c>
      <c r="J116" s="23">
        <v>1</v>
      </c>
      <c r="K116" s="23">
        <f t="shared" si="6"/>
        <v>143.38749999999999</v>
      </c>
      <c r="L116" s="23">
        <f t="shared" si="7"/>
        <v>3325836.3342752554</v>
      </c>
      <c r="M116" s="23">
        <v>0</v>
      </c>
      <c r="N116" s="23">
        <v>0</v>
      </c>
      <c r="O116" s="23">
        <v>18069.91</v>
      </c>
      <c r="P116" s="23">
        <f>O116+N116+M116+1</f>
        <v>18070.91</v>
      </c>
      <c r="Q116" s="23">
        <f>L116/P116</f>
        <v>184.04365548139276</v>
      </c>
      <c r="R116" s="23">
        <f t="shared" si="8"/>
        <v>0.74155700287038695</v>
      </c>
    </row>
    <row r="117" spans="1:18" x14ac:dyDescent="0.25">
      <c r="A117" s="23" t="s">
        <v>129</v>
      </c>
      <c r="B117" s="23" t="s">
        <v>130</v>
      </c>
      <c r="C117" s="23">
        <v>89116</v>
      </c>
      <c r="D117" s="23">
        <v>1</v>
      </c>
      <c r="E117" s="23">
        <v>1</v>
      </c>
      <c r="F117" s="23">
        <v>1</v>
      </c>
      <c r="G117" s="23">
        <v>44.62</v>
      </c>
      <c r="H117" s="23">
        <v>0</v>
      </c>
      <c r="I117" s="23">
        <v>4</v>
      </c>
      <c r="J117" s="23">
        <v>1</v>
      </c>
      <c r="K117" s="23">
        <f t="shared" si="6"/>
        <v>54.62</v>
      </c>
      <c r="L117" s="23">
        <f t="shared" si="7"/>
        <v>4867515.92</v>
      </c>
      <c r="M117" s="23">
        <v>0</v>
      </c>
      <c r="N117" s="23">
        <v>0</v>
      </c>
      <c r="O117" s="23">
        <v>12257.15</v>
      </c>
      <c r="P117" s="23">
        <f>O117+N117+M117+1</f>
        <v>12258.15</v>
      </c>
      <c r="Q117" s="23">
        <f>L117/P117</f>
        <v>397.08405591382063</v>
      </c>
      <c r="R117" s="23">
        <f t="shared" si="8"/>
        <v>1.5999489991701488</v>
      </c>
    </row>
    <row r="118" spans="1:18" x14ac:dyDescent="0.25">
      <c r="A118" s="23" t="s">
        <v>251</v>
      </c>
      <c r="B118" s="23" t="s">
        <v>252</v>
      </c>
      <c r="C118" s="23">
        <v>13324</v>
      </c>
      <c r="D118" s="23">
        <v>1</v>
      </c>
      <c r="E118" s="23">
        <v>2</v>
      </c>
      <c r="F118" s="23">
        <v>1</v>
      </c>
      <c r="G118" s="23">
        <v>37.511209999999998</v>
      </c>
      <c r="H118" s="23">
        <v>4</v>
      </c>
      <c r="I118" s="23">
        <v>4</v>
      </c>
      <c r="J118" s="23">
        <v>1</v>
      </c>
      <c r="K118" s="23">
        <f t="shared" si="6"/>
        <v>36.511209999999998</v>
      </c>
      <c r="L118" s="23">
        <f t="shared" si="7"/>
        <v>486475.36203999998</v>
      </c>
      <c r="M118" s="23">
        <v>0</v>
      </c>
      <c r="N118" s="23">
        <v>0</v>
      </c>
      <c r="O118" s="23">
        <v>14491.46</v>
      </c>
      <c r="P118" s="23">
        <f>O118+N118+M118+1</f>
        <v>14492.46</v>
      </c>
      <c r="Q118" s="23">
        <f>L118/P118</f>
        <v>33.567480057905975</v>
      </c>
      <c r="R118" s="23">
        <f t="shared" si="8"/>
        <v>0.13525160560706695</v>
      </c>
    </row>
    <row r="119" spans="1:18" x14ac:dyDescent="0.25">
      <c r="A119" s="23" t="s">
        <v>193</v>
      </c>
      <c r="B119" s="23" t="s">
        <v>194</v>
      </c>
      <c r="C119" s="23">
        <v>4065.9582219684803</v>
      </c>
      <c r="D119" s="23">
        <v>2</v>
      </c>
      <c r="E119" s="23">
        <v>1</v>
      </c>
      <c r="F119" s="23">
        <v>1</v>
      </c>
      <c r="G119" s="23">
        <v>44.673340000000003</v>
      </c>
      <c r="H119" s="23">
        <v>0</v>
      </c>
      <c r="I119" s="23">
        <v>3</v>
      </c>
      <c r="J119" s="23">
        <v>1</v>
      </c>
      <c r="K119" s="23">
        <f t="shared" si="6"/>
        <v>58.673340000000003</v>
      </c>
      <c r="L119" s="23">
        <f t="shared" si="7"/>
        <v>238563.34918335214</v>
      </c>
      <c r="M119" s="23">
        <v>1</v>
      </c>
      <c r="N119" s="23">
        <v>0</v>
      </c>
      <c r="O119" s="23">
        <v>3294.84</v>
      </c>
      <c r="P119" s="23">
        <f>O119+N119+M119+1</f>
        <v>3296.84</v>
      </c>
      <c r="Q119" s="23">
        <f>L119/P119</f>
        <v>72.361215340554025</v>
      </c>
      <c r="R119" s="23">
        <f t="shared" si="8"/>
        <v>0.29156107463549624</v>
      </c>
    </row>
    <row r="120" spans="1:18" x14ac:dyDescent="0.25">
      <c r="A120" s="23" t="s">
        <v>177</v>
      </c>
      <c r="B120" s="23" t="s">
        <v>178</v>
      </c>
      <c r="C120" s="23">
        <v>23256.095612643752</v>
      </c>
      <c r="D120" s="23">
        <v>1</v>
      </c>
      <c r="E120" s="23">
        <v>1</v>
      </c>
      <c r="F120" s="23">
        <v>1</v>
      </c>
      <c r="G120" s="23">
        <v>27.012039999999999</v>
      </c>
      <c r="H120" s="23">
        <v>0</v>
      </c>
      <c r="I120" s="23">
        <v>3</v>
      </c>
      <c r="J120" s="23">
        <v>1</v>
      </c>
      <c r="K120" s="23">
        <f t="shared" si="6"/>
        <v>38.012039999999999</v>
      </c>
      <c r="L120" s="23">
        <f t="shared" si="7"/>
        <v>884011.63667163881</v>
      </c>
      <c r="M120" s="23">
        <v>0</v>
      </c>
      <c r="N120" s="23">
        <v>0</v>
      </c>
      <c r="O120" s="23">
        <v>12640.23</v>
      </c>
      <c r="P120" s="23">
        <f>O120+N120+M120+1</f>
        <v>12641.23</v>
      </c>
      <c r="Q120" s="23">
        <f>L120/P120</f>
        <v>69.930824506131032</v>
      </c>
      <c r="R120" s="23">
        <f t="shared" si="8"/>
        <v>0.28176843419774644</v>
      </c>
    </row>
    <row r="121" spans="1:18" x14ac:dyDescent="0.25">
      <c r="A121" s="23" t="s">
        <v>321</v>
      </c>
      <c r="B121" s="23" t="s">
        <v>322</v>
      </c>
      <c r="C121" s="23">
        <v>1081.1315180002434</v>
      </c>
      <c r="D121" s="23">
        <v>1</v>
      </c>
      <c r="E121" s="23">
        <v>1</v>
      </c>
      <c r="F121" s="23">
        <v>1</v>
      </c>
      <c r="G121" s="23">
        <v>30.774930000000001</v>
      </c>
      <c r="H121" s="23">
        <v>2</v>
      </c>
      <c r="I121" s="23">
        <v>3</v>
      </c>
      <c r="J121" s="23">
        <v>1</v>
      </c>
      <c r="K121" s="23">
        <f t="shared" si="6"/>
        <v>35.774929999999998</v>
      </c>
      <c r="L121" s="23">
        <f t="shared" si="7"/>
        <v>38677.404377252446</v>
      </c>
      <c r="M121" s="23">
        <v>0</v>
      </c>
      <c r="N121" s="23">
        <v>0</v>
      </c>
      <c r="O121" s="23">
        <v>17371.34</v>
      </c>
      <c r="P121" s="23">
        <f>O121+N121+M121+1</f>
        <v>17372.34</v>
      </c>
      <c r="Q121" s="23">
        <f>L121/P121</f>
        <v>2.2263785061340293</v>
      </c>
      <c r="R121" s="23">
        <f t="shared" si="8"/>
        <v>8.9706247571827817E-3</v>
      </c>
    </row>
    <row r="122" spans="1:18" x14ac:dyDescent="0.25">
      <c r="A122" s="23" t="s">
        <v>141</v>
      </c>
      <c r="B122" s="23" t="s">
        <v>142</v>
      </c>
      <c r="C122" s="23">
        <v>12188.975532059436</v>
      </c>
      <c r="D122" s="23">
        <v>2</v>
      </c>
      <c r="E122" s="23">
        <v>1</v>
      </c>
      <c r="F122" s="23">
        <v>1</v>
      </c>
      <c r="G122" s="23">
        <v>54.545470000000002</v>
      </c>
      <c r="H122" s="23">
        <v>0</v>
      </c>
      <c r="I122" s="23">
        <v>3</v>
      </c>
      <c r="J122" s="23">
        <v>1</v>
      </c>
      <c r="K122" s="23">
        <f t="shared" si="6"/>
        <v>68.545469999999995</v>
      </c>
      <c r="L122" s="23">
        <f t="shared" si="7"/>
        <v>835499.056663514</v>
      </c>
      <c r="M122" s="23">
        <v>1</v>
      </c>
      <c r="N122" s="23">
        <v>0</v>
      </c>
      <c r="O122" s="23">
        <v>10050.98</v>
      </c>
      <c r="P122" s="23">
        <f>O122+N122+M122+1</f>
        <v>10052.98</v>
      </c>
      <c r="Q122" s="23">
        <f>L122/P122</f>
        <v>83.109591052952865</v>
      </c>
      <c r="R122" s="23">
        <f t="shared" si="8"/>
        <v>0.33486891514846184</v>
      </c>
    </row>
    <row r="123" spans="1:18" x14ac:dyDescent="0.25">
      <c r="A123" s="23" t="s">
        <v>337</v>
      </c>
      <c r="B123" s="23" t="s">
        <v>338</v>
      </c>
      <c r="C123" s="23">
        <v>496.2179690759196</v>
      </c>
      <c r="D123" s="23">
        <v>2</v>
      </c>
      <c r="E123" s="23">
        <v>1</v>
      </c>
      <c r="F123" s="23">
        <v>1</v>
      </c>
      <c r="G123" s="23">
        <v>19.566459999999999</v>
      </c>
      <c r="H123" s="23">
        <v>2</v>
      </c>
      <c r="I123" s="23">
        <v>4</v>
      </c>
      <c r="J123" s="23">
        <v>0</v>
      </c>
      <c r="K123" s="23">
        <f t="shared" si="6"/>
        <v>27.566459999999999</v>
      </c>
      <c r="L123" s="23">
        <f t="shared" si="7"/>
        <v>13678.972795812575</v>
      </c>
      <c r="M123" s="23">
        <v>1</v>
      </c>
      <c r="N123" s="23">
        <v>0</v>
      </c>
      <c r="O123" s="23">
        <v>16555.27</v>
      </c>
      <c r="P123" s="23">
        <f>O123+N123+M123+1</f>
        <v>16557.27</v>
      </c>
      <c r="Q123" s="23">
        <f>L123/P123</f>
        <v>0.82616112413535414</v>
      </c>
      <c r="R123" s="23">
        <f t="shared" si="8"/>
        <v>3.328805687429865E-3</v>
      </c>
    </row>
    <row r="124" spans="1:18" x14ac:dyDescent="0.25">
      <c r="A124" s="23" t="s">
        <v>103</v>
      </c>
      <c r="B124" s="23" t="s">
        <v>104</v>
      </c>
      <c r="C124" s="23">
        <v>53122.249734102734</v>
      </c>
      <c r="D124" s="23">
        <v>2</v>
      </c>
      <c r="E124" s="23">
        <v>0</v>
      </c>
      <c r="F124" s="23">
        <v>1</v>
      </c>
      <c r="G124" s="23">
        <v>123.0196</v>
      </c>
      <c r="H124" s="23">
        <v>0</v>
      </c>
      <c r="I124" s="23">
        <v>1</v>
      </c>
      <c r="J124" s="23">
        <v>1</v>
      </c>
      <c r="K124" s="23">
        <f t="shared" si="6"/>
        <v>138.0196</v>
      </c>
      <c r="L124" s="23">
        <f t="shared" si="7"/>
        <v>7331911.6594009651</v>
      </c>
      <c r="M124" s="23">
        <v>1</v>
      </c>
      <c r="N124" s="23">
        <v>0</v>
      </c>
      <c r="O124" s="23">
        <v>6217.6660000000002</v>
      </c>
      <c r="P124" s="23">
        <f>O124+N124+M124+1</f>
        <v>6219.6660000000002</v>
      </c>
      <c r="Q124" s="23">
        <f>L124/P124</f>
        <v>1178.8272327486661</v>
      </c>
      <c r="R124" s="23">
        <f t="shared" si="8"/>
        <v>4.7497838886789188</v>
      </c>
    </row>
    <row r="125" spans="1:18" x14ac:dyDescent="0.25">
      <c r="A125" s="23" t="s">
        <v>187</v>
      </c>
      <c r="B125" s="23" t="s">
        <v>188</v>
      </c>
      <c r="C125" s="23">
        <v>18065.672591073071</v>
      </c>
      <c r="D125" s="23">
        <v>1</v>
      </c>
      <c r="E125" s="23">
        <v>1</v>
      </c>
      <c r="F125" s="23">
        <v>1</v>
      </c>
      <c r="G125" s="23">
        <v>53.783760000000001</v>
      </c>
      <c r="H125" s="23">
        <v>0</v>
      </c>
      <c r="I125" s="23">
        <v>3</v>
      </c>
      <c r="J125" s="23">
        <v>1</v>
      </c>
      <c r="K125" s="23">
        <f t="shared" si="6"/>
        <v>64.783760000000001</v>
      </c>
      <c r="L125" s="23">
        <f t="shared" si="7"/>
        <v>1170362.1973786559</v>
      </c>
      <c r="M125" s="23">
        <v>0</v>
      </c>
      <c r="N125" s="23">
        <v>0</v>
      </c>
      <c r="O125" s="23">
        <v>15872.67</v>
      </c>
      <c r="P125" s="23">
        <f>O125+N125+M125+1</f>
        <v>15873.67</v>
      </c>
      <c r="Q125" s="23">
        <f>L125/P125</f>
        <v>73.729780030620262</v>
      </c>
      <c r="R125" s="23">
        <f t="shared" si="8"/>
        <v>0.29707535725037487</v>
      </c>
    </row>
    <row r="126" spans="1:18" x14ac:dyDescent="0.25">
      <c r="A126" s="23" t="s">
        <v>169</v>
      </c>
      <c r="B126" s="23" t="s">
        <v>170</v>
      </c>
      <c r="C126" s="23">
        <v>24964.801721236174</v>
      </c>
      <c r="D126" s="23">
        <v>1</v>
      </c>
      <c r="E126" s="23">
        <v>1</v>
      </c>
      <c r="F126" s="23">
        <v>1</v>
      </c>
      <c r="G126" s="23">
        <v>57.558300000000003</v>
      </c>
      <c r="H126" s="23">
        <v>0</v>
      </c>
      <c r="I126" s="23">
        <v>3</v>
      </c>
      <c r="J126" s="23">
        <v>1</v>
      </c>
      <c r="K126" s="23">
        <f t="shared" si="6"/>
        <v>68.558300000000003</v>
      </c>
      <c r="L126" s="23">
        <f t="shared" si="7"/>
        <v>1711544.365845026</v>
      </c>
      <c r="M126" s="23">
        <v>0</v>
      </c>
      <c r="N126" s="23">
        <v>0</v>
      </c>
      <c r="O126" s="23">
        <v>16081.15</v>
      </c>
      <c r="P126" s="23">
        <f>O126+N126+M126+1</f>
        <v>16082.15</v>
      </c>
      <c r="Q126" s="23">
        <f>L126/P126</f>
        <v>106.42509651041844</v>
      </c>
      <c r="R126" s="23">
        <f t="shared" si="8"/>
        <v>0.42881280200629684</v>
      </c>
    </row>
    <row r="127" spans="1:18" x14ac:dyDescent="0.25">
      <c r="A127" s="23" t="s">
        <v>227</v>
      </c>
      <c r="B127" s="23" t="s">
        <v>228</v>
      </c>
      <c r="C127" s="23">
        <v>5805.3768051506031</v>
      </c>
      <c r="D127" s="23">
        <v>2</v>
      </c>
      <c r="E127" s="23">
        <v>1</v>
      </c>
      <c r="F127" s="23">
        <v>1</v>
      </c>
      <c r="G127" s="23">
        <v>30.229340000000001</v>
      </c>
      <c r="H127" s="23">
        <v>0</v>
      </c>
      <c r="I127" s="23">
        <v>4</v>
      </c>
      <c r="J127" s="23">
        <v>0</v>
      </c>
      <c r="K127" s="23">
        <f t="shared" si="6"/>
        <v>44.229340000000001</v>
      </c>
      <c r="L127" s="23">
        <f t="shared" si="7"/>
        <v>256767.98454311979</v>
      </c>
      <c r="M127" s="23">
        <v>1</v>
      </c>
      <c r="N127" s="23">
        <v>0</v>
      </c>
      <c r="O127" s="23">
        <v>3077.9380000000001</v>
      </c>
      <c r="P127" s="23">
        <f>O127+N127+M127+1</f>
        <v>3079.9380000000001</v>
      </c>
      <c r="Q127" s="23">
        <f>L127/P127</f>
        <v>83.367906932905726</v>
      </c>
      <c r="R127" s="23">
        <f t="shared" si="8"/>
        <v>0.33590973315020506</v>
      </c>
    </row>
    <row r="128" spans="1:18" x14ac:dyDescent="0.25">
      <c r="A128" s="23" t="s">
        <v>165</v>
      </c>
      <c r="B128" s="23" t="s">
        <v>166</v>
      </c>
      <c r="C128" s="23">
        <v>7830</v>
      </c>
      <c r="D128" s="23">
        <v>2</v>
      </c>
      <c r="E128" s="23">
        <v>1</v>
      </c>
      <c r="F128" s="23">
        <v>1</v>
      </c>
      <c r="G128" s="23">
        <v>59.130459999999999</v>
      </c>
      <c r="H128" s="23">
        <v>2</v>
      </c>
      <c r="I128" s="23">
        <v>3</v>
      </c>
      <c r="J128" s="23">
        <v>1</v>
      </c>
      <c r="K128" s="23">
        <f t="shared" si="6"/>
        <v>67.130459999999999</v>
      </c>
      <c r="L128" s="23">
        <f t="shared" si="7"/>
        <v>525631.50179999997</v>
      </c>
      <c r="M128" s="23">
        <v>1</v>
      </c>
      <c r="N128" s="23">
        <v>0</v>
      </c>
      <c r="O128" s="23">
        <v>10827.98</v>
      </c>
      <c r="P128" s="23">
        <f>O128+N128+M128+1</f>
        <v>10829.98</v>
      </c>
      <c r="Q128" s="23">
        <f>L128/P128</f>
        <v>48.534854339527868</v>
      </c>
      <c r="R128" s="23">
        <f t="shared" si="8"/>
        <v>0.19555882556576307</v>
      </c>
    </row>
    <row r="129" spans="1:18" x14ac:dyDescent="0.25">
      <c r="A129" s="23" t="s">
        <v>131</v>
      </c>
      <c r="B129" s="23" t="s">
        <v>132</v>
      </c>
      <c r="C129" s="23">
        <v>8080.8652433904099</v>
      </c>
      <c r="D129" s="23">
        <v>1</v>
      </c>
      <c r="E129" s="23">
        <v>0</v>
      </c>
      <c r="F129" s="23">
        <v>1</v>
      </c>
      <c r="G129" s="23">
        <v>154.2764</v>
      </c>
      <c r="H129" s="23">
        <v>1</v>
      </c>
      <c r="I129" s="23">
        <v>2</v>
      </c>
      <c r="J129" s="23">
        <v>1</v>
      </c>
      <c r="K129" s="23">
        <f t="shared" si="6"/>
        <v>162.2764</v>
      </c>
      <c r="L129" s="23">
        <f t="shared" si="7"/>
        <v>1311333.7205825194</v>
      </c>
      <c r="M129" s="23">
        <v>0</v>
      </c>
      <c r="N129" s="23">
        <v>0</v>
      </c>
      <c r="O129" s="23">
        <v>17591.48</v>
      </c>
      <c r="P129" s="23">
        <f>O129+N129+M129+1</f>
        <v>17592.48</v>
      </c>
      <c r="Q129" s="23">
        <f>L129/P129</f>
        <v>74.539446432937225</v>
      </c>
      <c r="R129" s="23">
        <f t="shared" si="8"/>
        <v>0.30033770166021906</v>
      </c>
    </row>
    <row r="130" spans="1:18" x14ac:dyDescent="0.25">
      <c r="A130" s="23" t="s">
        <v>249</v>
      </c>
      <c r="B130" s="23" t="s">
        <v>250</v>
      </c>
      <c r="C130" s="23">
        <v>2836</v>
      </c>
      <c r="D130" s="23">
        <v>2</v>
      </c>
      <c r="E130" s="23">
        <v>2</v>
      </c>
      <c r="F130" s="23">
        <v>1</v>
      </c>
      <c r="G130" s="23">
        <v>31.602910000000001</v>
      </c>
      <c r="H130" s="23">
        <v>2</v>
      </c>
      <c r="I130" s="23">
        <v>4</v>
      </c>
      <c r="J130" s="23">
        <v>1</v>
      </c>
      <c r="K130" s="23">
        <f t="shared" si="6"/>
        <v>39.602910000000001</v>
      </c>
      <c r="L130" s="23">
        <f t="shared" si="7"/>
        <v>112313.85276000001</v>
      </c>
      <c r="M130" s="23">
        <v>0</v>
      </c>
      <c r="N130" s="23">
        <v>0</v>
      </c>
      <c r="O130" s="23">
        <v>8620.4509999999991</v>
      </c>
      <c r="P130" s="23">
        <f>O130+N130+M130+1</f>
        <v>8621.4509999999991</v>
      </c>
      <c r="Q130" s="23">
        <f>L130/P130</f>
        <v>13.027256404983341</v>
      </c>
      <c r="R130" s="23">
        <f t="shared" si="8"/>
        <v>5.2490009449308039E-2</v>
      </c>
    </row>
    <row r="131" spans="1:18" x14ac:dyDescent="0.25">
      <c r="A131" s="23" t="s">
        <v>343</v>
      </c>
      <c r="B131" s="23" t="s">
        <v>344</v>
      </c>
      <c r="C131" s="23">
        <v>1596.4334633343201</v>
      </c>
      <c r="D131" s="23">
        <v>2</v>
      </c>
      <c r="E131" s="23">
        <v>1</v>
      </c>
      <c r="F131" s="23">
        <v>1</v>
      </c>
      <c r="G131" s="23">
        <v>11</v>
      </c>
      <c r="H131" s="23">
        <v>3</v>
      </c>
      <c r="I131" s="23">
        <v>5</v>
      </c>
      <c r="J131" s="23">
        <v>0</v>
      </c>
      <c r="K131" s="23">
        <f t="shared" si="6"/>
        <v>15</v>
      </c>
      <c r="L131" s="23">
        <f t="shared" si="7"/>
        <v>23946.501950014801</v>
      </c>
      <c r="M131" s="23">
        <v>0</v>
      </c>
      <c r="N131" s="23">
        <v>0</v>
      </c>
      <c r="O131" s="23">
        <v>13407.31</v>
      </c>
      <c r="P131" s="23">
        <f>O131+N131+M131+1</f>
        <v>13408.31</v>
      </c>
      <c r="Q131" s="23">
        <f>L131/P131</f>
        <v>1.7859448319747084</v>
      </c>
      <c r="R131" s="23">
        <f t="shared" si="8"/>
        <v>7.1960095197354931E-3</v>
      </c>
    </row>
    <row r="132" spans="1:18" x14ac:dyDescent="0.25">
      <c r="A132" s="23" t="s">
        <v>253</v>
      </c>
      <c r="B132" s="23" t="s">
        <v>254</v>
      </c>
      <c r="C132" s="23">
        <v>8450.2580328234708</v>
      </c>
      <c r="D132" s="23">
        <v>1</v>
      </c>
      <c r="E132" s="23">
        <v>1</v>
      </c>
      <c r="F132" s="23">
        <v>1</v>
      </c>
      <c r="G132" s="23">
        <v>24</v>
      </c>
      <c r="H132" s="23">
        <v>2</v>
      </c>
      <c r="I132" s="23">
        <v>4</v>
      </c>
      <c r="J132" s="23">
        <v>0</v>
      </c>
      <c r="K132" s="23">
        <f t="shared" si="6"/>
        <v>29</v>
      </c>
      <c r="L132" s="23">
        <f t="shared" si="7"/>
        <v>245057.48295188067</v>
      </c>
      <c r="M132" s="23">
        <v>0</v>
      </c>
      <c r="N132" s="23">
        <v>0</v>
      </c>
      <c r="O132" s="23">
        <v>15915.54</v>
      </c>
      <c r="P132" s="23">
        <f>O132+N132+M132+1</f>
        <v>15916.54</v>
      </c>
      <c r="Q132" s="23">
        <f>L132/P132</f>
        <v>15.396404177784911</v>
      </c>
      <c r="R132" s="23">
        <f t="shared" si="8"/>
        <v>6.2035886579168704E-2</v>
      </c>
    </row>
    <row r="133" spans="1:18" x14ac:dyDescent="0.25">
      <c r="A133" s="23" t="s">
        <v>259</v>
      </c>
      <c r="B133" s="23" t="s">
        <v>260</v>
      </c>
      <c r="C133" s="23">
        <v>3139.7313220618003</v>
      </c>
      <c r="D133" s="23">
        <v>2</v>
      </c>
      <c r="E133" s="23">
        <v>0</v>
      </c>
      <c r="F133" s="23">
        <v>1</v>
      </c>
      <c r="G133" s="23">
        <v>27.896070000000002</v>
      </c>
      <c r="H133" s="23">
        <v>0</v>
      </c>
      <c r="I133" s="23">
        <v>3</v>
      </c>
      <c r="J133" s="23">
        <v>0</v>
      </c>
      <c r="K133" s="23">
        <f t="shared" si="6"/>
        <v>41.896070000000002</v>
      </c>
      <c r="L133" s="23">
        <f t="shared" si="7"/>
        <v>131542.40325029372</v>
      </c>
      <c r="M133" s="23">
        <v>1</v>
      </c>
      <c r="N133" s="23">
        <v>0</v>
      </c>
      <c r="O133" s="23">
        <v>10572.78</v>
      </c>
      <c r="P133" s="23">
        <f>O133+N133+M133+1</f>
        <v>10574.78</v>
      </c>
      <c r="Q133" s="23">
        <f>L133/P133</f>
        <v>12.439256726881666</v>
      </c>
      <c r="R133" s="23">
        <f t="shared" si="8"/>
        <v>5.0120814608870218E-2</v>
      </c>
    </row>
    <row r="134" spans="1:18" x14ac:dyDescent="0.25">
      <c r="A134" s="23" t="s">
        <v>111</v>
      </c>
      <c r="B134" s="23" t="s">
        <v>112</v>
      </c>
      <c r="C134" s="23">
        <v>59593.684798238872</v>
      </c>
      <c r="D134" s="23">
        <v>1</v>
      </c>
      <c r="E134" s="23">
        <v>0</v>
      </c>
      <c r="F134" s="23">
        <v>1</v>
      </c>
      <c r="G134" s="23">
        <v>57.997700000000002</v>
      </c>
      <c r="H134" s="23">
        <v>0</v>
      </c>
      <c r="I134" s="23">
        <v>1</v>
      </c>
      <c r="J134" s="23">
        <v>1</v>
      </c>
      <c r="K134" s="23">
        <f t="shared" si="6"/>
        <v>69.997700000000009</v>
      </c>
      <c r="L134" s="23">
        <f t="shared" si="7"/>
        <v>4171420.8704016856</v>
      </c>
      <c r="M134" s="23">
        <v>0</v>
      </c>
      <c r="N134" s="23">
        <v>0</v>
      </c>
      <c r="O134" s="23">
        <v>15625.38</v>
      </c>
      <c r="P134" s="23">
        <f>O134+N134+M134+1</f>
        <v>15626.38</v>
      </c>
      <c r="Q134" s="23">
        <f>L134/P134</f>
        <v>266.9473589149685</v>
      </c>
      <c r="R134" s="23">
        <f t="shared" si="8"/>
        <v>1.0755963463307943</v>
      </c>
    </row>
    <row r="135" spans="1:18" x14ac:dyDescent="0.25">
      <c r="A135" s="23" t="s">
        <v>97</v>
      </c>
      <c r="B135" s="23" t="s">
        <v>98</v>
      </c>
      <c r="C135" s="23">
        <v>88002.614594426574</v>
      </c>
      <c r="D135" s="23">
        <v>1</v>
      </c>
      <c r="E135" s="23">
        <v>0</v>
      </c>
      <c r="F135" s="23">
        <v>1</v>
      </c>
      <c r="G135" s="23">
        <v>147.10570000000001</v>
      </c>
      <c r="H135" s="23">
        <v>0</v>
      </c>
      <c r="I135" s="23">
        <v>1</v>
      </c>
      <c r="J135" s="23">
        <v>1</v>
      </c>
      <c r="K135" s="23">
        <f t="shared" si="6"/>
        <v>159.10570000000001</v>
      </c>
      <c r="L135" s="23">
        <f t="shared" si="7"/>
        <v>14001717.596876457</v>
      </c>
      <c r="M135" s="23">
        <v>0</v>
      </c>
      <c r="N135" s="23">
        <v>0</v>
      </c>
      <c r="O135" s="23">
        <v>16612.46</v>
      </c>
      <c r="P135" s="23">
        <f>O135+N135+M135+1</f>
        <v>16613.46</v>
      </c>
      <c r="Q135" s="23">
        <f>L135/P135</f>
        <v>842.79359006952541</v>
      </c>
      <c r="R135" s="23">
        <f t="shared" si="8"/>
        <v>3.3958219698234462</v>
      </c>
    </row>
    <row r="136" spans="1:18" x14ac:dyDescent="0.25">
      <c r="A136" s="23" t="s">
        <v>359</v>
      </c>
      <c r="B136" s="23" t="s">
        <v>360</v>
      </c>
      <c r="C136" s="23">
        <v>841.21987037442761</v>
      </c>
      <c r="D136" s="23">
        <v>1</v>
      </c>
      <c r="E136" s="23">
        <v>1</v>
      </c>
      <c r="F136" s="23">
        <v>1</v>
      </c>
      <c r="G136" s="23">
        <v>13</v>
      </c>
      <c r="H136" s="23">
        <v>2</v>
      </c>
      <c r="I136" s="23">
        <v>4</v>
      </c>
      <c r="J136" s="23">
        <v>1</v>
      </c>
      <c r="K136" s="23">
        <f t="shared" si="6"/>
        <v>17</v>
      </c>
      <c r="L136" s="23">
        <f t="shared" si="7"/>
        <v>14300.737796365269</v>
      </c>
      <c r="M136" s="23">
        <v>0</v>
      </c>
      <c r="N136" s="23">
        <v>0</v>
      </c>
      <c r="O136" s="23">
        <v>11649.17</v>
      </c>
      <c r="P136" s="23">
        <f>O136+N136+M136+1</f>
        <v>11650.17</v>
      </c>
      <c r="Q136" s="23">
        <f>L136/P136</f>
        <v>1.227513229108697</v>
      </c>
      <c r="R136" s="23">
        <f t="shared" si="8"/>
        <v>4.9459517024949898E-3</v>
      </c>
    </row>
    <row r="137" spans="1:18" x14ac:dyDescent="0.25">
      <c r="A137" s="23" t="s">
        <v>345</v>
      </c>
      <c r="B137" s="23" t="s">
        <v>346</v>
      </c>
      <c r="C137" s="23">
        <v>745.61133087455005</v>
      </c>
      <c r="D137" s="23">
        <v>2</v>
      </c>
      <c r="E137" s="23">
        <v>2</v>
      </c>
      <c r="F137" s="23">
        <v>1</v>
      </c>
      <c r="G137" s="23">
        <v>26.699269999999999</v>
      </c>
      <c r="H137" s="23">
        <v>1</v>
      </c>
      <c r="I137" s="23">
        <v>4</v>
      </c>
      <c r="J137" s="23">
        <v>1</v>
      </c>
      <c r="K137" s="23">
        <f t="shared" si="6"/>
        <v>37.699269999999999</v>
      </c>
      <c r="L137" s="23">
        <f t="shared" si="7"/>
        <v>28109.002877698997</v>
      </c>
      <c r="M137" s="23">
        <v>1</v>
      </c>
      <c r="N137" s="23">
        <v>0</v>
      </c>
      <c r="O137" s="23">
        <v>11694.55</v>
      </c>
      <c r="P137" s="23">
        <f>O137+N137+M137+1</f>
        <v>11696.55</v>
      </c>
      <c r="Q137" s="23">
        <f>L137/P137</f>
        <v>2.4031875106504907</v>
      </c>
      <c r="R137" s="23">
        <f t="shared" si="8"/>
        <v>9.6830315778731017E-3</v>
      </c>
    </row>
    <row r="138" spans="1:18" x14ac:dyDescent="0.25">
      <c r="A138" s="23" t="s">
        <v>175</v>
      </c>
      <c r="B138" s="23" t="s">
        <v>176</v>
      </c>
      <c r="C138" s="23">
        <v>5166.7648875425157</v>
      </c>
      <c r="D138" s="23">
        <v>1</v>
      </c>
      <c r="E138" s="23">
        <v>2</v>
      </c>
      <c r="F138" s="23">
        <v>1</v>
      </c>
      <c r="G138" s="23">
        <v>99.669430000000006</v>
      </c>
      <c r="H138" s="23">
        <v>1</v>
      </c>
      <c r="I138" s="23">
        <v>4</v>
      </c>
      <c r="J138" s="23">
        <v>1</v>
      </c>
      <c r="K138" s="23">
        <f t="shared" ref="K138:K153" si="9">(3*D138)+E138+F138+G138-(3*H138)-I138-J138+10</f>
        <v>107.66943000000001</v>
      </c>
      <c r="L138" s="23">
        <f t="shared" ref="L138:L153" si="10">K138*C138</f>
        <v>556302.63038571679</v>
      </c>
      <c r="M138" s="23">
        <v>0</v>
      </c>
      <c r="N138" s="23">
        <v>0</v>
      </c>
      <c r="O138" s="23">
        <v>7484.5060000000003</v>
      </c>
      <c r="P138" s="23">
        <f>O138+N138+M138+1</f>
        <v>7485.5060000000003</v>
      </c>
      <c r="Q138" s="23">
        <f>L138/P138</f>
        <v>74.317304720043879</v>
      </c>
      <c r="R138" s="23">
        <f t="shared" ref="R138:R153" si="11">(Q138/$Q$154)*100</f>
        <v>0.29944263824499401</v>
      </c>
    </row>
    <row r="139" spans="1:18" x14ac:dyDescent="0.25">
      <c r="A139" s="23" t="s">
        <v>392</v>
      </c>
      <c r="B139" s="23" t="s">
        <v>393</v>
      </c>
      <c r="C139" s="23">
        <v>572.02568614174629</v>
      </c>
      <c r="D139" s="23">
        <v>1</v>
      </c>
      <c r="E139" s="23">
        <v>1</v>
      </c>
      <c r="F139" s="23">
        <v>1</v>
      </c>
      <c r="G139" s="23">
        <v>35.243630000000003</v>
      </c>
      <c r="H139" s="23">
        <v>1</v>
      </c>
      <c r="I139" s="23">
        <v>4</v>
      </c>
      <c r="J139" s="23">
        <v>0</v>
      </c>
      <c r="K139" s="23">
        <f t="shared" si="9"/>
        <v>43.243630000000003</v>
      </c>
      <c r="L139" s="23">
        <f t="shared" si="10"/>
        <v>24736.467122009806</v>
      </c>
      <c r="M139" s="23">
        <v>0</v>
      </c>
      <c r="N139" s="23">
        <v>0</v>
      </c>
      <c r="O139" s="23">
        <v>15411.13</v>
      </c>
      <c r="P139" s="23">
        <f>O139+N139+M139+1</f>
        <v>15412.13</v>
      </c>
      <c r="Q139" s="23">
        <f>L139/P139</f>
        <v>1.6049999008579481</v>
      </c>
      <c r="R139" s="23">
        <f t="shared" si="11"/>
        <v>6.4669380369258107E-3</v>
      </c>
    </row>
    <row r="140" spans="1:18" x14ac:dyDescent="0.25">
      <c r="A140" s="23" t="s">
        <v>189</v>
      </c>
      <c r="B140" s="23" t="s">
        <v>190</v>
      </c>
      <c r="C140" s="23">
        <v>17637.142814314135</v>
      </c>
      <c r="D140" s="23">
        <v>2</v>
      </c>
      <c r="E140" s="23">
        <v>1</v>
      </c>
      <c r="F140" s="23">
        <v>1</v>
      </c>
      <c r="G140" s="23">
        <v>49.549819999999997</v>
      </c>
      <c r="H140" s="23">
        <v>1</v>
      </c>
      <c r="I140" s="23">
        <v>4</v>
      </c>
      <c r="J140" s="23">
        <v>1</v>
      </c>
      <c r="K140" s="23">
        <f t="shared" si="9"/>
        <v>59.549819999999997</v>
      </c>
      <c r="L140" s="23">
        <f t="shared" si="10"/>
        <v>1050288.6799067</v>
      </c>
      <c r="M140" s="23">
        <v>1</v>
      </c>
      <c r="N140" s="23">
        <v>0</v>
      </c>
      <c r="O140" s="23">
        <v>15895.26</v>
      </c>
      <c r="P140" s="23">
        <f>O140+N140+M140+1</f>
        <v>15897.26</v>
      </c>
      <c r="Q140" s="23">
        <f>L140/P140</f>
        <v>66.067276996583061</v>
      </c>
      <c r="R140" s="23">
        <f t="shared" si="11"/>
        <v>0.26620125420377266</v>
      </c>
    </row>
    <row r="141" spans="1:18" x14ac:dyDescent="0.25">
      <c r="A141" s="23" t="s">
        <v>223</v>
      </c>
      <c r="B141" s="23" t="s">
        <v>224</v>
      </c>
      <c r="C141" s="23">
        <v>4305.0637354984547</v>
      </c>
      <c r="D141" s="23">
        <v>1</v>
      </c>
      <c r="E141" s="23">
        <v>1</v>
      </c>
      <c r="F141" s="23">
        <v>1</v>
      </c>
      <c r="G141" s="23">
        <v>53.490949999999998</v>
      </c>
      <c r="H141" s="23">
        <v>0</v>
      </c>
      <c r="I141" s="23">
        <v>3</v>
      </c>
      <c r="J141" s="23">
        <v>1</v>
      </c>
      <c r="K141" s="23">
        <f t="shared" si="9"/>
        <v>64.490949999999998</v>
      </c>
      <c r="L141" s="23">
        <f t="shared" si="10"/>
        <v>277637.65011284407</v>
      </c>
      <c r="M141" s="23">
        <v>0</v>
      </c>
      <c r="N141" s="23">
        <v>0</v>
      </c>
      <c r="O141" s="23">
        <v>16362.34</v>
      </c>
      <c r="P141" s="23">
        <f>O141+N141+M141+1</f>
        <v>16363.34</v>
      </c>
      <c r="Q141" s="23">
        <f>L141/P141</f>
        <v>16.96705257684825</v>
      </c>
      <c r="R141" s="23">
        <f t="shared" si="11"/>
        <v>6.8364413994721693E-2</v>
      </c>
    </row>
    <row r="142" spans="1:18" x14ac:dyDescent="0.25">
      <c r="A142" s="23" t="s">
        <v>221</v>
      </c>
      <c r="B142" s="23" t="s">
        <v>222</v>
      </c>
      <c r="C142" s="23">
        <v>10584.163963641409</v>
      </c>
      <c r="D142" s="23">
        <v>1</v>
      </c>
      <c r="E142" s="23">
        <v>2</v>
      </c>
      <c r="F142" s="23">
        <v>1</v>
      </c>
      <c r="G142" s="23">
        <v>46.732399999999998</v>
      </c>
      <c r="H142" s="23">
        <v>4</v>
      </c>
      <c r="I142" s="23">
        <v>3</v>
      </c>
      <c r="J142" s="23">
        <v>1</v>
      </c>
      <c r="K142" s="23">
        <f t="shared" si="9"/>
        <v>46.732399999999998</v>
      </c>
      <c r="L142" s="23">
        <f t="shared" si="10"/>
        <v>494623.3840144758</v>
      </c>
      <c r="M142" s="23">
        <v>0</v>
      </c>
      <c r="N142" s="23">
        <v>0</v>
      </c>
      <c r="O142" s="23">
        <v>14512.6</v>
      </c>
      <c r="P142" s="23">
        <f>O142+N142+M142+1</f>
        <v>14513.6</v>
      </c>
      <c r="Q142" s="23">
        <f>L142/P142</f>
        <v>34.07999283530453</v>
      </c>
      <c r="R142" s="23">
        <f t="shared" si="11"/>
        <v>0.1373166452203389</v>
      </c>
    </row>
    <row r="143" spans="1:18" x14ac:dyDescent="0.25">
      <c r="A143" s="23" t="s">
        <v>365</v>
      </c>
      <c r="B143" s="23" t="s">
        <v>366</v>
      </c>
      <c r="C143" s="23">
        <v>544.69106626705377</v>
      </c>
      <c r="D143" s="23">
        <v>2</v>
      </c>
      <c r="E143" s="23">
        <v>1</v>
      </c>
      <c r="F143" s="23">
        <v>1</v>
      </c>
      <c r="G143" s="23">
        <v>17.819949999999999</v>
      </c>
      <c r="H143" s="23">
        <v>3</v>
      </c>
      <c r="I143" s="23">
        <v>4</v>
      </c>
      <c r="J143" s="23">
        <v>0</v>
      </c>
      <c r="K143" s="23">
        <f t="shared" si="9"/>
        <v>22.819949999999999</v>
      </c>
      <c r="L143" s="23">
        <f t="shared" si="10"/>
        <v>12429.822897660853</v>
      </c>
      <c r="M143" s="23">
        <v>1</v>
      </c>
      <c r="N143" s="23">
        <v>0</v>
      </c>
      <c r="O143" s="23">
        <v>12421.15</v>
      </c>
      <c r="P143" s="23">
        <f>O143+N143+M143+1</f>
        <v>12423.15</v>
      </c>
      <c r="Q143" s="23">
        <f>L143/P143</f>
        <v>1.0005371341133975</v>
      </c>
      <c r="R143" s="23">
        <f t="shared" si="11"/>
        <v>4.0314093767207905E-3</v>
      </c>
    </row>
    <row r="144" spans="1:18" x14ac:dyDescent="0.25">
      <c r="A144" s="23" t="s">
        <v>289</v>
      </c>
      <c r="B144" s="23" t="s">
        <v>290</v>
      </c>
      <c r="C144" s="23">
        <v>3569.7570274047698</v>
      </c>
      <c r="D144" s="23">
        <v>1</v>
      </c>
      <c r="E144" s="23">
        <v>2</v>
      </c>
      <c r="F144" s="23">
        <v>1</v>
      </c>
      <c r="G144" s="23">
        <v>34.732770000000002</v>
      </c>
      <c r="H144" s="23">
        <v>4</v>
      </c>
      <c r="I144" s="23">
        <v>4</v>
      </c>
      <c r="J144" s="23">
        <v>1</v>
      </c>
      <c r="K144" s="23">
        <f t="shared" si="9"/>
        <v>33.732770000000002</v>
      </c>
      <c r="L144" s="23">
        <f t="shared" si="10"/>
        <v>120417.7927613288</v>
      </c>
      <c r="M144" s="23">
        <v>0</v>
      </c>
      <c r="N144" s="23">
        <v>0</v>
      </c>
      <c r="O144" s="23">
        <v>14913.19</v>
      </c>
      <c r="P144" s="23">
        <f>O144+N144+M144+1</f>
        <v>14914.19</v>
      </c>
      <c r="Q144" s="23">
        <f>L144/P144</f>
        <v>8.0740417522727554</v>
      </c>
      <c r="R144" s="23">
        <f t="shared" si="11"/>
        <v>3.2532293423562689E-2</v>
      </c>
    </row>
    <row r="145" spans="1:18" x14ac:dyDescent="0.25">
      <c r="A145" s="23" t="s">
        <v>143</v>
      </c>
      <c r="B145" s="23" t="s">
        <v>144</v>
      </c>
      <c r="C145" s="23">
        <v>39778.489712095514</v>
      </c>
      <c r="D145" s="23">
        <v>1</v>
      </c>
      <c r="E145" s="23">
        <v>1</v>
      </c>
      <c r="F145" s="23">
        <v>1</v>
      </c>
      <c r="G145" s="23">
        <v>57.800170000000001</v>
      </c>
      <c r="H145" s="23">
        <v>0</v>
      </c>
      <c r="I145" s="23">
        <v>2</v>
      </c>
      <c r="J145" s="23">
        <v>1</v>
      </c>
      <c r="K145" s="23">
        <f t="shared" si="9"/>
        <v>69.800170000000008</v>
      </c>
      <c r="L145" s="23">
        <f t="shared" si="10"/>
        <v>2776545.3442475181</v>
      </c>
      <c r="M145" s="23">
        <v>0</v>
      </c>
      <c r="N145" s="23">
        <v>0</v>
      </c>
      <c r="O145" s="23">
        <v>11962.66</v>
      </c>
      <c r="P145" s="23">
        <f>O145+N145+M145+1</f>
        <v>11963.66</v>
      </c>
      <c r="Q145" s="23">
        <f>L145/P145</f>
        <v>232.08159912999184</v>
      </c>
      <c r="R145" s="23">
        <f t="shared" si="11"/>
        <v>0.93511365345383091</v>
      </c>
    </row>
    <row r="146" spans="1:18" x14ac:dyDescent="0.25">
      <c r="A146" s="23" t="s">
        <v>109</v>
      </c>
      <c r="B146" s="23" t="s">
        <v>110</v>
      </c>
      <c r="C146" s="23">
        <v>40974.708144893666</v>
      </c>
      <c r="D146" s="23">
        <v>2</v>
      </c>
      <c r="E146" s="23">
        <v>0</v>
      </c>
      <c r="F146" s="23">
        <v>1</v>
      </c>
      <c r="G146" s="23">
        <v>175</v>
      </c>
      <c r="H146" s="23">
        <v>1</v>
      </c>
      <c r="I146" s="23">
        <v>2</v>
      </c>
      <c r="J146" s="23">
        <v>1</v>
      </c>
      <c r="K146" s="23">
        <f t="shared" si="9"/>
        <v>186</v>
      </c>
      <c r="L146" s="23">
        <f t="shared" si="10"/>
        <v>7621295.7149502216</v>
      </c>
      <c r="M146" s="23">
        <v>1</v>
      </c>
      <c r="N146" s="23">
        <v>1</v>
      </c>
      <c r="O146" s="23">
        <v>17001.95</v>
      </c>
      <c r="P146" s="23">
        <f>O146+N146+M146+1</f>
        <v>17004.95</v>
      </c>
      <c r="Q146" s="23">
        <f>L146/P146</f>
        <v>448.181012878616</v>
      </c>
      <c r="R146" s="23">
        <f t="shared" si="11"/>
        <v>1.8058311642657106</v>
      </c>
    </row>
    <row r="147" spans="1:18" x14ac:dyDescent="0.25">
      <c r="A147" s="23" t="s">
        <v>93</v>
      </c>
      <c r="B147" s="23" t="s">
        <v>94</v>
      </c>
      <c r="C147" s="23">
        <v>49781.357490134018</v>
      </c>
      <c r="D147" s="23">
        <v>2</v>
      </c>
      <c r="E147" s="23">
        <v>0</v>
      </c>
      <c r="F147" s="23">
        <v>1</v>
      </c>
      <c r="G147" s="23">
        <v>80.81</v>
      </c>
      <c r="H147" s="23">
        <v>3</v>
      </c>
      <c r="I147" s="23">
        <v>2</v>
      </c>
      <c r="J147" s="23">
        <v>1</v>
      </c>
      <c r="K147" s="23">
        <f t="shared" si="9"/>
        <v>85.81</v>
      </c>
      <c r="L147" s="23">
        <f t="shared" si="10"/>
        <v>4271738.2862284007</v>
      </c>
      <c r="M147" s="23">
        <v>1</v>
      </c>
      <c r="N147" s="23">
        <v>0</v>
      </c>
      <c r="O147" s="23">
        <v>15961.95</v>
      </c>
      <c r="P147" s="23">
        <f>O147+N147+M147+1</f>
        <v>15963.95</v>
      </c>
      <c r="Q147" s="23">
        <f>L147/P147</f>
        <v>267.58654883211238</v>
      </c>
      <c r="R147" s="23">
        <f t="shared" si="11"/>
        <v>1.0781717991926838</v>
      </c>
    </row>
    <row r="148" spans="1:18" x14ac:dyDescent="0.25">
      <c r="A148" s="23" t="s">
        <v>195</v>
      </c>
      <c r="B148" s="23" t="s">
        <v>196</v>
      </c>
      <c r="C148" s="23">
        <v>14166.557667222371</v>
      </c>
      <c r="D148" s="23">
        <v>1</v>
      </c>
      <c r="E148" s="23">
        <v>1</v>
      </c>
      <c r="F148" s="23">
        <v>1</v>
      </c>
      <c r="G148" s="23">
        <v>37.450789999999998</v>
      </c>
      <c r="H148" s="23">
        <v>0</v>
      </c>
      <c r="I148" s="23">
        <v>2</v>
      </c>
      <c r="J148" s="23">
        <v>0</v>
      </c>
      <c r="K148" s="23">
        <f t="shared" si="9"/>
        <v>50.450789999999998</v>
      </c>
      <c r="L148" s="23">
        <f t="shared" si="10"/>
        <v>714714.02589192567</v>
      </c>
      <c r="M148" s="23">
        <v>0</v>
      </c>
      <c r="N148" s="23">
        <v>0</v>
      </c>
      <c r="O148" s="23">
        <v>11788.68</v>
      </c>
      <c r="P148" s="23">
        <f>O148+N148+M148+1</f>
        <v>11789.68</v>
      </c>
      <c r="Q148" s="23">
        <f>L148/P148</f>
        <v>60.622003811123427</v>
      </c>
      <c r="R148" s="23">
        <f t="shared" si="11"/>
        <v>0.24426091373043221</v>
      </c>
    </row>
    <row r="149" spans="1:18" x14ac:dyDescent="0.25">
      <c r="A149" s="23" t="s">
        <v>181</v>
      </c>
      <c r="B149" s="23" t="s">
        <v>182</v>
      </c>
      <c r="C149" s="23">
        <v>3275.0252020832941</v>
      </c>
      <c r="D149" s="23">
        <v>2</v>
      </c>
      <c r="E149" s="23">
        <v>1</v>
      </c>
      <c r="F149" s="23">
        <v>1</v>
      </c>
      <c r="G149" s="23">
        <v>73.134780000000006</v>
      </c>
      <c r="H149" s="23">
        <v>0</v>
      </c>
      <c r="I149" s="23">
        <v>4</v>
      </c>
      <c r="J149" s="23">
        <v>1</v>
      </c>
      <c r="K149" s="23">
        <f t="shared" si="9"/>
        <v>86.134780000000006</v>
      </c>
      <c r="L149" s="23">
        <f t="shared" si="10"/>
        <v>282093.57527590008</v>
      </c>
      <c r="M149" s="23">
        <v>1</v>
      </c>
      <c r="N149" s="23">
        <v>0</v>
      </c>
      <c r="O149" s="23">
        <v>2720.6030000000001</v>
      </c>
      <c r="P149" s="23">
        <f>O149+N149+M149+1</f>
        <v>2722.6030000000001</v>
      </c>
      <c r="Q149" s="23">
        <f>L149/P149</f>
        <v>103.6117183724179</v>
      </c>
      <c r="R149" s="23">
        <f t="shared" si="11"/>
        <v>0.41747701184010072</v>
      </c>
    </row>
    <row r="150" spans="1:18" x14ac:dyDescent="0.25">
      <c r="A150" s="23" t="s">
        <v>277</v>
      </c>
      <c r="B150" s="23" t="s">
        <v>278</v>
      </c>
      <c r="C150" s="23">
        <v>10754.592879065385</v>
      </c>
      <c r="D150" s="23">
        <v>1</v>
      </c>
      <c r="E150" s="23">
        <v>1</v>
      </c>
      <c r="F150" s="23">
        <v>1</v>
      </c>
      <c r="G150" s="23">
        <v>26.193470000000001</v>
      </c>
      <c r="H150" s="23">
        <v>1</v>
      </c>
      <c r="I150" s="23">
        <v>5</v>
      </c>
      <c r="J150" s="23">
        <v>1</v>
      </c>
      <c r="K150" s="23">
        <f t="shared" si="9"/>
        <v>32.193470000000005</v>
      </c>
      <c r="L150" s="23">
        <f t="shared" si="10"/>
        <v>346227.66321440518</v>
      </c>
      <c r="M150" s="23">
        <v>0</v>
      </c>
      <c r="N150" s="23">
        <v>0</v>
      </c>
      <c r="O150" s="23">
        <v>15469.75</v>
      </c>
      <c r="P150" s="23">
        <f>O150+N150+M150+1</f>
        <v>15470.75</v>
      </c>
      <c r="Q150" s="23">
        <f>L150/P150</f>
        <v>22.379500878393433</v>
      </c>
      <c r="R150" s="23">
        <f t="shared" si="11"/>
        <v>9.0172494964350938E-2</v>
      </c>
    </row>
    <row r="151" spans="1:18" x14ac:dyDescent="0.25">
      <c r="A151" s="23" t="s">
        <v>269</v>
      </c>
      <c r="B151" s="23" t="s">
        <v>270</v>
      </c>
      <c r="C151" s="23">
        <v>1543.0269503302341</v>
      </c>
      <c r="D151" s="23">
        <v>1</v>
      </c>
      <c r="E151" s="23">
        <v>2</v>
      </c>
      <c r="F151" s="23">
        <v>1</v>
      </c>
      <c r="G151" s="23">
        <v>12.241059999999999</v>
      </c>
      <c r="H151" s="23">
        <v>0</v>
      </c>
      <c r="I151" s="23">
        <v>4</v>
      </c>
      <c r="J151" s="23">
        <v>0</v>
      </c>
      <c r="K151" s="23">
        <f t="shared" si="9"/>
        <v>24.241059999999997</v>
      </c>
      <c r="L151" s="23">
        <f t="shared" si="10"/>
        <v>37404.608884572219</v>
      </c>
      <c r="M151" s="23">
        <v>0</v>
      </c>
      <c r="N151" s="23">
        <v>0</v>
      </c>
      <c r="O151" s="23">
        <v>7753.6180000000004</v>
      </c>
      <c r="P151" s="23">
        <f>O151+N151+M151+1</f>
        <v>7754.6180000000004</v>
      </c>
      <c r="Q151" s="23">
        <f>L151/P151</f>
        <v>4.8235269467267399</v>
      </c>
      <c r="R151" s="23">
        <f t="shared" si="11"/>
        <v>1.9435172467767381E-2</v>
      </c>
    </row>
    <row r="152" spans="1:18" x14ac:dyDescent="0.25">
      <c r="A152" s="23" t="s">
        <v>351</v>
      </c>
      <c r="B152" s="23" t="s">
        <v>352</v>
      </c>
      <c r="C152" s="23">
        <v>1282.3988318721667</v>
      </c>
      <c r="D152" s="23">
        <v>2</v>
      </c>
      <c r="E152" s="23">
        <v>2</v>
      </c>
      <c r="F152" s="23">
        <v>1</v>
      </c>
      <c r="G152" s="23">
        <v>5</v>
      </c>
      <c r="H152" s="23">
        <v>4</v>
      </c>
      <c r="I152" s="23">
        <v>5</v>
      </c>
      <c r="J152" s="23">
        <v>0</v>
      </c>
      <c r="K152" s="23">
        <f t="shared" si="9"/>
        <v>7</v>
      </c>
      <c r="L152" s="23">
        <f t="shared" si="10"/>
        <v>8976.7918231051663</v>
      </c>
      <c r="M152" s="23">
        <v>0</v>
      </c>
      <c r="N152" s="23">
        <v>0</v>
      </c>
      <c r="O152" s="23">
        <v>12336.47</v>
      </c>
      <c r="P152" s="23">
        <f>O152+N152+M152+1</f>
        <v>12337.47</v>
      </c>
      <c r="Q152" s="23">
        <f>L152/P152</f>
        <v>0.72760394336157797</v>
      </c>
      <c r="R152" s="23">
        <f t="shared" si="11"/>
        <v>2.9316946466021337E-3</v>
      </c>
    </row>
    <row r="153" spans="1:18" x14ac:dyDescent="0.25">
      <c r="A153" s="23" t="s">
        <v>305</v>
      </c>
      <c r="B153" s="23" t="s">
        <v>306</v>
      </c>
      <c r="C153" s="23">
        <v>1654.5252889908877</v>
      </c>
      <c r="D153" s="23">
        <v>2</v>
      </c>
      <c r="E153" s="23">
        <v>1</v>
      </c>
      <c r="F153" s="23">
        <v>1</v>
      </c>
      <c r="G153" s="23">
        <v>14</v>
      </c>
      <c r="H153" s="23">
        <v>0</v>
      </c>
      <c r="I153" s="23">
        <v>4</v>
      </c>
      <c r="J153" s="23">
        <v>0</v>
      </c>
      <c r="K153" s="23">
        <f t="shared" si="9"/>
        <v>28</v>
      </c>
      <c r="L153" s="23">
        <f t="shared" si="10"/>
        <v>46326.708091744855</v>
      </c>
      <c r="M153" s="23">
        <v>1</v>
      </c>
      <c r="N153" s="23">
        <v>0</v>
      </c>
      <c r="O153" s="23">
        <v>11624.6</v>
      </c>
      <c r="P153" s="23">
        <f>O153+N153+M153+1</f>
        <v>11626.6</v>
      </c>
      <c r="Q153" s="23">
        <f>L153/P153</f>
        <v>3.9845447587209377</v>
      </c>
      <c r="R153" s="23">
        <f t="shared" si="11"/>
        <v>1.6054707571154181E-2</v>
      </c>
    </row>
    <row r="154" spans="1:18" x14ac:dyDescent="0.25">
      <c r="Q154" s="26">
        <f>SUM(Q2:Q153)</f>
        <v>24818.544598595185</v>
      </c>
      <c r="R154" s="26">
        <f>SUM(R2:R153)</f>
        <v>100.00000000000016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6562B-82A4-4B73-B223-8166C7D17720}">
  <dimension ref="A1:R153"/>
  <sheetViews>
    <sheetView topLeftCell="A118" workbookViewId="0">
      <selection activeCell="A153" sqref="A153"/>
    </sheetView>
  </sheetViews>
  <sheetFormatPr defaultRowHeight="15" x14ac:dyDescent="0.25"/>
  <sheetData>
    <row r="1" spans="1:18" x14ac:dyDescent="0.25">
      <c r="A1" s="23" t="s">
        <v>71</v>
      </c>
      <c r="B1" s="23" t="s">
        <v>72</v>
      </c>
      <c r="C1" s="23" t="s">
        <v>73</v>
      </c>
      <c r="D1" s="23" t="s">
        <v>74</v>
      </c>
      <c r="E1" s="23" t="s">
        <v>75</v>
      </c>
      <c r="F1" s="23" t="s">
        <v>76</v>
      </c>
      <c r="G1" s="23" t="s">
        <v>77</v>
      </c>
      <c r="H1" s="23" t="s">
        <v>78</v>
      </c>
      <c r="I1" s="23" t="s">
        <v>79</v>
      </c>
      <c r="J1" s="23" t="s">
        <v>80</v>
      </c>
      <c r="K1" s="24" t="s">
        <v>81</v>
      </c>
      <c r="L1" s="24" t="s">
        <v>82</v>
      </c>
      <c r="M1" s="23" t="s">
        <v>83</v>
      </c>
      <c r="N1" s="23" t="s">
        <v>84</v>
      </c>
      <c r="O1" s="23" t="s">
        <v>85</v>
      </c>
      <c r="P1" s="23" t="s">
        <v>86</v>
      </c>
      <c r="Q1" s="23" t="s">
        <v>87</v>
      </c>
      <c r="R1" s="23" t="s">
        <v>88</v>
      </c>
    </row>
    <row r="2" spans="1:18" x14ac:dyDescent="0.25">
      <c r="A2" s="23" t="s">
        <v>380</v>
      </c>
      <c r="B2" s="23" t="s">
        <v>381</v>
      </c>
      <c r="C2" s="23">
        <v>690.84262901495561</v>
      </c>
      <c r="D2" s="23">
        <v>1</v>
      </c>
      <c r="E2" s="23">
        <v>1</v>
      </c>
      <c r="F2" s="23">
        <v>1</v>
      </c>
      <c r="G2" s="23">
        <v>4.0999999999999996</v>
      </c>
      <c r="H2" s="23">
        <v>4</v>
      </c>
      <c r="I2" s="23">
        <v>5</v>
      </c>
      <c r="J2" s="23">
        <v>1</v>
      </c>
      <c r="K2" s="23">
        <f>(3*D2)+E2+F2+G2-(3*H2)-I2-J2+10</f>
        <v>1.0999999999999996</v>
      </c>
      <c r="L2" s="23">
        <f>K2*C2</f>
        <v>759.92689191645093</v>
      </c>
      <c r="M2" s="23">
        <v>0</v>
      </c>
      <c r="N2" s="23">
        <v>0</v>
      </c>
      <c r="O2" s="23">
        <v>11365.44</v>
      </c>
      <c r="P2" s="23">
        <f>O2+N2+M2+1</f>
        <v>11366.44</v>
      </c>
      <c r="Q2" s="23">
        <f>L2/P2</f>
        <v>6.6857071511964253E-2</v>
      </c>
      <c r="R2" s="23">
        <f t="shared" ref="R2:R65" si="0">(Q2/$Q$153)*100</f>
        <v>2.2192930641952419E-4</v>
      </c>
    </row>
    <row r="3" spans="1:18" x14ac:dyDescent="0.25">
      <c r="A3" s="23" t="s">
        <v>297</v>
      </c>
      <c r="B3" s="23" t="s">
        <v>298</v>
      </c>
      <c r="C3" s="23">
        <v>4256.0167020325416</v>
      </c>
      <c r="D3" s="23">
        <v>1</v>
      </c>
      <c r="E3" s="23">
        <v>1</v>
      </c>
      <c r="F3" s="23">
        <v>1</v>
      </c>
      <c r="G3" s="23">
        <v>73.2</v>
      </c>
      <c r="H3" s="23">
        <v>0</v>
      </c>
      <c r="I3" s="23">
        <v>4</v>
      </c>
      <c r="J3" s="23">
        <v>0</v>
      </c>
      <c r="K3" s="23">
        <f t="shared" ref="K3:K8" si="1">(3*D3)+E3+F3+G3-(3*H3)-I3-J3+10</f>
        <v>84.2</v>
      </c>
      <c r="L3" s="23">
        <f t="shared" ref="L3:L8" si="2">K3*C3</f>
        <v>358356.60631114</v>
      </c>
      <c r="M3" s="23">
        <v>0</v>
      </c>
      <c r="N3" s="23">
        <v>0</v>
      </c>
      <c r="O3" s="23">
        <v>15620.51</v>
      </c>
      <c r="P3" s="23">
        <f>O3+N3+M3+1</f>
        <v>15621.51</v>
      </c>
      <c r="Q3" s="23">
        <f>L3/P3</f>
        <v>22.939946670401259</v>
      </c>
      <c r="R3" s="23">
        <f t="shared" si="0"/>
        <v>7.6148211980118938E-2</v>
      </c>
    </row>
    <row r="4" spans="1:18" x14ac:dyDescent="0.25">
      <c r="A4" s="23" t="s">
        <v>267</v>
      </c>
      <c r="B4" s="23" t="s">
        <v>268</v>
      </c>
      <c r="C4" s="23">
        <v>5457.6427676652047</v>
      </c>
      <c r="D4" s="23">
        <v>1</v>
      </c>
      <c r="E4" s="23">
        <v>2</v>
      </c>
      <c r="F4" s="23">
        <v>1</v>
      </c>
      <c r="G4" s="23">
        <v>39.200000000000003</v>
      </c>
      <c r="H4" s="23">
        <v>3</v>
      </c>
      <c r="I4" s="23">
        <v>4</v>
      </c>
      <c r="J4" s="23">
        <v>1</v>
      </c>
      <c r="K4" s="23">
        <f t="shared" si="1"/>
        <v>41.2</v>
      </c>
      <c r="L4" s="23">
        <f t="shared" si="2"/>
        <v>224854.88202780645</v>
      </c>
      <c r="M4" s="23">
        <v>0</v>
      </c>
      <c r="N4" s="23">
        <v>0</v>
      </c>
      <c r="O4" s="23">
        <v>16998.09</v>
      </c>
      <c r="P4" s="23">
        <f>O4+N4+M4+1</f>
        <v>16999.09</v>
      </c>
      <c r="Q4" s="23">
        <f>L4/P4</f>
        <v>13.227465824806295</v>
      </c>
      <c r="R4" s="23">
        <f t="shared" si="0"/>
        <v>4.390803021729562E-2</v>
      </c>
    </row>
    <row r="5" spans="1:18" x14ac:dyDescent="0.25">
      <c r="A5" s="23" t="s">
        <v>325</v>
      </c>
      <c r="B5" s="23" t="s">
        <v>326</v>
      </c>
      <c r="C5" s="23">
        <v>5084.3464857255685</v>
      </c>
      <c r="D5" s="23">
        <v>1</v>
      </c>
      <c r="E5" s="23">
        <v>1</v>
      </c>
      <c r="F5" s="23">
        <v>1</v>
      </c>
      <c r="G5" s="23">
        <v>22.3</v>
      </c>
      <c r="H5" s="23">
        <v>1</v>
      </c>
      <c r="I5" s="23">
        <v>4</v>
      </c>
      <c r="J5" s="23">
        <v>1</v>
      </c>
      <c r="K5" s="23">
        <f t="shared" si="1"/>
        <v>29.3</v>
      </c>
      <c r="L5" s="23">
        <f t="shared" si="2"/>
        <v>148971.35203175916</v>
      </c>
      <c r="M5" s="23">
        <v>0</v>
      </c>
      <c r="N5" s="23">
        <v>0</v>
      </c>
      <c r="O5" s="23">
        <v>13284.23</v>
      </c>
      <c r="P5" s="23">
        <f>O5+N5+M5+1</f>
        <v>13285.23</v>
      </c>
      <c r="Q5" s="23">
        <f>L5/P5</f>
        <v>11.21330620785332</v>
      </c>
      <c r="R5" s="23">
        <f t="shared" si="0"/>
        <v>3.7222109989267144E-2</v>
      </c>
    </row>
    <row r="6" spans="1:18" x14ac:dyDescent="0.25">
      <c r="A6" s="23" t="s">
        <v>209</v>
      </c>
      <c r="B6" s="23" t="s">
        <v>210</v>
      </c>
      <c r="C6" s="23">
        <v>14436.600090509568</v>
      </c>
      <c r="D6" s="23">
        <v>1</v>
      </c>
      <c r="E6" s="23">
        <v>0</v>
      </c>
      <c r="F6" s="23">
        <v>1</v>
      </c>
      <c r="G6" s="23">
        <v>15.6</v>
      </c>
      <c r="H6" s="23">
        <v>0</v>
      </c>
      <c r="I6" s="23">
        <v>4</v>
      </c>
      <c r="J6" s="23">
        <v>1</v>
      </c>
      <c r="K6" s="23">
        <f t="shared" si="1"/>
        <v>24.6</v>
      </c>
      <c r="L6" s="23">
        <f t="shared" si="2"/>
        <v>355140.36222653539</v>
      </c>
      <c r="M6" s="23">
        <v>0</v>
      </c>
      <c r="N6" s="23">
        <v>0</v>
      </c>
      <c r="O6" s="23">
        <v>11733.88</v>
      </c>
      <c r="P6" s="23">
        <f>O6+N6+M6+1</f>
        <v>11734.88</v>
      </c>
      <c r="Q6" s="23">
        <f>L6/P6</f>
        <v>30.263655207938676</v>
      </c>
      <c r="R6" s="23">
        <f t="shared" si="0"/>
        <v>0.10045896205333395</v>
      </c>
    </row>
    <row r="7" spans="1:18" x14ac:dyDescent="0.25">
      <c r="A7" s="23" t="s">
        <v>317</v>
      </c>
      <c r="B7" s="23" t="s">
        <v>318</v>
      </c>
      <c r="C7" s="23">
        <v>3343.4376348710343</v>
      </c>
      <c r="D7" s="23">
        <v>1</v>
      </c>
      <c r="E7" s="23">
        <v>1</v>
      </c>
      <c r="F7" s="23">
        <v>1</v>
      </c>
      <c r="G7" s="23">
        <v>30.3</v>
      </c>
      <c r="H7" s="23">
        <v>0</v>
      </c>
      <c r="I7" s="23">
        <v>4</v>
      </c>
      <c r="J7" s="23">
        <v>1</v>
      </c>
      <c r="K7" s="23">
        <f t="shared" si="1"/>
        <v>40.299999999999997</v>
      </c>
      <c r="L7" s="23">
        <f t="shared" si="2"/>
        <v>134740.53668530268</v>
      </c>
      <c r="M7" s="23">
        <v>0</v>
      </c>
      <c r="N7" s="23">
        <v>0</v>
      </c>
      <c r="O7" s="23">
        <v>13581.9</v>
      </c>
      <c r="P7" s="23">
        <f>O7+N7+M7+1</f>
        <v>13582.9</v>
      </c>
      <c r="Q7" s="23">
        <f>L7/P7</f>
        <v>9.9198651749849205</v>
      </c>
      <c r="R7" s="23">
        <f t="shared" si="0"/>
        <v>3.2928585537367272E-2</v>
      </c>
    </row>
    <row r="8" spans="1:18" x14ac:dyDescent="0.25">
      <c r="A8" s="23" t="s">
        <v>155</v>
      </c>
      <c r="B8" s="23" t="s">
        <v>156</v>
      </c>
      <c r="C8" s="23">
        <v>24805</v>
      </c>
      <c r="D8" s="23">
        <v>1</v>
      </c>
      <c r="E8" s="23">
        <v>1</v>
      </c>
      <c r="F8" s="23">
        <v>1</v>
      </c>
      <c r="G8" s="23">
        <v>66.52</v>
      </c>
      <c r="H8" s="23">
        <v>0</v>
      </c>
      <c r="I8" s="23">
        <v>1</v>
      </c>
      <c r="J8" s="23">
        <v>1</v>
      </c>
      <c r="K8" s="23">
        <f t="shared" si="1"/>
        <v>79.52</v>
      </c>
      <c r="L8" s="23">
        <f t="shared" si="2"/>
        <v>1972493.5999999999</v>
      </c>
      <c r="M8" s="23">
        <v>0</v>
      </c>
      <c r="N8" s="23">
        <v>0</v>
      </c>
      <c r="O8" s="23">
        <v>15354.32</v>
      </c>
      <c r="P8" s="23">
        <f>O8+N8+M8+1</f>
        <v>15355.32</v>
      </c>
      <c r="Q8" s="23">
        <f>L8/P8</f>
        <v>128.4566912314429</v>
      </c>
      <c r="R8" s="23">
        <f t="shared" si="0"/>
        <v>0.4264067172735716</v>
      </c>
    </row>
    <row r="9" spans="1:18" s="21" customFormat="1" x14ac:dyDescent="0.25">
      <c r="A9" s="25" t="s">
        <v>89</v>
      </c>
      <c r="B9" s="25" t="s">
        <v>90</v>
      </c>
      <c r="C9" s="25">
        <v>67511.824963002524</v>
      </c>
      <c r="D9" s="25">
        <v>2</v>
      </c>
      <c r="E9" s="25">
        <v>0</v>
      </c>
      <c r="F9" s="25">
        <v>1</v>
      </c>
      <c r="G9" s="25">
        <v>129</v>
      </c>
      <c r="H9" s="25">
        <v>0</v>
      </c>
      <c r="I9" s="25">
        <v>1</v>
      </c>
      <c r="J9" s="25">
        <v>1</v>
      </c>
      <c r="K9" s="25">
        <f>(3*D9)+E9+F9+G9-(3*H9)-I9-J9+10</f>
        <v>144</v>
      </c>
      <c r="L9" s="25">
        <f>K9*C9</f>
        <v>9721702.7946723625</v>
      </c>
      <c r="M9" s="25">
        <v>0</v>
      </c>
      <c r="N9" s="25">
        <v>0</v>
      </c>
      <c r="O9" s="25">
        <v>1042.817</v>
      </c>
      <c r="P9" s="25">
        <f>O9+N9+M9+1</f>
        <v>1043.817</v>
      </c>
      <c r="Q9" s="25">
        <f>L9/P9</f>
        <v>9313.6084147627043</v>
      </c>
      <c r="R9" s="25">
        <f t="shared" si="0"/>
        <v>30.916141090347381</v>
      </c>
    </row>
    <row r="10" spans="1:18" x14ac:dyDescent="0.25">
      <c r="A10" s="23" t="s">
        <v>117</v>
      </c>
      <c r="B10" s="23" t="s">
        <v>118</v>
      </c>
      <c r="C10" s="23">
        <v>48348.22596282365</v>
      </c>
      <c r="D10" s="23">
        <v>1</v>
      </c>
      <c r="E10" s="23">
        <v>0</v>
      </c>
      <c r="F10" s="23">
        <v>1</v>
      </c>
      <c r="G10" s="23">
        <v>93.5</v>
      </c>
      <c r="H10" s="23">
        <v>0</v>
      </c>
      <c r="I10" s="23">
        <v>2</v>
      </c>
      <c r="J10" s="23">
        <v>1</v>
      </c>
      <c r="K10" s="23">
        <f t="shared" ref="K10:K73" si="3">(3*D10)+E10+F10+G10-(3*H10)-I10-J10+10</f>
        <v>104.5</v>
      </c>
      <c r="L10" s="23">
        <f t="shared" ref="L10:L73" si="4">K10*C10</f>
        <v>5052389.6131150713</v>
      </c>
      <c r="M10" s="23">
        <v>0</v>
      </c>
      <c r="N10" s="23">
        <v>0</v>
      </c>
      <c r="O10" s="23">
        <v>15931.75</v>
      </c>
      <c r="P10" s="23">
        <f>O10+N10+M10+1</f>
        <v>15932.75</v>
      </c>
      <c r="Q10" s="23">
        <f>L10/P10</f>
        <v>317.10719198600816</v>
      </c>
      <c r="R10" s="23">
        <f t="shared" si="0"/>
        <v>1.0526243161204545</v>
      </c>
    </row>
    <row r="11" spans="1:18" x14ac:dyDescent="0.25">
      <c r="A11" s="23" t="s">
        <v>353</v>
      </c>
      <c r="B11" s="23" t="s">
        <v>354</v>
      </c>
      <c r="C11" s="23">
        <v>7393.7718769762323</v>
      </c>
      <c r="D11" s="23">
        <v>1</v>
      </c>
      <c r="E11" s="23">
        <v>1</v>
      </c>
      <c r="F11" s="23">
        <v>1</v>
      </c>
      <c r="G11" s="23">
        <v>14.7</v>
      </c>
      <c r="H11" s="23">
        <v>4</v>
      </c>
      <c r="I11" s="23">
        <v>4</v>
      </c>
      <c r="J11" s="23">
        <v>1</v>
      </c>
      <c r="K11" s="23">
        <f t="shared" si="3"/>
        <v>12.7</v>
      </c>
      <c r="L11" s="23">
        <f t="shared" si="4"/>
        <v>93900.902837598143</v>
      </c>
      <c r="M11" s="23">
        <v>0</v>
      </c>
      <c r="N11" s="23">
        <v>0</v>
      </c>
      <c r="O11" s="23">
        <v>13167.62</v>
      </c>
      <c r="P11" s="23">
        <f>O11+N11+M11+1</f>
        <v>13168.62</v>
      </c>
      <c r="Q11" s="23">
        <f>L11/P11</f>
        <v>7.1306562751144869</v>
      </c>
      <c r="R11" s="23">
        <f t="shared" si="0"/>
        <v>2.3669921007069435E-2</v>
      </c>
    </row>
    <row r="12" spans="1:18" x14ac:dyDescent="0.25">
      <c r="A12" s="23" t="s">
        <v>145</v>
      </c>
      <c r="B12" s="23" t="s">
        <v>146</v>
      </c>
      <c r="C12" s="23">
        <v>22112.608354726784</v>
      </c>
      <c r="D12" s="23">
        <v>2</v>
      </c>
      <c r="E12" s="23">
        <v>2</v>
      </c>
      <c r="F12" s="23">
        <v>1</v>
      </c>
      <c r="G12" s="23">
        <v>80.5</v>
      </c>
      <c r="H12" s="23">
        <v>0</v>
      </c>
      <c r="I12" s="23">
        <v>2</v>
      </c>
      <c r="J12" s="23">
        <v>1</v>
      </c>
      <c r="K12" s="23">
        <f t="shared" si="3"/>
        <v>96.5</v>
      </c>
      <c r="L12" s="23">
        <f t="shared" si="4"/>
        <v>2133866.7062311345</v>
      </c>
      <c r="M12" s="23">
        <v>1</v>
      </c>
      <c r="N12" s="23">
        <v>0</v>
      </c>
      <c r="O12" s="23">
        <v>15464.67</v>
      </c>
      <c r="P12" s="23">
        <f>O12+N12+M12+1</f>
        <v>15466.67</v>
      </c>
      <c r="Q12" s="23">
        <f>L12/P12</f>
        <v>137.96549006548497</v>
      </c>
      <c r="R12" s="23">
        <f t="shared" si="0"/>
        <v>0.45797078495404275</v>
      </c>
    </row>
    <row r="13" spans="1:18" x14ac:dyDescent="0.25">
      <c r="A13" s="23" t="s">
        <v>163</v>
      </c>
      <c r="B13" s="23" t="s">
        <v>164</v>
      </c>
      <c r="C13" s="23">
        <v>23063.132287042627</v>
      </c>
      <c r="D13" s="23">
        <v>2</v>
      </c>
      <c r="E13" s="23">
        <v>1</v>
      </c>
      <c r="F13" s="23">
        <v>1</v>
      </c>
      <c r="G13" s="23">
        <v>69.099999999999994</v>
      </c>
      <c r="H13" s="23">
        <v>1</v>
      </c>
      <c r="I13" s="23">
        <v>3</v>
      </c>
      <c r="J13" s="23">
        <v>1</v>
      </c>
      <c r="K13" s="23">
        <f t="shared" si="3"/>
        <v>80.099999999999994</v>
      </c>
      <c r="L13" s="23">
        <f t="shared" si="4"/>
        <v>1847356.8961921143</v>
      </c>
      <c r="M13" s="23">
        <v>0</v>
      </c>
      <c r="N13" s="23">
        <v>0</v>
      </c>
      <c r="O13" s="23">
        <v>12388.36</v>
      </c>
      <c r="P13" s="23">
        <f>O13+N13+M13+1</f>
        <v>12389.36</v>
      </c>
      <c r="Q13" s="23">
        <f>L13/P13</f>
        <v>149.10833942932598</v>
      </c>
      <c r="R13" s="23">
        <f t="shared" si="0"/>
        <v>0.49495901633973738</v>
      </c>
    </row>
    <row r="14" spans="1:18" x14ac:dyDescent="0.25">
      <c r="A14" s="23" t="s">
        <v>287</v>
      </c>
      <c r="B14" s="23" t="s">
        <v>288</v>
      </c>
      <c r="C14" s="23">
        <v>858.93336258762065</v>
      </c>
      <c r="D14" s="23">
        <v>2</v>
      </c>
      <c r="E14" s="23">
        <v>1</v>
      </c>
      <c r="F14" s="23">
        <v>1</v>
      </c>
      <c r="G14" s="23">
        <v>4.34</v>
      </c>
      <c r="H14" s="23">
        <v>1</v>
      </c>
      <c r="I14" s="23">
        <v>4</v>
      </c>
      <c r="J14" s="23">
        <v>1</v>
      </c>
      <c r="K14" s="23">
        <f t="shared" si="3"/>
        <v>14.34</v>
      </c>
      <c r="L14" s="23">
        <f t="shared" si="4"/>
        <v>12317.104419506481</v>
      </c>
      <c r="M14" s="23">
        <v>0</v>
      </c>
      <c r="N14" s="23">
        <v>0</v>
      </c>
      <c r="O14" s="23">
        <v>9022.9969999999994</v>
      </c>
      <c r="P14" s="23">
        <f>O14+N14+M14+1</f>
        <v>9023.9969999999994</v>
      </c>
      <c r="Q14" s="23">
        <f>L14/P14</f>
        <v>1.3649278052182954</v>
      </c>
      <c r="R14" s="23">
        <f t="shared" si="0"/>
        <v>4.5308218603414569E-3</v>
      </c>
    </row>
    <row r="15" spans="1:18" x14ac:dyDescent="0.25">
      <c r="A15" s="23" t="s">
        <v>273</v>
      </c>
      <c r="B15" s="23" t="s">
        <v>274</v>
      </c>
      <c r="C15" s="23">
        <v>6721.8349077396751</v>
      </c>
      <c r="D15" s="23">
        <v>1</v>
      </c>
      <c r="E15" s="23">
        <v>1</v>
      </c>
      <c r="F15" s="23">
        <v>1</v>
      </c>
      <c r="G15" s="23">
        <v>25.9</v>
      </c>
      <c r="H15" s="23">
        <v>0</v>
      </c>
      <c r="I15" s="23">
        <v>4</v>
      </c>
      <c r="J15" s="23">
        <v>1</v>
      </c>
      <c r="K15" s="23">
        <f t="shared" si="3"/>
        <v>35.9</v>
      </c>
      <c r="L15" s="23">
        <f t="shared" si="4"/>
        <v>241313.87318785433</v>
      </c>
      <c r="M15" s="23">
        <v>0</v>
      </c>
      <c r="N15" s="23">
        <v>0</v>
      </c>
      <c r="O15" s="23">
        <v>15134.58</v>
      </c>
      <c r="P15" s="23">
        <f>O15+N15+M15+1</f>
        <v>15135.58</v>
      </c>
      <c r="Q15" s="23">
        <f>L15/P15</f>
        <v>15.94348371108701</v>
      </c>
      <c r="R15" s="23">
        <f t="shared" si="0"/>
        <v>5.2923740180263933E-2</v>
      </c>
    </row>
    <row r="16" spans="1:18" x14ac:dyDescent="0.25">
      <c r="A16" s="23" t="s">
        <v>121</v>
      </c>
      <c r="B16" s="23" t="s">
        <v>122</v>
      </c>
      <c r="C16" s="23">
        <v>44818.04505345098</v>
      </c>
      <c r="D16" s="23">
        <v>1</v>
      </c>
      <c r="E16" s="23">
        <v>0</v>
      </c>
      <c r="F16" s="23">
        <v>1</v>
      </c>
      <c r="G16" s="23">
        <v>51.8</v>
      </c>
      <c r="H16" s="23">
        <v>0</v>
      </c>
      <c r="I16" s="23">
        <v>2</v>
      </c>
      <c r="J16" s="23">
        <v>1</v>
      </c>
      <c r="K16" s="23">
        <f t="shared" si="3"/>
        <v>62.8</v>
      </c>
      <c r="L16" s="23">
        <f t="shared" si="4"/>
        <v>2814573.2293567215</v>
      </c>
      <c r="M16" s="23">
        <v>0</v>
      </c>
      <c r="N16" s="23">
        <v>0</v>
      </c>
      <c r="O16" s="23">
        <v>16734.73</v>
      </c>
      <c r="P16" s="23">
        <f>O16+N16+M16+1</f>
        <v>16735.73</v>
      </c>
      <c r="Q16" s="23">
        <f>L16/P16</f>
        <v>168.17749983757633</v>
      </c>
      <c r="R16" s="23">
        <f t="shared" si="0"/>
        <v>0.55825831210156751</v>
      </c>
    </row>
    <row r="17" spans="1:18" x14ac:dyDescent="0.25">
      <c r="A17" s="23" t="s">
        <v>201</v>
      </c>
      <c r="B17" s="23" t="s">
        <v>202</v>
      </c>
      <c r="C17" s="23">
        <v>4674.2933767340746</v>
      </c>
      <c r="D17" s="23">
        <v>2</v>
      </c>
      <c r="E17" s="23">
        <v>1</v>
      </c>
      <c r="F17" s="23">
        <v>1</v>
      </c>
      <c r="G17" s="23">
        <v>56.6</v>
      </c>
      <c r="H17" s="23">
        <v>0</v>
      </c>
      <c r="I17" s="23">
        <v>3</v>
      </c>
      <c r="J17" s="23">
        <v>1</v>
      </c>
      <c r="K17" s="23">
        <f t="shared" si="3"/>
        <v>70.599999999999994</v>
      </c>
      <c r="L17" s="23">
        <f t="shared" si="4"/>
        <v>330005.11239742563</v>
      </c>
      <c r="M17" s="23">
        <v>1</v>
      </c>
      <c r="N17" s="23">
        <v>0</v>
      </c>
      <c r="O17" s="23">
        <v>14001.13</v>
      </c>
      <c r="P17" s="23">
        <f>O17+N17+M17+1</f>
        <v>14003.13</v>
      </c>
      <c r="Q17" s="23">
        <f>L17/P17</f>
        <v>23.566524941025733</v>
      </c>
      <c r="R17" s="23">
        <f t="shared" si="0"/>
        <v>7.8228112847334608E-2</v>
      </c>
    </row>
    <row r="18" spans="1:18" x14ac:dyDescent="0.25">
      <c r="A18" s="23" t="s">
        <v>339</v>
      </c>
      <c r="B18" s="23" t="s">
        <v>340</v>
      </c>
      <c r="C18" s="23">
        <v>750.58108256396929</v>
      </c>
      <c r="D18" s="23">
        <v>1</v>
      </c>
      <c r="E18" s="23">
        <v>1</v>
      </c>
      <c r="F18" s="23">
        <v>1</v>
      </c>
      <c r="G18" s="23">
        <v>24</v>
      </c>
      <c r="H18" s="23">
        <v>0</v>
      </c>
      <c r="I18" s="23">
        <v>4</v>
      </c>
      <c r="J18" s="23">
        <v>0</v>
      </c>
      <c r="K18" s="23">
        <f t="shared" si="3"/>
        <v>35</v>
      </c>
      <c r="L18" s="23">
        <f t="shared" si="4"/>
        <v>26270.337889738927</v>
      </c>
      <c r="M18" s="23">
        <v>0</v>
      </c>
      <c r="N18" s="23">
        <v>0</v>
      </c>
      <c r="O18" s="23">
        <v>15333.47</v>
      </c>
      <c r="P18" s="23">
        <f>O18+N18+M18+1</f>
        <v>15334.47</v>
      </c>
      <c r="Q18" s="23">
        <f>L18/P18</f>
        <v>1.7131559088601647</v>
      </c>
      <c r="R18" s="23">
        <f t="shared" si="0"/>
        <v>5.6867507661296267E-3</v>
      </c>
    </row>
    <row r="19" spans="1:18" x14ac:dyDescent="0.25">
      <c r="A19" s="23" t="s">
        <v>281</v>
      </c>
      <c r="B19" s="23" t="s">
        <v>282</v>
      </c>
      <c r="C19" s="23">
        <v>2452.1515879374138</v>
      </c>
      <c r="D19" s="23">
        <v>1</v>
      </c>
      <c r="E19" s="23">
        <v>1</v>
      </c>
      <c r="F19" s="23">
        <v>1</v>
      </c>
      <c r="G19" s="23">
        <v>45.7</v>
      </c>
      <c r="H19" s="23">
        <v>0</v>
      </c>
      <c r="I19" s="23">
        <v>3</v>
      </c>
      <c r="J19" s="23">
        <v>0</v>
      </c>
      <c r="K19" s="23">
        <f t="shared" si="3"/>
        <v>57.7</v>
      </c>
      <c r="L19" s="23">
        <f t="shared" si="4"/>
        <v>141489.14662398878</v>
      </c>
      <c r="M19" s="23">
        <v>0</v>
      </c>
      <c r="N19" s="23">
        <v>0</v>
      </c>
      <c r="O19" s="23">
        <v>9368.8240000000005</v>
      </c>
      <c r="P19" s="23">
        <f>O19+N19+M19+1</f>
        <v>9369.8240000000005</v>
      </c>
      <c r="Q19" s="23">
        <f>L19/P19</f>
        <v>15.100512733642464</v>
      </c>
      <c r="R19" s="23">
        <f t="shared" si="0"/>
        <v>5.0125532599146982E-2</v>
      </c>
    </row>
    <row r="20" spans="1:18" x14ac:dyDescent="0.25">
      <c r="A20" s="23" t="s">
        <v>261</v>
      </c>
      <c r="B20" s="23" t="s">
        <v>262</v>
      </c>
      <c r="C20" s="23">
        <v>2640.4667019553754</v>
      </c>
      <c r="D20" s="23">
        <v>1</v>
      </c>
      <c r="E20" s="23">
        <v>1</v>
      </c>
      <c r="F20" s="23">
        <v>1</v>
      </c>
      <c r="G20" s="23">
        <v>44.2</v>
      </c>
      <c r="H20" s="23">
        <v>1</v>
      </c>
      <c r="I20" s="23">
        <v>4</v>
      </c>
      <c r="J20" s="23">
        <v>1</v>
      </c>
      <c r="K20" s="23">
        <f t="shared" si="3"/>
        <v>51.2</v>
      </c>
      <c r="L20" s="23">
        <f t="shared" si="4"/>
        <v>135191.89514011523</v>
      </c>
      <c r="M20" s="23">
        <v>0</v>
      </c>
      <c r="N20" s="23">
        <v>0</v>
      </c>
      <c r="O20" s="23">
        <v>12976.39</v>
      </c>
      <c r="P20" s="23">
        <f>O20+N20+M20+1</f>
        <v>12977.39</v>
      </c>
      <c r="Q20" s="23">
        <f>L20/P20</f>
        <v>10.417494977042011</v>
      </c>
      <c r="R20" s="23">
        <f t="shared" si="0"/>
        <v>3.4580447252615325E-2</v>
      </c>
    </row>
    <row r="21" spans="1:18" x14ac:dyDescent="0.25">
      <c r="A21" s="23" t="s">
        <v>255</v>
      </c>
      <c r="B21" s="23" t="s">
        <v>256</v>
      </c>
      <c r="C21" s="23">
        <v>4415.9235917244932</v>
      </c>
      <c r="D21" s="23">
        <v>1</v>
      </c>
      <c r="E21" s="23">
        <v>2</v>
      </c>
      <c r="F21" s="23">
        <v>1</v>
      </c>
      <c r="G21" s="23">
        <v>63</v>
      </c>
      <c r="H21" s="23">
        <v>2</v>
      </c>
      <c r="I21" s="23">
        <v>3</v>
      </c>
      <c r="J21" s="23">
        <v>1</v>
      </c>
      <c r="K21" s="23">
        <f t="shared" si="3"/>
        <v>69</v>
      </c>
      <c r="L21" s="23">
        <f t="shared" si="4"/>
        <v>304698.72782899003</v>
      </c>
      <c r="M21" s="23">
        <v>0</v>
      </c>
      <c r="N21" s="23">
        <v>0</v>
      </c>
      <c r="O21" s="23">
        <v>15764.51</v>
      </c>
      <c r="P21" s="23">
        <f>O21+N21+M21+1</f>
        <v>15765.51</v>
      </c>
      <c r="Q21" s="23">
        <f>L21/P21</f>
        <v>19.32691856013475</v>
      </c>
      <c r="R21" s="23">
        <f t="shared" si="0"/>
        <v>6.4154913373819691E-2</v>
      </c>
    </row>
    <row r="22" spans="1:18" x14ac:dyDescent="0.25">
      <c r="A22" s="23" t="s">
        <v>299</v>
      </c>
      <c r="B22" s="23" t="s">
        <v>300</v>
      </c>
      <c r="C22" s="23">
        <v>6935.5952711091359</v>
      </c>
      <c r="D22" s="23">
        <v>1</v>
      </c>
      <c r="E22" s="23">
        <v>1</v>
      </c>
      <c r="F22" s="23">
        <v>1</v>
      </c>
      <c r="G22" s="23">
        <v>31.6</v>
      </c>
      <c r="H22" s="23">
        <v>0</v>
      </c>
      <c r="I22" s="23">
        <v>2</v>
      </c>
      <c r="J22" s="23">
        <v>0</v>
      </c>
      <c r="K22" s="23">
        <f t="shared" si="3"/>
        <v>44.6</v>
      </c>
      <c r="L22" s="23">
        <f t="shared" si="4"/>
        <v>309327.54909146746</v>
      </c>
      <c r="M22" s="23">
        <v>1</v>
      </c>
      <c r="N22" s="23">
        <v>0</v>
      </c>
      <c r="O22" s="23">
        <v>11068.07</v>
      </c>
      <c r="P22" s="23">
        <f>O22+N22+M22+1</f>
        <v>11070.07</v>
      </c>
      <c r="Q22" s="23">
        <f>L22/P22</f>
        <v>27.942691337224378</v>
      </c>
      <c r="R22" s="23">
        <f t="shared" si="0"/>
        <v>9.2754617689997293E-2</v>
      </c>
    </row>
    <row r="23" spans="1:18" x14ac:dyDescent="0.25">
      <c r="A23" s="23" t="s">
        <v>199</v>
      </c>
      <c r="B23" s="23" t="s">
        <v>200</v>
      </c>
      <c r="C23" s="23">
        <v>11922.704678025306</v>
      </c>
      <c r="D23" s="23">
        <v>1</v>
      </c>
      <c r="E23" s="23">
        <v>0</v>
      </c>
      <c r="F23" s="23">
        <v>1</v>
      </c>
      <c r="G23" s="23">
        <v>45.6</v>
      </c>
      <c r="H23" s="23">
        <v>1</v>
      </c>
      <c r="I23" s="23">
        <v>3</v>
      </c>
      <c r="J23" s="23">
        <v>1</v>
      </c>
      <c r="K23" s="23">
        <f t="shared" si="3"/>
        <v>52.6</v>
      </c>
      <c r="L23" s="23">
        <f t="shared" si="4"/>
        <v>627134.26606413105</v>
      </c>
      <c r="M23" s="23">
        <v>0</v>
      </c>
      <c r="N23" s="23">
        <v>0</v>
      </c>
      <c r="O23" s="23">
        <v>14070.8</v>
      </c>
      <c r="P23" s="23">
        <f>O23+N23+M23+1</f>
        <v>14071.8</v>
      </c>
      <c r="Q23" s="23">
        <f>L23/P23</f>
        <v>44.566741004287373</v>
      </c>
      <c r="R23" s="23">
        <f t="shared" si="0"/>
        <v>0.14793746864443658</v>
      </c>
    </row>
    <row r="24" spans="1:18" x14ac:dyDescent="0.25">
      <c r="A24" s="23" t="s">
        <v>135</v>
      </c>
      <c r="B24" s="23" t="s">
        <v>136</v>
      </c>
      <c r="C24" s="23">
        <v>41808.756776395632</v>
      </c>
      <c r="D24" s="23">
        <v>2</v>
      </c>
      <c r="E24" s="23">
        <v>1</v>
      </c>
      <c r="F24" s="23">
        <v>1</v>
      </c>
      <c r="G24" s="23">
        <v>31.5</v>
      </c>
      <c r="H24" s="23">
        <v>0</v>
      </c>
      <c r="I24" s="23">
        <v>3</v>
      </c>
      <c r="J24" s="23">
        <v>1</v>
      </c>
      <c r="K24" s="23">
        <f t="shared" si="3"/>
        <v>45.5</v>
      </c>
      <c r="L24" s="23">
        <f t="shared" si="4"/>
        <v>1902298.4333260013</v>
      </c>
      <c r="M24" s="23">
        <v>0</v>
      </c>
      <c r="N24" s="23">
        <v>0</v>
      </c>
      <c r="O24" s="23">
        <v>5727.2539999999999</v>
      </c>
      <c r="P24" s="23">
        <f>O24+N24+M24+1</f>
        <v>5728.2539999999999</v>
      </c>
      <c r="Q24" s="23">
        <f>L24/P24</f>
        <v>332.09044733805473</v>
      </c>
      <c r="R24" s="23">
        <f t="shared" si="0"/>
        <v>1.1023606176512695</v>
      </c>
    </row>
    <row r="25" spans="1:18" x14ac:dyDescent="0.25">
      <c r="A25" s="23" t="s">
        <v>243</v>
      </c>
      <c r="B25" s="23" t="s">
        <v>244</v>
      </c>
      <c r="C25" s="23">
        <v>7198.5184614387317</v>
      </c>
      <c r="D25" s="23">
        <v>1</v>
      </c>
      <c r="E25" s="23">
        <v>1</v>
      </c>
      <c r="F25" s="23">
        <v>1</v>
      </c>
      <c r="G25" s="23">
        <v>64.7</v>
      </c>
      <c r="H25" s="23">
        <v>0</v>
      </c>
      <c r="I25" s="23">
        <v>3</v>
      </c>
      <c r="J25" s="23">
        <v>1</v>
      </c>
      <c r="K25" s="23">
        <f t="shared" si="3"/>
        <v>75.7</v>
      </c>
      <c r="L25" s="23">
        <f t="shared" si="4"/>
        <v>544927.84753091203</v>
      </c>
      <c r="M25" s="23">
        <v>0</v>
      </c>
      <c r="N25" s="23">
        <v>0</v>
      </c>
      <c r="O25" s="23">
        <v>15357.47</v>
      </c>
      <c r="P25" s="23">
        <f>O25+N25+M25+1</f>
        <v>15358.47</v>
      </c>
      <c r="Q25" s="23">
        <f>L25/P25</f>
        <v>35.480607608108883</v>
      </c>
      <c r="R25" s="23">
        <f t="shared" si="0"/>
        <v>0.11777642154729721</v>
      </c>
    </row>
    <row r="26" spans="1:18" x14ac:dyDescent="0.25">
      <c r="A26" s="23" t="s">
        <v>349</v>
      </c>
      <c r="B26" s="23" t="s">
        <v>350</v>
      </c>
      <c r="C26" s="23">
        <v>673.02678342540685</v>
      </c>
      <c r="D26" s="23">
        <v>1</v>
      </c>
      <c r="E26" s="23">
        <v>1</v>
      </c>
      <c r="F26" s="23">
        <v>1</v>
      </c>
      <c r="G26" s="23">
        <v>20.7</v>
      </c>
      <c r="H26" s="23">
        <v>0</v>
      </c>
      <c r="I26" s="23">
        <v>4</v>
      </c>
      <c r="J26" s="23">
        <v>1</v>
      </c>
      <c r="K26" s="23">
        <f t="shared" si="3"/>
        <v>30.7</v>
      </c>
      <c r="L26" s="23">
        <f t="shared" si="4"/>
        <v>20661.922251159991</v>
      </c>
      <c r="M26" s="23">
        <v>0</v>
      </c>
      <c r="N26" s="23">
        <v>0</v>
      </c>
      <c r="O26" s="23">
        <v>16141.25</v>
      </c>
      <c r="P26" s="23">
        <f>O26+N26+M26+1</f>
        <v>16142.25</v>
      </c>
      <c r="Q26" s="23">
        <f>L26/P26</f>
        <v>1.2799902275804174</v>
      </c>
      <c r="R26" s="23">
        <f t="shared" si="0"/>
        <v>4.2488750554959074E-3</v>
      </c>
    </row>
    <row r="27" spans="1:18" x14ac:dyDescent="0.25">
      <c r="A27" s="23" t="s">
        <v>363</v>
      </c>
      <c r="B27" s="23" t="s">
        <v>364</v>
      </c>
      <c r="C27" s="23">
        <v>244.19648199935205</v>
      </c>
      <c r="D27" s="23">
        <v>2</v>
      </c>
      <c r="E27" s="23">
        <v>2</v>
      </c>
      <c r="F27" s="23">
        <v>1</v>
      </c>
      <c r="G27" s="23">
        <v>19.5</v>
      </c>
      <c r="H27" s="23">
        <v>1</v>
      </c>
      <c r="I27" s="23">
        <v>5</v>
      </c>
      <c r="J27" s="23">
        <v>0</v>
      </c>
      <c r="K27" s="23">
        <f t="shared" si="3"/>
        <v>30.5</v>
      </c>
      <c r="L27" s="23">
        <f t="shared" si="4"/>
        <v>7447.9927009802377</v>
      </c>
      <c r="M27" s="23">
        <v>0</v>
      </c>
      <c r="N27" s="23">
        <v>0</v>
      </c>
      <c r="O27" s="23">
        <v>12441.86</v>
      </c>
      <c r="P27" s="23">
        <f>O27+N27+M27+1</f>
        <v>12442.86</v>
      </c>
      <c r="Q27" s="23">
        <f>L27/P27</f>
        <v>0.59857562497530614</v>
      </c>
      <c r="R27" s="23">
        <f t="shared" si="0"/>
        <v>1.9869472336464899E-3</v>
      </c>
    </row>
    <row r="28" spans="1:18" x14ac:dyDescent="0.25">
      <c r="A28" s="23" t="s">
        <v>382</v>
      </c>
      <c r="B28" s="23" t="s">
        <v>383</v>
      </c>
      <c r="C28" s="23">
        <v>945</v>
      </c>
      <c r="D28" s="23">
        <v>1</v>
      </c>
      <c r="E28" s="23">
        <v>1</v>
      </c>
      <c r="F28" s="23">
        <v>1</v>
      </c>
      <c r="G28" s="23">
        <v>38.700000000000003</v>
      </c>
      <c r="H28" s="23">
        <v>2</v>
      </c>
      <c r="I28" s="23">
        <v>4</v>
      </c>
      <c r="J28" s="23">
        <v>1</v>
      </c>
      <c r="K28" s="23">
        <f t="shared" si="3"/>
        <v>42.7</v>
      </c>
      <c r="L28" s="23">
        <f t="shared" si="4"/>
        <v>40351.5</v>
      </c>
      <c r="M28" s="23">
        <v>0</v>
      </c>
      <c r="N28" s="23">
        <v>0</v>
      </c>
      <c r="O28" s="23">
        <v>6990.3429999999998</v>
      </c>
      <c r="P28" s="23">
        <f>O28+N28+M28+1</f>
        <v>6991.3429999999998</v>
      </c>
      <c r="Q28" s="23">
        <f>L28/P28</f>
        <v>5.7716378670020916</v>
      </c>
      <c r="R28" s="23">
        <f t="shared" si="0"/>
        <v>1.915871514801866E-2</v>
      </c>
    </row>
    <row r="29" spans="1:18" x14ac:dyDescent="0.25">
      <c r="A29" s="23" t="s">
        <v>341</v>
      </c>
      <c r="B29" s="23" t="s">
        <v>342</v>
      </c>
      <c r="C29" s="23">
        <v>1222.1921422043583</v>
      </c>
      <c r="D29" s="23">
        <v>2</v>
      </c>
      <c r="E29" s="23">
        <v>1</v>
      </c>
      <c r="F29" s="23">
        <v>1</v>
      </c>
      <c r="G29" s="23">
        <v>14.8</v>
      </c>
      <c r="H29" s="23">
        <v>2</v>
      </c>
      <c r="I29" s="23">
        <v>4</v>
      </c>
      <c r="J29" s="23">
        <v>1</v>
      </c>
      <c r="K29" s="23">
        <f t="shared" si="3"/>
        <v>21.8</v>
      </c>
      <c r="L29" s="23">
        <f t="shared" si="4"/>
        <v>26643.788700055011</v>
      </c>
      <c r="M29" s="23">
        <v>1</v>
      </c>
      <c r="N29" s="23">
        <v>0</v>
      </c>
      <c r="O29" s="23">
        <v>14448.03</v>
      </c>
      <c r="P29" s="23">
        <f>O29+N29+M29+1</f>
        <v>14450.03</v>
      </c>
      <c r="Q29" s="23">
        <f>L29/P29</f>
        <v>1.8438569816156098</v>
      </c>
      <c r="R29" s="23">
        <f t="shared" si="0"/>
        <v>6.1206076158080176E-3</v>
      </c>
    </row>
    <row r="30" spans="1:18" x14ac:dyDescent="0.25">
      <c r="A30" s="23" t="s">
        <v>233</v>
      </c>
      <c r="B30" s="23" t="s">
        <v>234</v>
      </c>
      <c r="C30" s="23">
        <v>52733.473689010185</v>
      </c>
      <c r="D30" s="23">
        <v>2</v>
      </c>
      <c r="E30" s="23">
        <v>0</v>
      </c>
      <c r="F30" s="23">
        <v>1</v>
      </c>
      <c r="G30" s="23">
        <v>127</v>
      </c>
      <c r="H30" s="23">
        <v>1</v>
      </c>
      <c r="I30" s="23">
        <v>1</v>
      </c>
      <c r="J30" s="23">
        <v>1</v>
      </c>
      <c r="K30" s="23">
        <f t="shared" si="3"/>
        <v>139</v>
      </c>
      <c r="L30" s="23">
        <f t="shared" si="4"/>
        <v>7329952.8427724158</v>
      </c>
      <c r="M30" s="23">
        <v>1</v>
      </c>
      <c r="N30" s="23">
        <v>0</v>
      </c>
      <c r="O30" s="23">
        <v>16123</v>
      </c>
      <c r="P30" s="23">
        <f>O30+N30+M30+1</f>
        <v>16125</v>
      </c>
      <c r="Q30" s="23">
        <f>L30/P30</f>
        <v>454.57071893162271</v>
      </c>
      <c r="R30" s="23">
        <f t="shared" si="0"/>
        <v>1.5089288550885196</v>
      </c>
    </row>
    <row r="31" spans="1:18" x14ac:dyDescent="0.25">
      <c r="A31" s="23" t="s">
        <v>139</v>
      </c>
      <c r="B31" s="23" t="s">
        <v>140</v>
      </c>
      <c r="C31" s="23">
        <v>3497.6896969210998</v>
      </c>
      <c r="D31" s="23">
        <v>1</v>
      </c>
      <c r="E31" s="23">
        <v>1</v>
      </c>
      <c r="F31" s="23">
        <v>1</v>
      </c>
      <c r="G31" s="23">
        <v>64.3</v>
      </c>
      <c r="H31" s="23">
        <v>0</v>
      </c>
      <c r="I31" s="23">
        <v>2</v>
      </c>
      <c r="J31" s="23">
        <v>0</v>
      </c>
      <c r="K31" s="23">
        <f t="shared" si="3"/>
        <v>77.3</v>
      </c>
      <c r="L31" s="23">
        <f t="shared" si="4"/>
        <v>270371.41357200098</v>
      </c>
      <c r="M31" s="23">
        <v>0</v>
      </c>
      <c r="N31" s="23">
        <v>0</v>
      </c>
      <c r="O31" s="23">
        <v>17648.86</v>
      </c>
      <c r="P31" s="23">
        <f>O31+N31+M31+1</f>
        <v>17649.86</v>
      </c>
      <c r="Q31" s="23">
        <f>L31/P31</f>
        <v>15.318615194228224</v>
      </c>
      <c r="R31" s="23">
        <f t="shared" si="0"/>
        <v>5.0849514770539693E-2</v>
      </c>
    </row>
    <row r="32" spans="1:18" x14ac:dyDescent="0.25">
      <c r="A32" s="23" t="s">
        <v>361</v>
      </c>
      <c r="B32" s="23" t="s">
        <v>362</v>
      </c>
      <c r="C32" s="23">
        <v>469.68428705682197</v>
      </c>
      <c r="D32" s="23">
        <v>1</v>
      </c>
      <c r="E32" s="23">
        <v>1</v>
      </c>
      <c r="F32" s="23">
        <v>1</v>
      </c>
      <c r="G32" s="23">
        <v>12.5</v>
      </c>
      <c r="H32" s="23">
        <v>3</v>
      </c>
      <c r="I32" s="23">
        <v>4</v>
      </c>
      <c r="J32" s="23">
        <v>0</v>
      </c>
      <c r="K32" s="23">
        <f t="shared" si="3"/>
        <v>14.5</v>
      </c>
      <c r="L32" s="23">
        <f t="shared" si="4"/>
        <v>6810.4221623239182</v>
      </c>
      <c r="M32" s="23">
        <v>0</v>
      </c>
      <c r="N32" s="23">
        <v>0</v>
      </c>
      <c r="O32" s="23">
        <v>13906.59</v>
      </c>
      <c r="P32" s="23">
        <f>O32+N32+M32+1</f>
        <v>13907.59</v>
      </c>
      <c r="Q32" s="23">
        <f>L32/P32</f>
        <v>0.48969103650049489</v>
      </c>
      <c r="R32" s="23">
        <f t="shared" si="0"/>
        <v>1.6255093086296002E-3</v>
      </c>
    </row>
    <row r="33" spans="1:18" x14ac:dyDescent="0.25">
      <c r="A33" s="23" t="s">
        <v>384</v>
      </c>
      <c r="B33" s="23" t="s">
        <v>385</v>
      </c>
      <c r="C33" s="23">
        <v>1035</v>
      </c>
      <c r="D33" s="23">
        <v>1</v>
      </c>
      <c r="E33" s="23">
        <v>1</v>
      </c>
      <c r="F33" s="23">
        <v>1</v>
      </c>
      <c r="G33" s="23">
        <v>5.8</v>
      </c>
      <c r="H33" s="23">
        <v>1</v>
      </c>
      <c r="I33" s="23">
        <v>5</v>
      </c>
      <c r="J33" s="23">
        <v>1</v>
      </c>
      <c r="K33" s="23">
        <f t="shared" si="3"/>
        <v>11.8</v>
      </c>
      <c r="L33" s="23">
        <f t="shared" si="4"/>
        <v>12213</v>
      </c>
      <c r="M33" s="23">
        <v>0</v>
      </c>
      <c r="N33" s="23">
        <v>0</v>
      </c>
      <c r="O33" s="23">
        <v>14763.57</v>
      </c>
      <c r="P33" s="23">
        <f>O33+N33+M33+1</f>
        <v>14764.57</v>
      </c>
      <c r="Q33" s="23">
        <f>L33/P33</f>
        <v>0.82718291152400647</v>
      </c>
      <c r="R33" s="23">
        <f t="shared" si="0"/>
        <v>2.7457997439172006E-3</v>
      </c>
    </row>
    <row r="34" spans="1:18" x14ac:dyDescent="0.25">
      <c r="A34" s="23" t="s">
        <v>173</v>
      </c>
      <c r="B34" s="23" t="s">
        <v>174</v>
      </c>
      <c r="C34" s="23">
        <v>15253.330825956948</v>
      </c>
      <c r="D34" s="23">
        <v>1</v>
      </c>
      <c r="E34" s="23">
        <v>1</v>
      </c>
      <c r="F34" s="23">
        <v>1</v>
      </c>
      <c r="G34" s="23">
        <v>66.900000000000006</v>
      </c>
      <c r="H34" s="23">
        <v>0</v>
      </c>
      <c r="I34" s="23">
        <v>2</v>
      </c>
      <c r="J34" s="23">
        <v>1</v>
      </c>
      <c r="K34" s="23">
        <f t="shared" si="3"/>
        <v>78.900000000000006</v>
      </c>
      <c r="L34" s="23">
        <f t="shared" si="4"/>
        <v>1203487.8021680033</v>
      </c>
      <c r="M34" s="23">
        <v>0</v>
      </c>
      <c r="N34" s="23">
        <v>0</v>
      </c>
      <c r="O34" s="23">
        <v>11326.56</v>
      </c>
      <c r="P34" s="23">
        <f>O34+N34+M34+1</f>
        <v>11327.56</v>
      </c>
      <c r="Q34" s="23">
        <f>L34/P34</f>
        <v>106.24422224803959</v>
      </c>
      <c r="R34" s="23">
        <f t="shared" si="0"/>
        <v>0.35267333763444508</v>
      </c>
    </row>
    <row r="35" spans="1:18" x14ac:dyDescent="0.25">
      <c r="A35" s="23" t="s">
        <v>197</v>
      </c>
      <c r="B35" s="23" t="s">
        <v>198</v>
      </c>
      <c r="C35" s="23">
        <v>6264.643877939925</v>
      </c>
      <c r="D35" s="23">
        <v>1</v>
      </c>
      <c r="E35" s="23">
        <v>0</v>
      </c>
      <c r="F35" s="23">
        <v>1</v>
      </c>
      <c r="G35" s="23">
        <v>182</v>
      </c>
      <c r="H35" s="23">
        <v>1</v>
      </c>
      <c r="I35" s="23">
        <v>4</v>
      </c>
      <c r="J35" s="23">
        <v>0</v>
      </c>
      <c r="K35" s="23">
        <f t="shared" si="3"/>
        <v>189</v>
      </c>
      <c r="L35" s="23">
        <f t="shared" si="4"/>
        <v>1184017.6929306458</v>
      </c>
      <c r="M35" s="23">
        <v>0</v>
      </c>
      <c r="N35" s="23">
        <v>0</v>
      </c>
      <c r="O35" s="23">
        <v>9018.3070000000007</v>
      </c>
      <c r="P35" s="23">
        <f>O35+N35+M35+1</f>
        <v>9019.3070000000007</v>
      </c>
      <c r="Q35" s="23">
        <f>L35/P35</f>
        <v>131.27590544713087</v>
      </c>
      <c r="R35" s="23">
        <f t="shared" si="0"/>
        <v>0.43576498321891333</v>
      </c>
    </row>
    <row r="36" spans="1:18" x14ac:dyDescent="0.25">
      <c r="A36" s="23" t="s">
        <v>245</v>
      </c>
      <c r="B36" s="23" t="s">
        <v>246</v>
      </c>
      <c r="C36" s="23">
        <v>7885.061292302139</v>
      </c>
      <c r="D36" s="23">
        <v>1</v>
      </c>
      <c r="E36" s="23">
        <v>1</v>
      </c>
      <c r="F36" s="23">
        <v>1</v>
      </c>
      <c r="G36" s="23">
        <v>38.299999999999997</v>
      </c>
      <c r="H36" s="23">
        <v>3</v>
      </c>
      <c r="I36" s="23">
        <v>4</v>
      </c>
      <c r="J36" s="23">
        <v>1</v>
      </c>
      <c r="K36" s="23">
        <f t="shared" si="3"/>
        <v>39.299999999999997</v>
      </c>
      <c r="L36" s="23">
        <f t="shared" si="4"/>
        <v>309882.90878747404</v>
      </c>
      <c r="M36" s="23">
        <v>0</v>
      </c>
      <c r="N36" s="23">
        <v>0</v>
      </c>
      <c r="O36" s="23">
        <v>14362.09</v>
      </c>
      <c r="P36" s="23">
        <f>O36+N36+M36+1</f>
        <v>14363.09</v>
      </c>
      <c r="Q36" s="23">
        <f>L36/P36</f>
        <v>21.57494722844973</v>
      </c>
      <c r="R36" s="23">
        <f t="shared" si="0"/>
        <v>7.1617152324580033E-2</v>
      </c>
    </row>
    <row r="37" spans="1:18" x14ac:dyDescent="0.25">
      <c r="A37" s="23" t="s">
        <v>313</v>
      </c>
      <c r="B37" s="23" t="s">
        <v>314</v>
      </c>
      <c r="C37" s="23">
        <v>778.10578987009103</v>
      </c>
      <c r="D37" s="23">
        <v>3</v>
      </c>
      <c r="E37" s="23">
        <v>1</v>
      </c>
      <c r="F37" s="23">
        <v>1</v>
      </c>
      <c r="G37" s="23">
        <v>21.5</v>
      </c>
      <c r="H37" s="23">
        <v>1</v>
      </c>
      <c r="I37" s="23">
        <v>4</v>
      </c>
      <c r="J37" s="23">
        <v>0</v>
      </c>
      <c r="K37" s="23">
        <f t="shared" si="3"/>
        <v>35.5</v>
      </c>
      <c r="L37" s="23">
        <f t="shared" si="4"/>
        <v>27622.755540388232</v>
      </c>
      <c r="M37" s="23">
        <v>0</v>
      </c>
      <c r="N37" s="23">
        <v>0</v>
      </c>
      <c r="O37" s="23">
        <v>10666.36</v>
      </c>
      <c r="P37" s="23">
        <f>O37+N37+M37+1</f>
        <v>10667.36</v>
      </c>
      <c r="Q37" s="23">
        <f>L37/P37</f>
        <v>2.5894650166853119</v>
      </c>
      <c r="R37" s="23">
        <f t="shared" si="0"/>
        <v>8.5956229035211735E-3</v>
      </c>
    </row>
    <row r="38" spans="1:18" x14ac:dyDescent="0.25">
      <c r="A38" s="23" t="s">
        <v>309</v>
      </c>
      <c r="B38" s="23" t="s">
        <v>310</v>
      </c>
      <c r="C38" s="23">
        <v>3191.1642988109415</v>
      </c>
      <c r="D38" s="23">
        <v>1</v>
      </c>
      <c r="E38" s="23">
        <v>1</v>
      </c>
      <c r="F38" s="23">
        <v>1</v>
      </c>
      <c r="G38" s="23">
        <v>9.6</v>
      </c>
      <c r="H38" s="23">
        <v>2</v>
      </c>
      <c r="I38" s="23">
        <v>4</v>
      </c>
      <c r="J38" s="23">
        <v>0</v>
      </c>
      <c r="K38" s="23">
        <f t="shared" si="3"/>
        <v>14.6</v>
      </c>
      <c r="L38" s="23">
        <f t="shared" si="4"/>
        <v>46590.998762639749</v>
      </c>
      <c r="M38" s="23">
        <v>0</v>
      </c>
      <c r="N38" s="23">
        <v>0</v>
      </c>
      <c r="O38" s="23">
        <v>13516.93</v>
      </c>
      <c r="P38" s="23">
        <f>O38+N38+M38+1</f>
        <v>13517.93</v>
      </c>
      <c r="Q38" s="23">
        <f>L38/P38</f>
        <v>3.4466074881760558</v>
      </c>
      <c r="R38" s="23">
        <f t="shared" si="0"/>
        <v>1.1440872177812471E-2</v>
      </c>
    </row>
    <row r="39" spans="1:18" x14ac:dyDescent="0.25">
      <c r="A39" s="23" t="s">
        <v>215</v>
      </c>
      <c r="B39" s="23" t="s">
        <v>216</v>
      </c>
      <c r="C39" s="23">
        <v>9733.396930540237</v>
      </c>
      <c r="D39" s="23">
        <v>1</v>
      </c>
      <c r="E39" s="23">
        <v>1</v>
      </c>
      <c r="F39" s="23">
        <v>1</v>
      </c>
      <c r="G39" s="23">
        <v>48.9</v>
      </c>
      <c r="H39" s="23">
        <v>0</v>
      </c>
      <c r="I39" s="23">
        <v>3</v>
      </c>
      <c r="J39" s="23">
        <v>1</v>
      </c>
      <c r="K39" s="23">
        <f t="shared" si="3"/>
        <v>59.9</v>
      </c>
      <c r="L39" s="23">
        <f t="shared" si="4"/>
        <v>583030.47613936022</v>
      </c>
      <c r="M39" s="23">
        <v>0</v>
      </c>
      <c r="N39" s="23">
        <v>0</v>
      </c>
      <c r="O39" s="23">
        <v>13975.59</v>
      </c>
      <c r="P39" s="23">
        <f>O39+N39+M39+1</f>
        <v>13976.59</v>
      </c>
      <c r="Q39" s="23">
        <f>L39/P39</f>
        <v>41.714787093229482</v>
      </c>
      <c r="R39" s="23">
        <f t="shared" si="0"/>
        <v>0.13847052462329049</v>
      </c>
    </row>
    <row r="40" spans="1:18" x14ac:dyDescent="0.25">
      <c r="A40" s="23" t="s">
        <v>311</v>
      </c>
      <c r="B40" s="23" t="s">
        <v>312</v>
      </c>
      <c r="C40" s="23">
        <v>1365</v>
      </c>
      <c r="D40" s="23">
        <v>1</v>
      </c>
      <c r="E40" s="23">
        <v>1</v>
      </c>
      <c r="F40" s="23">
        <v>1</v>
      </c>
      <c r="G40" s="23">
        <v>16.7</v>
      </c>
      <c r="H40" s="23">
        <v>1</v>
      </c>
      <c r="I40" s="23">
        <v>4</v>
      </c>
      <c r="J40" s="23">
        <v>1</v>
      </c>
      <c r="K40" s="23">
        <f t="shared" si="3"/>
        <v>23.7</v>
      </c>
      <c r="L40" s="23">
        <f t="shared" si="4"/>
        <v>32350.5</v>
      </c>
      <c r="M40" s="23">
        <v>0</v>
      </c>
      <c r="N40" s="23">
        <v>0</v>
      </c>
      <c r="O40" s="23">
        <v>15925.08</v>
      </c>
      <c r="P40" s="23">
        <f>O40+N40+M40+1</f>
        <v>15926.08</v>
      </c>
      <c r="Q40" s="23">
        <f>L40/P40</f>
        <v>2.0312908135586407</v>
      </c>
      <c r="R40" s="23">
        <f t="shared" si="0"/>
        <v>6.7427865324425369E-3</v>
      </c>
    </row>
    <row r="41" spans="1:18" x14ac:dyDescent="0.25">
      <c r="A41" s="23" t="s">
        <v>386</v>
      </c>
      <c r="B41" s="23" t="s">
        <v>387</v>
      </c>
      <c r="C41" s="23">
        <v>13234</v>
      </c>
      <c r="D41" s="23">
        <v>1</v>
      </c>
      <c r="E41" s="23">
        <v>1</v>
      </c>
      <c r="F41" s="23">
        <v>1</v>
      </c>
      <c r="G41" s="23">
        <v>83.5</v>
      </c>
      <c r="H41" s="23">
        <v>1</v>
      </c>
      <c r="I41" s="23">
        <v>3</v>
      </c>
      <c r="J41" s="23">
        <v>1</v>
      </c>
      <c r="K41" s="23">
        <f t="shared" si="3"/>
        <v>91.5</v>
      </c>
      <c r="L41" s="23">
        <f t="shared" si="4"/>
        <v>1210911</v>
      </c>
      <c r="M41" s="23">
        <v>0</v>
      </c>
      <c r="N41" s="23">
        <v>0</v>
      </c>
      <c r="O41" s="23">
        <v>15967.86</v>
      </c>
      <c r="P41" s="23">
        <f>O41+N41+M41+1</f>
        <v>15968.86</v>
      </c>
      <c r="Q41" s="23">
        <f>L41/P41</f>
        <v>75.829520704671467</v>
      </c>
      <c r="R41" s="23">
        <f t="shared" si="0"/>
        <v>0.25171298346654519</v>
      </c>
    </row>
    <row r="42" spans="1:18" x14ac:dyDescent="0.25">
      <c r="A42" s="23" t="s">
        <v>115</v>
      </c>
      <c r="B42" s="23" t="s">
        <v>116</v>
      </c>
      <c r="C42" s="23">
        <v>28868.273816164499</v>
      </c>
      <c r="D42" s="23">
        <v>2</v>
      </c>
      <c r="E42" s="23">
        <v>1</v>
      </c>
      <c r="F42" s="23">
        <v>1</v>
      </c>
      <c r="G42" s="23">
        <v>250.3</v>
      </c>
      <c r="H42" s="23">
        <v>0</v>
      </c>
      <c r="I42" s="23">
        <v>2</v>
      </c>
      <c r="J42" s="23">
        <v>1</v>
      </c>
      <c r="K42" s="23">
        <f t="shared" si="3"/>
        <v>265.3</v>
      </c>
      <c r="L42" s="23">
        <f t="shared" si="4"/>
        <v>7658753.0434284424</v>
      </c>
      <c r="M42" s="23">
        <v>0</v>
      </c>
      <c r="N42" s="23">
        <v>0</v>
      </c>
      <c r="O42" s="23">
        <v>14305.42</v>
      </c>
      <c r="P42" s="23">
        <f>O42+N42+M42+1</f>
        <v>14306.42</v>
      </c>
      <c r="Q42" s="23">
        <f>L42/P42</f>
        <v>535.33679588803091</v>
      </c>
      <c r="R42" s="23">
        <f t="shared" si="0"/>
        <v>1.7770285345361003</v>
      </c>
    </row>
    <row r="43" spans="1:18" x14ac:dyDescent="0.25">
      <c r="A43" s="23" t="s">
        <v>183</v>
      </c>
      <c r="B43" s="23" t="s">
        <v>184</v>
      </c>
      <c r="C43" s="23">
        <v>19670.402614964496</v>
      </c>
      <c r="D43" s="23">
        <v>1</v>
      </c>
      <c r="E43" s="23">
        <v>1</v>
      </c>
      <c r="F43" s="23">
        <v>1</v>
      </c>
      <c r="G43" s="23">
        <v>77.3</v>
      </c>
      <c r="H43" s="23">
        <v>0</v>
      </c>
      <c r="I43" s="23">
        <v>3</v>
      </c>
      <c r="J43" s="23">
        <v>1</v>
      </c>
      <c r="K43" s="23">
        <f t="shared" si="3"/>
        <v>88.3</v>
      </c>
      <c r="L43" s="23">
        <f t="shared" si="4"/>
        <v>1736896.550901365</v>
      </c>
      <c r="M43" s="23">
        <v>0</v>
      </c>
      <c r="N43" s="23">
        <v>0</v>
      </c>
      <c r="O43" s="23">
        <v>16054.59</v>
      </c>
      <c r="P43" s="23">
        <f>O43+N43+M43+1</f>
        <v>16055.59</v>
      </c>
      <c r="Q43" s="23">
        <f>L43/P43</f>
        <v>108.18017593257956</v>
      </c>
      <c r="R43" s="23">
        <f t="shared" si="0"/>
        <v>0.35909965647782116</v>
      </c>
    </row>
    <row r="44" spans="1:18" x14ac:dyDescent="0.25">
      <c r="A44" s="23" t="s">
        <v>99</v>
      </c>
      <c r="B44" s="23" t="s">
        <v>100</v>
      </c>
      <c r="C44" s="23">
        <v>57636.12530953934</v>
      </c>
      <c r="D44" s="23">
        <v>1</v>
      </c>
      <c r="E44" s="23">
        <v>0</v>
      </c>
      <c r="F44" s="23">
        <v>1</v>
      </c>
      <c r="G44" s="23">
        <v>102</v>
      </c>
      <c r="H44" s="23">
        <v>0</v>
      </c>
      <c r="I44" s="23">
        <v>1</v>
      </c>
      <c r="J44" s="23">
        <v>1</v>
      </c>
      <c r="K44" s="23">
        <f t="shared" si="3"/>
        <v>114</v>
      </c>
      <c r="L44" s="23">
        <f t="shared" si="4"/>
        <v>6570518.2852874845</v>
      </c>
      <c r="M44" s="23">
        <v>0</v>
      </c>
      <c r="N44" s="23">
        <v>0</v>
      </c>
      <c r="O44" s="23">
        <v>16052.43</v>
      </c>
      <c r="P44" s="23">
        <f>O44+N44+M44+1</f>
        <v>16053.43</v>
      </c>
      <c r="Q44" s="23">
        <f>L44/P44</f>
        <v>409.29061797307395</v>
      </c>
      <c r="R44" s="23">
        <f t="shared" si="0"/>
        <v>1.3586234173378029</v>
      </c>
    </row>
    <row r="45" spans="1:18" x14ac:dyDescent="0.25">
      <c r="A45" s="23" t="s">
        <v>291</v>
      </c>
      <c r="B45" s="23" t="s">
        <v>292</v>
      </c>
      <c r="C45" s="23">
        <v>1586.7801332842923</v>
      </c>
      <c r="D45" s="23">
        <v>1</v>
      </c>
      <c r="E45" s="23">
        <v>1</v>
      </c>
      <c r="F45" s="23">
        <v>1</v>
      </c>
      <c r="G45" s="23">
        <v>28.9</v>
      </c>
      <c r="H45" s="23">
        <v>2</v>
      </c>
      <c r="I45" s="23">
        <v>4</v>
      </c>
      <c r="J45" s="23">
        <v>0</v>
      </c>
      <c r="K45" s="23">
        <f t="shared" si="3"/>
        <v>33.9</v>
      </c>
      <c r="L45" s="23">
        <f t="shared" si="4"/>
        <v>53791.846518337508</v>
      </c>
      <c r="M45" s="23">
        <v>0</v>
      </c>
      <c r="N45" s="23">
        <v>0</v>
      </c>
      <c r="O45" s="23">
        <v>12204.34</v>
      </c>
      <c r="P45" s="23">
        <f>O45+N45+M45+1</f>
        <v>12205.34</v>
      </c>
      <c r="Q45" s="23">
        <f>L45/P45</f>
        <v>4.4072386773606889</v>
      </c>
      <c r="R45" s="23">
        <f t="shared" si="0"/>
        <v>1.4629648005400986E-2</v>
      </c>
    </row>
    <row r="46" spans="1:18" x14ac:dyDescent="0.25">
      <c r="A46" s="23" t="s">
        <v>213</v>
      </c>
      <c r="B46" s="23" t="s">
        <v>214</v>
      </c>
      <c r="C46" s="23">
        <v>7181.6253723207756</v>
      </c>
      <c r="D46" s="23">
        <v>1</v>
      </c>
      <c r="E46" s="23">
        <v>1</v>
      </c>
      <c r="F46" s="23">
        <v>1</v>
      </c>
      <c r="G46" s="23">
        <v>55.6</v>
      </c>
      <c r="H46" s="23">
        <v>2</v>
      </c>
      <c r="I46" s="23">
        <v>3</v>
      </c>
      <c r="J46" s="23">
        <v>1</v>
      </c>
      <c r="K46" s="23">
        <f t="shared" si="3"/>
        <v>60.6</v>
      </c>
      <c r="L46" s="23">
        <f t="shared" si="4"/>
        <v>435206.49756263901</v>
      </c>
      <c r="M46" s="23">
        <v>1</v>
      </c>
      <c r="N46" s="23">
        <v>0</v>
      </c>
      <c r="O46" s="23">
        <v>16268.13</v>
      </c>
      <c r="P46" s="23">
        <f>O46+N46+M46+1</f>
        <v>16270.13</v>
      </c>
      <c r="Q46" s="23">
        <f>L46/P46</f>
        <v>26.748802717780315</v>
      </c>
      <c r="R46" s="23">
        <f t="shared" si="0"/>
        <v>8.8791553390838315E-2</v>
      </c>
    </row>
    <row r="47" spans="1:18" x14ac:dyDescent="0.25">
      <c r="A47" s="23" t="s">
        <v>237</v>
      </c>
      <c r="B47" s="23" t="s">
        <v>238</v>
      </c>
      <c r="C47" s="23">
        <v>5951.8684973085901</v>
      </c>
      <c r="D47" s="23">
        <v>1</v>
      </c>
      <c r="E47" s="23">
        <v>1</v>
      </c>
      <c r="F47" s="23">
        <v>1</v>
      </c>
      <c r="G47" s="23">
        <v>22.6</v>
      </c>
      <c r="H47" s="23">
        <v>0</v>
      </c>
      <c r="I47" s="23">
        <v>4</v>
      </c>
      <c r="J47" s="23">
        <v>0</v>
      </c>
      <c r="K47" s="23">
        <f t="shared" si="3"/>
        <v>33.6</v>
      </c>
      <c r="L47" s="23">
        <f t="shared" si="4"/>
        <v>199982.78150956862</v>
      </c>
      <c r="M47" s="23">
        <v>0</v>
      </c>
      <c r="N47" s="23">
        <v>0</v>
      </c>
      <c r="O47" s="23">
        <v>15779.06</v>
      </c>
      <c r="P47" s="23">
        <f>O47+N47+M47+1</f>
        <v>15780.06</v>
      </c>
      <c r="Q47" s="23">
        <f>L47/P47</f>
        <v>12.673131883501624</v>
      </c>
      <c r="R47" s="23">
        <f t="shared" si="0"/>
        <v>4.2067941437808301E-2</v>
      </c>
    </row>
    <row r="48" spans="1:18" x14ac:dyDescent="0.25">
      <c r="A48" s="23" t="s">
        <v>279</v>
      </c>
      <c r="B48" s="23" t="s">
        <v>280</v>
      </c>
      <c r="C48" s="23">
        <v>5682.6389168567348</v>
      </c>
      <c r="D48" s="23">
        <v>1</v>
      </c>
      <c r="E48" s="23">
        <v>2</v>
      </c>
      <c r="F48" s="23">
        <v>1</v>
      </c>
      <c r="G48" s="23">
        <v>26.2</v>
      </c>
      <c r="H48" s="23">
        <v>2</v>
      </c>
      <c r="I48" s="23">
        <v>4</v>
      </c>
      <c r="J48" s="23">
        <v>0</v>
      </c>
      <c r="K48" s="23">
        <f t="shared" si="3"/>
        <v>32.200000000000003</v>
      </c>
      <c r="L48" s="23">
        <f t="shared" si="4"/>
        <v>182980.97312278688</v>
      </c>
      <c r="M48" s="23">
        <v>0</v>
      </c>
      <c r="N48" s="23">
        <v>0</v>
      </c>
      <c r="O48" s="23">
        <v>13712.48</v>
      </c>
      <c r="P48" s="23">
        <f>O48+N48+M48+1</f>
        <v>13713.48</v>
      </c>
      <c r="Q48" s="23">
        <f>L48/P48</f>
        <v>13.34314653339538</v>
      </c>
      <c r="R48" s="23">
        <f t="shared" si="0"/>
        <v>4.429202758425628E-2</v>
      </c>
    </row>
    <row r="49" spans="1:18" x14ac:dyDescent="0.25">
      <c r="A49" s="23" t="s">
        <v>235</v>
      </c>
      <c r="B49" s="23" t="s">
        <v>236</v>
      </c>
      <c r="C49" s="23">
        <v>3068.1938834545963</v>
      </c>
      <c r="D49" s="23">
        <v>1</v>
      </c>
      <c r="E49" s="23">
        <v>2</v>
      </c>
      <c r="F49" s="23">
        <v>1</v>
      </c>
      <c r="G49" s="23">
        <v>65</v>
      </c>
      <c r="H49" s="23">
        <v>4</v>
      </c>
      <c r="I49" s="23">
        <v>4</v>
      </c>
      <c r="J49" s="23">
        <v>1</v>
      </c>
      <c r="K49" s="23">
        <f t="shared" si="3"/>
        <v>64</v>
      </c>
      <c r="L49" s="23">
        <f t="shared" si="4"/>
        <v>196364.40854109416</v>
      </c>
      <c r="M49" s="23">
        <v>0</v>
      </c>
      <c r="N49" s="23">
        <v>0</v>
      </c>
      <c r="O49" s="23">
        <v>14279.4</v>
      </c>
      <c r="P49" s="23">
        <f>O49+N49+M49+1</f>
        <v>14280.4</v>
      </c>
      <c r="Q49" s="23">
        <f>L49/P49</f>
        <v>13.750623829941329</v>
      </c>
      <c r="R49" s="23">
        <f t="shared" si="0"/>
        <v>4.5644631755498842E-2</v>
      </c>
    </row>
    <row r="50" spans="1:18" x14ac:dyDescent="0.25">
      <c r="A50" s="23" t="s">
        <v>388</v>
      </c>
      <c r="B50" s="23" t="s">
        <v>389</v>
      </c>
      <c r="C50" s="23">
        <v>3781</v>
      </c>
      <c r="D50" s="23">
        <v>1</v>
      </c>
      <c r="E50" s="23">
        <v>1</v>
      </c>
      <c r="F50" s="23">
        <v>1</v>
      </c>
      <c r="G50" s="23">
        <v>40.200000000000003</v>
      </c>
      <c r="H50" s="23">
        <v>2</v>
      </c>
      <c r="I50" s="23">
        <v>4</v>
      </c>
      <c r="J50" s="23">
        <v>1</v>
      </c>
      <c r="K50" s="23">
        <f t="shared" si="3"/>
        <v>44.2</v>
      </c>
      <c r="L50" s="23">
        <f t="shared" si="4"/>
        <v>167120.20000000001</v>
      </c>
      <c r="M50" s="23">
        <v>0</v>
      </c>
      <c r="N50" s="23">
        <v>0</v>
      </c>
      <c r="O50" s="23">
        <v>13755.5</v>
      </c>
      <c r="P50" s="23">
        <f>O50+N50+M50+1</f>
        <v>13756.5</v>
      </c>
      <c r="Q50" s="23">
        <f>L50/P50</f>
        <v>12.148453458365138</v>
      </c>
      <c r="R50" s="23">
        <f t="shared" si="0"/>
        <v>4.0326292927777597E-2</v>
      </c>
    </row>
    <row r="51" spans="1:18" x14ac:dyDescent="0.25">
      <c r="A51" s="23" t="s">
        <v>157</v>
      </c>
      <c r="B51" s="23" t="s">
        <v>158</v>
      </c>
      <c r="C51" s="23">
        <v>4404.0517678161941</v>
      </c>
      <c r="D51" s="23">
        <v>2</v>
      </c>
      <c r="E51" s="23">
        <v>1</v>
      </c>
      <c r="F51" s="23">
        <v>1</v>
      </c>
      <c r="G51" s="23">
        <v>79.2</v>
      </c>
      <c r="H51" s="23">
        <v>0</v>
      </c>
      <c r="I51" s="23">
        <v>4</v>
      </c>
      <c r="J51" s="23">
        <v>1</v>
      </c>
      <c r="K51" s="23">
        <f t="shared" si="3"/>
        <v>92.2</v>
      </c>
      <c r="L51" s="23">
        <f t="shared" si="4"/>
        <v>406053.57299265312</v>
      </c>
      <c r="M51" s="23">
        <v>1</v>
      </c>
      <c r="N51" s="23">
        <v>0</v>
      </c>
      <c r="O51" s="23">
        <v>3460.569</v>
      </c>
      <c r="P51" s="23">
        <f>O51+N51+M51+1</f>
        <v>3462.569</v>
      </c>
      <c r="Q51" s="23">
        <f>L51/P51</f>
        <v>117.26945311202553</v>
      </c>
      <c r="R51" s="23">
        <f t="shared" si="0"/>
        <v>0.38927113923455953</v>
      </c>
    </row>
    <row r="52" spans="1:18" x14ac:dyDescent="0.25">
      <c r="A52" s="23" t="s">
        <v>125</v>
      </c>
      <c r="B52" s="23" t="s">
        <v>126</v>
      </c>
      <c r="C52" s="23">
        <v>47415.559871135112</v>
      </c>
      <c r="D52" s="23">
        <v>1</v>
      </c>
      <c r="E52" s="23">
        <v>0</v>
      </c>
      <c r="F52" s="23">
        <v>1</v>
      </c>
      <c r="G52" s="23">
        <v>58.8</v>
      </c>
      <c r="H52" s="23">
        <v>0</v>
      </c>
      <c r="I52" s="23">
        <v>1</v>
      </c>
      <c r="J52" s="23">
        <v>1</v>
      </c>
      <c r="K52" s="23">
        <f t="shared" si="3"/>
        <v>70.8</v>
      </c>
      <c r="L52" s="23">
        <f t="shared" si="4"/>
        <v>3357021.638876366</v>
      </c>
      <c r="M52" s="23">
        <v>0</v>
      </c>
      <c r="N52" s="23">
        <v>0</v>
      </c>
      <c r="O52" s="23">
        <v>15227.52</v>
      </c>
      <c r="P52" s="23">
        <f>O52+N52+M52+1</f>
        <v>15228.52</v>
      </c>
      <c r="Q52" s="23">
        <f>L52/P52</f>
        <v>220.4430659628359</v>
      </c>
      <c r="R52" s="23">
        <f t="shared" si="0"/>
        <v>0.73175171493071955</v>
      </c>
    </row>
    <row r="53" spans="1:18" x14ac:dyDescent="0.25">
      <c r="A53" s="23" t="s">
        <v>123</v>
      </c>
      <c r="B53" s="23" t="s">
        <v>124</v>
      </c>
      <c r="C53" s="23">
        <v>40850.35237349481</v>
      </c>
      <c r="D53" s="23">
        <v>1</v>
      </c>
      <c r="E53" s="23">
        <v>0</v>
      </c>
      <c r="F53" s="23">
        <v>1</v>
      </c>
      <c r="G53" s="23">
        <v>80.5</v>
      </c>
      <c r="H53" s="23">
        <v>0</v>
      </c>
      <c r="I53" s="23">
        <v>2</v>
      </c>
      <c r="J53" s="23">
        <v>1</v>
      </c>
      <c r="K53" s="23">
        <f t="shared" si="3"/>
        <v>91.5</v>
      </c>
      <c r="L53" s="23">
        <f t="shared" si="4"/>
        <v>3737807.2421747753</v>
      </c>
      <c r="M53" s="23">
        <v>0</v>
      </c>
      <c r="N53" s="23">
        <v>0</v>
      </c>
      <c r="O53" s="23">
        <v>16938.09</v>
      </c>
      <c r="P53" s="23">
        <f>O53+N53+M53+1</f>
        <v>16939.09</v>
      </c>
      <c r="Q53" s="23">
        <f>L53/P53</f>
        <v>220.66163189255002</v>
      </c>
      <c r="R53" s="23">
        <f t="shared" si="0"/>
        <v>0.73247723556887234</v>
      </c>
    </row>
    <row r="54" spans="1:18" x14ac:dyDescent="0.25">
      <c r="A54" s="23" t="s">
        <v>329</v>
      </c>
      <c r="B54" s="23" t="s">
        <v>330</v>
      </c>
      <c r="C54" s="23">
        <v>504.91049090368733</v>
      </c>
      <c r="D54" s="23">
        <v>2</v>
      </c>
      <c r="E54" s="23">
        <v>1</v>
      </c>
      <c r="F54" s="23">
        <v>1</v>
      </c>
      <c r="G54" s="23">
        <v>15.6</v>
      </c>
      <c r="H54" s="23">
        <v>0</v>
      </c>
      <c r="I54" s="23">
        <v>4</v>
      </c>
      <c r="J54" s="23">
        <v>0</v>
      </c>
      <c r="K54" s="23">
        <f t="shared" si="3"/>
        <v>29.6</v>
      </c>
      <c r="L54" s="23">
        <f t="shared" si="4"/>
        <v>14945.350530749145</v>
      </c>
      <c r="M54" s="23">
        <v>1</v>
      </c>
      <c r="N54" s="23">
        <v>0</v>
      </c>
      <c r="O54" s="23">
        <v>17216.169999999998</v>
      </c>
      <c r="P54" s="23">
        <f>O54+N54+M54+1</f>
        <v>17218.169999999998</v>
      </c>
      <c r="Q54" s="23">
        <f>L54/P54</f>
        <v>0.86799877865935504</v>
      </c>
      <c r="R54" s="23">
        <f t="shared" si="0"/>
        <v>2.8812863406138321E-3</v>
      </c>
    </row>
    <row r="55" spans="1:18" x14ac:dyDescent="0.25">
      <c r="A55" s="23" t="s">
        <v>307</v>
      </c>
      <c r="B55" s="23" t="s">
        <v>308</v>
      </c>
      <c r="C55" s="23">
        <v>3528.7315108497623</v>
      </c>
      <c r="D55" s="23">
        <v>1</v>
      </c>
      <c r="E55" s="23">
        <v>1</v>
      </c>
      <c r="F55" s="23">
        <v>1</v>
      </c>
      <c r="G55" s="23">
        <v>29.2</v>
      </c>
      <c r="H55" s="23">
        <v>2</v>
      </c>
      <c r="I55" s="23">
        <v>3</v>
      </c>
      <c r="J55" s="23">
        <v>1</v>
      </c>
      <c r="K55" s="23">
        <f t="shared" si="3"/>
        <v>34.200000000000003</v>
      </c>
      <c r="L55" s="23">
        <f t="shared" si="4"/>
        <v>120682.61767106189</v>
      </c>
      <c r="M55" s="23">
        <v>0</v>
      </c>
      <c r="N55" s="23">
        <v>0</v>
      </c>
      <c r="O55" s="23">
        <v>13618.09</v>
      </c>
      <c r="P55" s="23">
        <f>O55+N55+M55+1</f>
        <v>13619.09</v>
      </c>
      <c r="Q55" s="23">
        <f>L55/P55</f>
        <v>8.8612835124124949</v>
      </c>
      <c r="R55" s="23">
        <f t="shared" si="0"/>
        <v>2.9414667131277886E-2</v>
      </c>
    </row>
    <row r="56" spans="1:18" x14ac:dyDescent="0.25">
      <c r="A56" s="23" t="s">
        <v>113</v>
      </c>
      <c r="B56" s="23" t="s">
        <v>114</v>
      </c>
      <c r="C56" s="23">
        <v>43931.691708856371</v>
      </c>
      <c r="D56" s="23">
        <v>1</v>
      </c>
      <c r="E56" s="23">
        <v>0</v>
      </c>
      <c r="F56" s="23">
        <v>1</v>
      </c>
      <c r="G56" s="23">
        <v>112</v>
      </c>
      <c r="H56" s="23">
        <v>0</v>
      </c>
      <c r="I56" s="23">
        <v>2</v>
      </c>
      <c r="J56" s="23">
        <v>1</v>
      </c>
      <c r="K56" s="23">
        <f t="shared" si="3"/>
        <v>123</v>
      </c>
      <c r="L56" s="23">
        <f t="shared" si="4"/>
        <v>5403598.0801893333</v>
      </c>
      <c r="M56" s="23">
        <v>0</v>
      </c>
      <c r="N56" s="23">
        <v>0</v>
      </c>
      <c r="O56" s="23">
        <v>16082.09</v>
      </c>
      <c r="P56" s="23">
        <f>O56+N56+M56+1</f>
        <v>16083.09</v>
      </c>
      <c r="Q56" s="23">
        <f>L56/P56</f>
        <v>335.98009338935077</v>
      </c>
      <c r="R56" s="23">
        <f t="shared" si="0"/>
        <v>1.1152721381660007</v>
      </c>
    </row>
    <row r="57" spans="1:18" x14ac:dyDescent="0.25">
      <c r="A57" s="23" t="s">
        <v>323</v>
      </c>
      <c r="B57" s="23" t="s">
        <v>324</v>
      </c>
      <c r="C57" s="23">
        <v>1641.8259218243936</v>
      </c>
      <c r="D57" s="23">
        <v>2</v>
      </c>
      <c r="E57" s="23">
        <v>4</v>
      </c>
      <c r="F57" s="23">
        <v>1</v>
      </c>
      <c r="G57" s="23">
        <v>23.4</v>
      </c>
      <c r="H57" s="23">
        <v>1</v>
      </c>
      <c r="I57" s="23">
        <v>4</v>
      </c>
      <c r="J57" s="23">
        <v>1</v>
      </c>
      <c r="K57" s="23">
        <f t="shared" si="3"/>
        <v>36.4</v>
      </c>
      <c r="L57" s="23">
        <f t="shared" si="4"/>
        <v>59762.463554407928</v>
      </c>
      <c r="M57" s="23">
        <v>1</v>
      </c>
      <c r="N57" s="23">
        <v>0</v>
      </c>
      <c r="O57" s="23">
        <v>15472.97</v>
      </c>
      <c r="P57" s="23">
        <f>O57+N57+M57+1</f>
        <v>15474.97</v>
      </c>
      <c r="Q57" s="23">
        <f>L57/P57</f>
        <v>3.8618791218598765</v>
      </c>
      <c r="R57" s="23">
        <f t="shared" si="0"/>
        <v>1.2819349331461963E-2</v>
      </c>
    </row>
    <row r="58" spans="1:18" x14ac:dyDescent="0.25">
      <c r="A58" s="23" t="s">
        <v>147</v>
      </c>
      <c r="B58" s="23" t="s">
        <v>148</v>
      </c>
      <c r="C58" s="23">
        <v>22494.378185990234</v>
      </c>
      <c r="D58" s="23">
        <v>1</v>
      </c>
      <c r="E58" s="23">
        <v>1</v>
      </c>
      <c r="F58" s="23">
        <v>1</v>
      </c>
      <c r="G58" s="23">
        <v>89.3</v>
      </c>
      <c r="H58" s="23">
        <v>0</v>
      </c>
      <c r="I58" s="23">
        <v>3</v>
      </c>
      <c r="J58" s="23">
        <v>0</v>
      </c>
      <c r="K58" s="23">
        <f t="shared" si="3"/>
        <v>101.3</v>
      </c>
      <c r="L58" s="23">
        <f t="shared" si="4"/>
        <v>2278680.5102408105</v>
      </c>
      <c r="M58" s="23">
        <v>0</v>
      </c>
      <c r="N58" s="23">
        <v>0</v>
      </c>
      <c r="O58" s="23">
        <v>15219.61</v>
      </c>
      <c r="P58" s="23">
        <f>O58+N58+M58+1</f>
        <v>15220.61</v>
      </c>
      <c r="Q58" s="23">
        <f>L58/P58</f>
        <v>149.71019625631368</v>
      </c>
      <c r="R58" s="23">
        <f t="shared" si="0"/>
        <v>0.49695685538886974</v>
      </c>
    </row>
    <row r="59" spans="1:18" x14ac:dyDescent="0.25">
      <c r="A59" s="23" t="s">
        <v>185</v>
      </c>
      <c r="B59" s="23" t="s">
        <v>186</v>
      </c>
      <c r="C59" s="23">
        <v>7584.6638097766318</v>
      </c>
      <c r="D59" s="23">
        <v>2</v>
      </c>
      <c r="E59" s="23">
        <v>2</v>
      </c>
      <c r="F59" s="23">
        <v>1</v>
      </c>
      <c r="G59" s="23">
        <v>82.8</v>
      </c>
      <c r="H59" s="23">
        <v>0</v>
      </c>
      <c r="I59" s="23">
        <v>2</v>
      </c>
      <c r="J59" s="23">
        <v>1</v>
      </c>
      <c r="K59" s="23">
        <f t="shared" si="3"/>
        <v>98.8</v>
      </c>
      <c r="L59" s="23">
        <f t="shared" si="4"/>
        <v>749364.78440593125</v>
      </c>
      <c r="M59" s="23">
        <v>1</v>
      </c>
      <c r="N59" s="23">
        <v>0</v>
      </c>
      <c r="O59" s="23">
        <v>15993.04</v>
      </c>
      <c r="P59" s="23">
        <f>O59+N59+M59+1</f>
        <v>15995.04</v>
      </c>
      <c r="Q59" s="23">
        <f>L59/P59</f>
        <v>46.849822470336505</v>
      </c>
      <c r="R59" s="23">
        <f t="shared" si="0"/>
        <v>0.15551606391941633</v>
      </c>
    </row>
    <row r="60" spans="1:18" x14ac:dyDescent="0.25">
      <c r="A60" s="23" t="s">
        <v>355</v>
      </c>
      <c r="B60" s="23" t="s">
        <v>356</v>
      </c>
      <c r="C60" s="23">
        <v>487.34571237240203</v>
      </c>
      <c r="D60" s="23">
        <v>1</v>
      </c>
      <c r="E60" s="23">
        <v>1</v>
      </c>
      <c r="F60" s="23">
        <v>1</v>
      </c>
      <c r="G60" s="23">
        <v>1.1599999999999999</v>
      </c>
      <c r="H60" s="23">
        <v>2</v>
      </c>
      <c r="I60" s="23">
        <v>4</v>
      </c>
      <c r="J60" s="23">
        <v>0</v>
      </c>
      <c r="K60" s="23">
        <f t="shared" si="3"/>
        <v>6.16</v>
      </c>
      <c r="L60" s="23">
        <f t="shared" si="4"/>
        <v>3002.0495882139967</v>
      </c>
      <c r="M60" s="23">
        <v>0</v>
      </c>
      <c r="N60" s="23">
        <v>0</v>
      </c>
      <c r="O60" s="23">
        <v>16778.009999999998</v>
      </c>
      <c r="P60" s="23">
        <f>O60+N60+M60+1</f>
        <v>16779.009999999998</v>
      </c>
      <c r="Q60" s="23">
        <f>L60/P60</f>
        <v>0.17891696758116224</v>
      </c>
      <c r="R60" s="23">
        <f t="shared" si="0"/>
        <v>5.9390753474546326E-4</v>
      </c>
    </row>
    <row r="61" spans="1:18" x14ac:dyDescent="0.25">
      <c r="A61" s="23" t="s">
        <v>367</v>
      </c>
      <c r="B61" s="23" t="s">
        <v>368</v>
      </c>
      <c r="C61" s="23">
        <v>559.22475197110953</v>
      </c>
      <c r="D61" s="23">
        <v>1</v>
      </c>
      <c r="E61" s="23">
        <v>1</v>
      </c>
      <c r="F61" s="23">
        <v>1</v>
      </c>
      <c r="G61" s="23">
        <v>13.1</v>
      </c>
      <c r="H61" s="23">
        <v>1</v>
      </c>
      <c r="I61" s="23">
        <v>4</v>
      </c>
      <c r="J61" s="23">
        <v>0</v>
      </c>
      <c r="K61" s="23">
        <f t="shared" si="3"/>
        <v>21.1</v>
      </c>
      <c r="L61" s="23">
        <f t="shared" si="4"/>
        <v>11799.642266590412</v>
      </c>
      <c r="M61" s="23">
        <v>0</v>
      </c>
      <c r="N61" s="23">
        <v>0</v>
      </c>
      <c r="O61" s="23">
        <v>17007.96</v>
      </c>
      <c r="P61" s="23">
        <f>O61+N61+M61+1</f>
        <v>17008.96</v>
      </c>
      <c r="Q61" s="23">
        <f>L61/P61</f>
        <v>0.69373096688982827</v>
      </c>
      <c r="R61" s="23">
        <f t="shared" si="0"/>
        <v>2.3028114878775995E-3</v>
      </c>
    </row>
    <row r="62" spans="1:18" x14ac:dyDescent="0.25">
      <c r="A62" s="23" t="s">
        <v>241</v>
      </c>
      <c r="B62" s="23" t="s">
        <v>242</v>
      </c>
      <c r="C62" s="23">
        <v>3759.3835470970203</v>
      </c>
      <c r="D62" s="23">
        <v>2</v>
      </c>
      <c r="E62" s="23">
        <v>1</v>
      </c>
      <c r="F62" s="23">
        <v>1</v>
      </c>
      <c r="G62" s="23">
        <v>41</v>
      </c>
      <c r="H62" s="23">
        <v>1</v>
      </c>
      <c r="I62" s="23">
        <v>4</v>
      </c>
      <c r="J62" s="23">
        <v>0</v>
      </c>
      <c r="K62" s="23">
        <f t="shared" si="3"/>
        <v>52</v>
      </c>
      <c r="L62" s="23">
        <f t="shared" si="4"/>
        <v>195487.94444904506</v>
      </c>
      <c r="M62" s="23">
        <v>1</v>
      </c>
      <c r="N62" s="23">
        <v>0</v>
      </c>
      <c r="O62" s="23">
        <v>15807.18</v>
      </c>
      <c r="P62" s="23">
        <f>O62+N62+M62+1</f>
        <v>15809.18</v>
      </c>
      <c r="Q62" s="23">
        <f>L62/P62</f>
        <v>12.365470217243718</v>
      </c>
      <c r="R62" s="23">
        <f t="shared" si="0"/>
        <v>4.1046671156888599E-2</v>
      </c>
    </row>
    <row r="63" spans="1:18" x14ac:dyDescent="0.25">
      <c r="A63" s="23" t="s">
        <v>319</v>
      </c>
      <c r="B63" s="23" t="s">
        <v>320</v>
      </c>
      <c r="C63" s="23">
        <v>766.87217394271215</v>
      </c>
      <c r="D63" s="23">
        <v>1</v>
      </c>
      <c r="E63" s="23">
        <v>1</v>
      </c>
      <c r="F63" s="23">
        <v>1</v>
      </c>
      <c r="G63" s="23">
        <v>18.8</v>
      </c>
      <c r="H63" s="23">
        <v>1</v>
      </c>
      <c r="I63" s="23">
        <v>5</v>
      </c>
      <c r="J63" s="23">
        <v>0</v>
      </c>
      <c r="K63" s="23">
        <f t="shared" si="3"/>
        <v>25.8</v>
      </c>
      <c r="L63" s="23">
        <f t="shared" si="4"/>
        <v>19785.302087721975</v>
      </c>
      <c r="M63" s="23">
        <v>0</v>
      </c>
      <c r="N63" s="23">
        <v>0</v>
      </c>
      <c r="O63" s="23">
        <v>15557.99</v>
      </c>
      <c r="P63" s="23">
        <f>O63+N63+M63+1</f>
        <v>15558.99</v>
      </c>
      <c r="Q63" s="23">
        <f>L63/P63</f>
        <v>1.2716315189946119</v>
      </c>
      <c r="R63" s="23">
        <f t="shared" si="0"/>
        <v>4.2211286652179729E-3</v>
      </c>
    </row>
    <row r="64" spans="1:18" x14ac:dyDescent="0.25">
      <c r="A64" s="23" t="s">
        <v>271</v>
      </c>
      <c r="B64" s="23" t="s">
        <v>272</v>
      </c>
      <c r="C64" s="23">
        <v>2339</v>
      </c>
      <c r="D64" s="23">
        <v>1</v>
      </c>
      <c r="E64" s="23">
        <v>1</v>
      </c>
      <c r="F64" s="23">
        <v>1</v>
      </c>
      <c r="G64" s="23">
        <v>51.9</v>
      </c>
      <c r="H64" s="23">
        <v>1</v>
      </c>
      <c r="I64" s="23">
        <v>4</v>
      </c>
      <c r="J64" s="23">
        <v>1</v>
      </c>
      <c r="K64" s="23">
        <f t="shared" si="3"/>
        <v>58.9</v>
      </c>
      <c r="L64" s="23">
        <f t="shared" si="4"/>
        <v>137767.1</v>
      </c>
      <c r="M64" s="23">
        <v>0</v>
      </c>
      <c r="N64" s="23">
        <v>0</v>
      </c>
      <c r="O64" s="23">
        <v>13955.25</v>
      </c>
      <c r="P64" s="23">
        <f>O64+N64+M64+1</f>
        <v>13956.25</v>
      </c>
      <c r="Q64" s="23">
        <f>L64/P64</f>
        <v>9.8713551276309897</v>
      </c>
      <c r="R64" s="23">
        <f t="shared" si="0"/>
        <v>3.2767558425048873E-2</v>
      </c>
    </row>
    <row r="65" spans="1:18" x14ac:dyDescent="0.25">
      <c r="A65" s="23" t="s">
        <v>95</v>
      </c>
      <c r="B65" s="23" t="s">
        <v>96</v>
      </c>
      <c r="C65" s="23">
        <v>36707</v>
      </c>
      <c r="D65" s="23">
        <v>2</v>
      </c>
      <c r="E65" s="23">
        <v>0</v>
      </c>
      <c r="F65" s="23">
        <v>1</v>
      </c>
      <c r="G65" s="23">
        <v>198.5</v>
      </c>
      <c r="H65" s="23">
        <v>1</v>
      </c>
      <c r="I65" s="23">
        <v>2</v>
      </c>
      <c r="J65" s="23">
        <v>1</v>
      </c>
      <c r="K65" s="23">
        <f t="shared" si="3"/>
        <v>209.5</v>
      </c>
      <c r="L65" s="23">
        <f t="shared" si="4"/>
        <v>7690116.5</v>
      </c>
      <c r="M65" s="23">
        <v>1</v>
      </c>
      <c r="N65" s="23">
        <v>0</v>
      </c>
      <c r="O65" s="23">
        <v>7393.6970000000001</v>
      </c>
      <c r="P65" s="23">
        <f>O65+N65+M65+1</f>
        <v>7395.6970000000001</v>
      </c>
      <c r="Q65" s="23">
        <f>L65/P65</f>
        <v>1039.8095676445371</v>
      </c>
      <c r="R65" s="23">
        <f t="shared" si="0"/>
        <v>3.4516052070040422</v>
      </c>
    </row>
    <row r="66" spans="1:18" x14ac:dyDescent="0.25">
      <c r="A66" s="23" t="s">
        <v>179</v>
      </c>
      <c r="B66" s="23" t="s">
        <v>180</v>
      </c>
      <c r="C66" s="23">
        <v>12784.295608346853</v>
      </c>
      <c r="D66" s="23">
        <v>1</v>
      </c>
      <c r="E66" s="23">
        <v>2</v>
      </c>
      <c r="F66" s="23">
        <v>1</v>
      </c>
      <c r="G66" s="23">
        <v>49.2</v>
      </c>
      <c r="H66" s="23">
        <v>0</v>
      </c>
      <c r="I66" s="23">
        <v>3</v>
      </c>
      <c r="J66" s="23">
        <v>1</v>
      </c>
      <c r="K66" s="23">
        <f t="shared" si="3"/>
        <v>61.2</v>
      </c>
      <c r="L66" s="23">
        <f t="shared" si="4"/>
        <v>782398.89123082743</v>
      </c>
      <c r="M66" s="23">
        <v>0</v>
      </c>
      <c r="N66" s="23">
        <v>0</v>
      </c>
      <c r="O66" s="23">
        <v>15733.1</v>
      </c>
      <c r="P66" s="23">
        <f>O66+N66+M66+1</f>
        <v>15734.1</v>
      </c>
      <c r="Q66" s="23">
        <f>L66/P66</f>
        <v>49.726319982129731</v>
      </c>
      <c r="R66" s="23">
        <f t="shared" ref="R66:R129" si="5">(Q66/$Q$153)*100</f>
        <v>0.16506447941642952</v>
      </c>
    </row>
    <row r="67" spans="1:18" x14ac:dyDescent="0.25">
      <c r="A67" s="23" t="s">
        <v>105</v>
      </c>
      <c r="B67" s="23" t="s">
        <v>106</v>
      </c>
      <c r="C67" s="23">
        <v>44377.373901503925</v>
      </c>
      <c r="D67" s="23">
        <v>1</v>
      </c>
      <c r="E67" s="23">
        <v>0</v>
      </c>
      <c r="F67" s="23">
        <v>1</v>
      </c>
      <c r="G67" s="23">
        <v>65.099999999999994</v>
      </c>
      <c r="H67" s="23">
        <v>0</v>
      </c>
      <c r="I67" s="23">
        <v>1</v>
      </c>
      <c r="J67" s="23">
        <v>1</v>
      </c>
      <c r="K67" s="23">
        <f t="shared" si="3"/>
        <v>77.099999999999994</v>
      </c>
      <c r="L67" s="23">
        <f t="shared" si="4"/>
        <v>3421495.5278059524</v>
      </c>
      <c r="M67" s="23">
        <v>0</v>
      </c>
      <c r="N67" s="23">
        <v>0</v>
      </c>
      <c r="O67" s="23">
        <v>16766.689999999999</v>
      </c>
      <c r="P67" s="23">
        <f>O67+N67+M67+1</f>
        <v>16767.689999999999</v>
      </c>
      <c r="Q67" s="23">
        <f>L67/P67</f>
        <v>204.05288550813813</v>
      </c>
      <c r="R67" s="23">
        <f t="shared" si="5"/>
        <v>0.67734518323345572</v>
      </c>
    </row>
    <row r="68" spans="1:18" x14ac:dyDescent="0.25">
      <c r="A68" s="23" t="s">
        <v>283</v>
      </c>
      <c r="B68" s="23" t="s">
        <v>284</v>
      </c>
      <c r="C68" s="23">
        <v>1449.6648745246284</v>
      </c>
      <c r="D68" s="23">
        <v>2</v>
      </c>
      <c r="E68" s="23">
        <v>0</v>
      </c>
      <c r="F68" s="23">
        <v>1</v>
      </c>
      <c r="G68" s="23">
        <v>39.200000000000003</v>
      </c>
      <c r="H68" s="23">
        <v>3</v>
      </c>
      <c r="I68" s="23">
        <v>4</v>
      </c>
      <c r="J68" s="23">
        <v>1</v>
      </c>
      <c r="K68" s="23">
        <f t="shared" si="3"/>
        <v>42.2</v>
      </c>
      <c r="L68" s="23">
        <f t="shared" si="4"/>
        <v>61175.857704939321</v>
      </c>
      <c r="M68" s="23">
        <v>1</v>
      </c>
      <c r="N68" s="23">
        <v>0</v>
      </c>
      <c r="O68" s="23">
        <v>10363.85</v>
      </c>
      <c r="P68" s="23">
        <f>O68+N68+M68+1</f>
        <v>10365.85</v>
      </c>
      <c r="Q68" s="23">
        <f>L68/P68</f>
        <v>5.9016730615375792</v>
      </c>
      <c r="R68" s="23">
        <f t="shared" si="5"/>
        <v>1.95903616422601E-2</v>
      </c>
    </row>
    <row r="69" spans="1:18" x14ac:dyDescent="0.25">
      <c r="A69" s="23" t="s">
        <v>229</v>
      </c>
      <c r="B69" s="23" t="s">
        <v>230</v>
      </c>
      <c r="C69" s="23">
        <v>3700.5235380944714</v>
      </c>
      <c r="D69" s="23">
        <v>1</v>
      </c>
      <c r="E69" s="23">
        <v>4</v>
      </c>
      <c r="F69" s="23">
        <v>1</v>
      </c>
      <c r="G69" s="23">
        <v>46.7</v>
      </c>
      <c r="H69" s="23">
        <v>1</v>
      </c>
      <c r="I69" s="23">
        <v>4</v>
      </c>
      <c r="J69" s="23">
        <v>1</v>
      </c>
      <c r="K69" s="23">
        <f t="shared" si="3"/>
        <v>56.7</v>
      </c>
      <c r="L69" s="23">
        <f t="shared" si="4"/>
        <v>209819.68460995654</v>
      </c>
      <c r="M69" s="23">
        <v>0</v>
      </c>
      <c r="N69" s="23">
        <v>0</v>
      </c>
      <c r="O69" s="23">
        <v>5410.6559999999999</v>
      </c>
      <c r="P69" s="23">
        <f>O69+N69+M69+1</f>
        <v>5411.6559999999999</v>
      </c>
      <c r="Q69" s="23">
        <f>L69/P69</f>
        <v>38.771807485537984</v>
      </c>
      <c r="R69" s="23">
        <f t="shared" si="5"/>
        <v>0.12870142453602601</v>
      </c>
    </row>
    <row r="70" spans="1:18" x14ac:dyDescent="0.25">
      <c r="A70" s="23" t="s">
        <v>374</v>
      </c>
      <c r="B70" s="23" t="s">
        <v>375</v>
      </c>
      <c r="C70" s="23">
        <v>7326.1247281128726</v>
      </c>
      <c r="D70" s="23">
        <v>4</v>
      </c>
      <c r="E70" s="23">
        <v>4</v>
      </c>
      <c r="F70" s="23">
        <v>1</v>
      </c>
      <c r="G70" s="23">
        <v>57.7</v>
      </c>
      <c r="H70" s="23">
        <v>1</v>
      </c>
      <c r="I70" s="23">
        <v>4</v>
      </c>
      <c r="J70" s="23">
        <v>0</v>
      </c>
      <c r="K70" s="23">
        <f t="shared" si="3"/>
        <v>77.7</v>
      </c>
      <c r="L70" s="23">
        <f t="shared" si="4"/>
        <v>569239.8913743702</v>
      </c>
      <c r="M70" s="23">
        <v>0</v>
      </c>
      <c r="N70" s="23">
        <v>0</v>
      </c>
      <c r="O70" s="23">
        <v>12821.57</v>
      </c>
      <c r="P70" s="23">
        <f>O70+N70+M70+1</f>
        <v>12822.57</v>
      </c>
      <c r="Q70" s="23">
        <f>L70/P70</f>
        <v>44.39358813204921</v>
      </c>
      <c r="R70" s="23">
        <f t="shared" si="5"/>
        <v>0.14736269478774011</v>
      </c>
    </row>
    <row r="71" spans="1:18" x14ac:dyDescent="0.25">
      <c r="A71" s="23" t="s">
        <v>390</v>
      </c>
      <c r="B71" s="23" t="s">
        <v>391</v>
      </c>
      <c r="C71" s="23">
        <v>6650.2290567405535</v>
      </c>
      <c r="D71" s="23">
        <v>1</v>
      </c>
      <c r="E71" s="23">
        <v>1</v>
      </c>
      <c r="F71" s="23">
        <v>1</v>
      </c>
      <c r="G71" s="23">
        <v>5.9</v>
      </c>
      <c r="H71" s="23">
        <v>4</v>
      </c>
      <c r="I71" s="23">
        <v>5</v>
      </c>
      <c r="J71" s="23">
        <v>0</v>
      </c>
      <c r="K71" s="23">
        <f t="shared" si="3"/>
        <v>3.9000000000000004</v>
      </c>
      <c r="L71" s="23">
        <f t="shared" si="4"/>
        <v>25935.89332128816</v>
      </c>
      <c r="M71" s="23">
        <v>0</v>
      </c>
      <c r="N71" s="23">
        <v>0</v>
      </c>
      <c r="O71" s="23">
        <v>13286.64</v>
      </c>
      <c r="P71" s="23">
        <f>O71+N71+M71+1</f>
        <v>13287.64</v>
      </c>
      <c r="Q71" s="23">
        <f>L71/P71</f>
        <v>1.951881095611272</v>
      </c>
      <c r="R71" s="23">
        <f t="shared" si="5"/>
        <v>6.4791892310878734E-3</v>
      </c>
    </row>
    <row r="72" spans="1:18" x14ac:dyDescent="0.25">
      <c r="A72" s="23" t="s">
        <v>107</v>
      </c>
      <c r="B72" s="23" t="s">
        <v>108</v>
      </c>
      <c r="C72" s="23">
        <v>48391</v>
      </c>
      <c r="D72" s="23">
        <v>2</v>
      </c>
      <c r="E72" s="23">
        <v>0</v>
      </c>
      <c r="F72" s="23">
        <v>1</v>
      </c>
      <c r="G72" s="23">
        <v>162</v>
      </c>
      <c r="H72" s="23">
        <v>0</v>
      </c>
      <c r="I72" s="23">
        <v>2</v>
      </c>
      <c r="J72" s="23">
        <v>1</v>
      </c>
      <c r="K72" s="23">
        <f t="shared" si="3"/>
        <v>176</v>
      </c>
      <c r="L72" s="23">
        <f t="shared" si="4"/>
        <v>8516816</v>
      </c>
      <c r="M72" s="23">
        <v>1</v>
      </c>
      <c r="N72" s="23">
        <v>0</v>
      </c>
      <c r="O72" s="23">
        <v>17255.5</v>
      </c>
      <c r="P72" s="23">
        <f>O72+N72+M72+1</f>
        <v>17257.5</v>
      </c>
      <c r="Q72" s="23">
        <f>L72/P72</f>
        <v>493.51389251050267</v>
      </c>
      <c r="R72" s="23">
        <f t="shared" si="5"/>
        <v>1.6381991223419896</v>
      </c>
    </row>
    <row r="73" spans="1:18" x14ac:dyDescent="0.25">
      <c r="A73" s="23" t="s">
        <v>149</v>
      </c>
      <c r="B73" s="23" t="s">
        <v>150</v>
      </c>
      <c r="C73" s="23">
        <v>32514.367351290217</v>
      </c>
      <c r="D73" s="23">
        <v>2</v>
      </c>
      <c r="E73" s="23">
        <v>2</v>
      </c>
      <c r="F73" s="23">
        <v>1</v>
      </c>
      <c r="G73" s="23">
        <v>98.7</v>
      </c>
      <c r="H73" s="23">
        <v>4</v>
      </c>
      <c r="I73" s="23">
        <v>2</v>
      </c>
      <c r="J73" s="23">
        <v>1</v>
      </c>
      <c r="K73" s="23">
        <f t="shared" si="3"/>
        <v>102.7</v>
      </c>
      <c r="L73" s="23">
        <f t="shared" si="4"/>
        <v>3339225.5269775055</v>
      </c>
      <c r="M73" s="23">
        <v>1</v>
      </c>
      <c r="N73" s="23">
        <v>0</v>
      </c>
      <c r="O73" s="23">
        <v>14058.72</v>
      </c>
      <c r="P73" s="23">
        <f>O73+N73+M73+1</f>
        <v>14060.72</v>
      </c>
      <c r="Q73" s="23">
        <f>L73/P73</f>
        <v>237.48609793648586</v>
      </c>
      <c r="R73" s="23">
        <f t="shared" si="5"/>
        <v>0.78832536046529922</v>
      </c>
    </row>
    <row r="74" spans="1:18" x14ac:dyDescent="0.25">
      <c r="A74" s="23" t="s">
        <v>127</v>
      </c>
      <c r="B74" s="23" t="s">
        <v>128</v>
      </c>
      <c r="C74" s="23">
        <v>34854.397558321754</v>
      </c>
      <c r="D74" s="23">
        <v>1</v>
      </c>
      <c r="E74" s="23">
        <v>0</v>
      </c>
      <c r="F74" s="23">
        <v>1</v>
      </c>
      <c r="G74" s="23">
        <v>68.900000000000006</v>
      </c>
      <c r="H74" s="23">
        <v>0</v>
      </c>
      <c r="I74" s="23">
        <v>4</v>
      </c>
      <c r="J74" s="23">
        <v>1</v>
      </c>
      <c r="K74" s="23">
        <f t="shared" ref="K74:K137" si="6">(3*D74)+E74+F74+G74-(3*H74)-I74-J74+10</f>
        <v>77.900000000000006</v>
      </c>
      <c r="L74" s="23">
        <f t="shared" ref="L74:L137" si="7">K74*C74</f>
        <v>2715157.5697932648</v>
      </c>
      <c r="M74" s="23">
        <v>0</v>
      </c>
      <c r="N74" s="23">
        <v>0</v>
      </c>
      <c r="O74" s="23">
        <v>16232.27</v>
      </c>
      <c r="P74" s="23">
        <f>O74+N74+M74+1</f>
        <v>16233.27</v>
      </c>
      <c r="Q74" s="23">
        <f>L74/P74</f>
        <v>167.25881906684634</v>
      </c>
      <c r="R74" s="23">
        <f t="shared" si="5"/>
        <v>0.55520878896724091</v>
      </c>
    </row>
    <row r="75" spans="1:18" x14ac:dyDescent="0.25">
      <c r="A75" s="23" t="s">
        <v>207</v>
      </c>
      <c r="B75" s="23" t="s">
        <v>208</v>
      </c>
      <c r="C75" s="23">
        <v>5463.7620068211363</v>
      </c>
      <c r="D75" s="23">
        <v>2</v>
      </c>
      <c r="E75" s="23">
        <v>1</v>
      </c>
      <c r="F75" s="23">
        <v>1</v>
      </c>
      <c r="G75" s="23">
        <v>29</v>
      </c>
      <c r="H75" s="23">
        <v>1</v>
      </c>
      <c r="I75" s="23">
        <v>3</v>
      </c>
      <c r="J75" s="23">
        <v>1</v>
      </c>
      <c r="K75" s="23">
        <f t="shared" si="6"/>
        <v>40</v>
      </c>
      <c r="L75" s="23">
        <f t="shared" si="7"/>
        <v>218550.48027284545</v>
      </c>
      <c r="M75" s="23">
        <v>1</v>
      </c>
      <c r="N75" s="23">
        <v>0</v>
      </c>
      <c r="O75" s="23">
        <v>15126.16</v>
      </c>
      <c r="P75" s="23">
        <f>O75+N75+M75+1</f>
        <v>15128.16</v>
      </c>
      <c r="Q75" s="23">
        <f>L75/P75</f>
        <v>14.446600265521084</v>
      </c>
      <c r="R75" s="23">
        <f t="shared" si="5"/>
        <v>4.7954896984583953E-2</v>
      </c>
    </row>
    <row r="76" spans="1:18" x14ac:dyDescent="0.25">
      <c r="A76" s="23" t="s">
        <v>91</v>
      </c>
      <c r="B76" s="23" t="s">
        <v>92</v>
      </c>
      <c r="C76" s="23">
        <v>46679.265432230262</v>
      </c>
      <c r="D76" s="23">
        <v>1</v>
      </c>
      <c r="E76" s="23">
        <v>0</v>
      </c>
      <c r="F76" s="23">
        <v>1</v>
      </c>
      <c r="G76" s="23">
        <v>136</v>
      </c>
      <c r="H76" s="23">
        <v>0</v>
      </c>
      <c r="I76" s="23">
        <v>2</v>
      </c>
      <c r="J76" s="23">
        <v>1</v>
      </c>
      <c r="K76" s="23">
        <f t="shared" si="6"/>
        <v>147</v>
      </c>
      <c r="L76" s="23">
        <f t="shared" si="7"/>
        <v>6861852.0185378483</v>
      </c>
      <c r="M76" s="23">
        <v>0</v>
      </c>
      <c r="N76" s="23">
        <v>0</v>
      </c>
      <c r="O76" s="23">
        <v>7958.28</v>
      </c>
      <c r="P76" s="23">
        <f>O76+N76+M76+1</f>
        <v>7959.28</v>
      </c>
      <c r="Q76" s="23">
        <f>L76/P76</f>
        <v>862.11969154720634</v>
      </c>
      <c r="R76" s="23">
        <f t="shared" si="5"/>
        <v>2.8617709521040973</v>
      </c>
    </row>
    <row r="77" spans="1:18" x14ac:dyDescent="0.25">
      <c r="A77" s="23" t="s">
        <v>219</v>
      </c>
      <c r="B77" s="23" t="s">
        <v>220</v>
      </c>
      <c r="C77" s="23">
        <v>4896.6884466023748</v>
      </c>
      <c r="D77" s="23">
        <v>1</v>
      </c>
      <c r="E77" s="23">
        <v>1</v>
      </c>
      <c r="F77" s="23">
        <v>1</v>
      </c>
      <c r="G77" s="23">
        <v>72.900000000000006</v>
      </c>
      <c r="H77" s="23">
        <v>0</v>
      </c>
      <c r="I77" s="23">
        <v>3</v>
      </c>
      <c r="J77" s="23">
        <v>1</v>
      </c>
      <c r="K77" s="23">
        <f t="shared" si="6"/>
        <v>83.9</v>
      </c>
      <c r="L77" s="23">
        <f t="shared" si="7"/>
        <v>410832.1606699393</v>
      </c>
      <c r="M77" s="23">
        <v>0</v>
      </c>
      <c r="N77" s="23">
        <v>0</v>
      </c>
      <c r="O77" s="23">
        <v>13951.52</v>
      </c>
      <c r="P77" s="23">
        <f>O77+N77+M77+1</f>
        <v>13952.52</v>
      </c>
      <c r="Q77" s="23">
        <f>L77/P77</f>
        <v>29.445014998719895</v>
      </c>
      <c r="R77" s="23">
        <f t="shared" si="5"/>
        <v>9.7741519459298917E-2</v>
      </c>
    </row>
    <row r="78" spans="1:18" x14ac:dyDescent="0.25">
      <c r="A78" s="23" t="s">
        <v>265</v>
      </c>
      <c r="B78" s="23" t="s">
        <v>266</v>
      </c>
      <c r="C78" s="23">
        <v>12120.305339701152</v>
      </c>
      <c r="D78" s="23">
        <v>1</v>
      </c>
      <c r="E78" s="23">
        <v>1</v>
      </c>
      <c r="F78" s="23">
        <v>1</v>
      </c>
      <c r="G78" s="23">
        <v>25.6</v>
      </c>
      <c r="H78" s="23">
        <v>0</v>
      </c>
      <c r="I78" s="23">
        <v>4</v>
      </c>
      <c r="J78" s="23">
        <v>1</v>
      </c>
      <c r="K78" s="23">
        <f t="shared" si="6"/>
        <v>35.6</v>
      </c>
      <c r="L78" s="23">
        <f t="shared" si="7"/>
        <v>431482.87009336101</v>
      </c>
      <c r="M78" s="23">
        <v>0</v>
      </c>
      <c r="N78" s="23">
        <v>0</v>
      </c>
      <c r="O78" s="23">
        <v>12234.77</v>
      </c>
      <c r="P78" s="23">
        <f>O78+N78+M78+1</f>
        <v>12235.77</v>
      </c>
      <c r="Q78" s="23">
        <f>L78/P78</f>
        <v>35.264055314325212</v>
      </c>
      <c r="R78" s="23">
        <f t="shared" si="5"/>
        <v>0.11705758509101651</v>
      </c>
    </row>
    <row r="79" spans="1:18" x14ac:dyDescent="0.25">
      <c r="A79" s="23" t="s">
        <v>301</v>
      </c>
      <c r="B79" s="23" t="s">
        <v>302</v>
      </c>
      <c r="C79" s="23">
        <v>1184.923256043633</v>
      </c>
      <c r="D79" s="23">
        <v>2</v>
      </c>
      <c r="E79" s="23">
        <v>4</v>
      </c>
      <c r="F79" s="23">
        <v>1</v>
      </c>
      <c r="G79" s="23">
        <v>42</v>
      </c>
      <c r="H79" s="23">
        <v>1</v>
      </c>
      <c r="I79" s="23">
        <v>4</v>
      </c>
      <c r="J79" s="23">
        <v>0</v>
      </c>
      <c r="K79" s="23">
        <f t="shared" si="6"/>
        <v>56</v>
      </c>
      <c r="L79" s="23">
        <f t="shared" si="7"/>
        <v>66355.702338443458</v>
      </c>
      <c r="M79" s="23">
        <v>1</v>
      </c>
      <c r="N79" s="23">
        <v>0</v>
      </c>
      <c r="O79" s="23">
        <v>11937.66</v>
      </c>
      <c r="P79" s="23">
        <f>O79+N79+M79+1</f>
        <v>11939.66</v>
      </c>
      <c r="Q79" s="23">
        <f>L79/P79</f>
        <v>5.5575872628235192</v>
      </c>
      <c r="R79" s="23">
        <f t="shared" si="5"/>
        <v>1.8448182947763226E-2</v>
      </c>
    </row>
    <row r="80" spans="1:18" x14ac:dyDescent="0.25">
      <c r="A80" s="23" t="s">
        <v>119</v>
      </c>
      <c r="B80" s="23" t="s">
        <v>120</v>
      </c>
      <c r="C80" s="23">
        <v>24453.971346307222</v>
      </c>
      <c r="D80" s="23">
        <v>1</v>
      </c>
      <c r="E80" s="23">
        <v>1</v>
      </c>
      <c r="F80" s="23">
        <v>1</v>
      </c>
      <c r="G80" s="23">
        <v>89</v>
      </c>
      <c r="H80" s="23">
        <v>0</v>
      </c>
      <c r="I80" s="23">
        <v>3</v>
      </c>
      <c r="J80" s="23">
        <v>1</v>
      </c>
      <c r="K80" s="23">
        <f t="shared" si="6"/>
        <v>100</v>
      </c>
      <c r="L80" s="23">
        <f t="shared" si="7"/>
        <v>2445397.134630722</v>
      </c>
      <c r="M80" s="23">
        <v>0</v>
      </c>
      <c r="N80" s="23">
        <v>0</v>
      </c>
      <c r="O80" s="23">
        <v>8418.7860000000001</v>
      </c>
      <c r="P80" s="23">
        <f>O80+N80+M80+1</f>
        <v>8419.7860000000001</v>
      </c>
      <c r="Q80" s="23">
        <f>L80/P80</f>
        <v>290.43459473087819</v>
      </c>
      <c r="R80" s="23">
        <f t="shared" si="5"/>
        <v>0.96408572363695033</v>
      </c>
    </row>
    <row r="81" spans="1:18" x14ac:dyDescent="0.25">
      <c r="A81" s="23" t="s">
        <v>133</v>
      </c>
      <c r="B81" s="23" t="s">
        <v>134</v>
      </c>
      <c r="C81" s="23">
        <v>50896.498138576462</v>
      </c>
      <c r="D81" s="23">
        <v>2</v>
      </c>
      <c r="E81" s="23">
        <v>1</v>
      </c>
      <c r="F81" s="23">
        <v>1</v>
      </c>
      <c r="G81" s="23">
        <v>58.7</v>
      </c>
      <c r="H81" s="23">
        <v>2</v>
      </c>
      <c r="I81" s="23">
        <v>3</v>
      </c>
      <c r="J81" s="23">
        <v>0</v>
      </c>
      <c r="K81" s="23">
        <f t="shared" si="6"/>
        <v>67.7</v>
      </c>
      <c r="L81" s="23">
        <f t="shared" si="7"/>
        <v>3445692.9239816265</v>
      </c>
      <c r="M81" s="23">
        <v>0</v>
      </c>
      <c r="N81" s="23">
        <v>0</v>
      </c>
      <c r="O81" s="23">
        <v>12784.28</v>
      </c>
      <c r="P81" s="23">
        <f>O81+N81+M81+1</f>
        <v>12785.28</v>
      </c>
      <c r="Q81" s="23">
        <f>L81/P81</f>
        <v>269.50469007965614</v>
      </c>
      <c r="R81" s="23">
        <f t="shared" si="5"/>
        <v>0.89460976368795297</v>
      </c>
    </row>
    <row r="82" spans="1:18" x14ac:dyDescent="0.25">
      <c r="A82" s="23" t="s">
        <v>335</v>
      </c>
      <c r="B82" s="23" t="s">
        <v>336</v>
      </c>
      <c r="C82" s="23">
        <v>1177.9747348784833</v>
      </c>
      <c r="D82" s="23">
        <v>1</v>
      </c>
      <c r="E82" s="23">
        <v>1</v>
      </c>
      <c r="F82" s="23">
        <v>1</v>
      </c>
      <c r="G82" s="23">
        <v>16.3</v>
      </c>
      <c r="H82" s="23">
        <v>1</v>
      </c>
      <c r="I82" s="23">
        <v>4</v>
      </c>
      <c r="J82" s="23">
        <v>1</v>
      </c>
      <c r="K82" s="23">
        <f t="shared" si="6"/>
        <v>23.3</v>
      </c>
      <c r="L82" s="23">
        <f t="shared" si="7"/>
        <v>27446.811322668662</v>
      </c>
      <c r="M82" s="23">
        <v>0</v>
      </c>
      <c r="N82" s="23">
        <v>0</v>
      </c>
      <c r="O82" s="23">
        <v>11522.59</v>
      </c>
      <c r="P82" s="23">
        <f>O82+N82+M82+1</f>
        <v>11523.59</v>
      </c>
      <c r="Q82" s="23">
        <f>L82/P82</f>
        <v>2.3817934621648864</v>
      </c>
      <c r="R82" s="23">
        <f t="shared" si="5"/>
        <v>7.9062656969385494E-3</v>
      </c>
    </row>
    <row r="83" spans="1:18" x14ac:dyDescent="0.25">
      <c r="A83" s="23" t="s">
        <v>331</v>
      </c>
      <c r="B83" s="23" t="s">
        <v>332</v>
      </c>
      <c r="C83" s="23">
        <v>1445.8694501426637</v>
      </c>
      <c r="D83" s="23">
        <v>1</v>
      </c>
      <c r="E83" s="23">
        <v>1</v>
      </c>
      <c r="F83" s="23">
        <v>1</v>
      </c>
      <c r="G83" s="23">
        <v>71.5</v>
      </c>
      <c r="H83" s="23">
        <v>1</v>
      </c>
      <c r="I83" s="23">
        <v>4</v>
      </c>
      <c r="J83" s="23">
        <v>0</v>
      </c>
      <c r="K83" s="23">
        <f t="shared" si="6"/>
        <v>79.5</v>
      </c>
      <c r="L83" s="23">
        <f t="shared" si="7"/>
        <v>114946.62128634176</v>
      </c>
      <c r="M83" s="23">
        <v>0</v>
      </c>
      <c r="N83" s="23">
        <v>0</v>
      </c>
      <c r="O83" s="23">
        <v>7696.2079999999996</v>
      </c>
      <c r="P83" s="23">
        <f>O83+N83+M83+1</f>
        <v>7697.2079999999996</v>
      </c>
      <c r="Q83" s="23">
        <f>L83/P83</f>
        <v>14.93354750012495</v>
      </c>
      <c r="R83" s="23">
        <f t="shared" si="5"/>
        <v>4.9571298355367929E-2</v>
      </c>
    </row>
    <row r="84" spans="1:18" x14ac:dyDescent="0.25">
      <c r="A84" s="23" t="s">
        <v>205</v>
      </c>
      <c r="B84" s="23" t="s">
        <v>206</v>
      </c>
      <c r="C84" s="23">
        <v>14031.795866830427</v>
      </c>
      <c r="D84" s="23">
        <v>1</v>
      </c>
      <c r="E84" s="23">
        <v>1</v>
      </c>
      <c r="F84" s="23">
        <v>1</v>
      </c>
      <c r="G84" s="23">
        <v>63.8</v>
      </c>
      <c r="H84" s="23">
        <v>0</v>
      </c>
      <c r="I84" s="23">
        <v>3</v>
      </c>
      <c r="J84" s="23">
        <v>1</v>
      </c>
      <c r="K84" s="23">
        <f t="shared" si="6"/>
        <v>74.8</v>
      </c>
      <c r="L84" s="23">
        <f t="shared" si="7"/>
        <v>1049578.3308389159</v>
      </c>
      <c r="M84" s="23">
        <v>0</v>
      </c>
      <c r="N84" s="23">
        <v>0</v>
      </c>
      <c r="O84" s="23">
        <v>15328.11</v>
      </c>
      <c r="P84" s="23">
        <f>O84+N84+M84+1</f>
        <v>15329.11</v>
      </c>
      <c r="Q84" s="23">
        <f>L84/P84</f>
        <v>68.469619621681616</v>
      </c>
      <c r="R84" s="23">
        <f t="shared" si="5"/>
        <v>0.22728209372331218</v>
      </c>
    </row>
    <row r="85" spans="1:18" x14ac:dyDescent="0.25">
      <c r="A85" s="23" t="s">
        <v>159</v>
      </c>
      <c r="B85" s="23" t="s">
        <v>160</v>
      </c>
      <c r="C85" s="23">
        <v>9729.2821929339098</v>
      </c>
      <c r="D85" s="23">
        <v>1</v>
      </c>
      <c r="E85" s="23">
        <v>2</v>
      </c>
      <c r="F85" s="23">
        <v>1</v>
      </c>
      <c r="G85" s="23">
        <v>91.6</v>
      </c>
      <c r="H85" s="23">
        <v>4</v>
      </c>
      <c r="I85" s="23">
        <v>4</v>
      </c>
      <c r="J85" s="23">
        <v>0</v>
      </c>
      <c r="K85" s="23">
        <f t="shared" si="6"/>
        <v>91.6</v>
      </c>
      <c r="L85" s="23">
        <f t="shared" si="7"/>
        <v>891202.24887274613</v>
      </c>
      <c r="M85" s="23">
        <v>0</v>
      </c>
      <c r="N85" s="23">
        <v>0</v>
      </c>
      <c r="O85" s="23">
        <v>14070.28</v>
      </c>
      <c r="P85" s="23">
        <f>O85+N85+M85+1</f>
        <v>14071.28</v>
      </c>
      <c r="Q85" s="23">
        <f>L85/P85</f>
        <v>63.334838683669581</v>
      </c>
      <c r="R85" s="23">
        <f t="shared" si="5"/>
        <v>0.21023739902732513</v>
      </c>
    </row>
    <row r="86" spans="1:18" x14ac:dyDescent="0.25">
      <c r="A86" s="23" t="s">
        <v>333</v>
      </c>
      <c r="B86" s="23" t="s">
        <v>334</v>
      </c>
      <c r="C86" s="23">
        <v>1158.7943941542967</v>
      </c>
      <c r="D86" s="23">
        <v>2</v>
      </c>
      <c r="E86" s="23">
        <v>1</v>
      </c>
      <c r="F86" s="23">
        <v>1</v>
      </c>
      <c r="G86" s="23">
        <v>19.3</v>
      </c>
      <c r="H86" s="23">
        <v>1</v>
      </c>
      <c r="I86" s="23">
        <v>3</v>
      </c>
      <c r="J86" s="23">
        <v>0</v>
      </c>
      <c r="K86" s="23">
        <f t="shared" si="6"/>
        <v>31.3</v>
      </c>
      <c r="L86" s="23">
        <f t="shared" si="7"/>
        <v>36270.264537029485</v>
      </c>
      <c r="M86" s="23">
        <v>1</v>
      </c>
      <c r="N86" s="23">
        <v>0</v>
      </c>
      <c r="O86" s="23">
        <v>10594.58</v>
      </c>
      <c r="P86" s="23">
        <f>O86+N86+M86+1</f>
        <v>10596.58</v>
      </c>
      <c r="Q86" s="23">
        <f>L86/P86</f>
        <v>3.422827415735028</v>
      </c>
      <c r="R86" s="23">
        <f t="shared" si="5"/>
        <v>1.1361935202798556E-2</v>
      </c>
    </row>
    <row r="87" spans="1:18" x14ac:dyDescent="0.25">
      <c r="A87" s="23" t="s">
        <v>303</v>
      </c>
      <c r="B87" s="23" t="s">
        <v>304</v>
      </c>
      <c r="C87" s="23">
        <v>414.1851554417438</v>
      </c>
      <c r="D87" s="23">
        <v>2</v>
      </c>
      <c r="E87" s="23">
        <v>1</v>
      </c>
      <c r="F87" s="23">
        <v>1</v>
      </c>
      <c r="G87" s="23">
        <v>16.399999999999999</v>
      </c>
      <c r="H87" s="23">
        <v>2</v>
      </c>
      <c r="I87" s="23">
        <v>3</v>
      </c>
      <c r="J87" s="23">
        <v>0</v>
      </c>
      <c r="K87" s="23">
        <f t="shared" si="6"/>
        <v>25.4</v>
      </c>
      <c r="L87" s="23">
        <f t="shared" si="7"/>
        <v>10520.302948220293</v>
      </c>
      <c r="M87" s="23">
        <v>1</v>
      </c>
      <c r="N87" s="23">
        <v>0</v>
      </c>
      <c r="O87" s="23">
        <v>16209.48</v>
      </c>
      <c r="P87" s="23">
        <f>O87+N87+M87+1</f>
        <v>16211.48</v>
      </c>
      <c r="Q87" s="23">
        <f>L87/P87</f>
        <v>0.64894154933542736</v>
      </c>
      <c r="R87" s="23">
        <f t="shared" si="5"/>
        <v>2.1541348535592114E-3</v>
      </c>
    </row>
    <row r="88" spans="1:18" x14ac:dyDescent="0.25">
      <c r="A88" s="23" t="s">
        <v>263</v>
      </c>
      <c r="B88" s="23" t="s">
        <v>264</v>
      </c>
      <c r="C88" s="23">
        <v>13035.192200203219</v>
      </c>
      <c r="D88" s="23">
        <v>1</v>
      </c>
      <c r="E88" s="23">
        <v>1</v>
      </c>
      <c r="F88" s="23">
        <v>1</v>
      </c>
      <c r="G88" s="23">
        <v>10.6</v>
      </c>
      <c r="H88" s="23">
        <v>3</v>
      </c>
      <c r="I88" s="23">
        <v>4</v>
      </c>
      <c r="J88" s="23">
        <v>0</v>
      </c>
      <c r="K88" s="23">
        <f t="shared" si="6"/>
        <v>12.6</v>
      </c>
      <c r="L88" s="23">
        <f t="shared" si="7"/>
        <v>164243.42172256054</v>
      </c>
      <c r="M88" s="23">
        <v>0</v>
      </c>
      <c r="N88" s="23">
        <v>0</v>
      </c>
      <c r="O88" s="23">
        <v>15999.32</v>
      </c>
      <c r="P88" s="23">
        <f>O88+N88+M88+1</f>
        <v>16000.32</v>
      </c>
      <c r="Q88" s="23">
        <f>L88/P88</f>
        <v>10.265008557488883</v>
      </c>
      <c r="R88" s="23">
        <f t="shared" si="5"/>
        <v>3.4074274837872842E-2</v>
      </c>
    </row>
    <row r="89" spans="1:18" x14ac:dyDescent="0.25">
      <c r="A89" s="23" t="s">
        <v>376</v>
      </c>
      <c r="B89" s="23" t="s">
        <v>377</v>
      </c>
      <c r="C89" s="23">
        <v>14333.247422089033</v>
      </c>
      <c r="D89" s="23">
        <v>1</v>
      </c>
      <c r="E89" s="23">
        <v>1</v>
      </c>
      <c r="F89" s="23">
        <v>1</v>
      </c>
      <c r="G89" s="23">
        <v>34.5</v>
      </c>
      <c r="H89" s="23">
        <v>0</v>
      </c>
      <c r="I89" s="23">
        <v>3</v>
      </c>
      <c r="J89" s="23">
        <v>1</v>
      </c>
      <c r="K89" s="23">
        <f t="shared" si="6"/>
        <v>45.5</v>
      </c>
      <c r="L89" s="23">
        <f t="shared" si="7"/>
        <v>652162.75770505099</v>
      </c>
      <c r="M89" s="23">
        <v>0</v>
      </c>
      <c r="N89" s="23">
        <v>0</v>
      </c>
      <c r="O89" s="23">
        <v>15273.62</v>
      </c>
      <c r="P89" s="23">
        <f>O89+N89+M89+1</f>
        <v>15274.62</v>
      </c>
      <c r="Q89" s="23">
        <f>L89/P89</f>
        <v>42.695841710304478</v>
      </c>
      <c r="R89" s="23">
        <f t="shared" si="5"/>
        <v>0.14172709518199589</v>
      </c>
    </row>
    <row r="90" spans="1:18" x14ac:dyDescent="0.25">
      <c r="A90" s="23" t="s">
        <v>101</v>
      </c>
      <c r="B90" s="23" t="s">
        <v>102</v>
      </c>
      <c r="C90" s="23">
        <v>106022.79907246312</v>
      </c>
      <c r="D90" s="23">
        <v>1</v>
      </c>
      <c r="E90" s="23">
        <v>0</v>
      </c>
      <c r="F90" s="23">
        <v>1</v>
      </c>
      <c r="G90" s="23">
        <v>595</v>
      </c>
      <c r="H90" s="23">
        <v>0</v>
      </c>
      <c r="I90" s="23">
        <v>1</v>
      </c>
      <c r="J90" s="23">
        <v>1</v>
      </c>
      <c r="K90" s="23">
        <f t="shared" si="6"/>
        <v>607</v>
      </c>
      <c r="L90" s="23">
        <f t="shared" si="7"/>
        <v>64355839.036985114</v>
      </c>
      <c r="M90" s="23">
        <v>0</v>
      </c>
      <c r="N90" s="23">
        <v>0</v>
      </c>
      <c r="O90" s="23">
        <v>16649.03</v>
      </c>
      <c r="P90" s="23">
        <f>O90+N90+M90+1</f>
        <v>16650.03</v>
      </c>
      <c r="Q90" s="23">
        <f>L90/P90</f>
        <v>3865.2085934370762</v>
      </c>
      <c r="R90" s="23">
        <f t="shared" si="5"/>
        <v>12.830401375788181</v>
      </c>
    </row>
    <row r="91" spans="1:18" x14ac:dyDescent="0.25">
      <c r="A91" s="23" t="s">
        <v>161</v>
      </c>
      <c r="B91" s="23" t="s">
        <v>162</v>
      </c>
      <c r="C91" s="23">
        <v>77079.17330147943</v>
      </c>
      <c r="D91" s="23">
        <v>1</v>
      </c>
      <c r="E91" s="23">
        <v>1</v>
      </c>
      <c r="F91" s="23">
        <v>1</v>
      </c>
      <c r="G91" s="23">
        <v>57.8</v>
      </c>
      <c r="H91" s="23">
        <v>0</v>
      </c>
      <c r="I91" s="23">
        <v>3</v>
      </c>
      <c r="J91" s="23">
        <v>1</v>
      </c>
      <c r="K91" s="23">
        <f t="shared" si="6"/>
        <v>68.8</v>
      </c>
      <c r="L91" s="23">
        <f t="shared" si="7"/>
        <v>5303047.1231417842</v>
      </c>
      <c r="M91" s="23">
        <v>0</v>
      </c>
      <c r="N91" s="23">
        <v>0</v>
      </c>
      <c r="O91" s="23">
        <v>7425.2330000000002</v>
      </c>
      <c r="P91" s="23">
        <f>O91+N91+M91+1</f>
        <v>7426.2330000000002</v>
      </c>
      <c r="Q91" s="23">
        <f>L91/P91</f>
        <v>714.09651745936117</v>
      </c>
      <c r="R91" s="23">
        <f t="shared" si="5"/>
        <v>2.370414097602128</v>
      </c>
    </row>
    <row r="92" spans="1:18" x14ac:dyDescent="0.25">
      <c r="A92" s="23" t="s">
        <v>275</v>
      </c>
      <c r="B92" s="23" t="s">
        <v>276</v>
      </c>
      <c r="C92" s="23">
        <v>4709.5165447611389</v>
      </c>
      <c r="D92" s="23">
        <v>1</v>
      </c>
      <c r="E92" s="23">
        <v>2</v>
      </c>
      <c r="F92" s="23">
        <v>1</v>
      </c>
      <c r="G92" s="23">
        <v>53.5</v>
      </c>
      <c r="H92" s="23">
        <v>1</v>
      </c>
      <c r="I92" s="23">
        <v>3</v>
      </c>
      <c r="J92" s="23">
        <v>1</v>
      </c>
      <c r="K92" s="23">
        <f t="shared" si="6"/>
        <v>62.5</v>
      </c>
      <c r="L92" s="23">
        <f t="shared" si="7"/>
        <v>294344.78404757119</v>
      </c>
      <c r="M92" s="23">
        <v>0</v>
      </c>
      <c r="N92" s="23">
        <v>0</v>
      </c>
      <c r="O92" s="23">
        <v>15495.59</v>
      </c>
      <c r="P92" s="23">
        <f>O92+N92+M92+1</f>
        <v>15496.59</v>
      </c>
      <c r="Q92" s="23">
        <f>L92/P92</f>
        <v>18.994164783837682</v>
      </c>
      <c r="R92" s="23">
        <f t="shared" si="5"/>
        <v>6.3050350862898591E-2</v>
      </c>
    </row>
    <row r="93" spans="1:18" x14ac:dyDescent="0.25">
      <c r="A93" s="23" t="s">
        <v>327</v>
      </c>
      <c r="B93" s="23" t="s">
        <v>328</v>
      </c>
      <c r="C93" s="23">
        <v>444.95850050673153</v>
      </c>
      <c r="D93" s="23">
        <v>1</v>
      </c>
      <c r="E93" s="23">
        <v>2</v>
      </c>
      <c r="F93" s="23">
        <v>1</v>
      </c>
      <c r="G93" s="23">
        <v>11</v>
      </c>
      <c r="H93" s="23">
        <v>1</v>
      </c>
      <c r="I93" s="23">
        <v>4</v>
      </c>
      <c r="J93" s="23">
        <v>0</v>
      </c>
      <c r="K93" s="23">
        <f t="shared" si="6"/>
        <v>20</v>
      </c>
      <c r="L93" s="23">
        <f t="shared" si="7"/>
        <v>8899.1700101346305</v>
      </c>
      <c r="M93" s="23">
        <v>0</v>
      </c>
      <c r="N93" s="23">
        <v>0</v>
      </c>
      <c r="O93" s="23">
        <v>9818.3539999999994</v>
      </c>
      <c r="P93" s="23">
        <f>O93+N93+M93+1</f>
        <v>9819.3539999999994</v>
      </c>
      <c r="Q93" s="23">
        <f>L93/P93</f>
        <v>0.90628874467043663</v>
      </c>
      <c r="R93" s="23">
        <f t="shared" si="5"/>
        <v>3.0083883121404466E-3</v>
      </c>
    </row>
    <row r="94" spans="1:18" x14ac:dyDescent="0.25">
      <c r="A94" s="23" t="s">
        <v>347</v>
      </c>
      <c r="B94" s="23" t="s">
        <v>348</v>
      </c>
      <c r="C94" s="23">
        <v>270.08753128829147</v>
      </c>
      <c r="D94" s="23">
        <v>2</v>
      </c>
      <c r="E94" s="23">
        <v>1</v>
      </c>
      <c r="F94" s="23">
        <v>1</v>
      </c>
      <c r="G94" s="23">
        <v>20.7</v>
      </c>
      <c r="H94" s="23">
        <v>0</v>
      </c>
      <c r="I94" s="23">
        <v>4</v>
      </c>
      <c r="J94" s="23">
        <v>1</v>
      </c>
      <c r="K94" s="23">
        <f t="shared" si="6"/>
        <v>33.700000000000003</v>
      </c>
      <c r="L94" s="23">
        <f t="shared" si="7"/>
        <v>9101.9498044154243</v>
      </c>
      <c r="M94" s="23">
        <v>1</v>
      </c>
      <c r="N94" s="23">
        <v>0</v>
      </c>
      <c r="O94" s="23">
        <v>11295.81</v>
      </c>
      <c r="P94" s="23">
        <f>O94+N94+M94+1</f>
        <v>11297.81</v>
      </c>
      <c r="Q94" s="23">
        <f>L94/P94</f>
        <v>0.80563842058022084</v>
      </c>
      <c r="R94" s="23">
        <f t="shared" si="5"/>
        <v>2.6742836899802521E-3</v>
      </c>
    </row>
    <row r="95" spans="1:18" x14ac:dyDescent="0.25">
      <c r="A95" s="23" t="s">
        <v>153</v>
      </c>
      <c r="B95" s="23" t="s">
        <v>154</v>
      </c>
      <c r="C95" s="23">
        <v>10507.792778901496</v>
      </c>
      <c r="D95" s="23">
        <v>2</v>
      </c>
      <c r="E95" s="23">
        <v>1</v>
      </c>
      <c r="F95" s="23">
        <v>1</v>
      </c>
      <c r="G95" s="23">
        <v>146</v>
      </c>
      <c r="H95" s="23">
        <v>0</v>
      </c>
      <c r="I95" s="23">
        <v>3</v>
      </c>
      <c r="J95" s="23">
        <v>1</v>
      </c>
      <c r="K95" s="23">
        <f t="shared" si="6"/>
        <v>160</v>
      </c>
      <c r="L95" s="23">
        <f t="shared" si="7"/>
        <v>1681246.8446242393</v>
      </c>
      <c r="M95" s="23">
        <v>0</v>
      </c>
      <c r="N95" s="23">
        <v>0</v>
      </c>
      <c r="O95" s="23">
        <v>6532.1589999999997</v>
      </c>
      <c r="P95" s="23">
        <f>O95+N95+M95+1</f>
        <v>6533.1589999999997</v>
      </c>
      <c r="Q95" s="23">
        <f>L95/P95</f>
        <v>257.34056749946529</v>
      </c>
      <c r="R95" s="23">
        <f t="shared" si="5"/>
        <v>0.85423145775301923</v>
      </c>
    </row>
    <row r="96" spans="1:18" x14ac:dyDescent="0.25">
      <c r="A96" s="23" t="s">
        <v>217</v>
      </c>
      <c r="B96" s="23" t="s">
        <v>218</v>
      </c>
      <c r="C96" s="23">
        <v>7350.3941819150268</v>
      </c>
      <c r="D96" s="23">
        <v>2</v>
      </c>
      <c r="E96" s="23">
        <v>1</v>
      </c>
      <c r="F96" s="23">
        <v>1</v>
      </c>
      <c r="G96" s="23">
        <v>40</v>
      </c>
      <c r="H96" s="23">
        <v>0</v>
      </c>
      <c r="I96" s="23">
        <v>4</v>
      </c>
      <c r="J96" s="23">
        <v>0</v>
      </c>
      <c r="K96" s="23">
        <f t="shared" si="6"/>
        <v>54</v>
      </c>
      <c r="L96" s="23">
        <f t="shared" si="7"/>
        <v>396921.28582341142</v>
      </c>
      <c r="M96" s="23">
        <v>0</v>
      </c>
      <c r="N96" s="23">
        <v>0</v>
      </c>
      <c r="O96" s="23">
        <v>8995.2430000000004</v>
      </c>
      <c r="P96" s="23">
        <f>O96+N96+M96+1</f>
        <v>8996.2430000000004</v>
      </c>
      <c r="Q96" s="23">
        <f>L96/P96</f>
        <v>44.120783067266125</v>
      </c>
      <c r="R96" s="23">
        <f t="shared" si="5"/>
        <v>0.14645712956560486</v>
      </c>
    </row>
    <row r="97" spans="1:18" x14ac:dyDescent="0.25">
      <c r="A97" s="23" t="s">
        <v>357</v>
      </c>
      <c r="B97" s="23" t="s">
        <v>358</v>
      </c>
      <c r="C97" s="23">
        <v>641.79371852459258</v>
      </c>
      <c r="D97" s="23">
        <v>1</v>
      </c>
      <c r="E97" s="23">
        <v>1</v>
      </c>
      <c r="F97" s="23">
        <v>1</v>
      </c>
      <c r="G97" s="23">
        <v>20.8</v>
      </c>
      <c r="H97" s="23">
        <v>3</v>
      </c>
      <c r="I97" s="23">
        <v>4</v>
      </c>
      <c r="J97" s="23">
        <v>0</v>
      </c>
      <c r="K97" s="23">
        <f t="shared" si="6"/>
        <v>22.8</v>
      </c>
      <c r="L97" s="23">
        <f t="shared" si="7"/>
        <v>14632.896782360711</v>
      </c>
      <c r="M97" s="23">
        <v>0</v>
      </c>
      <c r="N97" s="23">
        <v>0</v>
      </c>
      <c r="O97" s="23">
        <v>16622.77</v>
      </c>
      <c r="P97" s="23">
        <f>O97+N97+M97+1</f>
        <v>16623.77</v>
      </c>
      <c r="Q97" s="23">
        <f>L97/P97</f>
        <v>0.88023936702449024</v>
      </c>
      <c r="R97" s="23">
        <f t="shared" si="5"/>
        <v>2.9219184715852764E-3</v>
      </c>
    </row>
    <row r="98" spans="1:18" x14ac:dyDescent="0.25">
      <c r="A98" s="23" t="s">
        <v>151</v>
      </c>
      <c r="B98" s="23" t="s">
        <v>152</v>
      </c>
      <c r="C98" s="23">
        <v>3500.7253669559273</v>
      </c>
      <c r="D98" s="23">
        <v>2</v>
      </c>
      <c r="E98" s="23">
        <v>1</v>
      </c>
      <c r="F98" s="23">
        <v>1</v>
      </c>
      <c r="G98" s="23">
        <v>151</v>
      </c>
      <c r="H98" s="23">
        <v>0</v>
      </c>
      <c r="I98" s="23">
        <v>3</v>
      </c>
      <c r="J98" s="23">
        <v>1</v>
      </c>
      <c r="K98" s="23">
        <f t="shared" si="6"/>
        <v>165</v>
      </c>
      <c r="L98" s="23">
        <f t="shared" si="7"/>
        <v>577619.68554772798</v>
      </c>
      <c r="M98" s="23">
        <v>1</v>
      </c>
      <c r="N98" s="23">
        <v>0</v>
      </c>
      <c r="O98" s="23">
        <v>15962.62</v>
      </c>
      <c r="P98" s="23">
        <f>O98+N98+M98+1</f>
        <v>15964.62</v>
      </c>
      <c r="Q98" s="23">
        <f>L98/P98</f>
        <v>36.181236105070333</v>
      </c>
      <c r="R98" s="23">
        <f t="shared" si="5"/>
        <v>0.12010212910331219</v>
      </c>
    </row>
    <row r="99" spans="1:18" x14ac:dyDescent="0.25">
      <c r="A99" s="23" t="s">
        <v>378</v>
      </c>
      <c r="B99" s="23" t="s">
        <v>379</v>
      </c>
      <c r="C99" s="23">
        <v>1282.7851012858619</v>
      </c>
      <c r="D99" s="23">
        <v>1</v>
      </c>
      <c r="E99" s="23">
        <v>1</v>
      </c>
      <c r="F99" s="23">
        <v>1</v>
      </c>
      <c r="G99" s="23">
        <v>24.9</v>
      </c>
      <c r="H99" s="23">
        <v>1</v>
      </c>
      <c r="I99" s="23">
        <v>4</v>
      </c>
      <c r="J99" s="23">
        <v>0</v>
      </c>
      <c r="K99" s="23">
        <f t="shared" si="6"/>
        <v>32.9</v>
      </c>
      <c r="L99" s="23">
        <f t="shared" si="7"/>
        <v>42203.629832304854</v>
      </c>
      <c r="M99" s="23">
        <v>0</v>
      </c>
      <c r="N99" s="23">
        <v>0</v>
      </c>
      <c r="O99" s="23">
        <v>17624.29</v>
      </c>
      <c r="P99" s="23">
        <f>O99+N99+M99+1</f>
        <v>17625.29</v>
      </c>
      <c r="Q99" s="23">
        <f>L99/P99</f>
        <v>2.3944927903203213</v>
      </c>
      <c r="R99" s="23">
        <f t="shared" si="5"/>
        <v>7.9484205958264744E-3</v>
      </c>
    </row>
    <row r="100" spans="1:18" x14ac:dyDescent="0.25">
      <c r="A100" s="23" t="s">
        <v>167</v>
      </c>
      <c r="B100" s="23" t="s">
        <v>168</v>
      </c>
      <c r="C100" s="23">
        <v>9110.8053987744297</v>
      </c>
      <c r="D100" s="23">
        <v>1</v>
      </c>
      <c r="E100" s="23">
        <v>1</v>
      </c>
      <c r="F100" s="23">
        <v>1</v>
      </c>
      <c r="G100" s="23">
        <v>100.8</v>
      </c>
      <c r="H100" s="23">
        <v>0</v>
      </c>
      <c r="I100" s="23">
        <v>3</v>
      </c>
      <c r="J100" s="23">
        <v>0</v>
      </c>
      <c r="K100" s="23">
        <f t="shared" si="6"/>
        <v>112.8</v>
      </c>
      <c r="L100" s="23">
        <f t="shared" si="7"/>
        <v>1027698.8489817557</v>
      </c>
      <c r="M100" s="23">
        <v>1</v>
      </c>
      <c r="N100" s="23">
        <v>0</v>
      </c>
      <c r="O100" s="23">
        <v>8879.7250000000004</v>
      </c>
      <c r="P100" s="23">
        <f>O100+N100+M100+1</f>
        <v>8881.7250000000004</v>
      </c>
      <c r="Q100" s="23">
        <f>L100/P100</f>
        <v>115.70937503488969</v>
      </c>
      <c r="R100" s="23">
        <f t="shared" si="5"/>
        <v>0.38409252405161509</v>
      </c>
    </row>
    <row r="101" spans="1:18" x14ac:dyDescent="0.25">
      <c r="A101" s="23" t="s">
        <v>211</v>
      </c>
      <c r="B101" s="23" t="s">
        <v>212</v>
      </c>
      <c r="C101" s="23">
        <v>9721.0626440302931</v>
      </c>
      <c r="D101" s="23">
        <v>1</v>
      </c>
      <c r="E101" s="23">
        <v>1</v>
      </c>
      <c r="F101" s="23">
        <v>1</v>
      </c>
      <c r="G101" s="23">
        <v>20.6</v>
      </c>
      <c r="H101" s="23">
        <v>3</v>
      </c>
      <c r="I101" s="23">
        <v>4</v>
      </c>
      <c r="J101" s="23">
        <v>1</v>
      </c>
      <c r="K101" s="23">
        <f t="shared" si="6"/>
        <v>21.6</v>
      </c>
      <c r="L101" s="23">
        <f t="shared" si="7"/>
        <v>209974.95311105435</v>
      </c>
      <c r="M101" s="23">
        <v>0</v>
      </c>
      <c r="N101" s="23">
        <v>0</v>
      </c>
      <c r="O101" s="23">
        <v>13185.67</v>
      </c>
      <c r="P101" s="23">
        <f>O101+N101+M101+1</f>
        <v>13186.67</v>
      </c>
      <c r="Q101" s="23">
        <f>L101/P101</f>
        <v>15.923273511133162</v>
      </c>
      <c r="R101" s="23">
        <f t="shared" si="5"/>
        <v>5.2856653250535728E-2</v>
      </c>
    </row>
    <row r="102" spans="1:18" x14ac:dyDescent="0.25">
      <c r="A102" s="23" t="s">
        <v>371</v>
      </c>
      <c r="B102" s="23" t="s">
        <v>372</v>
      </c>
      <c r="C102" s="23">
        <v>2046.5367866510899</v>
      </c>
      <c r="D102" s="23">
        <v>1</v>
      </c>
      <c r="E102" s="23">
        <v>1</v>
      </c>
      <c r="F102" s="23">
        <v>1</v>
      </c>
      <c r="G102" s="23">
        <v>45.1</v>
      </c>
      <c r="H102" s="23">
        <v>1</v>
      </c>
      <c r="I102" s="23">
        <v>4</v>
      </c>
      <c r="J102" s="23">
        <v>1</v>
      </c>
      <c r="K102" s="23">
        <f t="shared" si="6"/>
        <v>52.1</v>
      </c>
      <c r="L102" s="23">
        <f t="shared" si="7"/>
        <v>106624.56658452179</v>
      </c>
      <c r="M102" s="23">
        <v>0</v>
      </c>
      <c r="N102" s="23">
        <v>0</v>
      </c>
      <c r="O102" s="23">
        <v>14992.39</v>
      </c>
      <c r="P102" s="23">
        <f>O102+N102+M102+1</f>
        <v>14993.39</v>
      </c>
      <c r="Q102" s="23">
        <f>L102/P102</f>
        <v>7.1114382127405342</v>
      </c>
      <c r="R102" s="23">
        <f t="shared" si="5"/>
        <v>2.3606127437340384E-2</v>
      </c>
    </row>
    <row r="103" spans="1:18" x14ac:dyDescent="0.25">
      <c r="A103" s="23" t="s">
        <v>295</v>
      </c>
      <c r="B103" s="23" t="s">
        <v>296</v>
      </c>
      <c r="C103" s="23">
        <v>4377.238870104351</v>
      </c>
      <c r="D103" s="23">
        <v>1</v>
      </c>
      <c r="E103" s="23">
        <v>1</v>
      </c>
      <c r="F103" s="23">
        <v>1</v>
      </c>
      <c r="G103" s="23">
        <v>52.9</v>
      </c>
      <c r="H103" s="23">
        <v>0</v>
      </c>
      <c r="I103" s="23">
        <v>4</v>
      </c>
      <c r="J103" s="23">
        <v>1</v>
      </c>
      <c r="K103" s="23">
        <f t="shared" si="6"/>
        <v>62.9</v>
      </c>
      <c r="L103" s="23">
        <f t="shared" si="7"/>
        <v>275328.32492956368</v>
      </c>
      <c r="M103" s="23">
        <v>0</v>
      </c>
      <c r="N103" s="23">
        <v>0</v>
      </c>
      <c r="O103" s="23">
        <v>10168.99</v>
      </c>
      <c r="P103" s="23">
        <f>O103+N103+M103+1</f>
        <v>10169.99</v>
      </c>
      <c r="Q103" s="23">
        <f>L103/P103</f>
        <v>27.072624941574542</v>
      </c>
      <c r="R103" s="23">
        <f t="shared" si="5"/>
        <v>8.9866467979596826E-2</v>
      </c>
    </row>
    <row r="104" spans="1:18" x14ac:dyDescent="0.25">
      <c r="A104" s="23" t="s">
        <v>225</v>
      </c>
      <c r="B104" s="23" t="s">
        <v>226</v>
      </c>
      <c r="C104" s="23">
        <v>685.49675855401244</v>
      </c>
      <c r="D104" s="23">
        <v>2</v>
      </c>
      <c r="E104" s="23">
        <v>1</v>
      </c>
      <c r="F104" s="23">
        <v>1</v>
      </c>
      <c r="G104" s="23">
        <v>56.1</v>
      </c>
      <c r="H104" s="23">
        <v>1</v>
      </c>
      <c r="I104" s="23">
        <v>4</v>
      </c>
      <c r="J104" s="23">
        <v>1</v>
      </c>
      <c r="K104" s="23">
        <f t="shared" si="6"/>
        <v>66.099999999999994</v>
      </c>
      <c r="L104" s="23">
        <f t="shared" si="7"/>
        <v>45311.335740420218</v>
      </c>
      <c r="M104" s="23">
        <v>0</v>
      </c>
      <c r="N104" s="23">
        <v>0</v>
      </c>
      <c r="O104" s="23">
        <v>9696.4380000000001</v>
      </c>
      <c r="P104" s="23">
        <f>O104+N104+M104+1</f>
        <v>9697.4380000000001</v>
      </c>
      <c r="Q104" s="23">
        <f>L104/P104</f>
        <v>4.6725058454016635</v>
      </c>
      <c r="R104" s="23">
        <f t="shared" si="5"/>
        <v>1.551019148850389E-2</v>
      </c>
    </row>
    <row r="105" spans="1:18" x14ac:dyDescent="0.25">
      <c r="A105" s="23" t="s">
        <v>285</v>
      </c>
      <c r="B105" s="23" t="s">
        <v>286</v>
      </c>
      <c r="C105" s="23">
        <v>49128.087274740428</v>
      </c>
      <c r="D105" s="23">
        <v>1</v>
      </c>
      <c r="E105" s="23">
        <v>0</v>
      </c>
      <c r="F105" s="23">
        <v>1</v>
      </c>
      <c r="G105" s="23">
        <v>330</v>
      </c>
      <c r="H105" s="23">
        <v>0</v>
      </c>
      <c r="I105" s="23">
        <v>1</v>
      </c>
      <c r="J105" s="23">
        <v>1</v>
      </c>
      <c r="K105" s="23">
        <f t="shared" si="6"/>
        <v>342</v>
      </c>
      <c r="L105" s="23">
        <f t="shared" si="7"/>
        <v>16801805.847961225</v>
      </c>
      <c r="M105" s="23">
        <v>0</v>
      </c>
      <c r="N105" s="23">
        <v>0</v>
      </c>
      <c r="O105" s="23">
        <v>16644.240000000002</v>
      </c>
      <c r="P105" s="23">
        <f>O105+N105+M105+1</f>
        <v>16645.240000000002</v>
      </c>
      <c r="Q105" s="23">
        <f>L105/P105</f>
        <v>1009.406043286923</v>
      </c>
      <c r="R105" s="23">
        <f t="shared" si="5"/>
        <v>3.3506819550457672</v>
      </c>
    </row>
    <row r="106" spans="1:18" x14ac:dyDescent="0.25">
      <c r="A106" s="23" t="s">
        <v>247</v>
      </c>
      <c r="B106" s="23" t="s">
        <v>248</v>
      </c>
      <c r="C106" s="23">
        <v>1779.8670876131821</v>
      </c>
      <c r="D106" s="23">
        <v>1</v>
      </c>
      <c r="E106" s="23">
        <v>1</v>
      </c>
      <c r="F106" s="23">
        <v>1</v>
      </c>
      <c r="G106" s="23">
        <v>28.9</v>
      </c>
      <c r="H106" s="23">
        <v>1</v>
      </c>
      <c r="I106" s="23">
        <v>4</v>
      </c>
      <c r="J106" s="23">
        <v>0</v>
      </c>
      <c r="K106" s="23">
        <f t="shared" si="6"/>
        <v>36.9</v>
      </c>
      <c r="L106" s="23">
        <f t="shared" si="7"/>
        <v>65677.095532926411</v>
      </c>
      <c r="M106" s="23">
        <v>0</v>
      </c>
      <c r="N106" s="23">
        <v>0</v>
      </c>
      <c r="O106" s="23">
        <v>13914.87</v>
      </c>
      <c r="P106" s="23">
        <f>O106+N106+M106+1</f>
        <v>13915.87</v>
      </c>
      <c r="Q106" s="23">
        <f>L106/P106</f>
        <v>4.7195824287612922</v>
      </c>
      <c r="R106" s="23">
        <f t="shared" si="5"/>
        <v>1.5666460275893621E-2</v>
      </c>
    </row>
    <row r="107" spans="1:18" x14ac:dyDescent="0.25">
      <c r="A107" s="23" t="s">
        <v>369</v>
      </c>
      <c r="B107" s="23" t="s">
        <v>370</v>
      </c>
      <c r="C107" s="23">
        <v>393.64342304493977</v>
      </c>
      <c r="D107" s="23">
        <v>1</v>
      </c>
      <c r="E107" s="23">
        <v>4</v>
      </c>
      <c r="F107" s="23">
        <v>1</v>
      </c>
      <c r="G107" s="23">
        <v>14.1</v>
      </c>
      <c r="H107" s="23">
        <v>2</v>
      </c>
      <c r="I107" s="23">
        <v>4</v>
      </c>
      <c r="J107" s="23">
        <v>1</v>
      </c>
      <c r="K107" s="23">
        <f t="shared" si="6"/>
        <v>21.1</v>
      </c>
      <c r="L107" s="23">
        <f t="shared" si="7"/>
        <v>8305.8762262482305</v>
      </c>
      <c r="M107" s="23">
        <v>0</v>
      </c>
      <c r="N107" s="23">
        <v>0</v>
      </c>
      <c r="O107" s="23">
        <v>15941.6</v>
      </c>
      <c r="P107" s="23">
        <f>O107+N107+M107+1</f>
        <v>15942.6</v>
      </c>
      <c r="Q107" s="23">
        <f>L107/P107</f>
        <v>0.52098630250073574</v>
      </c>
      <c r="R107" s="23">
        <f t="shared" si="5"/>
        <v>1.7293926603915012E-3</v>
      </c>
    </row>
    <row r="108" spans="1:18" x14ac:dyDescent="0.25">
      <c r="A108" s="23" t="s">
        <v>315</v>
      </c>
      <c r="B108" s="23" t="s">
        <v>316</v>
      </c>
      <c r="C108" s="23">
        <v>2739.8521890390639</v>
      </c>
      <c r="D108" s="23">
        <v>2</v>
      </c>
      <c r="E108" s="23">
        <v>2</v>
      </c>
      <c r="F108" s="23">
        <v>1</v>
      </c>
      <c r="G108" s="23">
        <v>13.2</v>
      </c>
      <c r="H108" s="23">
        <v>1</v>
      </c>
      <c r="I108" s="23">
        <v>4</v>
      </c>
      <c r="J108" s="23">
        <v>1</v>
      </c>
      <c r="K108" s="23">
        <f t="shared" si="6"/>
        <v>24.2</v>
      </c>
      <c r="L108" s="23">
        <f t="shared" si="7"/>
        <v>66304.42297474535</v>
      </c>
      <c r="M108" s="23">
        <v>1</v>
      </c>
      <c r="N108" s="23">
        <v>0</v>
      </c>
      <c r="O108" s="23">
        <v>15205.16</v>
      </c>
      <c r="P108" s="23">
        <f>O108+N108+M108+1</f>
        <v>15207.16</v>
      </c>
      <c r="Q108" s="23">
        <f>L108/P108</f>
        <v>4.3600792636327457</v>
      </c>
      <c r="R108" s="23">
        <f t="shared" si="5"/>
        <v>1.4473104266001319E-2</v>
      </c>
    </row>
    <row r="109" spans="1:18" x14ac:dyDescent="0.25">
      <c r="A109" s="23" t="s">
        <v>171</v>
      </c>
      <c r="B109" s="23" t="s">
        <v>172</v>
      </c>
      <c r="C109" s="23">
        <v>21533.807603292971</v>
      </c>
      <c r="D109" s="23">
        <v>3</v>
      </c>
      <c r="E109" s="23">
        <v>1</v>
      </c>
      <c r="F109" s="23">
        <v>1</v>
      </c>
      <c r="G109" s="23">
        <v>42.2</v>
      </c>
      <c r="H109" s="23">
        <v>0</v>
      </c>
      <c r="I109" s="23">
        <v>3</v>
      </c>
      <c r="J109" s="23">
        <v>0</v>
      </c>
      <c r="K109" s="23">
        <f t="shared" si="6"/>
        <v>60.2</v>
      </c>
      <c r="L109" s="23">
        <f t="shared" si="7"/>
        <v>1296335.2177182368</v>
      </c>
      <c r="M109" s="23">
        <v>0</v>
      </c>
      <c r="N109" s="23">
        <v>0</v>
      </c>
      <c r="O109" s="23">
        <v>11549.48</v>
      </c>
      <c r="P109" s="23">
        <f>O109+N109+M109+1</f>
        <v>11550.48</v>
      </c>
      <c r="Q109" s="23">
        <f>L109/P109</f>
        <v>112.23215119356398</v>
      </c>
      <c r="R109" s="23">
        <f t="shared" si="5"/>
        <v>0.37255002214539934</v>
      </c>
    </row>
    <row r="110" spans="1:18" x14ac:dyDescent="0.25">
      <c r="A110" s="23" t="s">
        <v>191</v>
      </c>
      <c r="B110" s="23" t="s">
        <v>192</v>
      </c>
      <c r="C110" s="23">
        <v>10138.521128886165</v>
      </c>
      <c r="D110" s="23">
        <v>1</v>
      </c>
      <c r="E110" s="23">
        <v>1</v>
      </c>
      <c r="F110" s="23">
        <v>1</v>
      </c>
      <c r="G110" s="23">
        <v>85.6</v>
      </c>
      <c r="H110" s="23">
        <v>2</v>
      </c>
      <c r="I110" s="23">
        <v>4</v>
      </c>
      <c r="J110" s="23">
        <v>1</v>
      </c>
      <c r="K110" s="23">
        <f t="shared" si="6"/>
        <v>89.6</v>
      </c>
      <c r="L110" s="23">
        <f t="shared" si="7"/>
        <v>908411.49314820033</v>
      </c>
      <c r="M110" s="23">
        <v>0</v>
      </c>
      <c r="N110" s="23">
        <v>0</v>
      </c>
      <c r="O110" s="23">
        <v>14303.46</v>
      </c>
      <c r="P110" s="23">
        <f>O110+N110+M110+1</f>
        <v>14304.46</v>
      </c>
      <c r="Q110" s="23">
        <f>L110/P110</f>
        <v>63.505472639176901</v>
      </c>
      <c r="R110" s="23">
        <f t="shared" si="5"/>
        <v>0.2108038114432591</v>
      </c>
    </row>
    <row r="111" spans="1:18" x14ac:dyDescent="0.25">
      <c r="A111" s="23" t="s">
        <v>239</v>
      </c>
      <c r="B111" s="23" t="s">
        <v>240</v>
      </c>
      <c r="C111" s="23">
        <v>2151.1603701395716</v>
      </c>
      <c r="D111" s="23">
        <v>2</v>
      </c>
      <c r="E111" s="23">
        <v>1</v>
      </c>
      <c r="F111" s="23">
        <v>1</v>
      </c>
      <c r="G111" s="23">
        <v>31.6</v>
      </c>
      <c r="H111" s="23">
        <v>1</v>
      </c>
      <c r="I111" s="23">
        <v>4</v>
      </c>
      <c r="J111" s="23">
        <v>0</v>
      </c>
      <c r="K111" s="23">
        <f t="shared" si="6"/>
        <v>42.6</v>
      </c>
      <c r="L111" s="23">
        <f t="shared" si="7"/>
        <v>91639.431767945745</v>
      </c>
      <c r="M111" s="23">
        <v>1</v>
      </c>
      <c r="N111" s="23">
        <v>1</v>
      </c>
      <c r="O111" s="23">
        <v>2878.8130000000001</v>
      </c>
      <c r="P111" s="23">
        <f>O111+N111+M111+1</f>
        <v>2881.8130000000001</v>
      </c>
      <c r="Q111" s="23">
        <f>L111/P111</f>
        <v>31.799229085282683</v>
      </c>
      <c r="R111" s="23">
        <f t="shared" si="5"/>
        <v>0.10555623655022707</v>
      </c>
    </row>
    <row r="112" spans="1:18" x14ac:dyDescent="0.25">
      <c r="A112" s="23" t="s">
        <v>293</v>
      </c>
      <c r="B112" s="23" t="s">
        <v>294</v>
      </c>
      <c r="C112" s="23">
        <v>3855.5721854617846</v>
      </c>
      <c r="D112" s="23">
        <v>1</v>
      </c>
      <c r="E112" s="23">
        <v>1</v>
      </c>
      <c r="F112" s="23">
        <v>1</v>
      </c>
      <c r="G112" s="23">
        <v>42.7</v>
      </c>
      <c r="H112" s="23">
        <v>1</v>
      </c>
      <c r="I112" s="23">
        <v>4</v>
      </c>
      <c r="J112" s="23">
        <v>1</v>
      </c>
      <c r="K112" s="23">
        <f t="shared" si="6"/>
        <v>49.7</v>
      </c>
      <c r="L112" s="23">
        <f t="shared" si="7"/>
        <v>191621.93761745069</v>
      </c>
      <c r="M112" s="23">
        <v>0</v>
      </c>
      <c r="N112" s="23">
        <v>0</v>
      </c>
      <c r="O112" s="23">
        <v>12727.53</v>
      </c>
      <c r="P112" s="23">
        <f>O112+N112+M112+1</f>
        <v>12728.53</v>
      </c>
      <c r="Q112" s="23">
        <f>L112/P112</f>
        <v>15.054522212498275</v>
      </c>
      <c r="R112" s="23">
        <f t="shared" si="5"/>
        <v>4.9972868950731338E-2</v>
      </c>
    </row>
    <row r="113" spans="1:18" x14ac:dyDescent="0.25">
      <c r="A113" s="23" t="s">
        <v>257</v>
      </c>
      <c r="B113" s="23" t="s">
        <v>258</v>
      </c>
      <c r="C113" s="23">
        <v>6388.7584576575246</v>
      </c>
      <c r="D113" s="23">
        <v>1</v>
      </c>
      <c r="E113" s="23">
        <v>1</v>
      </c>
      <c r="F113" s="23">
        <v>1</v>
      </c>
      <c r="G113" s="23">
        <v>35.299999999999997</v>
      </c>
      <c r="H113" s="23">
        <v>1</v>
      </c>
      <c r="I113" s="23">
        <v>4</v>
      </c>
      <c r="J113" s="23">
        <v>1</v>
      </c>
      <c r="K113" s="23">
        <f t="shared" si="6"/>
        <v>42.3</v>
      </c>
      <c r="L113" s="23">
        <f t="shared" si="7"/>
        <v>270244.48275891325</v>
      </c>
      <c r="M113" s="23">
        <v>0</v>
      </c>
      <c r="N113" s="23">
        <v>0</v>
      </c>
      <c r="O113" s="23">
        <v>12861.16</v>
      </c>
      <c r="P113" s="23">
        <f>O113+N113+M113+1</f>
        <v>12862.16</v>
      </c>
      <c r="Q113" s="23">
        <f>L113/P113</f>
        <v>21.010816438212032</v>
      </c>
      <c r="R113" s="23">
        <f t="shared" si="5"/>
        <v>6.9744543306924436E-2</v>
      </c>
    </row>
    <row r="114" spans="1:18" x14ac:dyDescent="0.25">
      <c r="A114" s="23" t="s">
        <v>231</v>
      </c>
      <c r="B114" s="23" t="s">
        <v>232</v>
      </c>
      <c r="C114" s="23">
        <v>2606.196983639094</v>
      </c>
      <c r="D114" s="23">
        <v>3</v>
      </c>
      <c r="E114" s="23">
        <v>2</v>
      </c>
      <c r="F114" s="23">
        <v>1</v>
      </c>
      <c r="G114" s="23">
        <v>44</v>
      </c>
      <c r="H114" s="23">
        <v>4</v>
      </c>
      <c r="I114" s="23">
        <v>4</v>
      </c>
      <c r="J114" s="23">
        <v>1</v>
      </c>
      <c r="K114" s="23">
        <f t="shared" si="6"/>
        <v>49</v>
      </c>
      <c r="L114" s="23">
        <f t="shared" si="7"/>
        <v>127703.65219831561</v>
      </c>
      <c r="M114" s="23">
        <v>1</v>
      </c>
      <c r="N114" s="23">
        <v>0</v>
      </c>
      <c r="O114" s="23">
        <v>6300.2820000000002</v>
      </c>
      <c r="P114" s="23">
        <f>O114+N114+M114+1</f>
        <v>6302.2820000000002</v>
      </c>
      <c r="Q114" s="23">
        <f>L114/P114</f>
        <v>20.263081245541791</v>
      </c>
      <c r="R114" s="23">
        <f t="shared" si="5"/>
        <v>6.7262467006811891E-2</v>
      </c>
    </row>
    <row r="115" spans="1:18" x14ac:dyDescent="0.25">
      <c r="A115" s="23" t="s">
        <v>203</v>
      </c>
      <c r="B115" s="23" t="s">
        <v>204</v>
      </c>
      <c r="C115" s="23">
        <v>13036.37664912541</v>
      </c>
      <c r="D115" s="23">
        <v>1</v>
      </c>
      <c r="E115" s="23">
        <v>1</v>
      </c>
      <c r="F115" s="23">
        <v>2</v>
      </c>
      <c r="G115" s="23">
        <v>44</v>
      </c>
      <c r="H115" s="23">
        <v>0</v>
      </c>
      <c r="I115" s="23">
        <v>3</v>
      </c>
      <c r="J115" s="23">
        <v>1</v>
      </c>
      <c r="K115" s="23">
        <f t="shared" si="6"/>
        <v>56</v>
      </c>
      <c r="L115" s="23">
        <f t="shared" si="7"/>
        <v>730037.09235102299</v>
      </c>
      <c r="M115" s="23">
        <v>0</v>
      </c>
      <c r="N115" s="23">
        <v>0</v>
      </c>
      <c r="O115" s="23">
        <v>15575.86</v>
      </c>
      <c r="P115" s="23">
        <f>O115+N115+M115+1</f>
        <v>15576.86</v>
      </c>
      <c r="Q115" s="23">
        <f>L115/P115</f>
        <v>46.866768549696339</v>
      </c>
      <c r="R115" s="23">
        <f t="shared" si="5"/>
        <v>0.15557231573472632</v>
      </c>
    </row>
    <row r="116" spans="1:18" x14ac:dyDescent="0.25">
      <c r="A116" s="23" t="s">
        <v>137</v>
      </c>
      <c r="B116" s="23" t="s">
        <v>138</v>
      </c>
      <c r="C116" s="23">
        <v>20577.406425637277</v>
      </c>
      <c r="D116" s="23">
        <v>1</v>
      </c>
      <c r="E116" s="23">
        <v>1</v>
      </c>
      <c r="F116" s="23">
        <v>1</v>
      </c>
      <c r="G116" s="23">
        <v>148</v>
      </c>
      <c r="H116" s="23">
        <v>0</v>
      </c>
      <c r="I116" s="23">
        <v>2</v>
      </c>
      <c r="J116" s="23">
        <v>1</v>
      </c>
      <c r="K116" s="23">
        <f t="shared" si="6"/>
        <v>160</v>
      </c>
      <c r="L116" s="23">
        <f t="shared" si="7"/>
        <v>3292385.0281019644</v>
      </c>
      <c r="M116" s="23">
        <v>0</v>
      </c>
      <c r="N116" s="23">
        <v>0</v>
      </c>
      <c r="O116" s="23">
        <v>18069.91</v>
      </c>
      <c r="P116" s="23">
        <f>O116+N116+M116+1</f>
        <v>18070.91</v>
      </c>
      <c r="Q116" s="23">
        <f>L116/P116</f>
        <v>182.19254194182608</v>
      </c>
      <c r="R116" s="23">
        <f t="shared" si="5"/>
        <v>0.60478066947224551</v>
      </c>
    </row>
    <row r="117" spans="1:18" x14ac:dyDescent="0.25">
      <c r="A117" s="23" t="s">
        <v>129</v>
      </c>
      <c r="B117" s="23" t="s">
        <v>130</v>
      </c>
      <c r="C117" s="23">
        <v>94236.134951124463</v>
      </c>
      <c r="D117" s="23">
        <v>1</v>
      </c>
      <c r="E117" s="23">
        <v>1</v>
      </c>
      <c r="F117" s="23">
        <v>1</v>
      </c>
      <c r="G117" s="23">
        <v>36.5</v>
      </c>
      <c r="H117" s="23">
        <v>0</v>
      </c>
      <c r="I117" s="23">
        <v>2</v>
      </c>
      <c r="J117" s="23">
        <v>1</v>
      </c>
      <c r="K117" s="23">
        <f t="shared" si="6"/>
        <v>48.5</v>
      </c>
      <c r="L117" s="23">
        <f t="shared" si="7"/>
        <v>4570452.5451295367</v>
      </c>
      <c r="M117" s="23">
        <v>0</v>
      </c>
      <c r="N117" s="23">
        <v>0</v>
      </c>
      <c r="O117" s="23">
        <v>12257.15</v>
      </c>
      <c r="P117" s="23">
        <f>O117+N117+M117+1</f>
        <v>12258.15</v>
      </c>
      <c r="Q117" s="23">
        <f>L117/P117</f>
        <v>372.85010749008103</v>
      </c>
      <c r="R117" s="23">
        <f t="shared" si="5"/>
        <v>1.2376606375723627</v>
      </c>
    </row>
    <row r="118" spans="1:18" x14ac:dyDescent="0.25">
      <c r="A118" s="23" t="s">
        <v>193</v>
      </c>
      <c r="B118" s="23" t="s">
        <v>194</v>
      </c>
      <c r="C118" s="23">
        <v>4257.9754470270609</v>
      </c>
      <c r="D118" s="23">
        <v>2</v>
      </c>
      <c r="E118" s="23">
        <v>1</v>
      </c>
      <c r="F118" s="23">
        <v>1</v>
      </c>
      <c r="G118" s="23">
        <v>63.7</v>
      </c>
      <c r="H118" s="23">
        <v>0</v>
      </c>
      <c r="I118" s="23">
        <v>3</v>
      </c>
      <c r="J118" s="23">
        <v>1</v>
      </c>
      <c r="K118" s="23">
        <f t="shared" si="6"/>
        <v>77.7</v>
      </c>
      <c r="L118" s="23">
        <f t="shared" si="7"/>
        <v>330844.69223400264</v>
      </c>
      <c r="M118" s="23">
        <v>1</v>
      </c>
      <c r="N118" s="23">
        <v>0</v>
      </c>
      <c r="O118" s="23">
        <v>3294.84</v>
      </c>
      <c r="P118" s="23">
        <f>O118+N118+M118+1</f>
        <v>3296.84</v>
      </c>
      <c r="Q118" s="23">
        <f>L118/P118</f>
        <v>100.35206204547464</v>
      </c>
      <c r="R118" s="23">
        <f t="shared" si="5"/>
        <v>0.33311455353732894</v>
      </c>
    </row>
    <row r="119" spans="1:18" x14ac:dyDescent="0.25">
      <c r="A119" s="23" t="s">
        <v>177</v>
      </c>
      <c r="B119" s="23" t="s">
        <v>178</v>
      </c>
      <c r="C119" s="23">
        <v>24883.189714653403</v>
      </c>
      <c r="D119" s="23">
        <v>1</v>
      </c>
      <c r="E119" s="23">
        <v>1</v>
      </c>
      <c r="F119" s="23">
        <v>1</v>
      </c>
      <c r="G119" s="23">
        <v>36.4</v>
      </c>
      <c r="H119" s="23">
        <v>0</v>
      </c>
      <c r="I119" s="23">
        <v>3</v>
      </c>
      <c r="J119" s="23">
        <v>1</v>
      </c>
      <c r="K119" s="23">
        <f t="shared" si="6"/>
        <v>47.4</v>
      </c>
      <c r="L119" s="23">
        <f t="shared" si="7"/>
        <v>1179463.1924745713</v>
      </c>
      <c r="M119" s="23">
        <v>0</v>
      </c>
      <c r="N119" s="23">
        <v>0</v>
      </c>
      <c r="O119" s="23">
        <v>12640.23</v>
      </c>
      <c r="P119" s="23">
        <f>O119+N119+M119+1</f>
        <v>12641.23</v>
      </c>
      <c r="Q119" s="23">
        <f>L119/P119</f>
        <v>93.302882114681196</v>
      </c>
      <c r="R119" s="23">
        <f t="shared" si="5"/>
        <v>0.30971508991308894</v>
      </c>
    </row>
    <row r="120" spans="1:18" x14ac:dyDescent="0.25">
      <c r="A120" s="23" t="s">
        <v>321</v>
      </c>
      <c r="B120" s="23" t="s">
        <v>322</v>
      </c>
      <c r="C120" s="23">
        <v>1019.2722302586933</v>
      </c>
      <c r="D120" s="23">
        <v>1</v>
      </c>
      <c r="E120" s="23">
        <v>1</v>
      </c>
      <c r="F120" s="23">
        <v>1</v>
      </c>
      <c r="G120" s="23">
        <v>29.9</v>
      </c>
      <c r="H120" s="23">
        <v>2</v>
      </c>
      <c r="I120" s="23">
        <v>4</v>
      </c>
      <c r="J120" s="23">
        <v>1</v>
      </c>
      <c r="K120" s="23">
        <f t="shared" si="6"/>
        <v>33.9</v>
      </c>
      <c r="L120" s="23">
        <f t="shared" si="7"/>
        <v>34553.328605769704</v>
      </c>
      <c r="M120" s="23">
        <v>0</v>
      </c>
      <c r="N120" s="23">
        <v>0</v>
      </c>
      <c r="O120" s="23">
        <v>17371.34</v>
      </c>
      <c r="P120" s="23">
        <f>O120+N120+M120+1</f>
        <v>17372.34</v>
      </c>
      <c r="Q120" s="23">
        <f>L120/P120</f>
        <v>1.9889852838345152</v>
      </c>
      <c r="R120" s="23">
        <f t="shared" si="5"/>
        <v>6.6023550618881386E-3</v>
      </c>
    </row>
    <row r="121" spans="1:18" x14ac:dyDescent="0.25">
      <c r="A121" s="23" t="s">
        <v>141</v>
      </c>
      <c r="B121" s="23" t="s">
        <v>142</v>
      </c>
      <c r="C121" s="23">
        <v>12844.829281514436</v>
      </c>
      <c r="D121" s="23">
        <v>2</v>
      </c>
      <c r="E121" s="23">
        <v>1</v>
      </c>
      <c r="F121" s="23">
        <v>1</v>
      </c>
      <c r="G121" s="23">
        <v>23</v>
      </c>
      <c r="H121" s="23">
        <v>0</v>
      </c>
      <c r="I121" s="23">
        <v>3</v>
      </c>
      <c r="J121" s="23">
        <v>1</v>
      </c>
      <c r="K121" s="23">
        <f t="shared" si="6"/>
        <v>37</v>
      </c>
      <c r="L121" s="23">
        <f t="shared" si="7"/>
        <v>475258.68341603415</v>
      </c>
      <c r="M121" s="23">
        <v>1</v>
      </c>
      <c r="N121" s="23">
        <v>0</v>
      </c>
      <c r="O121" s="23">
        <v>10050.98</v>
      </c>
      <c r="P121" s="23">
        <f>O121+N121+M121+1</f>
        <v>10052.98</v>
      </c>
      <c r="Q121" s="23">
        <f>L121/P121</f>
        <v>47.275403255157592</v>
      </c>
      <c r="R121" s="23">
        <f t="shared" si="5"/>
        <v>0.15692876187738655</v>
      </c>
    </row>
    <row r="122" spans="1:18" x14ac:dyDescent="0.25">
      <c r="A122" s="23" t="s">
        <v>337</v>
      </c>
      <c r="B122" s="23" t="s">
        <v>338</v>
      </c>
      <c r="C122" s="23">
        <v>627.00998481000499</v>
      </c>
      <c r="D122" s="23">
        <v>2</v>
      </c>
      <c r="E122" s="23">
        <v>1</v>
      </c>
      <c r="F122" s="23">
        <v>1</v>
      </c>
      <c r="G122" s="23">
        <v>6.2</v>
      </c>
      <c r="H122" s="23">
        <v>2</v>
      </c>
      <c r="I122" s="23">
        <v>4</v>
      </c>
      <c r="J122" s="23">
        <v>0</v>
      </c>
      <c r="K122" s="23">
        <f t="shared" si="6"/>
        <v>14.2</v>
      </c>
      <c r="L122" s="23">
        <f t="shared" si="7"/>
        <v>8903.5417843020696</v>
      </c>
      <c r="M122" s="23">
        <v>1</v>
      </c>
      <c r="N122" s="23">
        <v>0</v>
      </c>
      <c r="O122" s="23">
        <v>16555.27</v>
      </c>
      <c r="P122" s="23">
        <f>O122+N122+M122+1</f>
        <v>16557.27</v>
      </c>
      <c r="Q122" s="23">
        <f>L122/P122</f>
        <v>0.53774213890949829</v>
      </c>
      <c r="R122" s="23">
        <f t="shared" si="5"/>
        <v>1.7850129720291452E-3</v>
      </c>
    </row>
    <row r="123" spans="1:18" x14ac:dyDescent="0.25">
      <c r="A123" s="23" t="s">
        <v>103</v>
      </c>
      <c r="B123" s="23" t="s">
        <v>104</v>
      </c>
      <c r="C123" s="23">
        <v>54578.176783410032</v>
      </c>
      <c r="D123" s="23">
        <v>2</v>
      </c>
      <c r="E123" s="23">
        <v>0</v>
      </c>
      <c r="F123" s="23">
        <v>1</v>
      </c>
      <c r="G123" s="23">
        <v>145</v>
      </c>
      <c r="H123" s="23">
        <v>0</v>
      </c>
      <c r="I123" s="23">
        <v>1</v>
      </c>
      <c r="J123" s="23">
        <v>1</v>
      </c>
      <c r="K123" s="23">
        <f t="shared" si="6"/>
        <v>160</v>
      </c>
      <c r="L123" s="23">
        <f t="shared" si="7"/>
        <v>8732508.2853456046</v>
      </c>
      <c r="M123" s="23">
        <v>1</v>
      </c>
      <c r="N123" s="23">
        <v>0</v>
      </c>
      <c r="O123" s="23">
        <v>6217.6660000000002</v>
      </c>
      <c r="P123" s="23">
        <f>O123+N123+M123+1</f>
        <v>6219.6660000000002</v>
      </c>
      <c r="Q123" s="23">
        <f>L123/P123</f>
        <v>1404.0156312807801</v>
      </c>
      <c r="R123" s="23">
        <f t="shared" si="5"/>
        <v>4.6605722955806357</v>
      </c>
    </row>
    <row r="124" spans="1:18" x14ac:dyDescent="0.25">
      <c r="A124" s="23" t="s">
        <v>187</v>
      </c>
      <c r="B124" s="23" t="s">
        <v>188</v>
      </c>
      <c r="C124" s="23">
        <v>17151.370282825559</v>
      </c>
      <c r="D124" s="23">
        <v>1</v>
      </c>
      <c r="E124" s="23">
        <v>1</v>
      </c>
      <c r="F124" s="23">
        <v>1</v>
      </c>
      <c r="G124" s="23">
        <v>58.7</v>
      </c>
      <c r="H124" s="23">
        <v>0</v>
      </c>
      <c r="I124" s="23">
        <v>3</v>
      </c>
      <c r="J124" s="23">
        <v>1</v>
      </c>
      <c r="K124" s="23">
        <f t="shared" si="6"/>
        <v>69.7</v>
      </c>
      <c r="L124" s="23">
        <f t="shared" si="7"/>
        <v>1195450.5087129415</v>
      </c>
      <c r="M124" s="23">
        <v>0</v>
      </c>
      <c r="N124" s="23">
        <v>0</v>
      </c>
      <c r="O124" s="23">
        <v>15872.67</v>
      </c>
      <c r="P124" s="23">
        <f>O124+N124+M124+1</f>
        <v>15873.67</v>
      </c>
      <c r="Q124" s="23">
        <f>L124/P124</f>
        <v>75.310278512337817</v>
      </c>
      <c r="R124" s="23">
        <f t="shared" si="5"/>
        <v>0.24998938030831025</v>
      </c>
    </row>
    <row r="125" spans="1:18" x14ac:dyDescent="0.25">
      <c r="A125" s="23" t="s">
        <v>169</v>
      </c>
      <c r="B125" s="23" t="s">
        <v>170</v>
      </c>
      <c r="C125" s="23">
        <v>22488.658890031606</v>
      </c>
      <c r="D125" s="23">
        <v>1</v>
      </c>
      <c r="E125" s="23">
        <v>1</v>
      </c>
      <c r="F125" s="23">
        <v>1</v>
      </c>
      <c r="G125" s="23">
        <v>66.3</v>
      </c>
      <c r="H125" s="23">
        <v>0</v>
      </c>
      <c r="I125" s="23">
        <v>2</v>
      </c>
      <c r="J125" s="23">
        <v>1</v>
      </c>
      <c r="K125" s="23">
        <f t="shared" si="6"/>
        <v>78.3</v>
      </c>
      <c r="L125" s="23">
        <f t="shared" si="7"/>
        <v>1760861.9910894746</v>
      </c>
      <c r="M125" s="23">
        <v>0</v>
      </c>
      <c r="N125" s="23">
        <v>0</v>
      </c>
      <c r="O125" s="23">
        <v>16081.15</v>
      </c>
      <c r="P125" s="23">
        <f>O125+N125+M125+1</f>
        <v>16082.15</v>
      </c>
      <c r="Q125" s="23">
        <f>L125/P125</f>
        <v>109.49170298060115</v>
      </c>
      <c r="R125" s="23">
        <f t="shared" si="5"/>
        <v>0.36345321671513708</v>
      </c>
    </row>
    <row r="126" spans="1:18" x14ac:dyDescent="0.25">
      <c r="A126" s="23" t="s">
        <v>227</v>
      </c>
      <c r="B126" s="23" t="s">
        <v>228</v>
      </c>
      <c r="C126" s="23">
        <v>1866.7072455097718</v>
      </c>
      <c r="D126" s="23">
        <v>2</v>
      </c>
      <c r="E126" s="23">
        <v>1</v>
      </c>
      <c r="F126" s="23">
        <v>1</v>
      </c>
      <c r="G126" s="23">
        <v>22.8</v>
      </c>
      <c r="H126" s="23">
        <v>0</v>
      </c>
      <c r="I126" s="23">
        <v>4</v>
      </c>
      <c r="J126" s="23">
        <v>0</v>
      </c>
      <c r="K126" s="23">
        <f t="shared" si="6"/>
        <v>36.799999999999997</v>
      </c>
      <c r="L126" s="23">
        <f t="shared" si="7"/>
        <v>68694.826634759593</v>
      </c>
      <c r="M126" s="23">
        <v>1</v>
      </c>
      <c r="N126" s="23">
        <v>0</v>
      </c>
      <c r="O126" s="23">
        <v>3077.9380000000001</v>
      </c>
      <c r="P126" s="23">
        <f>O126+N126+M126+1</f>
        <v>3079.9380000000001</v>
      </c>
      <c r="Q126" s="23">
        <f>L126/P126</f>
        <v>22.303964117056768</v>
      </c>
      <c r="R126" s="23">
        <f t="shared" si="5"/>
        <v>7.4037093982176075E-2</v>
      </c>
    </row>
    <row r="127" spans="1:18" x14ac:dyDescent="0.25">
      <c r="A127" s="23" t="s">
        <v>165</v>
      </c>
      <c r="B127" s="23" t="s">
        <v>166</v>
      </c>
      <c r="C127" s="23">
        <v>1369.0036945327704</v>
      </c>
      <c r="D127" s="23">
        <v>2</v>
      </c>
      <c r="E127" s="23">
        <v>1</v>
      </c>
      <c r="F127" s="23">
        <v>1</v>
      </c>
      <c r="G127" s="23">
        <v>69.400000000000006</v>
      </c>
      <c r="H127" s="23">
        <v>2</v>
      </c>
      <c r="I127" s="23">
        <v>3</v>
      </c>
      <c r="J127" s="23">
        <v>1</v>
      </c>
      <c r="K127" s="23">
        <f t="shared" si="6"/>
        <v>77.400000000000006</v>
      </c>
      <c r="L127" s="23">
        <f t="shared" si="7"/>
        <v>105960.88595683644</v>
      </c>
      <c r="M127" s="23">
        <v>1</v>
      </c>
      <c r="N127" s="23">
        <v>0</v>
      </c>
      <c r="O127" s="23">
        <v>10827.98</v>
      </c>
      <c r="P127" s="23">
        <f>O127+N127+M127+1</f>
        <v>10829.98</v>
      </c>
      <c r="Q127" s="23">
        <f>L127/P127</f>
        <v>9.7840333921979958</v>
      </c>
      <c r="R127" s="23">
        <f t="shared" si="5"/>
        <v>3.2477697506200137E-2</v>
      </c>
    </row>
    <row r="128" spans="1:18" x14ac:dyDescent="0.25">
      <c r="A128" s="23" t="s">
        <v>131</v>
      </c>
      <c r="B128" s="23" t="s">
        <v>132</v>
      </c>
      <c r="C128" s="23">
        <v>28985.333328544093</v>
      </c>
      <c r="D128" s="23">
        <v>1</v>
      </c>
      <c r="E128" s="23">
        <v>0</v>
      </c>
      <c r="F128" s="23">
        <v>1</v>
      </c>
      <c r="G128" s="23">
        <v>133</v>
      </c>
      <c r="H128" s="23">
        <v>1</v>
      </c>
      <c r="I128" s="23">
        <v>2</v>
      </c>
      <c r="J128" s="23">
        <v>1</v>
      </c>
      <c r="K128" s="23">
        <f t="shared" si="6"/>
        <v>141</v>
      </c>
      <c r="L128" s="23">
        <f t="shared" si="7"/>
        <v>4086931.9993247171</v>
      </c>
      <c r="M128" s="23">
        <v>0</v>
      </c>
      <c r="N128" s="23">
        <v>0</v>
      </c>
      <c r="O128" s="23">
        <v>17591.48</v>
      </c>
      <c r="P128" s="23">
        <f>O128+N128+M128+1</f>
        <v>17592.48</v>
      </c>
      <c r="Q128" s="23">
        <f>L128/P128</f>
        <v>232.31130570134042</v>
      </c>
      <c r="R128" s="23">
        <f t="shared" si="5"/>
        <v>0.77114784990973362</v>
      </c>
    </row>
    <row r="129" spans="1:18" x14ac:dyDescent="0.25">
      <c r="A129" s="23" t="s">
        <v>249</v>
      </c>
      <c r="B129" s="23" t="s">
        <v>250</v>
      </c>
      <c r="C129" s="23">
        <v>2921.6595598739505</v>
      </c>
      <c r="D129" s="23">
        <v>2</v>
      </c>
      <c r="E129" s="23">
        <v>4</v>
      </c>
      <c r="F129" s="23">
        <v>1</v>
      </c>
      <c r="G129" s="23">
        <v>133</v>
      </c>
      <c r="H129" s="23">
        <v>2</v>
      </c>
      <c r="I129" s="23">
        <v>3</v>
      </c>
      <c r="J129" s="23">
        <v>1</v>
      </c>
      <c r="K129" s="23">
        <f t="shared" si="6"/>
        <v>144</v>
      </c>
      <c r="L129" s="23">
        <f t="shared" si="7"/>
        <v>420718.97662184888</v>
      </c>
      <c r="M129" s="23">
        <v>0</v>
      </c>
      <c r="N129" s="23">
        <v>0</v>
      </c>
      <c r="O129" s="23">
        <v>8620.4509999999991</v>
      </c>
      <c r="P129" s="23">
        <f>O129+N129+M129+1</f>
        <v>8621.4509999999991</v>
      </c>
      <c r="Q129" s="23">
        <f>L129/P129</f>
        <v>48.799091547565361</v>
      </c>
      <c r="R129" s="23">
        <f t="shared" si="5"/>
        <v>0.16198658266262828</v>
      </c>
    </row>
    <row r="130" spans="1:18" x14ac:dyDescent="0.25">
      <c r="A130" s="23" t="s">
        <v>343</v>
      </c>
      <c r="B130" s="23" t="s">
        <v>344</v>
      </c>
      <c r="C130" s="23">
        <v>1662.3070271429999</v>
      </c>
      <c r="D130" s="23">
        <v>2</v>
      </c>
      <c r="E130" s="23">
        <v>1</v>
      </c>
      <c r="F130" s="23">
        <v>1</v>
      </c>
      <c r="G130" s="23">
        <v>12</v>
      </c>
      <c r="H130" s="23">
        <v>3</v>
      </c>
      <c r="I130" s="23">
        <v>5</v>
      </c>
      <c r="J130" s="23">
        <v>0</v>
      </c>
      <c r="K130" s="23">
        <f t="shared" si="6"/>
        <v>16</v>
      </c>
      <c r="L130" s="23">
        <f t="shared" si="7"/>
        <v>26596.912434287999</v>
      </c>
      <c r="M130" s="23">
        <v>0</v>
      </c>
      <c r="N130" s="23">
        <v>0</v>
      </c>
      <c r="O130" s="23">
        <v>13407.31</v>
      </c>
      <c r="P130" s="23">
        <f>O130+N130+M130+1</f>
        <v>13408.31</v>
      </c>
      <c r="Q130" s="23">
        <f>L130/P130</f>
        <v>1.9836140747258975</v>
      </c>
      <c r="R130" s="23">
        <f t="shared" ref="R130:R152" si="8">(Q130/$Q$153)*100</f>
        <v>6.5845255535780653E-3</v>
      </c>
    </row>
    <row r="131" spans="1:18" x14ac:dyDescent="0.25">
      <c r="A131" s="23" t="s">
        <v>253</v>
      </c>
      <c r="B131" s="23" t="s">
        <v>254</v>
      </c>
      <c r="C131" s="23">
        <v>9484.7650638657851</v>
      </c>
      <c r="D131" s="23">
        <v>1</v>
      </c>
      <c r="E131" s="23">
        <v>1</v>
      </c>
      <c r="F131" s="23">
        <v>1</v>
      </c>
      <c r="G131" s="23">
        <v>24</v>
      </c>
      <c r="H131" s="23">
        <v>2</v>
      </c>
      <c r="I131" s="23">
        <v>4</v>
      </c>
      <c r="J131" s="23">
        <v>0</v>
      </c>
      <c r="K131" s="23">
        <f t="shared" si="6"/>
        <v>29</v>
      </c>
      <c r="L131" s="23">
        <f t="shared" si="7"/>
        <v>275058.18685210776</v>
      </c>
      <c r="M131" s="23">
        <v>0</v>
      </c>
      <c r="N131" s="23">
        <v>0</v>
      </c>
      <c r="O131" s="23">
        <v>15915.54</v>
      </c>
      <c r="P131" s="23">
        <f>O131+N131+M131+1</f>
        <v>15916.54</v>
      </c>
      <c r="Q131" s="23">
        <f>L131/P131</f>
        <v>17.281280155869791</v>
      </c>
      <c r="R131" s="23">
        <f t="shared" si="8"/>
        <v>5.7364500602562978E-2</v>
      </c>
    </row>
    <row r="132" spans="1:18" x14ac:dyDescent="0.25">
      <c r="A132" s="23" t="s">
        <v>259</v>
      </c>
      <c r="B132" s="23" t="s">
        <v>260</v>
      </c>
      <c r="C132" s="23">
        <v>3053.195780172925</v>
      </c>
      <c r="D132" s="23">
        <v>2</v>
      </c>
      <c r="E132" s="23">
        <v>0</v>
      </c>
      <c r="F132" s="23">
        <v>1</v>
      </c>
      <c r="G132" s="23">
        <v>24.9</v>
      </c>
      <c r="H132" s="23">
        <v>0</v>
      </c>
      <c r="I132" s="23">
        <v>4</v>
      </c>
      <c r="J132" s="23">
        <v>0</v>
      </c>
      <c r="K132" s="23">
        <f t="shared" si="6"/>
        <v>37.9</v>
      </c>
      <c r="L132" s="23">
        <f t="shared" si="7"/>
        <v>115716.12006855385</v>
      </c>
      <c r="M132" s="23">
        <v>1</v>
      </c>
      <c r="N132" s="23">
        <v>0</v>
      </c>
      <c r="O132" s="23">
        <v>10572.78</v>
      </c>
      <c r="P132" s="23">
        <f>O132+N132+M132+1</f>
        <v>10574.78</v>
      </c>
      <c r="Q132" s="23">
        <f>L132/P132</f>
        <v>10.942650350036015</v>
      </c>
      <c r="R132" s="23">
        <f t="shared" si="8"/>
        <v>3.6323678971494751E-2</v>
      </c>
    </row>
    <row r="133" spans="1:18" x14ac:dyDescent="0.25">
      <c r="A133" s="23" t="s">
        <v>111</v>
      </c>
      <c r="B133" s="23" t="s">
        <v>112</v>
      </c>
      <c r="C133" s="23">
        <v>57134.077068240418</v>
      </c>
      <c r="D133" s="23">
        <v>1</v>
      </c>
      <c r="E133" s="23">
        <v>0</v>
      </c>
      <c r="F133" s="23">
        <v>1</v>
      </c>
      <c r="G133" s="23">
        <v>81.5</v>
      </c>
      <c r="H133" s="23">
        <v>0</v>
      </c>
      <c r="I133" s="23">
        <v>1</v>
      </c>
      <c r="J133" s="23">
        <v>1</v>
      </c>
      <c r="K133" s="23">
        <f t="shared" si="6"/>
        <v>93.5</v>
      </c>
      <c r="L133" s="23">
        <f t="shared" si="7"/>
        <v>5342036.205880479</v>
      </c>
      <c r="M133" s="23">
        <v>0</v>
      </c>
      <c r="N133" s="23">
        <v>0</v>
      </c>
      <c r="O133" s="23">
        <v>15625.38</v>
      </c>
      <c r="P133" s="23">
        <f>O133+N133+M133+1</f>
        <v>15626.38</v>
      </c>
      <c r="Q133" s="23">
        <f>L133/P133</f>
        <v>341.86012409019105</v>
      </c>
      <c r="R133" s="23">
        <f t="shared" si="8"/>
        <v>1.1347906588796917</v>
      </c>
    </row>
    <row r="134" spans="1:18" x14ac:dyDescent="0.25">
      <c r="A134" s="23" t="s">
        <v>97</v>
      </c>
      <c r="B134" s="23" t="s">
        <v>98</v>
      </c>
      <c r="C134" s="23">
        <v>83295.258615482206</v>
      </c>
      <c r="D134" s="23">
        <v>1</v>
      </c>
      <c r="E134" s="23">
        <v>0</v>
      </c>
      <c r="F134" s="23">
        <v>1</v>
      </c>
      <c r="G134" s="23">
        <v>247</v>
      </c>
      <c r="H134" s="23">
        <v>0</v>
      </c>
      <c r="I134" s="23">
        <v>1</v>
      </c>
      <c r="J134" s="23">
        <v>1</v>
      </c>
      <c r="K134" s="23">
        <f t="shared" si="6"/>
        <v>259</v>
      </c>
      <c r="L134" s="23">
        <f t="shared" si="7"/>
        <v>21573471.981409892</v>
      </c>
      <c r="M134" s="23">
        <v>0</v>
      </c>
      <c r="N134" s="23">
        <v>0</v>
      </c>
      <c r="O134" s="23">
        <v>16612.46</v>
      </c>
      <c r="P134" s="23">
        <f>O134+N134+M134+1</f>
        <v>16613.46</v>
      </c>
      <c r="Q134" s="23">
        <f>L134/P134</f>
        <v>1298.5538221062857</v>
      </c>
      <c r="R134" s="23">
        <f t="shared" si="8"/>
        <v>4.3104961460493874</v>
      </c>
    </row>
    <row r="135" spans="1:18" x14ac:dyDescent="0.25">
      <c r="A135" s="23" t="s">
        <v>359</v>
      </c>
      <c r="B135" s="23" t="s">
        <v>360</v>
      </c>
      <c r="C135" s="23">
        <v>962.43912485352621</v>
      </c>
      <c r="D135" s="23">
        <v>1</v>
      </c>
      <c r="E135" s="23">
        <v>1</v>
      </c>
      <c r="F135" s="23">
        <v>1</v>
      </c>
      <c r="G135" s="23">
        <v>13.3</v>
      </c>
      <c r="H135" s="23">
        <v>2</v>
      </c>
      <c r="I135" s="23">
        <v>4</v>
      </c>
      <c r="J135" s="23">
        <v>1</v>
      </c>
      <c r="K135" s="23">
        <f t="shared" si="6"/>
        <v>17.3</v>
      </c>
      <c r="L135" s="23">
        <f t="shared" si="7"/>
        <v>16650.196859966003</v>
      </c>
      <c r="M135" s="23">
        <v>0</v>
      </c>
      <c r="N135" s="23">
        <v>0</v>
      </c>
      <c r="O135" s="23">
        <v>11649.17</v>
      </c>
      <c r="P135" s="23">
        <f>O135+N135+M135+1</f>
        <v>11650.17</v>
      </c>
      <c r="Q135" s="23">
        <f>L135/P135</f>
        <v>1.4291805922116161</v>
      </c>
      <c r="R135" s="23">
        <f t="shared" si="8"/>
        <v>4.7441063511286033E-3</v>
      </c>
    </row>
    <row r="136" spans="1:18" x14ac:dyDescent="0.25">
      <c r="A136" s="23" t="s">
        <v>345</v>
      </c>
      <c r="B136" s="23" t="s">
        <v>346</v>
      </c>
      <c r="C136" s="23">
        <v>836.45248870812395</v>
      </c>
      <c r="D136" s="23">
        <v>2</v>
      </c>
      <c r="E136" s="23">
        <v>4</v>
      </c>
      <c r="F136" s="23">
        <v>1</v>
      </c>
      <c r="G136" s="23">
        <v>87.9</v>
      </c>
      <c r="H136" s="23">
        <v>1</v>
      </c>
      <c r="I136" s="23">
        <v>4</v>
      </c>
      <c r="J136" s="23">
        <v>1</v>
      </c>
      <c r="K136" s="23">
        <f t="shared" si="6"/>
        <v>100.9</v>
      </c>
      <c r="L136" s="23">
        <f t="shared" si="7"/>
        <v>84398.056110649704</v>
      </c>
      <c r="M136" s="23">
        <v>1</v>
      </c>
      <c r="N136" s="23">
        <v>0</v>
      </c>
      <c r="O136" s="23">
        <v>11694.55</v>
      </c>
      <c r="P136" s="23">
        <f>O136+N136+M136+1</f>
        <v>11696.55</v>
      </c>
      <c r="Q136" s="23">
        <f>L136/P136</f>
        <v>7.215636757047994</v>
      </c>
      <c r="R136" s="23">
        <f t="shared" si="8"/>
        <v>2.3952010230964396E-2</v>
      </c>
    </row>
    <row r="137" spans="1:18" x14ac:dyDescent="0.25">
      <c r="A137" s="23" t="s">
        <v>175</v>
      </c>
      <c r="B137" s="23" t="s">
        <v>176</v>
      </c>
      <c r="C137" s="23">
        <v>5448.8283519904107</v>
      </c>
      <c r="D137" s="23">
        <v>1</v>
      </c>
      <c r="E137" s="23">
        <v>4</v>
      </c>
      <c r="F137" s="23">
        <v>1</v>
      </c>
      <c r="G137" s="23">
        <v>148</v>
      </c>
      <c r="H137" s="23">
        <v>1</v>
      </c>
      <c r="I137" s="23">
        <v>4</v>
      </c>
      <c r="J137" s="23">
        <v>1</v>
      </c>
      <c r="K137" s="23">
        <f t="shared" si="6"/>
        <v>158</v>
      </c>
      <c r="L137" s="23">
        <f t="shared" si="7"/>
        <v>860914.87961448485</v>
      </c>
      <c r="M137" s="23">
        <v>0</v>
      </c>
      <c r="N137" s="23">
        <v>0</v>
      </c>
      <c r="O137" s="23">
        <v>7484.5060000000003</v>
      </c>
      <c r="P137" s="23">
        <f>O137+N137+M137+1</f>
        <v>7485.5060000000003</v>
      </c>
      <c r="Q137" s="23">
        <f>L137/P137</f>
        <v>115.01091303840846</v>
      </c>
      <c r="R137" s="23">
        <f t="shared" si="8"/>
        <v>0.38177400810507472</v>
      </c>
    </row>
    <row r="138" spans="1:18" x14ac:dyDescent="0.25">
      <c r="A138" s="23" t="s">
        <v>392</v>
      </c>
      <c r="B138" s="23" t="s">
        <v>393</v>
      </c>
      <c r="C138" s="23">
        <v>580.49502095014032</v>
      </c>
      <c r="D138" s="23">
        <v>1</v>
      </c>
      <c r="E138" s="23">
        <v>1</v>
      </c>
      <c r="F138" s="23">
        <v>1</v>
      </c>
      <c r="G138" s="23">
        <v>30.1</v>
      </c>
      <c r="H138" s="23">
        <v>1</v>
      </c>
      <c r="I138" s="23">
        <v>4</v>
      </c>
      <c r="J138" s="23">
        <v>0</v>
      </c>
      <c r="K138" s="23">
        <f t="shared" ref="K138:K152" si="9">(3*D138)+E138+F138+G138-(3*H138)-I138-J138+10</f>
        <v>38.1</v>
      </c>
      <c r="L138" s="23">
        <f t="shared" ref="L138:L152" si="10">K138*C138</f>
        <v>22116.860298200347</v>
      </c>
      <c r="M138" s="23">
        <v>0</v>
      </c>
      <c r="N138" s="23">
        <v>0</v>
      </c>
      <c r="O138" s="23">
        <v>15411.13</v>
      </c>
      <c r="P138" s="23">
        <f>O138+N138+M138+1</f>
        <v>15412.13</v>
      </c>
      <c r="Q138" s="23">
        <f>L138/P138</f>
        <v>1.4350294409793032</v>
      </c>
      <c r="R138" s="23">
        <f t="shared" si="8"/>
        <v>4.7635213646942684E-3</v>
      </c>
    </row>
    <row r="139" spans="1:18" x14ac:dyDescent="0.25">
      <c r="A139" s="23" t="s">
        <v>189</v>
      </c>
      <c r="B139" s="23" t="s">
        <v>190</v>
      </c>
      <c r="C139" s="23">
        <v>17311.629700613557</v>
      </c>
      <c r="D139" s="23">
        <v>2</v>
      </c>
      <c r="E139" s="23">
        <v>1</v>
      </c>
      <c r="F139" s="23">
        <v>1</v>
      </c>
      <c r="G139" s="23">
        <v>43.6</v>
      </c>
      <c r="H139" s="23">
        <v>1</v>
      </c>
      <c r="I139" s="23">
        <v>4</v>
      </c>
      <c r="J139" s="23">
        <v>1</v>
      </c>
      <c r="K139" s="23">
        <f t="shared" si="9"/>
        <v>53.6</v>
      </c>
      <c r="L139" s="23">
        <f t="shared" si="10"/>
        <v>927903.35195288667</v>
      </c>
      <c r="M139" s="23">
        <v>1</v>
      </c>
      <c r="N139" s="23">
        <v>0</v>
      </c>
      <c r="O139" s="23">
        <v>15895.26</v>
      </c>
      <c r="P139" s="23">
        <f>O139+N139+M139+1</f>
        <v>15897.26</v>
      </c>
      <c r="Q139" s="23">
        <f>L139/P139</f>
        <v>58.368759896541079</v>
      </c>
      <c r="R139" s="23">
        <f t="shared" si="8"/>
        <v>0.19375270420106561</v>
      </c>
    </row>
    <row r="140" spans="1:18" x14ac:dyDescent="0.25">
      <c r="A140" s="23" t="s">
        <v>223</v>
      </c>
      <c r="B140" s="23" t="s">
        <v>224</v>
      </c>
      <c r="C140" s="23">
        <v>4197.5282761816643</v>
      </c>
      <c r="D140" s="23">
        <v>1</v>
      </c>
      <c r="E140" s="23">
        <v>1</v>
      </c>
      <c r="F140" s="23">
        <v>1</v>
      </c>
      <c r="G140" s="23">
        <v>75.900000000000006</v>
      </c>
      <c r="H140" s="23">
        <v>0</v>
      </c>
      <c r="I140" s="23">
        <v>3</v>
      </c>
      <c r="J140" s="23">
        <v>1</v>
      </c>
      <c r="K140" s="23">
        <f t="shared" si="9"/>
        <v>86.9</v>
      </c>
      <c r="L140" s="23">
        <f t="shared" si="10"/>
        <v>364765.20720018668</v>
      </c>
      <c r="M140" s="23">
        <v>0</v>
      </c>
      <c r="N140" s="23">
        <v>0</v>
      </c>
      <c r="O140" s="23">
        <v>16362.34</v>
      </c>
      <c r="P140" s="23">
        <f>O140+N140+M140+1</f>
        <v>16363.34</v>
      </c>
      <c r="Q140" s="23">
        <f>L140/P140</f>
        <v>22.291610832518707</v>
      </c>
      <c r="R140" s="23">
        <f t="shared" si="8"/>
        <v>7.3996087760881374E-2</v>
      </c>
    </row>
    <row r="141" spans="1:18" x14ac:dyDescent="0.25">
      <c r="A141" s="23" t="s">
        <v>221</v>
      </c>
      <c r="B141" s="23" t="s">
        <v>222</v>
      </c>
      <c r="C141" s="23">
        <v>10646.035532616066</v>
      </c>
      <c r="D141" s="23">
        <v>1</v>
      </c>
      <c r="E141" s="23">
        <v>4</v>
      </c>
      <c r="F141" s="23">
        <v>1</v>
      </c>
      <c r="G141" s="23">
        <v>54.3</v>
      </c>
      <c r="H141" s="23">
        <v>4</v>
      </c>
      <c r="I141" s="23">
        <v>3</v>
      </c>
      <c r="J141" s="23">
        <v>1</v>
      </c>
      <c r="K141" s="23">
        <f t="shared" si="9"/>
        <v>56.3</v>
      </c>
      <c r="L141" s="23">
        <f t="shared" si="10"/>
        <v>599371.80048628454</v>
      </c>
      <c r="M141" s="23">
        <v>0</v>
      </c>
      <c r="N141" s="23">
        <v>0</v>
      </c>
      <c r="O141" s="23">
        <v>14512.6</v>
      </c>
      <c r="P141" s="23">
        <f>O141+N141+M141+1</f>
        <v>14513.6</v>
      </c>
      <c r="Q141" s="23">
        <f>L141/P141</f>
        <v>41.297252265894372</v>
      </c>
      <c r="R141" s="23">
        <f t="shared" si="8"/>
        <v>0.1370845348911513</v>
      </c>
    </row>
    <row r="142" spans="1:18" x14ac:dyDescent="0.25">
      <c r="A142" s="23" t="s">
        <v>365</v>
      </c>
      <c r="B142" s="23" t="s">
        <v>366</v>
      </c>
      <c r="C142" s="23">
        <v>670.17880538228155</v>
      </c>
      <c r="D142" s="23">
        <v>2</v>
      </c>
      <c r="E142" s="23">
        <v>1</v>
      </c>
      <c r="F142" s="23">
        <v>1</v>
      </c>
      <c r="G142" s="23">
        <v>13.7</v>
      </c>
      <c r="H142" s="23">
        <v>3</v>
      </c>
      <c r="I142" s="23">
        <v>4</v>
      </c>
      <c r="J142" s="23">
        <v>0</v>
      </c>
      <c r="K142" s="23">
        <f t="shared" si="9"/>
        <v>18.7</v>
      </c>
      <c r="L142" s="23">
        <f t="shared" si="10"/>
        <v>12532.343660648665</v>
      </c>
      <c r="M142" s="23">
        <v>1</v>
      </c>
      <c r="N142" s="23">
        <v>0</v>
      </c>
      <c r="O142" s="23">
        <v>12421.15</v>
      </c>
      <c r="P142" s="23">
        <f>O142+N142+M142+1</f>
        <v>12423.15</v>
      </c>
      <c r="Q142" s="23">
        <f>L142/P142</f>
        <v>1.0087895308877914</v>
      </c>
      <c r="R142" s="23">
        <f t="shared" si="8"/>
        <v>3.3486354674260722E-3</v>
      </c>
    </row>
    <row r="143" spans="1:18" x14ac:dyDescent="0.25">
      <c r="A143" s="23" t="s">
        <v>289</v>
      </c>
      <c r="B143" s="23" t="s">
        <v>290</v>
      </c>
      <c r="C143" s="23">
        <v>3855.4212801317999</v>
      </c>
      <c r="D143" s="23">
        <v>1</v>
      </c>
      <c r="E143" s="23">
        <v>2</v>
      </c>
      <c r="F143" s="23">
        <v>1</v>
      </c>
      <c r="G143" s="23">
        <v>38.700000000000003</v>
      </c>
      <c r="H143" s="23">
        <v>4</v>
      </c>
      <c r="I143" s="23">
        <v>4</v>
      </c>
      <c r="J143" s="23">
        <v>1</v>
      </c>
      <c r="K143" s="23">
        <f t="shared" si="9"/>
        <v>37.700000000000003</v>
      </c>
      <c r="L143" s="23">
        <f t="shared" si="10"/>
        <v>145349.38226096888</v>
      </c>
      <c r="M143" s="23">
        <v>0</v>
      </c>
      <c r="N143" s="23">
        <v>0</v>
      </c>
      <c r="O143" s="23">
        <v>14913.19</v>
      </c>
      <c r="P143" s="23">
        <f>O143+N143+M143+1</f>
        <v>14914.19</v>
      </c>
      <c r="Q143" s="23">
        <f>L143/P143</f>
        <v>9.7457107802011951</v>
      </c>
      <c r="R143" s="23">
        <f t="shared" si="8"/>
        <v>3.2350487167663061E-2</v>
      </c>
    </row>
    <row r="144" spans="1:18" x14ac:dyDescent="0.25">
      <c r="A144" s="23" t="s">
        <v>143</v>
      </c>
      <c r="B144" s="23" t="s">
        <v>144</v>
      </c>
      <c r="C144" s="23">
        <v>41587.512806025064</v>
      </c>
      <c r="D144" s="23">
        <v>1</v>
      </c>
      <c r="E144" s="23">
        <v>1</v>
      </c>
      <c r="F144" s="23">
        <v>1</v>
      </c>
      <c r="G144" s="23">
        <v>60.9</v>
      </c>
      <c r="H144" s="23">
        <v>0</v>
      </c>
      <c r="I144" s="23">
        <v>2</v>
      </c>
      <c r="J144" s="23">
        <v>1</v>
      </c>
      <c r="K144" s="23">
        <f t="shared" si="9"/>
        <v>72.900000000000006</v>
      </c>
      <c r="L144" s="23">
        <f t="shared" si="10"/>
        <v>3031729.6835592273</v>
      </c>
      <c r="M144" s="23">
        <v>0</v>
      </c>
      <c r="N144" s="23">
        <v>0</v>
      </c>
      <c r="O144" s="23">
        <v>11962.66</v>
      </c>
      <c r="P144" s="23">
        <f>O144+N144+M144+1</f>
        <v>11963.66</v>
      </c>
      <c r="Q144" s="23">
        <f>L144/P144</f>
        <v>253.41155495552593</v>
      </c>
      <c r="R144" s="23">
        <f t="shared" si="8"/>
        <v>0.84118926178076481</v>
      </c>
    </row>
    <row r="145" spans="1:18" x14ac:dyDescent="0.25">
      <c r="A145" s="23" t="s">
        <v>109</v>
      </c>
      <c r="B145" s="23" t="s">
        <v>110</v>
      </c>
      <c r="C145" s="23">
        <v>41050.771936753925</v>
      </c>
      <c r="D145" s="23">
        <v>2</v>
      </c>
      <c r="E145" s="23">
        <v>0</v>
      </c>
      <c r="F145" s="23">
        <v>1</v>
      </c>
      <c r="G145" s="23">
        <v>153</v>
      </c>
      <c r="H145" s="23">
        <v>1</v>
      </c>
      <c r="I145" s="23">
        <v>2</v>
      </c>
      <c r="J145" s="23">
        <v>1</v>
      </c>
      <c r="K145" s="23">
        <f t="shared" si="9"/>
        <v>164</v>
      </c>
      <c r="L145" s="23">
        <f t="shared" si="10"/>
        <v>6732326.5976276435</v>
      </c>
      <c r="M145" s="23">
        <v>1</v>
      </c>
      <c r="N145" s="23">
        <v>1</v>
      </c>
      <c r="O145" s="23">
        <v>17001.95</v>
      </c>
      <c r="P145" s="23">
        <f>O145+N145+M145+1</f>
        <v>17004.95</v>
      </c>
      <c r="Q145" s="23">
        <f>L145/P145</f>
        <v>395.90393371504433</v>
      </c>
      <c r="R145" s="23">
        <f t="shared" si="8"/>
        <v>1.3141868680625326</v>
      </c>
    </row>
    <row r="146" spans="1:18" x14ac:dyDescent="0.25">
      <c r="A146" s="23" t="s">
        <v>93</v>
      </c>
      <c r="B146" s="23" t="s">
        <v>94</v>
      </c>
      <c r="C146" s="23">
        <v>51456.658728035283</v>
      </c>
      <c r="D146" s="23">
        <v>2</v>
      </c>
      <c r="E146" s="23">
        <v>0</v>
      </c>
      <c r="F146" s="23">
        <v>1</v>
      </c>
      <c r="G146" s="23">
        <v>66.900000000000006</v>
      </c>
      <c r="H146" s="23">
        <v>3</v>
      </c>
      <c r="I146" s="23">
        <v>2</v>
      </c>
      <c r="J146" s="23">
        <v>1</v>
      </c>
      <c r="K146" s="23">
        <f t="shared" si="9"/>
        <v>71.900000000000006</v>
      </c>
      <c r="L146" s="23">
        <f t="shared" si="10"/>
        <v>3699733.762545737</v>
      </c>
      <c r="M146" s="23">
        <v>1</v>
      </c>
      <c r="N146" s="23">
        <v>0</v>
      </c>
      <c r="O146" s="23">
        <v>15961.95</v>
      </c>
      <c r="P146" s="23">
        <f>O146+N146+M146+1</f>
        <v>15963.95</v>
      </c>
      <c r="Q146" s="23">
        <f>L146/P146</f>
        <v>231.75553434743512</v>
      </c>
      <c r="R146" s="23">
        <f t="shared" si="8"/>
        <v>0.76930298969808086</v>
      </c>
    </row>
    <row r="147" spans="1:18" x14ac:dyDescent="0.25">
      <c r="A147" s="23" t="s">
        <v>195</v>
      </c>
      <c r="B147" s="23" t="s">
        <v>196</v>
      </c>
      <c r="C147" s="23">
        <v>15127.346224425833</v>
      </c>
      <c r="D147" s="23">
        <v>1</v>
      </c>
      <c r="E147" s="23">
        <v>1</v>
      </c>
      <c r="F147" s="23">
        <v>1</v>
      </c>
      <c r="G147" s="23">
        <v>23.4</v>
      </c>
      <c r="H147" s="23">
        <v>0</v>
      </c>
      <c r="I147" s="23">
        <v>2</v>
      </c>
      <c r="J147" s="23">
        <v>0</v>
      </c>
      <c r="K147" s="23">
        <f t="shared" si="9"/>
        <v>36.4</v>
      </c>
      <c r="L147" s="23">
        <f t="shared" si="10"/>
        <v>550635.40256910026</v>
      </c>
      <c r="M147" s="23">
        <v>0</v>
      </c>
      <c r="N147" s="23">
        <v>0</v>
      </c>
      <c r="O147" s="23">
        <v>11788.68</v>
      </c>
      <c r="P147" s="23">
        <f>O147+N147+M147+1</f>
        <v>11789.68</v>
      </c>
      <c r="Q147" s="23">
        <f>L147/P147</f>
        <v>46.70486413279243</v>
      </c>
      <c r="R147" s="23">
        <f t="shared" si="8"/>
        <v>0.15503488066410237</v>
      </c>
    </row>
    <row r="148" spans="1:18" x14ac:dyDescent="0.25">
      <c r="A148" s="23" t="s">
        <v>181</v>
      </c>
      <c r="B148" s="23" t="s">
        <v>182</v>
      </c>
      <c r="C148" s="23">
        <v>3158.4209735272952</v>
      </c>
      <c r="D148" s="23">
        <v>2</v>
      </c>
      <c r="E148" s="23">
        <v>1</v>
      </c>
      <c r="F148" s="23">
        <v>1</v>
      </c>
      <c r="G148" s="23">
        <v>70.5</v>
      </c>
      <c r="H148" s="23">
        <v>0</v>
      </c>
      <c r="I148" s="23">
        <v>4</v>
      </c>
      <c r="J148" s="23">
        <v>1</v>
      </c>
      <c r="K148" s="23">
        <f t="shared" si="9"/>
        <v>83.5</v>
      </c>
      <c r="L148" s="23">
        <f t="shared" si="10"/>
        <v>263728.15128952917</v>
      </c>
      <c r="M148" s="23">
        <v>1</v>
      </c>
      <c r="N148" s="23">
        <v>0</v>
      </c>
      <c r="O148" s="23">
        <v>2720.6030000000001</v>
      </c>
      <c r="P148" s="23">
        <f>O148+N148+M148+1</f>
        <v>2722.6030000000001</v>
      </c>
      <c r="Q148" s="23">
        <f>L148/P148</f>
        <v>96.86617964114825</v>
      </c>
      <c r="R148" s="23">
        <f t="shared" si="8"/>
        <v>0.32154330988640506</v>
      </c>
    </row>
    <row r="149" spans="1:18" x14ac:dyDescent="0.25">
      <c r="A149" s="23" t="s">
        <v>277</v>
      </c>
      <c r="B149" s="23" t="s">
        <v>278</v>
      </c>
      <c r="C149" s="23">
        <v>12771.595036110702</v>
      </c>
      <c r="D149" s="23">
        <v>1</v>
      </c>
      <c r="E149" s="23">
        <v>1</v>
      </c>
      <c r="F149" s="23">
        <v>1</v>
      </c>
      <c r="G149" s="23">
        <v>40.1</v>
      </c>
      <c r="H149" s="23">
        <v>1</v>
      </c>
      <c r="I149" s="23">
        <v>4</v>
      </c>
      <c r="J149" s="23">
        <v>1</v>
      </c>
      <c r="K149" s="23">
        <f t="shared" si="9"/>
        <v>47.1</v>
      </c>
      <c r="L149" s="23">
        <f t="shared" si="10"/>
        <v>601542.12620081415</v>
      </c>
      <c r="M149" s="23">
        <v>0</v>
      </c>
      <c r="N149" s="23">
        <v>0</v>
      </c>
      <c r="O149" s="23">
        <v>15469.75</v>
      </c>
      <c r="P149" s="23">
        <f>O149+N149+M149+1</f>
        <v>15470.75</v>
      </c>
      <c r="Q149" s="23">
        <f>L149/P149</f>
        <v>38.882544556716006</v>
      </c>
      <c r="R149" s="23">
        <f t="shared" si="8"/>
        <v>0.12906901170138771</v>
      </c>
    </row>
    <row r="150" spans="1:18" x14ac:dyDescent="0.25">
      <c r="A150" s="23" t="s">
        <v>269</v>
      </c>
      <c r="B150" s="23" t="s">
        <v>270</v>
      </c>
      <c r="C150" s="23">
        <v>1755.2654235751186</v>
      </c>
      <c r="D150" s="23">
        <v>1</v>
      </c>
      <c r="E150" s="23">
        <v>2</v>
      </c>
      <c r="F150" s="23">
        <v>1</v>
      </c>
      <c r="G150" s="23">
        <v>93.5</v>
      </c>
      <c r="H150" s="23">
        <v>0</v>
      </c>
      <c r="I150" s="23">
        <v>4</v>
      </c>
      <c r="J150" s="23">
        <v>0</v>
      </c>
      <c r="K150" s="23">
        <f t="shared" si="9"/>
        <v>105.5</v>
      </c>
      <c r="L150" s="23">
        <f t="shared" si="10"/>
        <v>185180.50218717501</v>
      </c>
      <c r="M150" s="23">
        <v>0</v>
      </c>
      <c r="N150" s="23">
        <v>0</v>
      </c>
      <c r="O150" s="23">
        <v>7753.6180000000004</v>
      </c>
      <c r="P150" s="23">
        <f>O150+N150+M150+1</f>
        <v>7754.6180000000004</v>
      </c>
      <c r="Q150" s="23">
        <f>L150/P150</f>
        <v>23.880028930783567</v>
      </c>
      <c r="R150" s="23">
        <f t="shared" si="8"/>
        <v>7.9268776481461314E-2</v>
      </c>
    </row>
    <row r="151" spans="1:18" x14ac:dyDescent="0.25">
      <c r="A151" s="23" t="s">
        <v>351</v>
      </c>
      <c r="B151" s="23" t="s">
        <v>352</v>
      </c>
      <c r="C151" s="23">
        <v>1289.0340776366763</v>
      </c>
      <c r="D151" s="23">
        <v>2</v>
      </c>
      <c r="E151" s="23">
        <v>2</v>
      </c>
      <c r="F151" s="23">
        <v>1</v>
      </c>
      <c r="G151" s="23">
        <v>5.0999999999999996</v>
      </c>
      <c r="H151" s="23">
        <v>4</v>
      </c>
      <c r="I151" s="23">
        <v>4</v>
      </c>
      <c r="J151" s="23">
        <v>0</v>
      </c>
      <c r="K151" s="23">
        <f t="shared" si="9"/>
        <v>8.1</v>
      </c>
      <c r="L151" s="23">
        <f t="shared" si="10"/>
        <v>10441.176028857079</v>
      </c>
      <c r="M151" s="23">
        <v>0</v>
      </c>
      <c r="N151" s="23">
        <v>0</v>
      </c>
      <c r="O151" s="23">
        <v>12336.47</v>
      </c>
      <c r="P151" s="23">
        <f>O151+N151+M151+1</f>
        <v>12337.47</v>
      </c>
      <c r="Q151" s="23">
        <f>L151/P151</f>
        <v>0.84629798725809091</v>
      </c>
      <c r="R151" s="23">
        <f t="shared" si="8"/>
        <v>2.809251453719699E-3</v>
      </c>
    </row>
    <row r="152" spans="1:18" x14ac:dyDescent="0.25">
      <c r="A152" s="23" t="s">
        <v>305</v>
      </c>
      <c r="B152" s="23" t="s">
        <v>306</v>
      </c>
      <c r="C152" s="23">
        <v>1686.6180240526246</v>
      </c>
      <c r="D152" s="23">
        <v>2</v>
      </c>
      <c r="E152" s="23">
        <v>1</v>
      </c>
      <c r="F152" s="23">
        <v>1</v>
      </c>
      <c r="G152" s="23">
        <v>16.2</v>
      </c>
      <c r="H152" s="23">
        <v>0</v>
      </c>
      <c r="I152" s="23">
        <v>4</v>
      </c>
      <c r="J152" s="23">
        <v>0</v>
      </c>
      <c r="K152" s="23">
        <f t="shared" si="9"/>
        <v>30.2</v>
      </c>
      <c r="L152" s="23">
        <f t="shared" si="10"/>
        <v>50935.864326389259</v>
      </c>
      <c r="M152" s="23">
        <v>1</v>
      </c>
      <c r="N152" s="23">
        <v>0</v>
      </c>
      <c r="O152" s="23">
        <v>11624.6</v>
      </c>
      <c r="P152" s="23">
        <f>O152+N152+M152+1</f>
        <v>11626.6</v>
      </c>
      <c r="Q152" s="23">
        <f>L152/P152</f>
        <v>4.3809767538566096</v>
      </c>
      <c r="R152" s="23">
        <f t="shared" si="8"/>
        <v>1.4542472627588336E-2</v>
      </c>
    </row>
    <row r="153" spans="1:18" x14ac:dyDescent="0.2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6">
        <f>SUM(Q2:Q152)</f>
        <v>30125.391094396946</v>
      </c>
      <c r="R153" s="26">
        <f>SUM(R2:R152)</f>
        <v>100.00000000000004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B6601-73B1-4766-BB07-0CB0885BD66B}">
  <dimension ref="A1:R154"/>
  <sheetViews>
    <sheetView workbookViewId="0">
      <selection activeCell="J28" sqref="J28"/>
    </sheetView>
  </sheetViews>
  <sheetFormatPr defaultRowHeight="15" x14ac:dyDescent="0.25"/>
  <cols>
    <col min="1" max="16" width="9.140625" style="23"/>
    <col min="17" max="17" width="28.85546875" style="23" bestFit="1" customWidth="1"/>
    <col min="18" max="16384" width="9.140625" style="23"/>
  </cols>
  <sheetData>
    <row r="1" spans="1:18" x14ac:dyDescent="0.25">
      <c r="A1" s="23" t="s">
        <v>71</v>
      </c>
      <c r="B1" s="23" t="s">
        <v>72</v>
      </c>
      <c r="C1" s="23" t="s">
        <v>73</v>
      </c>
      <c r="D1" s="23" t="s">
        <v>74</v>
      </c>
      <c r="E1" s="23" t="s">
        <v>75</v>
      </c>
      <c r="F1" s="23" t="s">
        <v>76</v>
      </c>
      <c r="G1" s="23" t="s">
        <v>77</v>
      </c>
      <c r="H1" s="23" t="s">
        <v>78</v>
      </c>
      <c r="I1" s="23" t="s">
        <v>79</v>
      </c>
      <c r="J1" s="23" t="s">
        <v>80</v>
      </c>
      <c r="K1" s="24" t="s">
        <v>81</v>
      </c>
      <c r="L1" s="24" t="s">
        <v>82</v>
      </c>
      <c r="M1" s="23" t="s">
        <v>83</v>
      </c>
      <c r="N1" s="23" t="s">
        <v>84</v>
      </c>
      <c r="O1" s="23" t="s">
        <v>85</v>
      </c>
      <c r="P1" s="23" t="s">
        <v>86</v>
      </c>
      <c r="Q1" s="23" t="s">
        <v>87</v>
      </c>
      <c r="R1" s="23" t="s">
        <v>88</v>
      </c>
    </row>
    <row r="2" spans="1:18" x14ac:dyDescent="0.25">
      <c r="A2" s="23" t="s">
        <v>380</v>
      </c>
      <c r="B2" s="23" t="s">
        <v>381</v>
      </c>
      <c r="C2" s="23">
        <v>661.96956202968317</v>
      </c>
      <c r="D2" s="23">
        <v>1</v>
      </c>
      <c r="E2" s="23">
        <v>1</v>
      </c>
      <c r="F2" s="23">
        <v>1</v>
      </c>
      <c r="G2" s="23">
        <v>4.2</v>
      </c>
      <c r="H2" s="23">
        <v>4</v>
      </c>
      <c r="I2" s="23">
        <v>5</v>
      </c>
      <c r="J2" s="23">
        <v>1</v>
      </c>
      <c r="K2" s="23">
        <f>(3*D2)+E2+F2+G2-(3*H2)-I2-J2+10</f>
        <v>1.1999999999999993</v>
      </c>
      <c r="L2" s="23">
        <f>K2*C2</f>
        <v>794.36347443561931</v>
      </c>
      <c r="M2" s="23">
        <v>0</v>
      </c>
      <c r="N2" s="23">
        <v>0</v>
      </c>
      <c r="O2" s="23">
        <v>11365.44</v>
      </c>
      <c r="P2" s="23">
        <f>O2+N2+M2+1</f>
        <v>11366.44</v>
      </c>
      <c r="Q2" s="23">
        <f>L2/P2</f>
        <v>6.9886743293029241E-2</v>
      </c>
      <c r="R2" s="23">
        <f>(Q2/$Q$154)*100</f>
        <v>2.5295534317879562E-4</v>
      </c>
    </row>
    <row r="3" spans="1:18" x14ac:dyDescent="0.25">
      <c r="A3" s="23" t="s">
        <v>297</v>
      </c>
      <c r="B3" s="23" t="s">
        <v>298</v>
      </c>
      <c r="C3" s="23">
        <v>4458.0732070759386</v>
      </c>
      <c r="D3" s="23">
        <v>1</v>
      </c>
      <c r="E3" s="23">
        <v>1</v>
      </c>
      <c r="F3" s="23">
        <v>1</v>
      </c>
      <c r="G3" s="23">
        <v>37.6</v>
      </c>
      <c r="H3" s="23">
        <v>0</v>
      </c>
      <c r="I3" s="23">
        <v>4</v>
      </c>
      <c r="J3" s="23">
        <v>0</v>
      </c>
      <c r="K3" s="23">
        <f t="shared" ref="K3:K8" si="0">(3*D3)+E3+F3+G3-(3*H3)-I3-J3+10</f>
        <v>48.6</v>
      </c>
      <c r="L3" s="23">
        <f t="shared" ref="L3:L8" si="1">K3*C3</f>
        <v>216662.35786389062</v>
      </c>
      <c r="M3" s="23">
        <v>0</v>
      </c>
      <c r="N3" s="23">
        <v>0</v>
      </c>
      <c r="O3" s="23">
        <v>15620.51</v>
      </c>
      <c r="P3" s="23">
        <f>O3+N3+M3+1</f>
        <v>15621.51</v>
      </c>
      <c r="Q3" s="23">
        <f>L3/P3</f>
        <v>13.869488792305649</v>
      </c>
      <c r="R3" s="23">
        <f t="shared" ref="R3:R8" si="2">(Q3/$Q$154)*100</f>
        <v>5.0200669423983192E-2</v>
      </c>
    </row>
    <row r="4" spans="1:18" x14ac:dyDescent="0.25">
      <c r="A4" s="23" t="s">
        <v>267</v>
      </c>
      <c r="B4" s="23" t="s">
        <v>268</v>
      </c>
      <c r="C4" s="23">
        <v>5504.181308899254</v>
      </c>
      <c r="D4" s="23">
        <v>1</v>
      </c>
      <c r="E4" s="23">
        <v>4</v>
      </c>
      <c r="F4" s="23">
        <v>1</v>
      </c>
      <c r="G4" s="23">
        <v>16.7</v>
      </c>
      <c r="H4" s="23">
        <v>3</v>
      </c>
      <c r="I4" s="23">
        <v>4</v>
      </c>
      <c r="J4" s="23">
        <v>1</v>
      </c>
      <c r="K4" s="23">
        <f t="shared" si="0"/>
        <v>20.7</v>
      </c>
      <c r="L4" s="23">
        <f t="shared" si="1"/>
        <v>113936.55309421456</v>
      </c>
      <c r="M4" s="23">
        <v>0</v>
      </c>
      <c r="N4" s="23">
        <v>0</v>
      </c>
      <c r="O4" s="23">
        <v>16998.09</v>
      </c>
      <c r="P4" s="23">
        <f>O4+N4+M4+1</f>
        <v>16999.09</v>
      </c>
      <c r="Q4" s="23">
        <f>L4/P4</f>
        <v>6.7025089633747781</v>
      </c>
      <c r="R4" s="23">
        <f t="shared" si="2"/>
        <v>2.4259757646462397E-2</v>
      </c>
    </row>
    <row r="5" spans="1:18" x14ac:dyDescent="0.25">
      <c r="A5" s="23" t="s">
        <v>325</v>
      </c>
      <c r="B5" s="23" t="s">
        <v>326</v>
      </c>
      <c r="C5" s="23">
        <v>5295.2108964670706</v>
      </c>
      <c r="D5" s="23">
        <v>1</v>
      </c>
      <c r="E5" s="23">
        <v>1</v>
      </c>
      <c r="F5" s="23">
        <v>1</v>
      </c>
      <c r="G5" s="23">
        <v>23.5</v>
      </c>
      <c r="H5" s="23">
        <v>1</v>
      </c>
      <c r="I5" s="23">
        <v>4</v>
      </c>
      <c r="J5" s="23">
        <v>1</v>
      </c>
      <c r="K5" s="23">
        <f t="shared" si="0"/>
        <v>30.5</v>
      </c>
      <c r="L5" s="23">
        <f t="shared" si="1"/>
        <v>161503.93234224565</v>
      </c>
      <c r="M5" s="23">
        <v>0</v>
      </c>
      <c r="N5" s="23">
        <v>0</v>
      </c>
      <c r="O5" s="23">
        <v>13284.23</v>
      </c>
      <c r="P5" s="23">
        <f>O5+N5+M5+1</f>
        <v>13285.23</v>
      </c>
      <c r="Q5" s="23">
        <f>L5/P5</f>
        <v>12.156653090856963</v>
      </c>
      <c r="R5" s="23">
        <f t="shared" si="2"/>
        <v>4.4001053842353109E-2</v>
      </c>
    </row>
    <row r="6" spans="1:18" x14ac:dyDescent="0.25">
      <c r="A6" s="23" t="s">
        <v>209</v>
      </c>
      <c r="B6" s="23" t="s">
        <v>210</v>
      </c>
      <c r="C6" s="23">
        <v>14623.478685172815</v>
      </c>
      <c r="D6" s="23">
        <v>1</v>
      </c>
      <c r="E6" s="23">
        <v>0</v>
      </c>
      <c r="F6" s="23">
        <v>1</v>
      </c>
      <c r="G6" s="23">
        <v>15.5</v>
      </c>
      <c r="H6" s="23">
        <v>0</v>
      </c>
      <c r="I6" s="23">
        <v>4</v>
      </c>
      <c r="J6" s="23">
        <v>1</v>
      </c>
      <c r="K6" s="23">
        <f t="shared" si="0"/>
        <v>24.5</v>
      </c>
      <c r="L6" s="23">
        <f t="shared" si="1"/>
        <v>358275.22778673394</v>
      </c>
      <c r="M6" s="23">
        <v>0</v>
      </c>
      <c r="N6" s="23">
        <v>0</v>
      </c>
      <c r="O6" s="23">
        <v>11733.88</v>
      </c>
      <c r="P6" s="23">
        <f>O6+N6+M6+1</f>
        <v>11734.88</v>
      </c>
      <c r="Q6" s="23">
        <f>L6/P6</f>
        <v>30.53079603598281</v>
      </c>
      <c r="R6" s="23">
        <f t="shared" si="2"/>
        <v>0.11050633675148171</v>
      </c>
    </row>
    <row r="7" spans="1:18" x14ac:dyDescent="0.25">
      <c r="A7" s="23" t="s">
        <v>317</v>
      </c>
      <c r="B7" s="23" t="s">
        <v>318</v>
      </c>
      <c r="C7" s="23">
        <v>3486.1456364697269</v>
      </c>
      <c r="D7" s="23">
        <v>1</v>
      </c>
      <c r="E7" s="23">
        <v>1</v>
      </c>
      <c r="F7" s="23">
        <v>1</v>
      </c>
      <c r="G7" s="23">
        <v>45.2</v>
      </c>
      <c r="H7" s="23">
        <v>0</v>
      </c>
      <c r="I7" s="23">
        <v>4</v>
      </c>
      <c r="J7" s="23">
        <v>1</v>
      </c>
      <c r="K7" s="23">
        <f t="shared" si="0"/>
        <v>55.2</v>
      </c>
      <c r="L7" s="23">
        <f t="shared" si="1"/>
        <v>192435.23913312893</v>
      </c>
      <c r="M7" s="23">
        <v>0</v>
      </c>
      <c r="N7" s="23">
        <v>0</v>
      </c>
      <c r="O7" s="23">
        <v>13581.9</v>
      </c>
      <c r="P7" s="23">
        <f>O7+N7+M7+1</f>
        <v>13582.9</v>
      </c>
      <c r="Q7" s="23">
        <f>L7/P7</f>
        <v>14.167463438082363</v>
      </c>
      <c r="R7" s="23">
        <f t="shared" si="2"/>
        <v>5.1279189830421221E-2</v>
      </c>
    </row>
    <row r="8" spans="1:18" x14ac:dyDescent="0.25">
      <c r="A8" s="23" t="s">
        <v>155</v>
      </c>
      <c r="B8" s="23" t="s">
        <v>156</v>
      </c>
      <c r="C8" s="23">
        <v>25156</v>
      </c>
      <c r="D8" s="23">
        <v>1</v>
      </c>
      <c r="E8" s="23">
        <v>1</v>
      </c>
      <c r="F8" s="23">
        <v>1</v>
      </c>
      <c r="G8" s="23">
        <v>30.3</v>
      </c>
      <c r="H8" s="23">
        <v>0</v>
      </c>
      <c r="I8" s="23">
        <v>1</v>
      </c>
      <c r="J8" s="23">
        <v>1</v>
      </c>
      <c r="K8" s="23">
        <f t="shared" si="0"/>
        <v>43.3</v>
      </c>
      <c r="L8" s="23">
        <f t="shared" si="1"/>
        <v>1089254.7999999998</v>
      </c>
      <c r="M8" s="23">
        <v>0</v>
      </c>
      <c r="N8" s="23">
        <v>0</v>
      </c>
      <c r="O8" s="23">
        <v>15354.32</v>
      </c>
      <c r="P8" s="23">
        <f>O8+N8+M8+1</f>
        <v>15355.32</v>
      </c>
      <c r="Q8" s="23">
        <f>L8/P8</f>
        <v>70.936639549029252</v>
      </c>
      <c r="R8" s="23">
        <f t="shared" si="2"/>
        <v>0.25675544682112839</v>
      </c>
    </row>
    <row r="9" spans="1:18" s="25" customFormat="1" x14ac:dyDescent="0.25">
      <c r="A9" s="25" t="s">
        <v>89</v>
      </c>
      <c r="B9" s="25" t="s">
        <v>90</v>
      </c>
      <c r="C9" s="25">
        <v>67473.033795973141</v>
      </c>
      <c r="D9" s="25">
        <v>2</v>
      </c>
      <c r="E9" s="25">
        <v>0</v>
      </c>
      <c r="F9" s="25">
        <v>1</v>
      </c>
      <c r="G9" s="25">
        <v>126</v>
      </c>
      <c r="H9" s="25">
        <v>0</v>
      </c>
      <c r="I9" s="25">
        <v>1</v>
      </c>
      <c r="J9" s="25">
        <v>1</v>
      </c>
      <c r="K9" s="25">
        <f>(3*D9)+E9+F9+G9-(3*H9)-I9-J9+10</f>
        <v>141</v>
      </c>
      <c r="L9" s="25">
        <f>K9*C9</f>
        <v>9513697.7652322128</v>
      </c>
      <c r="M9" s="25">
        <v>0</v>
      </c>
      <c r="N9" s="25">
        <v>0</v>
      </c>
      <c r="O9" s="25">
        <v>1042.817</v>
      </c>
      <c r="P9" s="25">
        <f>O9+N9+M9+1</f>
        <v>1043.817</v>
      </c>
      <c r="Q9" s="25">
        <f>L9/P9</f>
        <v>9114.334950697501</v>
      </c>
      <c r="R9" s="25">
        <f>(Q9/$Q$154)*100</f>
        <v>32.98937132659519</v>
      </c>
    </row>
    <row r="10" spans="1:18" x14ac:dyDescent="0.25">
      <c r="A10" s="23" t="s">
        <v>117</v>
      </c>
      <c r="B10" s="23" t="s">
        <v>118</v>
      </c>
      <c r="C10" s="23">
        <v>50513.385418197962</v>
      </c>
      <c r="D10" s="23">
        <v>1</v>
      </c>
      <c r="E10" s="23">
        <v>0</v>
      </c>
      <c r="F10" s="23">
        <v>1</v>
      </c>
      <c r="G10" s="23">
        <v>92.9</v>
      </c>
      <c r="H10" s="23">
        <v>0</v>
      </c>
      <c r="I10" s="23">
        <v>2</v>
      </c>
      <c r="J10" s="23">
        <v>1</v>
      </c>
      <c r="K10" s="23">
        <f t="shared" ref="K10:K73" si="3">(3*D10)+E10+F10+G10-(3*H10)-I10-J10+10</f>
        <v>103.9</v>
      </c>
      <c r="L10" s="23">
        <f t="shared" ref="L10:L73" si="4">K10*C10</f>
        <v>5248340.7449507685</v>
      </c>
      <c r="M10" s="23">
        <v>0</v>
      </c>
      <c r="N10" s="23">
        <v>0</v>
      </c>
      <c r="O10" s="23">
        <v>15931.75</v>
      </c>
      <c r="P10" s="23">
        <f>O10+N10+M10+1</f>
        <v>15932.75</v>
      </c>
      <c r="Q10" s="23">
        <f>L10/P10</f>
        <v>329.40583044049322</v>
      </c>
      <c r="R10" s="23">
        <f t="shared" ref="R10:R73" si="5">(Q10/$Q$154)*100</f>
        <v>1.1922857033814918</v>
      </c>
    </row>
    <row r="11" spans="1:18" x14ac:dyDescent="0.25">
      <c r="A11" s="23" t="s">
        <v>353</v>
      </c>
      <c r="B11" s="23" t="s">
        <v>354</v>
      </c>
      <c r="C11" s="23">
        <v>7811.6214184581977</v>
      </c>
      <c r="D11" s="23">
        <v>1</v>
      </c>
      <c r="E11" s="23">
        <v>1</v>
      </c>
      <c r="F11" s="23">
        <v>1</v>
      </c>
      <c r="G11" s="23">
        <v>25.5</v>
      </c>
      <c r="H11" s="23">
        <v>4</v>
      </c>
      <c r="I11" s="23">
        <v>4</v>
      </c>
      <c r="J11" s="23">
        <v>1</v>
      </c>
      <c r="K11" s="23">
        <f t="shared" si="3"/>
        <v>23.5</v>
      </c>
      <c r="L11" s="23">
        <f t="shared" si="4"/>
        <v>183573.10333376765</v>
      </c>
      <c r="M11" s="23">
        <v>0</v>
      </c>
      <c r="N11" s="23">
        <v>0</v>
      </c>
      <c r="O11" s="23">
        <v>13167.62</v>
      </c>
      <c r="P11" s="23">
        <f>O11+N11+M11+1</f>
        <v>13168.62</v>
      </c>
      <c r="Q11" s="23">
        <f>L11/P11</f>
        <v>13.940192923310692</v>
      </c>
      <c r="R11" s="23">
        <f t="shared" si="5"/>
        <v>5.0456583305211689E-2</v>
      </c>
    </row>
    <row r="12" spans="1:18" x14ac:dyDescent="0.25">
      <c r="A12" s="23" t="s">
        <v>145</v>
      </c>
      <c r="B12" s="23" t="s">
        <v>146</v>
      </c>
      <c r="C12" s="23">
        <v>22315.603653388596</v>
      </c>
      <c r="D12" s="23">
        <v>2</v>
      </c>
      <c r="E12" s="23">
        <v>2</v>
      </c>
      <c r="F12" s="23">
        <v>1</v>
      </c>
      <c r="G12" s="23">
        <v>77.3</v>
      </c>
      <c r="H12" s="23">
        <v>0</v>
      </c>
      <c r="I12" s="23">
        <v>2</v>
      </c>
      <c r="J12" s="23">
        <v>1</v>
      </c>
      <c r="K12" s="23">
        <f t="shared" si="3"/>
        <v>93.3</v>
      </c>
      <c r="L12" s="23">
        <f t="shared" si="4"/>
        <v>2082045.8208611559</v>
      </c>
      <c r="M12" s="23">
        <v>1</v>
      </c>
      <c r="N12" s="23">
        <v>0</v>
      </c>
      <c r="O12" s="23">
        <v>15464.67</v>
      </c>
      <c r="P12" s="23">
        <f>O12+N12+M12+1</f>
        <v>15466.67</v>
      </c>
      <c r="Q12" s="23">
        <f>L12/P12</f>
        <v>134.61500250934142</v>
      </c>
      <c r="R12" s="23">
        <f t="shared" si="5"/>
        <v>0.48723953288235888</v>
      </c>
    </row>
    <row r="13" spans="1:18" x14ac:dyDescent="0.25">
      <c r="A13" s="23" t="s">
        <v>163</v>
      </c>
      <c r="B13" s="23" t="s">
        <v>164</v>
      </c>
      <c r="C13" s="23">
        <v>24378.944828418818</v>
      </c>
      <c r="D13" s="23">
        <v>2</v>
      </c>
      <c r="E13" s="23">
        <v>1</v>
      </c>
      <c r="F13" s="23">
        <v>1</v>
      </c>
      <c r="G13" s="23">
        <v>68.900000000000006</v>
      </c>
      <c r="H13" s="23">
        <v>1</v>
      </c>
      <c r="I13" s="23">
        <v>3</v>
      </c>
      <c r="J13" s="23">
        <v>1</v>
      </c>
      <c r="K13" s="23">
        <f t="shared" si="3"/>
        <v>79.900000000000006</v>
      </c>
      <c r="L13" s="23">
        <f t="shared" si="4"/>
        <v>1947877.6917906636</v>
      </c>
      <c r="M13" s="23">
        <v>0</v>
      </c>
      <c r="N13" s="23">
        <v>0</v>
      </c>
      <c r="O13" s="23">
        <v>12388.36</v>
      </c>
      <c r="P13" s="23">
        <f>O13+N13+M13+1</f>
        <v>12389.36</v>
      </c>
      <c r="Q13" s="23">
        <f>L13/P13</f>
        <v>157.22181709068616</v>
      </c>
      <c r="R13" s="23">
        <f t="shared" si="5"/>
        <v>0.56906498748433121</v>
      </c>
    </row>
    <row r="14" spans="1:18" x14ac:dyDescent="0.25">
      <c r="A14" s="23" t="s">
        <v>287</v>
      </c>
      <c r="B14" s="23" t="s">
        <v>288</v>
      </c>
      <c r="C14" s="23">
        <v>954.39639971562406</v>
      </c>
      <c r="D14" s="23">
        <v>2</v>
      </c>
      <c r="E14" s="23">
        <v>1</v>
      </c>
      <c r="F14" s="23">
        <v>1</v>
      </c>
      <c r="G14" s="23">
        <v>41.8</v>
      </c>
      <c r="H14" s="23">
        <v>1</v>
      </c>
      <c r="I14" s="23">
        <v>4</v>
      </c>
      <c r="J14" s="23">
        <v>1</v>
      </c>
      <c r="K14" s="23">
        <f t="shared" si="3"/>
        <v>51.8</v>
      </c>
      <c r="L14" s="23">
        <f t="shared" si="4"/>
        <v>49437.733505269323</v>
      </c>
      <c r="M14" s="23">
        <v>0</v>
      </c>
      <c r="N14" s="23">
        <v>0</v>
      </c>
      <c r="O14" s="23">
        <v>9022.9969999999994</v>
      </c>
      <c r="P14" s="23">
        <f>O14+N14+M14+1</f>
        <v>9023.9969999999994</v>
      </c>
      <c r="Q14" s="23">
        <f>L14/P14</f>
        <v>5.4784740625766304</v>
      </c>
      <c r="R14" s="23">
        <f t="shared" si="5"/>
        <v>1.9829358491990679E-2</v>
      </c>
    </row>
    <row r="15" spans="1:18" x14ac:dyDescent="0.25">
      <c r="A15" s="23" t="s">
        <v>273</v>
      </c>
      <c r="B15" s="23" t="s">
        <v>274</v>
      </c>
      <c r="C15" s="23">
        <v>7722.1233506043591</v>
      </c>
      <c r="D15" s="23">
        <v>1</v>
      </c>
      <c r="E15" s="23">
        <v>1</v>
      </c>
      <c r="F15" s="23">
        <v>1</v>
      </c>
      <c r="G15" s="23">
        <v>23.7</v>
      </c>
      <c r="H15" s="23">
        <v>0</v>
      </c>
      <c r="I15" s="23">
        <v>4</v>
      </c>
      <c r="J15" s="23">
        <v>1</v>
      </c>
      <c r="K15" s="23">
        <f t="shared" si="3"/>
        <v>33.700000000000003</v>
      </c>
      <c r="L15" s="23">
        <f t="shared" si="4"/>
        <v>260235.55691536693</v>
      </c>
      <c r="M15" s="23">
        <v>0</v>
      </c>
      <c r="N15" s="23">
        <v>0</v>
      </c>
      <c r="O15" s="23">
        <v>15134.58</v>
      </c>
      <c r="P15" s="23">
        <f>O15+N15+M15+1</f>
        <v>15135.58</v>
      </c>
      <c r="Q15" s="23">
        <f>L15/P15</f>
        <v>17.193629640579807</v>
      </c>
      <c r="R15" s="23">
        <f t="shared" si="5"/>
        <v>6.2232410344062843E-2</v>
      </c>
    </row>
    <row r="16" spans="1:18" x14ac:dyDescent="0.25">
      <c r="A16" s="23" t="s">
        <v>121</v>
      </c>
      <c r="B16" s="23" t="s">
        <v>122</v>
      </c>
      <c r="C16" s="23">
        <v>46927.248977585114</v>
      </c>
      <c r="D16" s="23">
        <v>1</v>
      </c>
      <c r="E16" s="23">
        <v>0</v>
      </c>
      <c r="F16" s="23">
        <v>1</v>
      </c>
      <c r="G16" s="23">
        <v>56.1</v>
      </c>
      <c r="H16" s="23">
        <v>0</v>
      </c>
      <c r="I16" s="23">
        <v>4</v>
      </c>
      <c r="J16" s="23">
        <v>1</v>
      </c>
      <c r="K16" s="23">
        <f t="shared" si="3"/>
        <v>65.099999999999994</v>
      </c>
      <c r="L16" s="23">
        <f t="shared" si="4"/>
        <v>3054963.9084407906</v>
      </c>
      <c r="M16" s="23">
        <v>0</v>
      </c>
      <c r="N16" s="23">
        <v>0</v>
      </c>
      <c r="O16" s="23">
        <v>16734.73</v>
      </c>
      <c r="P16" s="23">
        <f>O16+N16+M16+1</f>
        <v>16735.73</v>
      </c>
      <c r="Q16" s="23">
        <f>L16/P16</f>
        <v>182.54141937285021</v>
      </c>
      <c r="R16" s="23">
        <f t="shared" si="5"/>
        <v>0.66070938787627587</v>
      </c>
    </row>
    <row r="17" spans="1:18" x14ac:dyDescent="0.25">
      <c r="A17" s="23" t="s">
        <v>201</v>
      </c>
      <c r="B17" s="23" t="s">
        <v>202</v>
      </c>
      <c r="C17" s="23">
        <v>4719.13795457781</v>
      </c>
      <c r="D17" s="23">
        <v>2</v>
      </c>
      <c r="E17" s="23">
        <v>1</v>
      </c>
      <c r="F17" s="23">
        <v>1</v>
      </c>
      <c r="G17" s="23">
        <v>56.2</v>
      </c>
      <c r="H17" s="23">
        <v>0</v>
      </c>
      <c r="I17" s="23">
        <v>3</v>
      </c>
      <c r="J17" s="23">
        <v>1</v>
      </c>
      <c r="K17" s="23">
        <f t="shared" si="3"/>
        <v>70.2</v>
      </c>
      <c r="L17" s="23">
        <f t="shared" si="4"/>
        <v>331283.48441136227</v>
      </c>
      <c r="M17" s="23">
        <v>1</v>
      </c>
      <c r="N17" s="23">
        <v>0</v>
      </c>
      <c r="O17" s="23">
        <v>14001.13</v>
      </c>
      <c r="P17" s="23">
        <f>O17+N17+M17+1</f>
        <v>14003.13</v>
      </c>
      <c r="Q17" s="23">
        <f>L17/P17</f>
        <v>23.657816817480256</v>
      </c>
      <c r="R17" s="23">
        <f t="shared" si="5"/>
        <v>8.5629561343770658E-2</v>
      </c>
    </row>
    <row r="18" spans="1:18" x14ac:dyDescent="0.25">
      <c r="A18" s="23" t="s">
        <v>339</v>
      </c>
      <c r="B18" s="23" t="s">
        <v>340</v>
      </c>
      <c r="C18" s="23">
        <v>804.78926045871344</v>
      </c>
      <c r="D18" s="23">
        <v>1</v>
      </c>
      <c r="E18" s="23">
        <v>1</v>
      </c>
      <c r="F18" s="23">
        <v>1</v>
      </c>
      <c r="G18" s="23">
        <v>24.9</v>
      </c>
      <c r="H18" s="23">
        <v>0</v>
      </c>
      <c r="I18" s="23">
        <v>4</v>
      </c>
      <c r="J18" s="23">
        <v>0</v>
      </c>
      <c r="K18" s="23">
        <f t="shared" si="3"/>
        <v>35.9</v>
      </c>
      <c r="L18" s="23">
        <f t="shared" si="4"/>
        <v>28891.934450467812</v>
      </c>
      <c r="M18" s="23">
        <v>0</v>
      </c>
      <c r="N18" s="23">
        <v>0</v>
      </c>
      <c r="O18" s="23">
        <v>15333.47</v>
      </c>
      <c r="P18" s="23">
        <f>O18+N18+M18+1</f>
        <v>15334.47</v>
      </c>
      <c r="Q18" s="23">
        <f>L18/P18</f>
        <v>1.8841169241889555</v>
      </c>
      <c r="R18" s="23">
        <f t="shared" si="5"/>
        <v>6.819568643352876E-3</v>
      </c>
    </row>
    <row r="19" spans="1:18" x14ac:dyDescent="0.25">
      <c r="A19" s="23" t="s">
        <v>281</v>
      </c>
      <c r="B19" s="23" t="s">
        <v>282</v>
      </c>
      <c r="C19" s="23">
        <v>2360.4215172917552</v>
      </c>
      <c r="D19" s="23">
        <v>1</v>
      </c>
      <c r="E19" s="23">
        <v>1</v>
      </c>
      <c r="F19" s="23">
        <v>1</v>
      </c>
      <c r="G19" s="23">
        <v>46.1</v>
      </c>
      <c r="H19" s="23">
        <v>0</v>
      </c>
      <c r="I19" s="23">
        <v>2</v>
      </c>
      <c r="J19" s="23">
        <v>0</v>
      </c>
      <c r="K19" s="23">
        <f t="shared" si="3"/>
        <v>59.1</v>
      </c>
      <c r="L19" s="23">
        <f t="shared" si="4"/>
        <v>139500.91167194274</v>
      </c>
      <c r="M19" s="23">
        <v>0</v>
      </c>
      <c r="N19" s="23">
        <v>0</v>
      </c>
      <c r="O19" s="23">
        <v>9368.8240000000005</v>
      </c>
      <c r="P19" s="23">
        <f>O19+N19+M19+1</f>
        <v>9369.8240000000005</v>
      </c>
      <c r="Q19" s="23">
        <f>L19/P19</f>
        <v>14.888317184180059</v>
      </c>
      <c r="R19" s="23">
        <f t="shared" si="5"/>
        <v>5.3888322809494398E-2</v>
      </c>
    </row>
    <row r="20" spans="1:18" x14ac:dyDescent="0.25">
      <c r="A20" s="23" t="s">
        <v>261</v>
      </c>
      <c r="B20" s="23" t="s">
        <v>262</v>
      </c>
      <c r="C20" s="23">
        <v>2942.4385356405069</v>
      </c>
      <c r="D20" s="23">
        <v>1</v>
      </c>
      <c r="E20" s="23">
        <v>1</v>
      </c>
      <c r="F20" s="23">
        <v>1</v>
      </c>
      <c r="G20" s="23">
        <v>47</v>
      </c>
      <c r="H20" s="23">
        <v>1</v>
      </c>
      <c r="I20" s="23">
        <v>4</v>
      </c>
      <c r="J20" s="23">
        <v>1</v>
      </c>
      <c r="K20" s="23">
        <f t="shared" si="3"/>
        <v>54</v>
      </c>
      <c r="L20" s="23">
        <f t="shared" si="4"/>
        <v>158891.68092458736</v>
      </c>
      <c r="M20" s="23">
        <v>0</v>
      </c>
      <c r="N20" s="23">
        <v>0</v>
      </c>
      <c r="O20" s="23">
        <v>12976.39</v>
      </c>
      <c r="P20" s="23">
        <f>O20+N20+M20+1</f>
        <v>12977.39</v>
      </c>
      <c r="Q20" s="23">
        <f>L20/P20</f>
        <v>12.243731669048042</v>
      </c>
      <c r="R20" s="23">
        <f t="shared" si="5"/>
        <v>4.4316235099798297E-2</v>
      </c>
    </row>
    <row r="21" spans="1:18" x14ac:dyDescent="0.25">
      <c r="A21" s="23" t="s">
        <v>255</v>
      </c>
      <c r="B21" s="23" t="s">
        <v>256</v>
      </c>
      <c r="C21" s="23">
        <v>4668.8040758157067</v>
      </c>
      <c r="D21" s="23">
        <v>1</v>
      </c>
      <c r="E21" s="23">
        <v>2</v>
      </c>
      <c r="F21" s="23">
        <v>1</v>
      </c>
      <c r="G21" s="23">
        <v>62</v>
      </c>
      <c r="H21" s="23">
        <v>2</v>
      </c>
      <c r="I21" s="23">
        <v>3</v>
      </c>
      <c r="J21" s="23">
        <v>1</v>
      </c>
      <c r="K21" s="23">
        <f t="shared" si="3"/>
        <v>68</v>
      </c>
      <c r="L21" s="23">
        <f t="shared" si="4"/>
        <v>317478.67715546803</v>
      </c>
      <c r="M21" s="23">
        <v>0</v>
      </c>
      <c r="N21" s="23">
        <v>0</v>
      </c>
      <c r="O21" s="23">
        <v>15764.51</v>
      </c>
      <c r="P21" s="23">
        <f>O21+N21+M21+1</f>
        <v>15765.51</v>
      </c>
      <c r="Q21" s="23">
        <f>L21/P21</f>
        <v>20.137545639530089</v>
      </c>
      <c r="R21" s="23">
        <f t="shared" si="5"/>
        <v>7.2887925921339608E-2</v>
      </c>
    </row>
    <row r="22" spans="1:18" x14ac:dyDescent="0.25">
      <c r="A22" s="23" t="s">
        <v>299</v>
      </c>
      <c r="B22" s="23" t="s">
        <v>300</v>
      </c>
      <c r="C22" s="23">
        <v>6882.2595871314843</v>
      </c>
      <c r="D22" s="23">
        <v>1</v>
      </c>
      <c r="E22" s="23">
        <v>1</v>
      </c>
      <c r="F22" s="23">
        <v>1</v>
      </c>
      <c r="G22" s="23">
        <v>31.6</v>
      </c>
      <c r="H22" s="23">
        <v>0</v>
      </c>
      <c r="I22" s="23">
        <v>4</v>
      </c>
      <c r="J22" s="23">
        <v>0</v>
      </c>
      <c r="K22" s="23">
        <f t="shared" si="3"/>
        <v>42.6</v>
      </c>
      <c r="L22" s="23">
        <f t="shared" si="4"/>
        <v>293184.25841180125</v>
      </c>
      <c r="M22" s="23">
        <v>1</v>
      </c>
      <c r="N22" s="23">
        <v>0</v>
      </c>
      <c r="O22" s="23">
        <v>11068.07</v>
      </c>
      <c r="P22" s="23">
        <f>O22+N22+M22+1</f>
        <v>11070.07</v>
      </c>
      <c r="Q22" s="23">
        <f>L22/P22</f>
        <v>26.484408717542099</v>
      </c>
      <c r="R22" s="23">
        <f t="shared" si="5"/>
        <v>9.5860421882064825E-2</v>
      </c>
    </row>
    <row r="23" spans="1:18" x14ac:dyDescent="0.25">
      <c r="A23" s="23" t="s">
        <v>199</v>
      </c>
      <c r="B23" s="23" t="s">
        <v>200</v>
      </c>
      <c r="C23" s="23">
        <v>11711.063337313533</v>
      </c>
      <c r="D23" s="23">
        <v>1</v>
      </c>
      <c r="E23" s="23">
        <v>0</v>
      </c>
      <c r="F23" s="23">
        <v>1</v>
      </c>
      <c r="G23" s="23">
        <v>66.400000000000006</v>
      </c>
      <c r="H23" s="23">
        <v>1</v>
      </c>
      <c r="I23" s="23">
        <v>3</v>
      </c>
      <c r="J23" s="23">
        <v>1</v>
      </c>
      <c r="K23" s="23">
        <f t="shared" si="3"/>
        <v>73.400000000000006</v>
      </c>
      <c r="L23" s="23">
        <f t="shared" si="4"/>
        <v>859592.04895881342</v>
      </c>
      <c r="M23" s="23">
        <v>0</v>
      </c>
      <c r="N23" s="23">
        <v>0</v>
      </c>
      <c r="O23" s="23">
        <v>14070.8</v>
      </c>
      <c r="P23" s="23">
        <f>O23+N23+M23+1</f>
        <v>14071.8</v>
      </c>
      <c r="Q23" s="23">
        <f>L23/P23</f>
        <v>61.086147398258468</v>
      </c>
      <c r="R23" s="23">
        <f t="shared" si="5"/>
        <v>0.22110155160339559</v>
      </c>
    </row>
    <row r="24" spans="1:18" x14ac:dyDescent="0.25">
      <c r="A24" s="23" t="s">
        <v>135</v>
      </c>
      <c r="B24" s="23" t="s">
        <v>136</v>
      </c>
      <c r="C24" s="23">
        <v>39152.30847676126</v>
      </c>
      <c r="D24" s="23">
        <v>2</v>
      </c>
      <c r="E24" s="23">
        <v>1</v>
      </c>
      <c r="F24" s="23">
        <v>1</v>
      </c>
      <c r="G24" s="23">
        <v>35</v>
      </c>
      <c r="H24" s="23">
        <v>0</v>
      </c>
      <c r="I24" s="23">
        <v>2</v>
      </c>
      <c r="J24" s="23">
        <v>1</v>
      </c>
      <c r="K24" s="23">
        <f t="shared" si="3"/>
        <v>50</v>
      </c>
      <c r="L24" s="23">
        <f t="shared" si="4"/>
        <v>1957615.4238380629</v>
      </c>
      <c r="M24" s="23">
        <v>0</v>
      </c>
      <c r="N24" s="23">
        <v>0</v>
      </c>
      <c r="O24" s="23">
        <v>5727.2539999999999</v>
      </c>
      <c r="P24" s="23">
        <f>O24+N24+M24+1</f>
        <v>5728.2539999999999</v>
      </c>
      <c r="Q24" s="23">
        <f>L24/P24</f>
        <v>341.74731494763728</v>
      </c>
      <c r="R24" s="23">
        <f t="shared" si="5"/>
        <v>1.2369557552645905</v>
      </c>
    </row>
    <row r="25" spans="1:18" x14ac:dyDescent="0.25">
      <c r="A25" s="23" t="s">
        <v>243</v>
      </c>
      <c r="B25" s="23" t="s">
        <v>244</v>
      </c>
      <c r="C25" s="23">
        <v>7498.8314844144134</v>
      </c>
      <c r="D25" s="23">
        <v>1</v>
      </c>
      <c r="E25" s="23">
        <v>1</v>
      </c>
      <c r="F25" s="23">
        <v>1</v>
      </c>
      <c r="G25" s="23">
        <v>67.8</v>
      </c>
      <c r="H25" s="23">
        <v>0</v>
      </c>
      <c r="I25" s="23">
        <v>3</v>
      </c>
      <c r="J25" s="23">
        <v>1</v>
      </c>
      <c r="K25" s="23">
        <f t="shared" si="3"/>
        <v>78.8</v>
      </c>
      <c r="L25" s="23">
        <f t="shared" si="4"/>
        <v>590907.92097185575</v>
      </c>
      <c r="M25" s="23">
        <v>0</v>
      </c>
      <c r="N25" s="23">
        <v>0</v>
      </c>
      <c r="O25" s="23">
        <v>15357.47</v>
      </c>
      <c r="P25" s="23">
        <f>O25+N25+M25+1</f>
        <v>15358.47</v>
      </c>
      <c r="Q25" s="23">
        <f>L25/P25</f>
        <v>38.474400182560878</v>
      </c>
      <c r="R25" s="23">
        <f t="shared" si="5"/>
        <v>0.13925824331191491</v>
      </c>
    </row>
    <row r="26" spans="1:18" x14ac:dyDescent="0.25">
      <c r="A26" s="23" t="s">
        <v>349</v>
      </c>
      <c r="B26" s="23" t="s">
        <v>350</v>
      </c>
      <c r="C26" s="23">
        <v>709.7828127967814</v>
      </c>
      <c r="D26" s="23">
        <v>1</v>
      </c>
      <c r="E26" s="23">
        <v>1</v>
      </c>
      <c r="F26" s="23">
        <v>1</v>
      </c>
      <c r="G26" s="23">
        <v>24.9</v>
      </c>
      <c r="H26" s="23">
        <v>0</v>
      </c>
      <c r="I26" s="23">
        <v>4</v>
      </c>
      <c r="J26" s="23">
        <v>1</v>
      </c>
      <c r="K26" s="23">
        <f t="shared" si="3"/>
        <v>34.9</v>
      </c>
      <c r="L26" s="23">
        <f t="shared" si="4"/>
        <v>24771.42016660767</v>
      </c>
      <c r="M26" s="23">
        <v>0</v>
      </c>
      <c r="N26" s="23">
        <v>0</v>
      </c>
      <c r="O26" s="23">
        <v>16141.25</v>
      </c>
      <c r="P26" s="23">
        <f>O26+N26+M26+1</f>
        <v>16142.25</v>
      </c>
      <c r="Q26" s="23">
        <f>L26/P26</f>
        <v>1.5345704698296501</v>
      </c>
      <c r="R26" s="23">
        <f t="shared" si="5"/>
        <v>5.5543838722060326E-3</v>
      </c>
    </row>
    <row r="27" spans="1:18" x14ac:dyDescent="0.25">
      <c r="A27" s="23" t="s">
        <v>363</v>
      </c>
      <c r="B27" s="23" t="s">
        <v>364</v>
      </c>
      <c r="C27" s="23">
        <v>259.36520259125331</v>
      </c>
      <c r="D27" s="23">
        <v>2</v>
      </c>
      <c r="E27" s="23">
        <v>2</v>
      </c>
      <c r="F27" s="23">
        <v>1</v>
      </c>
      <c r="G27" s="23">
        <v>18</v>
      </c>
      <c r="H27" s="23">
        <v>1</v>
      </c>
      <c r="I27" s="23">
        <v>4</v>
      </c>
      <c r="J27" s="23">
        <v>0</v>
      </c>
      <c r="K27" s="23">
        <f t="shared" si="3"/>
        <v>30</v>
      </c>
      <c r="L27" s="23">
        <f t="shared" si="4"/>
        <v>7780.9560777375991</v>
      </c>
      <c r="M27" s="23">
        <v>0</v>
      </c>
      <c r="N27" s="23">
        <v>0</v>
      </c>
      <c r="O27" s="23">
        <v>12441.86</v>
      </c>
      <c r="P27" s="23">
        <f>O27+N27+M27+1</f>
        <v>12442.86</v>
      </c>
      <c r="Q27" s="23">
        <f>L27/P27</f>
        <v>0.6253350176516973</v>
      </c>
      <c r="R27" s="23">
        <f t="shared" si="5"/>
        <v>2.2634025644686314E-3</v>
      </c>
    </row>
    <row r="28" spans="1:18" x14ac:dyDescent="0.25">
      <c r="A28" s="23" t="s">
        <v>382</v>
      </c>
      <c r="B28" s="23" t="s">
        <v>383</v>
      </c>
      <c r="C28" s="23">
        <v>1009.9099221398048</v>
      </c>
      <c r="D28" s="23">
        <v>1</v>
      </c>
      <c r="E28" s="23">
        <v>1</v>
      </c>
      <c r="F28" s="23">
        <v>1</v>
      </c>
      <c r="G28" s="23">
        <v>45.4</v>
      </c>
      <c r="H28" s="23">
        <v>2</v>
      </c>
      <c r="I28" s="23">
        <v>4</v>
      </c>
      <c r="J28" s="23">
        <v>1</v>
      </c>
      <c r="K28" s="23">
        <f t="shared" si="3"/>
        <v>49.4</v>
      </c>
      <c r="L28" s="23">
        <f t="shared" si="4"/>
        <v>49889.550153706361</v>
      </c>
      <c r="M28" s="23">
        <v>0</v>
      </c>
      <c r="N28" s="23">
        <v>0</v>
      </c>
      <c r="O28" s="23">
        <v>6990.3429999999998</v>
      </c>
      <c r="P28" s="23">
        <f>O28+N28+M28+1</f>
        <v>6991.3429999999998</v>
      </c>
      <c r="Q28" s="23">
        <f>L28/P28</f>
        <v>7.1359036673935696</v>
      </c>
      <c r="R28" s="23">
        <f t="shared" si="5"/>
        <v>2.5828431488184832E-2</v>
      </c>
    </row>
    <row r="29" spans="1:18" x14ac:dyDescent="0.25">
      <c r="A29" s="23" t="s">
        <v>341</v>
      </c>
      <c r="B29" s="23" t="s">
        <v>342</v>
      </c>
      <c r="C29" s="23">
        <v>1331.2000214438756</v>
      </c>
      <c r="D29" s="23">
        <v>2</v>
      </c>
      <c r="E29" s="23">
        <v>1</v>
      </c>
      <c r="F29" s="23">
        <v>1</v>
      </c>
      <c r="G29" s="23">
        <v>14.8</v>
      </c>
      <c r="H29" s="23">
        <v>2</v>
      </c>
      <c r="I29" s="23">
        <v>4</v>
      </c>
      <c r="J29" s="23">
        <v>1</v>
      </c>
      <c r="K29" s="23">
        <f t="shared" si="3"/>
        <v>21.8</v>
      </c>
      <c r="L29" s="23">
        <f t="shared" si="4"/>
        <v>29020.160467476489</v>
      </c>
      <c r="M29" s="23">
        <v>1</v>
      </c>
      <c r="N29" s="23">
        <v>0</v>
      </c>
      <c r="O29" s="23">
        <v>14448.03</v>
      </c>
      <c r="P29" s="23">
        <f>O29+N29+M29+1</f>
        <v>14450.03</v>
      </c>
      <c r="Q29" s="23">
        <f>L29/P29</f>
        <v>2.0083114337808632</v>
      </c>
      <c r="R29" s="23">
        <f t="shared" si="5"/>
        <v>7.2690911609928806E-3</v>
      </c>
    </row>
    <row r="30" spans="1:18" x14ac:dyDescent="0.25">
      <c r="A30" s="23" t="s">
        <v>233</v>
      </c>
      <c r="B30" s="23" t="s">
        <v>234</v>
      </c>
      <c r="C30" s="23">
        <v>52305.258393846532</v>
      </c>
      <c r="D30" s="23">
        <v>2</v>
      </c>
      <c r="E30" s="23">
        <v>0</v>
      </c>
      <c r="F30" s="23">
        <v>1</v>
      </c>
      <c r="G30" s="23">
        <v>127</v>
      </c>
      <c r="H30" s="23">
        <v>1</v>
      </c>
      <c r="I30" s="23">
        <v>1</v>
      </c>
      <c r="J30" s="23">
        <v>1</v>
      </c>
      <c r="K30" s="23">
        <f t="shared" si="3"/>
        <v>139</v>
      </c>
      <c r="L30" s="23">
        <f t="shared" si="4"/>
        <v>7270430.916744668</v>
      </c>
      <c r="M30" s="23">
        <v>1</v>
      </c>
      <c r="N30" s="23">
        <v>0</v>
      </c>
      <c r="O30" s="23">
        <v>16123</v>
      </c>
      <c r="P30" s="23">
        <f>O30+N30+M30+1</f>
        <v>16125</v>
      </c>
      <c r="Q30" s="23">
        <f>L30/P30</f>
        <v>450.87943669734375</v>
      </c>
      <c r="R30" s="23">
        <f t="shared" si="5"/>
        <v>1.6319599006613696</v>
      </c>
    </row>
    <row r="31" spans="1:18" x14ac:dyDescent="0.25">
      <c r="A31" s="23" t="s">
        <v>139</v>
      </c>
      <c r="B31" s="23" t="s">
        <v>140</v>
      </c>
      <c r="C31" s="23">
        <v>3767</v>
      </c>
      <c r="D31" s="23">
        <v>1</v>
      </c>
      <c r="E31" s="23">
        <v>1</v>
      </c>
      <c r="F31" s="23">
        <v>1</v>
      </c>
      <c r="G31" s="23">
        <v>64.599999999999994</v>
      </c>
      <c r="H31" s="23">
        <v>0</v>
      </c>
      <c r="I31" s="23">
        <v>3</v>
      </c>
      <c r="J31" s="23">
        <v>0</v>
      </c>
      <c r="K31" s="23">
        <f t="shared" si="3"/>
        <v>76.599999999999994</v>
      </c>
      <c r="L31" s="23">
        <f t="shared" si="4"/>
        <v>288552.19999999995</v>
      </c>
      <c r="M31" s="23">
        <v>0</v>
      </c>
      <c r="N31" s="23">
        <v>0</v>
      </c>
      <c r="O31" s="23">
        <v>17648.86</v>
      </c>
      <c r="P31" s="23">
        <f>O31+N31+M31+1</f>
        <v>17649.86</v>
      </c>
      <c r="Q31" s="23">
        <f>L31/P31</f>
        <v>16.348696250281868</v>
      </c>
      <c r="R31" s="23">
        <f t="shared" si="5"/>
        <v>5.9174170603088154E-2</v>
      </c>
    </row>
    <row r="32" spans="1:18" x14ac:dyDescent="0.25">
      <c r="A32" s="23" t="s">
        <v>361</v>
      </c>
      <c r="B32" s="23" t="s">
        <v>362</v>
      </c>
      <c r="C32" s="23">
        <v>327.89896094464837</v>
      </c>
      <c r="D32" s="23">
        <v>1</v>
      </c>
      <c r="E32" s="23">
        <v>1</v>
      </c>
      <c r="F32" s="23">
        <v>1</v>
      </c>
      <c r="G32" s="23">
        <v>14.9</v>
      </c>
      <c r="H32" s="23">
        <v>3</v>
      </c>
      <c r="I32" s="23">
        <v>4</v>
      </c>
      <c r="J32" s="23">
        <v>0</v>
      </c>
      <c r="K32" s="23">
        <f t="shared" si="3"/>
        <v>16.899999999999999</v>
      </c>
      <c r="L32" s="23">
        <f t="shared" si="4"/>
        <v>5541.492439964557</v>
      </c>
      <c r="M32" s="23">
        <v>0</v>
      </c>
      <c r="N32" s="23">
        <v>0</v>
      </c>
      <c r="O32" s="23">
        <v>13906.59</v>
      </c>
      <c r="P32" s="23">
        <f>O32+N32+M32+1</f>
        <v>13907.59</v>
      </c>
      <c r="Q32" s="23">
        <f>L32/P32</f>
        <v>0.39845094944304205</v>
      </c>
      <c r="R32" s="23">
        <f t="shared" si="5"/>
        <v>1.4421947841191628E-3</v>
      </c>
    </row>
    <row r="33" spans="1:18" x14ac:dyDescent="0.25">
      <c r="A33" s="23" t="s">
        <v>384</v>
      </c>
      <c r="B33" s="23" t="s">
        <v>385</v>
      </c>
      <c r="C33" s="23">
        <v>985.09524733294074</v>
      </c>
      <c r="D33" s="23">
        <v>1</v>
      </c>
      <c r="E33" s="23">
        <v>1</v>
      </c>
      <c r="F33" s="23">
        <v>1</v>
      </c>
      <c r="G33" s="23">
        <v>6.1</v>
      </c>
      <c r="H33" s="23">
        <v>1</v>
      </c>
      <c r="I33" s="23">
        <v>5</v>
      </c>
      <c r="J33" s="23">
        <v>1</v>
      </c>
      <c r="K33" s="23">
        <f t="shared" si="3"/>
        <v>12.1</v>
      </c>
      <c r="L33" s="23">
        <f t="shared" si="4"/>
        <v>11919.652492728583</v>
      </c>
      <c r="M33" s="23">
        <v>0</v>
      </c>
      <c r="N33" s="23">
        <v>0</v>
      </c>
      <c r="O33" s="23">
        <v>14763.57</v>
      </c>
      <c r="P33" s="23">
        <f>O33+N33+M33+1</f>
        <v>14764.57</v>
      </c>
      <c r="Q33" s="23">
        <f>L33/P33</f>
        <v>0.8073145708089422</v>
      </c>
      <c r="R33" s="23">
        <f t="shared" si="5"/>
        <v>2.9220782753599447E-3</v>
      </c>
    </row>
    <row r="34" spans="1:18" x14ac:dyDescent="0.25">
      <c r="A34" s="23" t="s">
        <v>173</v>
      </c>
      <c r="B34" s="23" t="s">
        <v>174</v>
      </c>
      <c r="C34" s="23">
        <v>15741.711657950094</v>
      </c>
      <c r="D34" s="23">
        <v>1</v>
      </c>
      <c r="E34" s="23">
        <v>1</v>
      </c>
      <c r="F34" s="23">
        <v>1</v>
      </c>
      <c r="G34" s="23">
        <v>106</v>
      </c>
      <c r="H34" s="23">
        <v>0</v>
      </c>
      <c r="I34" s="23">
        <v>2</v>
      </c>
      <c r="J34" s="23">
        <v>1</v>
      </c>
      <c r="K34" s="23">
        <f t="shared" si="3"/>
        <v>118</v>
      </c>
      <c r="L34" s="23">
        <f t="shared" si="4"/>
        <v>1857521.9756381111</v>
      </c>
      <c r="M34" s="23">
        <v>0</v>
      </c>
      <c r="N34" s="23">
        <v>0</v>
      </c>
      <c r="O34" s="23">
        <v>11326.56</v>
      </c>
      <c r="P34" s="23">
        <f>O34+N34+M34+1</f>
        <v>11327.56</v>
      </c>
      <c r="Q34" s="23">
        <f>L34/P34</f>
        <v>163.98253248167401</v>
      </c>
      <c r="R34" s="23">
        <f t="shared" si="5"/>
        <v>0.59353542352526878</v>
      </c>
    </row>
    <row r="35" spans="1:18" x14ac:dyDescent="0.25">
      <c r="A35" s="23" t="s">
        <v>197</v>
      </c>
      <c r="B35" s="23" t="s">
        <v>198</v>
      </c>
      <c r="C35" s="23">
        <v>6991.853865644468</v>
      </c>
      <c r="D35" s="23">
        <v>1</v>
      </c>
      <c r="E35" s="23">
        <v>0</v>
      </c>
      <c r="F35" s="23">
        <v>1</v>
      </c>
      <c r="G35" s="23">
        <v>135.4</v>
      </c>
      <c r="H35" s="23">
        <v>1</v>
      </c>
      <c r="I35" s="23">
        <v>4</v>
      </c>
      <c r="J35" s="23">
        <v>0</v>
      </c>
      <c r="K35" s="23">
        <f t="shared" si="3"/>
        <v>142.4</v>
      </c>
      <c r="L35" s="23">
        <f t="shared" si="4"/>
        <v>995639.99046777224</v>
      </c>
      <c r="M35" s="23">
        <v>0</v>
      </c>
      <c r="N35" s="23">
        <v>0</v>
      </c>
      <c r="O35" s="23">
        <v>9018.3070000000007</v>
      </c>
      <c r="P35" s="23">
        <f>O35+N35+M35+1</f>
        <v>9019.3070000000007</v>
      </c>
      <c r="Q35" s="23">
        <f>L35/P35</f>
        <v>110.38985483782426</v>
      </c>
      <c r="R35" s="23">
        <f t="shared" si="5"/>
        <v>0.39955651527325464</v>
      </c>
    </row>
    <row r="36" spans="1:18" x14ac:dyDescent="0.25">
      <c r="A36" s="23" t="s">
        <v>245</v>
      </c>
      <c r="B36" s="23" t="s">
        <v>246</v>
      </c>
      <c r="C36" s="23">
        <v>8027.9781597010751</v>
      </c>
      <c r="D36" s="23">
        <v>1</v>
      </c>
      <c r="E36" s="23">
        <v>1</v>
      </c>
      <c r="F36" s="23">
        <v>1</v>
      </c>
      <c r="G36" s="23">
        <v>50</v>
      </c>
      <c r="H36" s="23">
        <v>3</v>
      </c>
      <c r="I36" s="23">
        <v>4</v>
      </c>
      <c r="J36" s="23">
        <v>1</v>
      </c>
      <c r="K36" s="23">
        <f t="shared" si="3"/>
        <v>51</v>
      </c>
      <c r="L36" s="23">
        <f t="shared" si="4"/>
        <v>409426.88614475483</v>
      </c>
      <c r="M36" s="23">
        <v>0</v>
      </c>
      <c r="N36" s="23">
        <v>0</v>
      </c>
      <c r="O36" s="23">
        <v>14362.09</v>
      </c>
      <c r="P36" s="23">
        <f>O36+N36+M36+1</f>
        <v>14363.09</v>
      </c>
      <c r="Q36" s="23">
        <f>L36/P36</f>
        <v>28.505487756795706</v>
      </c>
      <c r="R36" s="23">
        <f t="shared" si="5"/>
        <v>0.10317572544145762</v>
      </c>
    </row>
    <row r="37" spans="1:18" x14ac:dyDescent="0.25">
      <c r="A37" s="23" t="s">
        <v>313</v>
      </c>
      <c r="B37" s="23" t="s">
        <v>314</v>
      </c>
      <c r="C37" s="23">
        <v>823.02416271715663</v>
      </c>
      <c r="D37" s="23">
        <v>3</v>
      </c>
      <c r="E37" s="23">
        <v>1</v>
      </c>
      <c r="F37" s="23">
        <v>1</v>
      </c>
      <c r="G37" s="23">
        <v>23.1</v>
      </c>
      <c r="H37" s="23">
        <v>1</v>
      </c>
      <c r="I37" s="23">
        <v>4</v>
      </c>
      <c r="J37" s="23">
        <v>0</v>
      </c>
      <c r="K37" s="23">
        <f t="shared" si="3"/>
        <v>37.1</v>
      </c>
      <c r="L37" s="23">
        <f t="shared" si="4"/>
        <v>30534.196436806513</v>
      </c>
      <c r="M37" s="23">
        <v>0</v>
      </c>
      <c r="N37" s="23">
        <v>0</v>
      </c>
      <c r="O37" s="23">
        <v>10666.36</v>
      </c>
      <c r="P37" s="23">
        <f>O37+N37+M37+1</f>
        <v>10667.36</v>
      </c>
      <c r="Q37" s="23">
        <f>L37/P37</f>
        <v>2.862394860284692</v>
      </c>
      <c r="R37" s="23">
        <f t="shared" si="5"/>
        <v>1.0360449494128241E-2</v>
      </c>
    </row>
    <row r="38" spans="1:18" x14ac:dyDescent="0.25">
      <c r="A38" s="23" t="s">
        <v>309</v>
      </c>
      <c r="B38" s="23" t="s">
        <v>310</v>
      </c>
      <c r="C38" s="23">
        <v>3205.4577827893995</v>
      </c>
      <c r="D38" s="23">
        <v>1</v>
      </c>
      <c r="E38" s="23">
        <v>1</v>
      </c>
      <c r="F38" s="23">
        <v>1</v>
      </c>
      <c r="G38" s="23">
        <v>11.3</v>
      </c>
      <c r="H38" s="23">
        <v>2</v>
      </c>
      <c r="I38" s="23">
        <v>2</v>
      </c>
      <c r="J38" s="23">
        <v>0</v>
      </c>
      <c r="K38" s="23">
        <f t="shared" si="3"/>
        <v>18.3</v>
      </c>
      <c r="L38" s="23">
        <f t="shared" si="4"/>
        <v>58659.877425046012</v>
      </c>
      <c r="M38" s="23">
        <v>0</v>
      </c>
      <c r="N38" s="23">
        <v>0</v>
      </c>
      <c r="O38" s="23">
        <v>13516.93</v>
      </c>
      <c r="P38" s="23">
        <f>O38+N38+M38+1</f>
        <v>13517.93</v>
      </c>
      <c r="Q38" s="23">
        <f>L38/P38</f>
        <v>4.3394127225874088</v>
      </c>
      <c r="R38" s="23">
        <f t="shared" si="5"/>
        <v>1.570652147624135E-2</v>
      </c>
    </row>
    <row r="39" spans="1:18" x14ac:dyDescent="0.25">
      <c r="A39" s="23" t="s">
        <v>215</v>
      </c>
      <c r="B39" s="23" t="s">
        <v>216</v>
      </c>
      <c r="C39" s="23">
        <v>10461.576823562273</v>
      </c>
      <c r="D39" s="23">
        <v>1</v>
      </c>
      <c r="E39" s="23">
        <v>1</v>
      </c>
      <c r="F39" s="23">
        <v>1</v>
      </c>
      <c r="G39" s="23">
        <v>50.8</v>
      </c>
      <c r="H39" s="23">
        <v>0</v>
      </c>
      <c r="I39" s="23">
        <v>3</v>
      </c>
      <c r="J39" s="23">
        <v>1</v>
      </c>
      <c r="K39" s="23">
        <f t="shared" si="3"/>
        <v>61.8</v>
      </c>
      <c r="L39" s="23">
        <f t="shared" si="4"/>
        <v>646525.44769614842</v>
      </c>
      <c r="M39" s="23">
        <v>0</v>
      </c>
      <c r="N39" s="23">
        <v>0</v>
      </c>
      <c r="O39" s="23">
        <v>13975.59</v>
      </c>
      <c r="P39" s="23">
        <f>O39+N39+M39+1</f>
        <v>13976.59</v>
      </c>
      <c r="Q39" s="23">
        <f>L39/P39</f>
        <v>46.257738668455495</v>
      </c>
      <c r="R39" s="23">
        <f t="shared" si="5"/>
        <v>0.1674300676809663</v>
      </c>
    </row>
    <row r="40" spans="1:18" x14ac:dyDescent="0.25">
      <c r="A40" s="23" t="s">
        <v>311</v>
      </c>
      <c r="B40" s="23" t="s">
        <v>312</v>
      </c>
      <c r="C40" s="23">
        <v>1447.2227112770217</v>
      </c>
      <c r="D40" s="23">
        <v>1</v>
      </c>
      <c r="E40" s="23">
        <v>1</v>
      </c>
      <c r="F40" s="23">
        <v>1</v>
      </c>
      <c r="G40" s="23">
        <v>18.3</v>
      </c>
      <c r="H40" s="23">
        <v>1</v>
      </c>
      <c r="I40" s="23">
        <v>4</v>
      </c>
      <c r="J40" s="23">
        <v>1</v>
      </c>
      <c r="K40" s="23">
        <f t="shared" si="3"/>
        <v>25.3</v>
      </c>
      <c r="L40" s="23">
        <f t="shared" si="4"/>
        <v>36614.734595308648</v>
      </c>
      <c r="M40" s="23">
        <v>0</v>
      </c>
      <c r="N40" s="23">
        <v>0</v>
      </c>
      <c r="O40" s="23">
        <v>15925.08</v>
      </c>
      <c r="P40" s="23">
        <f>O40+N40+M40+1</f>
        <v>15926.08</v>
      </c>
      <c r="Q40" s="23">
        <f>L40/P40</f>
        <v>2.2990424885036775</v>
      </c>
      <c r="R40" s="23">
        <f t="shared" si="5"/>
        <v>8.3213933610222536E-3</v>
      </c>
    </row>
    <row r="41" spans="1:18" x14ac:dyDescent="0.25">
      <c r="A41" s="23" t="s">
        <v>386</v>
      </c>
      <c r="B41" s="23" t="s">
        <v>387</v>
      </c>
      <c r="C41" s="23">
        <v>13597.921445951006</v>
      </c>
      <c r="D41" s="23">
        <v>1</v>
      </c>
      <c r="E41" s="23">
        <v>1</v>
      </c>
      <c r="F41" s="23">
        <v>1</v>
      </c>
      <c r="G41" s="23">
        <v>69.900000000000006</v>
      </c>
      <c r="H41" s="23">
        <v>1</v>
      </c>
      <c r="I41" s="23">
        <v>4</v>
      </c>
      <c r="J41" s="23">
        <v>1</v>
      </c>
      <c r="K41" s="23">
        <f t="shared" si="3"/>
        <v>76.900000000000006</v>
      </c>
      <c r="L41" s="23">
        <f t="shared" si="4"/>
        <v>1045680.1591936324</v>
      </c>
      <c r="M41" s="23">
        <v>0</v>
      </c>
      <c r="N41" s="23">
        <v>0</v>
      </c>
      <c r="O41" s="23">
        <v>15967.86</v>
      </c>
      <c r="P41" s="23">
        <f>O41+N41+M41+1</f>
        <v>15968.86</v>
      </c>
      <c r="Q41" s="23">
        <f>L41/P41</f>
        <v>65.482455177992193</v>
      </c>
      <c r="R41" s="23">
        <f t="shared" si="5"/>
        <v>0.23701400496353198</v>
      </c>
    </row>
    <row r="42" spans="1:18" x14ac:dyDescent="0.25">
      <c r="A42" s="23" t="s">
        <v>115</v>
      </c>
      <c r="B42" s="23" t="s">
        <v>116</v>
      </c>
      <c r="C42" s="23">
        <v>27910.619833377201</v>
      </c>
      <c r="D42" s="23">
        <v>2</v>
      </c>
      <c r="E42" s="23">
        <v>1</v>
      </c>
      <c r="F42" s="23">
        <v>1</v>
      </c>
      <c r="G42" s="23">
        <v>253.6</v>
      </c>
      <c r="H42" s="23">
        <v>0</v>
      </c>
      <c r="I42" s="23">
        <v>2</v>
      </c>
      <c r="J42" s="23">
        <v>1</v>
      </c>
      <c r="K42" s="23">
        <f t="shared" si="3"/>
        <v>268.60000000000002</v>
      </c>
      <c r="L42" s="23">
        <f t="shared" si="4"/>
        <v>7496792.4872451164</v>
      </c>
      <c r="M42" s="23">
        <v>0</v>
      </c>
      <c r="N42" s="23">
        <v>0</v>
      </c>
      <c r="O42" s="23">
        <v>14305.42</v>
      </c>
      <c r="P42" s="23">
        <f>O42+N42+M42+1</f>
        <v>14306.42</v>
      </c>
      <c r="Q42" s="23">
        <f>L42/P42</f>
        <v>524.01596536695524</v>
      </c>
      <c r="R42" s="23">
        <f t="shared" si="5"/>
        <v>1.8966778548369891</v>
      </c>
    </row>
    <row r="43" spans="1:18" x14ac:dyDescent="0.25">
      <c r="A43" s="23" t="s">
        <v>183</v>
      </c>
      <c r="B43" s="23" t="s">
        <v>184</v>
      </c>
      <c r="C43" s="23">
        <v>19858.34346361152</v>
      </c>
      <c r="D43" s="23">
        <v>1</v>
      </c>
      <c r="E43" s="23">
        <v>1</v>
      </c>
      <c r="F43" s="23">
        <v>1</v>
      </c>
      <c r="G43" s="23">
        <v>51.3</v>
      </c>
      <c r="H43" s="23">
        <v>0</v>
      </c>
      <c r="I43" s="23">
        <v>4</v>
      </c>
      <c r="J43" s="23">
        <v>1</v>
      </c>
      <c r="K43" s="23">
        <f t="shared" si="3"/>
        <v>61.3</v>
      </c>
      <c r="L43" s="23">
        <f t="shared" si="4"/>
        <v>1217316.454319386</v>
      </c>
      <c r="M43" s="23">
        <v>0</v>
      </c>
      <c r="N43" s="23">
        <v>0</v>
      </c>
      <c r="O43" s="23">
        <v>16054.59</v>
      </c>
      <c r="P43" s="23">
        <f>O43+N43+M43+1</f>
        <v>16055.59</v>
      </c>
      <c r="Q43" s="23">
        <f>L43/P43</f>
        <v>75.818855259718646</v>
      </c>
      <c r="R43" s="23">
        <f t="shared" si="5"/>
        <v>0.27442664585514498</v>
      </c>
    </row>
    <row r="44" spans="1:18" x14ac:dyDescent="0.25">
      <c r="A44" s="23" t="s">
        <v>99</v>
      </c>
      <c r="B44" s="23" t="s">
        <v>100</v>
      </c>
      <c r="C44" s="23">
        <v>59818.631528187783</v>
      </c>
      <c r="D44" s="23">
        <v>1</v>
      </c>
      <c r="E44" s="23">
        <v>0</v>
      </c>
      <c r="F44" s="23">
        <v>1</v>
      </c>
      <c r="G44" s="23">
        <v>181.1</v>
      </c>
      <c r="H44" s="23">
        <v>0</v>
      </c>
      <c r="I44" s="23">
        <v>1</v>
      </c>
      <c r="J44" s="23">
        <v>1</v>
      </c>
      <c r="K44" s="23">
        <f t="shared" si="3"/>
        <v>193.1</v>
      </c>
      <c r="L44" s="23">
        <f t="shared" si="4"/>
        <v>11550977.748093061</v>
      </c>
      <c r="M44" s="23">
        <v>0</v>
      </c>
      <c r="N44" s="23">
        <v>0</v>
      </c>
      <c r="O44" s="23">
        <v>16052.43</v>
      </c>
      <c r="P44" s="23">
        <f>O44+N44+M44+1</f>
        <v>16053.43</v>
      </c>
      <c r="Q44" s="23">
        <f>L44/P44</f>
        <v>719.53331768307839</v>
      </c>
      <c r="R44" s="23">
        <f t="shared" si="5"/>
        <v>2.6043536832149794</v>
      </c>
    </row>
    <row r="45" spans="1:18" x14ac:dyDescent="0.25">
      <c r="A45" s="23" t="s">
        <v>291</v>
      </c>
      <c r="B45" s="23" t="s">
        <v>292</v>
      </c>
      <c r="C45" s="23">
        <v>1684.503796203705</v>
      </c>
      <c r="D45" s="23">
        <v>1</v>
      </c>
      <c r="E45" s="23">
        <v>1</v>
      </c>
      <c r="F45" s="23">
        <v>1</v>
      </c>
      <c r="G45" s="23">
        <v>31.1</v>
      </c>
      <c r="H45" s="23">
        <v>2</v>
      </c>
      <c r="I45" s="23">
        <v>4</v>
      </c>
      <c r="J45" s="23">
        <v>0</v>
      </c>
      <c r="K45" s="23">
        <f t="shared" si="3"/>
        <v>36.1</v>
      </c>
      <c r="L45" s="23">
        <f t="shared" si="4"/>
        <v>60810.587042953754</v>
      </c>
      <c r="M45" s="23">
        <v>0</v>
      </c>
      <c r="N45" s="23">
        <v>0</v>
      </c>
      <c r="O45" s="23">
        <v>12204.34</v>
      </c>
      <c r="P45" s="23">
        <f>O45+N45+M45+1</f>
        <v>12205.34</v>
      </c>
      <c r="Q45" s="23">
        <f>L45/P45</f>
        <v>4.9822935733829414</v>
      </c>
      <c r="R45" s="23">
        <f t="shared" si="5"/>
        <v>1.803343125302416E-2</v>
      </c>
    </row>
    <row r="46" spans="1:18" x14ac:dyDescent="0.25">
      <c r="A46" s="23" t="s">
        <v>213</v>
      </c>
      <c r="B46" s="23" t="s">
        <v>214</v>
      </c>
      <c r="C46" s="23">
        <v>7175.4276323403465</v>
      </c>
      <c r="D46" s="23">
        <v>1</v>
      </c>
      <c r="E46" s="23">
        <v>1</v>
      </c>
      <c r="F46" s="23">
        <v>1</v>
      </c>
      <c r="G46" s="23">
        <v>55.6</v>
      </c>
      <c r="H46" s="23">
        <v>2</v>
      </c>
      <c r="I46" s="23">
        <v>3</v>
      </c>
      <c r="J46" s="23">
        <v>1</v>
      </c>
      <c r="K46" s="23">
        <f t="shared" si="3"/>
        <v>60.6</v>
      </c>
      <c r="L46" s="23">
        <f t="shared" si="4"/>
        <v>434830.91451982502</v>
      </c>
      <c r="M46" s="23">
        <v>1</v>
      </c>
      <c r="N46" s="23">
        <v>0</v>
      </c>
      <c r="O46" s="23">
        <v>16268.13</v>
      </c>
      <c r="P46" s="23">
        <f>O46+N46+M46+1</f>
        <v>16270.13</v>
      </c>
      <c r="Q46" s="23">
        <f>L46/P46</f>
        <v>26.725718511150497</v>
      </c>
      <c r="R46" s="23">
        <f t="shared" si="5"/>
        <v>9.6733843632434258E-2</v>
      </c>
    </row>
    <row r="47" spans="1:18" x14ac:dyDescent="0.25">
      <c r="A47" s="23" t="s">
        <v>237</v>
      </c>
      <c r="B47" s="23" t="s">
        <v>238</v>
      </c>
      <c r="C47" s="23">
        <v>5952.3227537841894</v>
      </c>
      <c r="D47" s="23">
        <v>1</v>
      </c>
      <c r="E47" s="23">
        <v>1</v>
      </c>
      <c r="F47" s="23">
        <v>1</v>
      </c>
      <c r="G47" s="23">
        <v>23.9</v>
      </c>
      <c r="H47" s="23">
        <v>0</v>
      </c>
      <c r="I47" s="23">
        <v>4</v>
      </c>
      <c r="J47" s="23">
        <v>0</v>
      </c>
      <c r="K47" s="23">
        <f t="shared" si="3"/>
        <v>34.9</v>
      </c>
      <c r="L47" s="23">
        <f t="shared" si="4"/>
        <v>207736.0641070682</v>
      </c>
      <c r="M47" s="23">
        <v>0</v>
      </c>
      <c r="N47" s="23">
        <v>0</v>
      </c>
      <c r="O47" s="23">
        <v>15779.06</v>
      </c>
      <c r="P47" s="23">
        <f>O47+N47+M47+1</f>
        <v>15780.06</v>
      </c>
      <c r="Q47" s="23">
        <f>L47/P47</f>
        <v>13.164466048105535</v>
      </c>
      <c r="R47" s="23">
        <f t="shared" si="5"/>
        <v>4.7648836818760268E-2</v>
      </c>
    </row>
    <row r="48" spans="1:18" x14ac:dyDescent="0.25">
      <c r="A48" s="23" t="s">
        <v>279</v>
      </c>
      <c r="B48" s="23" t="s">
        <v>280</v>
      </c>
      <c r="C48" s="23">
        <v>6032.2328039949653</v>
      </c>
      <c r="D48" s="23">
        <v>1</v>
      </c>
      <c r="E48" s="23">
        <v>4</v>
      </c>
      <c r="F48" s="23">
        <v>1</v>
      </c>
      <c r="G48" s="23">
        <v>26.7</v>
      </c>
      <c r="H48" s="23">
        <v>2</v>
      </c>
      <c r="I48" s="23">
        <v>4</v>
      </c>
      <c r="J48" s="23">
        <v>0</v>
      </c>
      <c r="K48" s="23">
        <f t="shared" si="3"/>
        <v>34.700000000000003</v>
      </c>
      <c r="L48" s="23">
        <f t="shared" si="4"/>
        <v>209318.4782986253</v>
      </c>
      <c r="M48" s="23">
        <v>0</v>
      </c>
      <c r="N48" s="23">
        <v>0</v>
      </c>
      <c r="O48" s="23">
        <v>13712.48</v>
      </c>
      <c r="P48" s="23">
        <f>O48+N48+M48+1</f>
        <v>13713.48</v>
      </c>
      <c r="Q48" s="23">
        <f>L48/P48</f>
        <v>15.263702451793804</v>
      </c>
      <c r="R48" s="23">
        <f t="shared" si="5"/>
        <v>5.5247031267196559E-2</v>
      </c>
    </row>
    <row r="49" spans="1:18" x14ac:dyDescent="0.25">
      <c r="A49" s="23" t="s">
        <v>235</v>
      </c>
      <c r="B49" s="23" t="s">
        <v>236</v>
      </c>
      <c r="C49" s="23">
        <v>3104.219706523771</v>
      </c>
      <c r="D49" s="23">
        <v>1</v>
      </c>
      <c r="E49" s="23">
        <v>2</v>
      </c>
      <c r="F49" s="23">
        <v>1</v>
      </c>
      <c r="G49" s="23">
        <v>27.8</v>
      </c>
      <c r="H49" s="23">
        <v>4</v>
      </c>
      <c r="I49" s="23">
        <v>4</v>
      </c>
      <c r="J49" s="23">
        <v>1</v>
      </c>
      <c r="K49" s="23">
        <f t="shared" si="3"/>
        <v>26.799999999999997</v>
      </c>
      <c r="L49" s="23">
        <f t="shared" si="4"/>
        <v>83193.08813483706</v>
      </c>
      <c r="M49" s="23">
        <v>0</v>
      </c>
      <c r="N49" s="23">
        <v>0</v>
      </c>
      <c r="O49" s="23">
        <v>14279.4</v>
      </c>
      <c r="P49" s="23">
        <f>O49+N49+M49+1</f>
        <v>14280.4</v>
      </c>
      <c r="Q49" s="23">
        <f>L49/P49</f>
        <v>5.825683323634987</v>
      </c>
      <c r="R49" s="23">
        <f t="shared" si="5"/>
        <v>2.1086083782760282E-2</v>
      </c>
    </row>
    <row r="50" spans="1:18" x14ac:dyDescent="0.25">
      <c r="A50" s="23" t="s">
        <v>388</v>
      </c>
      <c r="B50" s="23" t="s">
        <v>389</v>
      </c>
      <c r="C50" s="23">
        <v>3983.6647265423071</v>
      </c>
      <c r="D50" s="23">
        <v>1</v>
      </c>
      <c r="E50" s="23">
        <v>1</v>
      </c>
      <c r="F50" s="23">
        <v>1</v>
      </c>
      <c r="G50" s="23">
        <v>42.7</v>
      </c>
      <c r="H50" s="23">
        <v>2</v>
      </c>
      <c r="I50" s="23">
        <v>4</v>
      </c>
      <c r="J50" s="23">
        <v>1</v>
      </c>
      <c r="K50" s="23">
        <f t="shared" si="3"/>
        <v>46.7</v>
      </c>
      <c r="L50" s="23">
        <f t="shared" si="4"/>
        <v>186037.14272952575</v>
      </c>
      <c r="M50" s="23">
        <v>0</v>
      </c>
      <c r="N50" s="23">
        <v>0</v>
      </c>
      <c r="O50" s="23">
        <v>13755.5</v>
      </c>
      <c r="P50" s="23">
        <f>O50+N50+M50+1</f>
        <v>13756.5</v>
      </c>
      <c r="Q50" s="23">
        <f>L50/P50</f>
        <v>13.523581051104987</v>
      </c>
      <c r="R50" s="23">
        <f t="shared" si="5"/>
        <v>4.8948654989475364E-2</v>
      </c>
    </row>
    <row r="51" spans="1:18" x14ac:dyDescent="0.25">
      <c r="A51" s="23" t="s">
        <v>157</v>
      </c>
      <c r="B51" s="23" t="s">
        <v>158</v>
      </c>
      <c r="C51" s="23">
        <v>4378.306845354432</v>
      </c>
      <c r="D51" s="23">
        <v>2</v>
      </c>
      <c r="E51" s="23">
        <v>1</v>
      </c>
      <c r="F51" s="23">
        <v>1</v>
      </c>
      <c r="G51" s="23">
        <v>81.400000000000006</v>
      </c>
      <c r="H51" s="23">
        <v>0</v>
      </c>
      <c r="I51" s="23">
        <v>5</v>
      </c>
      <c r="J51" s="23">
        <v>1</v>
      </c>
      <c r="K51" s="23">
        <f t="shared" si="3"/>
        <v>93.4</v>
      </c>
      <c r="L51" s="23">
        <f t="shared" si="4"/>
        <v>408933.85935610399</v>
      </c>
      <c r="M51" s="23">
        <v>1</v>
      </c>
      <c r="N51" s="23">
        <v>0</v>
      </c>
      <c r="O51" s="23">
        <v>3460.569</v>
      </c>
      <c r="P51" s="23">
        <f>O51+N51+M51+1</f>
        <v>3462.569</v>
      </c>
      <c r="Q51" s="23">
        <f>L51/P51</f>
        <v>118.10128819269855</v>
      </c>
      <c r="R51" s="23">
        <f t="shared" si="5"/>
        <v>0.42746807873678216</v>
      </c>
    </row>
    <row r="52" spans="1:18" x14ac:dyDescent="0.25">
      <c r="A52" s="23" t="s">
        <v>125</v>
      </c>
      <c r="B52" s="23" t="s">
        <v>126</v>
      </c>
      <c r="C52" s="23">
        <v>49310.229223444556</v>
      </c>
      <c r="D52" s="23">
        <v>1</v>
      </c>
      <c r="E52" s="23">
        <v>0</v>
      </c>
      <c r="F52" s="23">
        <v>1</v>
      </c>
      <c r="G52" s="23">
        <v>94</v>
      </c>
      <c r="H52" s="23">
        <v>0</v>
      </c>
      <c r="I52" s="23">
        <v>1</v>
      </c>
      <c r="J52" s="23">
        <v>1</v>
      </c>
      <c r="K52" s="23">
        <f t="shared" si="3"/>
        <v>106</v>
      </c>
      <c r="L52" s="23">
        <f t="shared" si="4"/>
        <v>5226884.297685123</v>
      </c>
      <c r="M52" s="23">
        <v>0</v>
      </c>
      <c r="N52" s="23">
        <v>0</v>
      </c>
      <c r="O52" s="23">
        <v>15227.52</v>
      </c>
      <c r="P52" s="23">
        <f>O52+N52+M52+1</f>
        <v>15228.52</v>
      </c>
      <c r="Q52" s="23">
        <f>L52/P52</f>
        <v>343.22995916117407</v>
      </c>
      <c r="R52" s="23">
        <f t="shared" si="5"/>
        <v>1.2423221918472014</v>
      </c>
    </row>
    <row r="53" spans="1:18" x14ac:dyDescent="0.25">
      <c r="A53" s="23" t="s">
        <v>123</v>
      </c>
      <c r="B53" s="23" t="s">
        <v>124</v>
      </c>
      <c r="C53" s="23">
        <v>42627.652438652411</v>
      </c>
      <c r="D53" s="23">
        <v>1</v>
      </c>
      <c r="E53" s="23">
        <v>0</v>
      </c>
      <c r="F53" s="23">
        <v>1</v>
      </c>
      <c r="G53" s="23">
        <v>96</v>
      </c>
      <c r="H53" s="23">
        <v>0</v>
      </c>
      <c r="I53" s="23">
        <v>2</v>
      </c>
      <c r="J53" s="23">
        <v>1</v>
      </c>
      <c r="K53" s="23">
        <f t="shared" si="3"/>
        <v>107</v>
      </c>
      <c r="L53" s="23">
        <f t="shared" si="4"/>
        <v>4561158.8109358083</v>
      </c>
      <c r="M53" s="23">
        <v>0</v>
      </c>
      <c r="N53" s="23">
        <v>0</v>
      </c>
      <c r="O53" s="23">
        <v>16938.09</v>
      </c>
      <c r="P53" s="23">
        <f>O53+N53+M53+1</f>
        <v>16939.09</v>
      </c>
      <c r="Q53" s="23">
        <f>L53/P53</f>
        <v>269.26823170169166</v>
      </c>
      <c r="R53" s="23">
        <f t="shared" si="5"/>
        <v>0.97461742739474144</v>
      </c>
    </row>
    <row r="54" spans="1:18" x14ac:dyDescent="0.25">
      <c r="A54" s="23" t="s">
        <v>329</v>
      </c>
      <c r="B54" s="23" t="s">
        <v>330</v>
      </c>
      <c r="C54" s="23">
        <v>477.39892849037585</v>
      </c>
      <c r="D54" s="23">
        <v>2</v>
      </c>
      <c r="E54" s="23">
        <v>1</v>
      </c>
      <c r="F54" s="23">
        <v>1</v>
      </c>
      <c r="G54" s="23">
        <v>15.4</v>
      </c>
      <c r="H54" s="23">
        <v>0</v>
      </c>
      <c r="I54" s="23">
        <v>4</v>
      </c>
      <c r="J54" s="23">
        <v>0</v>
      </c>
      <c r="K54" s="23">
        <f t="shared" si="3"/>
        <v>29.4</v>
      </c>
      <c r="L54" s="23">
        <f t="shared" si="4"/>
        <v>14035.52849761705</v>
      </c>
      <c r="M54" s="23">
        <v>1</v>
      </c>
      <c r="N54" s="23">
        <v>0</v>
      </c>
      <c r="O54" s="23">
        <v>17216.169999999998</v>
      </c>
      <c r="P54" s="23">
        <f>O54+N54+M54+1</f>
        <v>17218.169999999998</v>
      </c>
      <c r="Q54" s="23">
        <f>L54/P54</f>
        <v>0.81515796961100107</v>
      </c>
      <c r="R54" s="23">
        <f t="shared" si="5"/>
        <v>2.9504674882803992E-3</v>
      </c>
    </row>
    <row r="55" spans="1:18" x14ac:dyDescent="0.25">
      <c r="A55" s="23" t="s">
        <v>307</v>
      </c>
      <c r="B55" s="23" t="s">
        <v>308</v>
      </c>
      <c r="C55" s="23">
        <v>3596.9083196968722</v>
      </c>
      <c r="D55" s="23">
        <v>1</v>
      </c>
      <c r="E55" s="23">
        <v>1</v>
      </c>
      <c r="F55" s="23">
        <v>1</v>
      </c>
      <c r="G55" s="23">
        <v>39.799999999999997</v>
      </c>
      <c r="H55" s="23">
        <v>2</v>
      </c>
      <c r="I55" s="23">
        <v>3</v>
      </c>
      <c r="J55" s="23">
        <v>1</v>
      </c>
      <c r="K55" s="23">
        <f t="shared" si="3"/>
        <v>44.8</v>
      </c>
      <c r="L55" s="23">
        <f t="shared" si="4"/>
        <v>161141.49272241988</v>
      </c>
      <c r="M55" s="23">
        <v>0</v>
      </c>
      <c r="N55" s="23">
        <v>0</v>
      </c>
      <c r="O55" s="23">
        <v>13618.09</v>
      </c>
      <c r="P55" s="23">
        <f>O55+N55+M55+1</f>
        <v>13619.09</v>
      </c>
      <c r="Q55" s="23">
        <f>L55/P55</f>
        <v>11.832030827494339</v>
      </c>
      <c r="R55" s="23">
        <f t="shared" si="5"/>
        <v>4.2826082278889788E-2</v>
      </c>
    </row>
    <row r="56" spans="1:18" x14ac:dyDescent="0.25">
      <c r="A56" s="23" t="s">
        <v>113</v>
      </c>
      <c r="B56" s="23" t="s">
        <v>114</v>
      </c>
      <c r="C56" s="23">
        <v>46254.976589939542</v>
      </c>
      <c r="D56" s="23">
        <v>1</v>
      </c>
      <c r="E56" s="23">
        <v>0</v>
      </c>
      <c r="F56" s="23">
        <v>1</v>
      </c>
      <c r="G56" s="23">
        <v>82.2</v>
      </c>
      <c r="H56" s="23">
        <v>0</v>
      </c>
      <c r="I56" s="23">
        <v>2</v>
      </c>
      <c r="J56" s="23">
        <v>1</v>
      </c>
      <c r="K56" s="23">
        <f t="shared" si="3"/>
        <v>93.2</v>
      </c>
      <c r="L56" s="23">
        <f t="shared" si="4"/>
        <v>4310963.818182365</v>
      </c>
      <c r="M56" s="23">
        <v>0</v>
      </c>
      <c r="N56" s="23">
        <v>0</v>
      </c>
      <c r="O56" s="23">
        <v>16082.09</v>
      </c>
      <c r="P56" s="23">
        <f>O56+N56+M56+1</f>
        <v>16083.09</v>
      </c>
      <c r="Q56" s="23">
        <f>L56/P56</f>
        <v>268.04325649998634</v>
      </c>
      <c r="R56" s="23">
        <f t="shared" si="5"/>
        <v>0.97018362481742526</v>
      </c>
    </row>
    <row r="57" spans="1:18" x14ac:dyDescent="0.25">
      <c r="A57" s="23" t="s">
        <v>323</v>
      </c>
      <c r="B57" s="23" t="s">
        <v>324</v>
      </c>
      <c r="C57" s="23">
        <v>1856.9001607524669</v>
      </c>
      <c r="D57" s="23">
        <v>2</v>
      </c>
      <c r="E57" s="23">
        <v>4</v>
      </c>
      <c r="F57" s="23">
        <v>1</v>
      </c>
      <c r="G57" s="23">
        <v>16.8</v>
      </c>
      <c r="H57" s="23">
        <v>1</v>
      </c>
      <c r="I57" s="23">
        <v>3</v>
      </c>
      <c r="J57" s="23">
        <v>1</v>
      </c>
      <c r="K57" s="23">
        <f t="shared" si="3"/>
        <v>30.8</v>
      </c>
      <c r="L57" s="23">
        <f t="shared" si="4"/>
        <v>57192.524951175983</v>
      </c>
      <c r="M57" s="23">
        <v>1</v>
      </c>
      <c r="N57" s="23">
        <v>0</v>
      </c>
      <c r="O57" s="23">
        <v>15472.97</v>
      </c>
      <c r="P57" s="23">
        <f>O57+N57+M57+1</f>
        <v>15474.97</v>
      </c>
      <c r="Q57" s="23">
        <f>L57/P57</f>
        <v>3.6958084539857579</v>
      </c>
      <c r="R57" s="23">
        <f t="shared" si="5"/>
        <v>1.3376993285854104E-2</v>
      </c>
    </row>
    <row r="58" spans="1:18" x14ac:dyDescent="0.25">
      <c r="A58" s="23" t="s">
        <v>147</v>
      </c>
      <c r="B58" s="23" t="s">
        <v>148</v>
      </c>
      <c r="C58" s="23">
        <v>21965.96288904293</v>
      </c>
      <c r="D58" s="23">
        <v>1</v>
      </c>
      <c r="E58" s="23">
        <v>1</v>
      </c>
      <c r="F58" s="23">
        <v>1</v>
      </c>
      <c r="G58" s="23">
        <v>117</v>
      </c>
      <c r="H58" s="23">
        <v>0</v>
      </c>
      <c r="I58" s="23">
        <v>3</v>
      </c>
      <c r="J58" s="23">
        <v>0</v>
      </c>
      <c r="K58" s="23">
        <f t="shared" si="3"/>
        <v>129</v>
      </c>
      <c r="L58" s="23">
        <f t="shared" si="4"/>
        <v>2833609.2126865382</v>
      </c>
      <c r="M58" s="23">
        <v>0</v>
      </c>
      <c r="N58" s="23">
        <v>0</v>
      </c>
      <c r="O58" s="23">
        <v>15219.61</v>
      </c>
      <c r="P58" s="23">
        <f>O58+N58+M58+1</f>
        <v>15220.61</v>
      </c>
      <c r="Q58" s="23">
        <f>L58/P58</f>
        <v>186.16922795384272</v>
      </c>
      <c r="R58" s="23">
        <f t="shared" si="5"/>
        <v>0.67384025535344827</v>
      </c>
    </row>
    <row r="59" spans="1:18" x14ac:dyDescent="0.25">
      <c r="A59" s="23" t="s">
        <v>185</v>
      </c>
      <c r="B59" s="23" t="s">
        <v>186</v>
      </c>
      <c r="C59" s="23">
        <v>7889.8940110248668</v>
      </c>
      <c r="D59" s="23">
        <v>2</v>
      </c>
      <c r="E59" s="23">
        <v>2</v>
      </c>
      <c r="F59" s="23">
        <v>1</v>
      </c>
      <c r="G59" s="23">
        <v>74.900000000000006</v>
      </c>
      <c r="H59" s="23">
        <v>0</v>
      </c>
      <c r="I59" s="23">
        <v>2</v>
      </c>
      <c r="J59" s="23">
        <v>1</v>
      </c>
      <c r="K59" s="23">
        <f t="shared" si="3"/>
        <v>90.9</v>
      </c>
      <c r="L59" s="23">
        <f t="shared" si="4"/>
        <v>717191.36560216045</v>
      </c>
      <c r="M59" s="23">
        <v>1</v>
      </c>
      <c r="N59" s="23">
        <v>0</v>
      </c>
      <c r="O59" s="23">
        <v>15993.04</v>
      </c>
      <c r="P59" s="23">
        <f>O59+N59+M59+1</f>
        <v>15995.04</v>
      </c>
      <c r="Q59" s="23">
        <f>L59/P59</f>
        <v>44.838360241809987</v>
      </c>
      <c r="R59" s="23">
        <f t="shared" si="5"/>
        <v>0.16229262186370635</v>
      </c>
    </row>
    <row r="60" spans="1:18" x14ac:dyDescent="0.25">
      <c r="A60" s="23" t="s">
        <v>355</v>
      </c>
      <c r="B60" s="23" t="s">
        <v>356</v>
      </c>
      <c r="C60" s="23">
        <v>521.53890817096749</v>
      </c>
      <c r="D60" s="23">
        <v>1</v>
      </c>
      <c r="E60" s="23">
        <v>1</v>
      </c>
      <c r="F60" s="23">
        <v>1</v>
      </c>
      <c r="G60" s="23">
        <v>1.1599999999999999</v>
      </c>
      <c r="H60" s="23">
        <v>2</v>
      </c>
      <c r="I60" s="23">
        <v>4</v>
      </c>
      <c r="J60" s="23">
        <v>0</v>
      </c>
      <c r="K60" s="23">
        <f t="shared" si="3"/>
        <v>6.16</v>
      </c>
      <c r="L60" s="23">
        <f t="shared" si="4"/>
        <v>3212.6796743331597</v>
      </c>
      <c r="M60" s="23">
        <v>0</v>
      </c>
      <c r="N60" s="23">
        <v>0</v>
      </c>
      <c r="O60" s="23">
        <v>16778.009999999998</v>
      </c>
      <c r="P60" s="23">
        <f>O60+N60+M60+1</f>
        <v>16779.009999999998</v>
      </c>
      <c r="Q60" s="23">
        <f>L60/P60</f>
        <v>0.19147015672159204</v>
      </c>
      <c r="R60" s="23">
        <f t="shared" si="5"/>
        <v>6.9302698795007409E-4</v>
      </c>
    </row>
    <row r="61" spans="1:18" x14ac:dyDescent="0.25">
      <c r="A61" s="23" t="s">
        <v>367</v>
      </c>
      <c r="B61" s="23" t="s">
        <v>368</v>
      </c>
      <c r="C61" s="23">
        <v>538.7338705249133</v>
      </c>
      <c r="D61" s="23">
        <v>1</v>
      </c>
      <c r="E61" s="23">
        <v>1</v>
      </c>
      <c r="F61" s="23">
        <v>1</v>
      </c>
      <c r="G61" s="23">
        <v>14.2</v>
      </c>
      <c r="H61" s="23">
        <v>1</v>
      </c>
      <c r="I61" s="23">
        <v>5</v>
      </c>
      <c r="J61" s="23">
        <v>0</v>
      </c>
      <c r="K61" s="23">
        <f t="shared" si="3"/>
        <v>21.2</v>
      </c>
      <c r="L61" s="23">
        <f t="shared" si="4"/>
        <v>11421.158055128162</v>
      </c>
      <c r="M61" s="23">
        <v>0</v>
      </c>
      <c r="N61" s="23">
        <v>0</v>
      </c>
      <c r="O61" s="23">
        <v>17007.96</v>
      </c>
      <c r="P61" s="23">
        <f>O61+N61+M61+1</f>
        <v>17008.96</v>
      </c>
      <c r="Q61" s="23">
        <f>L61/P61</f>
        <v>0.67147891788376024</v>
      </c>
      <c r="R61" s="23">
        <f t="shared" si="5"/>
        <v>2.4304205934797761E-3</v>
      </c>
    </row>
    <row r="62" spans="1:18" x14ac:dyDescent="0.25">
      <c r="A62" s="23" t="s">
        <v>241</v>
      </c>
      <c r="B62" s="23" t="s">
        <v>242</v>
      </c>
      <c r="C62" s="23">
        <v>3928.8789497662879</v>
      </c>
      <c r="D62" s="23">
        <v>2</v>
      </c>
      <c r="E62" s="23">
        <v>1</v>
      </c>
      <c r="F62" s="23">
        <v>1</v>
      </c>
      <c r="G62" s="23">
        <v>44.6</v>
      </c>
      <c r="H62" s="23">
        <v>1</v>
      </c>
      <c r="I62" s="23">
        <v>4</v>
      </c>
      <c r="J62" s="23">
        <v>0</v>
      </c>
      <c r="K62" s="23">
        <f t="shared" si="3"/>
        <v>55.6</v>
      </c>
      <c r="L62" s="23">
        <f t="shared" si="4"/>
        <v>218445.66960700561</v>
      </c>
      <c r="M62" s="23">
        <v>1</v>
      </c>
      <c r="N62" s="23">
        <v>0</v>
      </c>
      <c r="O62" s="23">
        <v>15807.18</v>
      </c>
      <c r="P62" s="23">
        <f>O62+N62+M62+1</f>
        <v>15809.18</v>
      </c>
      <c r="Q62" s="23">
        <f>L62/P62</f>
        <v>13.81764706373168</v>
      </c>
      <c r="R62" s="23">
        <f t="shared" si="5"/>
        <v>5.0013028082800268E-2</v>
      </c>
    </row>
    <row r="63" spans="1:18" x14ac:dyDescent="0.25">
      <c r="A63" s="23" t="s">
        <v>319</v>
      </c>
      <c r="B63" s="23" t="s">
        <v>320</v>
      </c>
      <c r="C63" s="23">
        <v>810.32733250889305</v>
      </c>
      <c r="D63" s="23">
        <v>1</v>
      </c>
      <c r="E63" s="23">
        <v>1</v>
      </c>
      <c r="F63" s="23">
        <v>1</v>
      </c>
      <c r="G63" s="23">
        <v>19</v>
      </c>
      <c r="H63" s="23">
        <v>1</v>
      </c>
      <c r="I63" s="23">
        <v>5</v>
      </c>
      <c r="J63" s="23">
        <v>0</v>
      </c>
      <c r="K63" s="23">
        <f t="shared" si="3"/>
        <v>26</v>
      </c>
      <c r="L63" s="23">
        <f t="shared" si="4"/>
        <v>21068.510645231217</v>
      </c>
      <c r="M63" s="23">
        <v>0</v>
      </c>
      <c r="N63" s="23">
        <v>0</v>
      </c>
      <c r="O63" s="23">
        <v>15557.99</v>
      </c>
      <c r="P63" s="23">
        <f>O63+N63+M63+1</f>
        <v>15558.99</v>
      </c>
      <c r="Q63" s="23">
        <f>L63/P63</f>
        <v>1.3541052886614888</v>
      </c>
      <c r="R63" s="23">
        <f t="shared" si="5"/>
        <v>4.9011894367061454E-3</v>
      </c>
    </row>
    <row r="64" spans="1:18" x14ac:dyDescent="0.25">
      <c r="A64" s="23" t="s">
        <v>271</v>
      </c>
      <c r="B64" s="23" t="s">
        <v>272</v>
      </c>
      <c r="C64" s="23">
        <v>2356.5179553261246</v>
      </c>
      <c r="D64" s="23">
        <v>1</v>
      </c>
      <c r="E64" s="23">
        <v>1</v>
      </c>
      <c r="F64" s="23">
        <v>1</v>
      </c>
      <c r="G64" s="23">
        <v>55.4</v>
      </c>
      <c r="H64" s="23">
        <v>1</v>
      </c>
      <c r="I64" s="23">
        <v>4</v>
      </c>
      <c r="J64" s="23">
        <v>1</v>
      </c>
      <c r="K64" s="23">
        <f t="shared" si="3"/>
        <v>62.4</v>
      </c>
      <c r="L64" s="23">
        <f t="shared" si="4"/>
        <v>147046.72041235017</v>
      </c>
      <c r="M64" s="23">
        <v>0</v>
      </c>
      <c r="N64" s="23">
        <v>0</v>
      </c>
      <c r="O64" s="23">
        <v>13955.25</v>
      </c>
      <c r="P64" s="23">
        <f>O64+N64+M64+1</f>
        <v>13956.25</v>
      </c>
      <c r="Q64" s="23">
        <f>L64/P64</f>
        <v>10.536262994167499</v>
      </c>
      <c r="R64" s="23">
        <f t="shared" si="5"/>
        <v>3.8136045492014242E-2</v>
      </c>
    </row>
    <row r="65" spans="1:18" x14ac:dyDescent="0.25">
      <c r="A65" s="23" t="s">
        <v>95</v>
      </c>
      <c r="B65" s="23" t="s">
        <v>96</v>
      </c>
      <c r="C65" s="23">
        <v>38364.194901002309</v>
      </c>
      <c r="D65" s="23">
        <v>2</v>
      </c>
      <c r="E65" s="23">
        <v>0</v>
      </c>
      <c r="F65" s="23">
        <v>1</v>
      </c>
      <c r="G65" s="23">
        <v>218.1</v>
      </c>
      <c r="H65" s="23">
        <v>1</v>
      </c>
      <c r="I65" s="23">
        <v>2</v>
      </c>
      <c r="J65" s="23">
        <v>1</v>
      </c>
      <c r="K65" s="23">
        <f t="shared" si="3"/>
        <v>229.1</v>
      </c>
      <c r="L65" s="23">
        <f t="shared" si="4"/>
        <v>8789237.0518196281</v>
      </c>
      <c r="M65" s="23">
        <v>1</v>
      </c>
      <c r="N65" s="23">
        <v>0</v>
      </c>
      <c r="O65" s="23">
        <v>7393.6970000000001</v>
      </c>
      <c r="P65" s="23">
        <f>O65+N65+M65+1</f>
        <v>7395.6970000000001</v>
      </c>
      <c r="Q65" s="23">
        <f>L65/P65</f>
        <v>1188.4257902696161</v>
      </c>
      <c r="R65" s="23">
        <f t="shared" si="5"/>
        <v>4.3015118383713116</v>
      </c>
    </row>
    <row r="66" spans="1:18" x14ac:dyDescent="0.25">
      <c r="A66" s="23" t="s">
        <v>179</v>
      </c>
      <c r="B66" s="23" t="s">
        <v>180</v>
      </c>
      <c r="C66" s="23">
        <v>13486.58573859484</v>
      </c>
      <c r="D66" s="23">
        <v>1</v>
      </c>
      <c r="E66" s="23">
        <v>2</v>
      </c>
      <c r="F66" s="23">
        <v>1</v>
      </c>
      <c r="G66" s="23">
        <v>46.9</v>
      </c>
      <c r="H66" s="23">
        <v>0</v>
      </c>
      <c r="I66" s="23">
        <v>3</v>
      </c>
      <c r="J66" s="23">
        <v>1</v>
      </c>
      <c r="K66" s="23">
        <f t="shared" si="3"/>
        <v>58.9</v>
      </c>
      <c r="L66" s="23">
        <f t="shared" si="4"/>
        <v>794359.90000323602</v>
      </c>
      <c r="M66" s="23">
        <v>0</v>
      </c>
      <c r="N66" s="23">
        <v>0</v>
      </c>
      <c r="O66" s="23">
        <v>15733.1</v>
      </c>
      <c r="P66" s="23">
        <f>O66+N66+M66+1</f>
        <v>15734.1</v>
      </c>
      <c r="Q66" s="23">
        <f>L66/P66</f>
        <v>50.486516547068852</v>
      </c>
      <c r="R66" s="23">
        <f t="shared" si="5"/>
        <v>0.18273614590278892</v>
      </c>
    </row>
    <row r="67" spans="1:18" x14ac:dyDescent="0.25">
      <c r="A67" s="23" t="s">
        <v>105</v>
      </c>
      <c r="B67" s="23" t="s">
        <v>106</v>
      </c>
      <c r="C67" s="23">
        <v>47548.687742756119</v>
      </c>
      <c r="D67" s="23">
        <v>1</v>
      </c>
      <c r="E67" s="23">
        <v>0</v>
      </c>
      <c r="F67" s="23">
        <v>1</v>
      </c>
      <c r="G67" s="23">
        <v>112.3</v>
      </c>
      <c r="H67" s="23">
        <v>0</v>
      </c>
      <c r="I67" s="23">
        <v>2</v>
      </c>
      <c r="J67" s="23">
        <v>1</v>
      </c>
      <c r="K67" s="23">
        <f t="shared" si="3"/>
        <v>123.3</v>
      </c>
      <c r="L67" s="23">
        <f t="shared" si="4"/>
        <v>5862753.1986818295</v>
      </c>
      <c r="M67" s="23">
        <v>0</v>
      </c>
      <c r="N67" s="23">
        <v>0</v>
      </c>
      <c r="O67" s="23">
        <v>16766.689999999999</v>
      </c>
      <c r="P67" s="23">
        <f>O67+N67+M67+1</f>
        <v>16767.689999999999</v>
      </c>
      <c r="Q67" s="23">
        <f>L67/P67</f>
        <v>349.64584857436114</v>
      </c>
      <c r="R67" s="23">
        <f t="shared" si="5"/>
        <v>1.2655445289005265</v>
      </c>
    </row>
    <row r="68" spans="1:18" x14ac:dyDescent="0.25">
      <c r="A68" s="23" t="s">
        <v>283</v>
      </c>
      <c r="B68" s="23" t="s">
        <v>284</v>
      </c>
      <c r="C68" s="23">
        <v>1455.1021914208454</v>
      </c>
      <c r="D68" s="23">
        <v>2</v>
      </c>
      <c r="E68" s="23">
        <v>0</v>
      </c>
      <c r="F68" s="23">
        <v>1</v>
      </c>
      <c r="G68" s="23">
        <v>51.9</v>
      </c>
      <c r="H68" s="23">
        <v>3</v>
      </c>
      <c r="I68" s="23">
        <v>4</v>
      </c>
      <c r="J68" s="23">
        <v>1</v>
      </c>
      <c r="K68" s="23">
        <f t="shared" si="3"/>
        <v>54.9</v>
      </c>
      <c r="L68" s="23">
        <f t="shared" si="4"/>
        <v>79885.110309004405</v>
      </c>
      <c r="M68" s="23">
        <v>1</v>
      </c>
      <c r="N68" s="23">
        <v>0</v>
      </c>
      <c r="O68" s="23">
        <v>10363.85</v>
      </c>
      <c r="P68" s="23">
        <f>O68+N68+M68+1</f>
        <v>10365.85</v>
      </c>
      <c r="Q68" s="23">
        <f>L68/P68</f>
        <v>7.70656630271559</v>
      </c>
      <c r="R68" s="23">
        <f t="shared" si="5"/>
        <v>2.7893947149029708E-2</v>
      </c>
    </row>
    <row r="69" spans="1:18" x14ac:dyDescent="0.25">
      <c r="A69" s="23" t="s">
        <v>229</v>
      </c>
      <c r="B69" s="23" t="s">
        <v>230</v>
      </c>
      <c r="C69" s="23">
        <v>3623.5323598870718</v>
      </c>
      <c r="D69" s="23">
        <v>1</v>
      </c>
      <c r="E69" s="23">
        <v>4</v>
      </c>
      <c r="F69" s="23">
        <v>1</v>
      </c>
      <c r="G69" s="23">
        <v>39.9</v>
      </c>
      <c r="H69" s="23">
        <v>1</v>
      </c>
      <c r="I69" s="23">
        <v>4</v>
      </c>
      <c r="J69" s="23">
        <v>1</v>
      </c>
      <c r="K69" s="23">
        <f t="shared" si="3"/>
        <v>49.9</v>
      </c>
      <c r="L69" s="23">
        <f t="shared" si="4"/>
        <v>180814.26475836488</v>
      </c>
      <c r="M69" s="23">
        <v>0</v>
      </c>
      <c r="N69" s="23">
        <v>0</v>
      </c>
      <c r="O69" s="23">
        <v>5410.6559999999999</v>
      </c>
      <c r="P69" s="23">
        <f>O69+N69+M69+1</f>
        <v>5411.6559999999999</v>
      </c>
      <c r="Q69" s="23">
        <f>L69/P69</f>
        <v>33.412002676882061</v>
      </c>
      <c r="R69" s="23">
        <f t="shared" si="5"/>
        <v>0.12093487555979085</v>
      </c>
    </row>
    <row r="70" spans="1:18" x14ac:dyDescent="0.25">
      <c r="A70" s="23" t="s">
        <v>374</v>
      </c>
      <c r="B70" s="23" t="s">
        <v>375</v>
      </c>
      <c r="C70" s="23">
        <v>6400.2948768035903</v>
      </c>
      <c r="D70" s="23">
        <v>4</v>
      </c>
      <c r="E70" s="23">
        <v>4</v>
      </c>
      <c r="F70" s="23">
        <v>1</v>
      </c>
      <c r="G70" s="23">
        <v>52.2</v>
      </c>
      <c r="H70" s="23">
        <v>1</v>
      </c>
      <c r="I70" s="23">
        <v>4</v>
      </c>
      <c r="J70" s="23">
        <v>0</v>
      </c>
      <c r="K70" s="23">
        <f t="shared" si="3"/>
        <v>72.2</v>
      </c>
      <c r="L70" s="23">
        <f t="shared" si="4"/>
        <v>462101.29010521923</v>
      </c>
      <c r="M70" s="23">
        <v>0</v>
      </c>
      <c r="N70" s="23">
        <v>0</v>
      </c>
      <c r="O70" s="23">
        <v>12821.57</v>
      </c>
      <c r="P70" s="23">
        <f>O70+N70+M70+1</f>
        <v>12822.57</v>
      </c>
      <c r="Q70" s="23">
        <f>L70/P70</f>
        <v>36.038117951800558</v>
      </c>
      <c r="R70" s="23">
        <f t="shared" si="5"/>
        <v>0.13044011016213561</v>
      </c>
    </row>
    <row r="71" spans="1:18" x14ac:dyDescent="0.25">
      <c r="A71" s="23" t="s">
        <v>390</v>
      </c>
      <c r="B71" s="23" t="s">
        <v>391</v>
      </c>
      <c r="C71" s="23">
        <v>6882.4068722425991</v>
      </c>
      <c r="D71" s="23">
        <v>1</v>
      </c>
      <c r="E71" s="23">
        <v>1</v>
      </c>
      <c r="F71" s="23">
        <v>1</v>
      </c>
      <c r="G71" s="23">
        <v>6.4</v>
      </c>
      <c r="H71" s="23">
        <v>4</v>
      </c>
      <c r="I71" s="23">
        <v>3</v>
      </c>
      <c r="J71" s="23">
        <v>0</v>
      </c>
      <c r="K71" s="23">
        <f t="shared" si="3"/>
        <v>6.4</v>
      </c>
      <c r="L71" s="23">
        <f t="shared" si="4"/>
        <v>44047.40398235264</v>
      </c>
      <c r="M71" s="23">
        <v>0</v>
      </c>
      <c r="N71" s="23">
        <v>0</v>
      </c>
      <c r="O71" s="23">
        <v>13286.64</v>
      </c>
      <c r="P71" s="23">
        <f>O71+N71+M71+1</f>
        <v>13287.64</v>
      </c>
      <c r="Q71" s="23">
        <f>L71/P71</f>
        <v>3.3149155141434177</v>
      </c>
      <c r="R71" s="23">
        <f t="shared" si="5"/>
        <v>1.1998349786782804E-2</v>
      </c>
    </row>
    <row r="72" spans="1:18" x14ac:dyDescent="0.25">
      <c r="A72" s="23" t="s">
        <v>107</v>
      </c>
      <c r="B72" s="23" t="s">
        <v>108</v>
      </c>
      <c r="C72" s="23">
        <v>50470.319469032969</v>
      </c>
      <c r="D72" s="23">
        <v>2</v>
      </c>
      <c r="E72" s="23">
        <v>0</v>
      </c>
      <c r="F72" s="23">
        <v>1</v>
      </c>
      <c r="G72" s="23">
        <v>107.2</v>
      </c>
      <c r="H72" s="23">
        <v>0</v>
      </c>
      <c r="I72" s="23">
        <v>2</v>
      </c>
      <c r="J72" s="23">
        <v>1</v>
      </c>
      <c r="K72" s="23">
        <f t="shared" si="3"/>
        <v>121.2</v>
      </c>
      <c r="L72" s="23">
        <f t="shared" si="4"/>
        <v>6117002.7196467957</v>
      </c>
      <c r="M72" s="23">
        <v>1</v>
      </c>
      <c r="N72" s="23">
        <v>0</v>
      </c>
      <c r="O72" s="23">
        <v>17255.5</v>
      </c>
      <c r="P72" s="23">
        <f>O72+N72+M72+1</f>
        <v>17257.5</v>
      </c>
      <c r="Q72" s="23">
        <f>L72/P72</f>
        <v>354.45474255522504</v>
      </c>
      <c r="R72" s="23">
        <f t="shared" si="5"/>
        <v>1.2829503396440529</v>
      </c>
    </row>
    <row r="73" spans="1:18" x14ac:dyDescent="0.25">
      <c r="A73" s="23" t="s">
        <v>149</v>
      </c>
      <c r="B73" s="23" t="s">
        <v>150</v>
      </c>
      <c r="C73" s="23">
        <v>36050.697960351383</v>
      </c>
      <c r="D73" s="23">
        <v>2</v>
      </c>
      <c r="E73" s="23">
        <v>2</v>
      </c>
      <c r="F73" s="23">
        <v>1</v>
      </c>
      <c r="G73" s="23">
        <v>66.400000000000006</v>
      </c>
      <c r="H73" s="23">
        <v>4</v>
      </c>
      <c r="I73" s="23">
        <v>2</v>
      </c>
      <c r="J73" s="23">
        <v>1</v>
      </c>
      <c r="K73" s="23">
        <f t="shared" si="3"/>
        <v>70.400000000000006</v>
      </c>
      <c r="L73" s="23">
        <f t="shared" si="4"/>
        <v>2537969.1364087374</v>
      </c>
      <c r="M73" s="23">
        <v>1</v>
      </c>
      <c r="N73" s="23">
        <v>0</v>
      </c>
      <c r="O73" s="23">
        <v>14058.72</v>
      </c>
      <c r="P73" s="23">
        <f>O73+N73+M73+1</f>
        <v>14060.72</v>
      </c>
      <c r="Q73" s="23">
        <f>L73/P73</f>
        <v>180.50065262722944</v>
      </c>
      <c r="R73" s="23">
        <f t="shared" si="5"/>
        <v>0.65332282458598345</v>
      </c>
    </row>
    <row r="74" spans="1:18" x14ac:dyDescent="0.25">
      <c r="A74" s="23" t="s">
        <v>127</v>
      </c>
      <c r="B74" s="23" t="s">
        <v>128</v>
      </c>
      <c r="C74" s="23">
        <v>35477.472866556294</v>
      </c>
      <c r="D74" s="23">
        <v>1</v>
      </c>
      <c r="E74" s="23">
        <v>0</v>
      </c>
      <c r="F74" s="23">
        <v>1</v>
      </c>
      <c r="G74" s="23">
        <v>91</v>
      </c>
      <c r="H74" s="23">
        <v>0</v>
      </c>
      <c r="I74" s="23">
        <v>3</v>
      </c>
      <c r="J74" s="23">
        <v>1</v>
      </c>
      <c r="K74" s="23">
        <f t="shared" ref="K74:K137" si="6">(3*D74)+E74+F74+G74-(3*H74)-I74-J74+10</f>
        <v>101</v>
      </c>
      <c r="L74" s="23">
        <f t="shared" ref="L74:L137" si="7">K74*C74</f>
        <v>3583224.7595221857</v>
      </c>
      <c r="M74" s="23">
        <v>0</v>
      </c>
      <c r="N74" s="23">
        <v>0</v>
      </c>
      <c r="O74" s="23">
        <v>16232.27</v>
      </c>
      <c r="P74" s="23">
        <f>O74+N74+M74+1</f>
        <v>16233.27</v>
      </c>
      <c r="Q74" s="23">
        <f>L74/P74</f>
        <v>220.73339256491056</v>
      </c>
      <c r="R74" s="23">
        <f t="shared" ref="R74:R137" si="8">(Q74/$Q$154)*100</f>
        <v>0.79894538558138861</v>
      </c>
    </row>
    <row r="75" spans="1:18" x14ac:dyDescent="0.25">
      <c r="A75" s="23" t="s">
        <v>207</v>
      </c>
      <c r="B75" s="23" t="s">
        <v>208</v>
      </c>
      <c r="C75" s="23">
        <v>5290.4861341508185</v>
      </c>
      <c r="D75" s="23">
        <v>2</v>
      </c>
      <c r="E75" s="23">
        <v>1</v>
      </c>
      <c r="F75" s="23">
        <v>1</v>
      </c>
      <c r="G75" s="23">
        <v>29.6</v>
      </c>
      <c r="H75" s="23">
        <v>1</v>
      </c>
      <c r="I75" s="23">
        <v>4</v>
      </c>
      <c r="J75" s="23">
        <v>1</v>
      </c>
      <c r="K75" s="23">
        <f t="shared" si="6"/>
        <v>39.6</v>
      </c>
      <c r="L75" s="23">
        <f t="shared" si="7"/>
        <v>209503.25091237243</v>
      </c>
      <c r="M75" s="23">
        <v>1</v>
      </c>
      <c r="N75" s="23">
        <v>0</v>
      </c>
      <c r="O75" s="23">
        <v>15126.16</v>
      </c>
      <c r="P75" s="23">
        <f>O75+N75+M75+1</f>
        <v>15128.16</v>
      </c>
      <c r="Q75" s="23">
        <f>L75/P75</f>
        <v>13.848561286526083</v>
      </c>
      <c r="R75" s="23">
        <f t="shared" si="8"/>
        <v>5.0124922234217162E-2</v>
      </c>
    </row>
    <row r="76" spans="1:18" x14ac:dyDescent="0.25">
      <c r="A76" s="23" t="s">
        <v>91</v>
      </c>
      <c r="B76" s="23" t="s">
        <v>92</v>
      </c>
      <c r="C76" s="23">
        <v>38633.708059179502</v>
      </c>
      <c r="D76" s="23">
        <v>1</v>
      </c>
      <c r="E76" s="23">
        <v>0</v>
      </c>
      <c r="F76" s="23">
        <v>1</v>
      </c>
      <c r="G76" s="23">
        <v>188.3</v>
      </c>
      <c r="H76" s="23">
        <v>0</v>
      </c>
      <c r="I76" s="23">
        <v>2</v>
      </c>
      <c r="J76" s="23">
        <v>1</v>
      </c>
      <c r="K76" s="23">
        <f t="shared" si="6"/>
        <v>199.3</v>
      </c>
      <c r="L76" s="23">
        <f t="shared" si="7"/>
        <v>7699698.0161944749</v>
      </c>
      <c r="M76" s="23">
        <v>0</v>
      </c>
      <c r="N76" s="23">
        <v>0</v>
      </c>
      <c r="O76" s="23">
        <v>7958.28</v>
      </c>
      <c r="P76" s="23">
        <f>O76+N76+M76+1</f>
        <v>7959.28</v>
      </c>
      <c r="Q76" s="23">
        <f>L76/P76</f>
        <v>967.38624802676566</v>
      </c>
      <c r="R76" s="23">
        <f t="shared" si="8"/>
        <v>3.5014583428223047</v>
      </c>
    </row>
    <row r="77" spans="1:18" x14ac:dyDescent="0.25">
      <c r="A77" s="23" t="s">
        <v>219</v>
      </c>
      <c r="B77" s="23" t="s">
        <v>220</v>
      </c>
      <c r="C77" s="23">
        <v>5200.2853965900667</v>
      </c>
      <c r="D77" s="23">
        <v>1</v>
      </c>
      <c r="E77" s="23">
        <v>1</v>
      </c>
      <c r="F77" s="23">
        <v>1</v>
      </c>
      <c r="G77" s="23">
        <v>72.3</v>
      </c>
      <c r="H77" s="23">
        <v>0</v>
      </c>
      <c r="I77" s="23">
        <v>3</v>
      </c>
      <c r="J77" s="23">
        <v>1</v>
      </c>
      <c r="K77" s="23">
        <f t="shared" si="6"/>
        <v>83.3</v>
      </c>
      <c r="L77" s="23">
        <f t="shared" si="7"/>
        <v>433183.77353595255</v>
      </c>
      <c r="M77" s="23">
        <v>0</v>
      </c>
      <c r="N77" s="23">
        <v>0</v>
      </c>
      <c r="O77" s="23">
        <v>13951.52</v>
      </c>
      <c r="P77" s="23">
        <f>O77+N77+M77+1</f>
        <v>13952.52</v>
      </c>
      <c r="Q77" s="23">
        <f>L77/P77</f>
        <v>31.046991764638399</v>
      </c>
      <c r="R77" s="23">
        <f t="shared" si="8"/>
        <v>0.11237470922867691</v>
      </c>
    </row>
    <row r="78" spans="1:18" x14ac:dyDescent="0.25">
      <c r="A78" s="23" t="s">
        <v>265</v>
      </c>
      <c r="B78" s="23" t="s">
        <v>266</v>
      </c>
      <c r="C78" s="23">
        <v>13611.537361966297</v>
      </c>
      <c r="D78" s="23">
        <v>1</v>
      </c>
      <c r="E78" s="23">
        <v>1</v>
      </c>
      <c r="F78" s="23">
        <v>1</v>
      </c>
      <c r="G78" s="23">
        <v>35.6</v>
      </c>
      <c r="H78" s="23">
        <v>0</v>
      </c>
      <c r="I78" s="23">
        <v>4</v>
      </c>
      <c r="J78" s="23">
        <v>1</v>
      </c>
      <c r="K78" s="23">
        <f t="shared" si="6"/>
        <v>45.6</v>
      </c>
      <c r="L78" s="23">
        <f t="shared" si="7"/>
        <v>620686.10370566312</v>
      </c>
      <c r="M78" s="23">
        <v>0</v>
      </c>
      <c r="N78" s="23">
        <v>0</v>
      </c>
      <c r="O78" s="23">
        <v>12234.77</v>
      </c>
      <c r="P78" s="23">
        <f>O78+N78+M78+1</f>
        <v>12235.77</v>
      </c>
      <c r="Q78" s="23">
        <f>L78/P78</f>
        <v>50.727179712078858</v>
      </c>
      <c r="R78" s="23">
        <f t="shared" si="8"/>
        <v>0.18360722717839431</v>
      </c>
    </row>
    <row r="79" spans="1:18" x14ac:dyDescent="0.25">
      <c r="A79" s="23" t="s">
        <v>301</v>
      </c>
      <c r="B79" s="23" t="s">
        <v>302</v>
      </c>
      <c r="C79" s="23">
        <v>1257.2028378700243</v>
      </c>
      <c r="D79" s="23">
        <v>2</v>
      </c>
      <c r="E79" s="23">
        <v>4</v>
      </c>
      <c r="F79" s="23">
        <v>1</v>
      </c>
      <c r="G79" s="23">
        <v>31.8</v>
      </c>
      <c r="H79" s="23">
        <v>1</v>
      </c>
      <c r="I79" s="23">
        <v>4</v>
      </c>
      <c r="J79" s="23">
        <v>0</v>
      </c>
      <c r="K79" s="23">
        <f t="shared" si="6"/>
        <v>45.8</v>
      </c>
      <c r="L79" s="23">
        <f t="shared" si="7"/>
        <v>57579.889974447105</v>
      </c>
      <c r="M79" s="23">
        <v>1</v>
      </c>
      <c r="N79" s="23">
        <v>0</v>
      </c>
      <c r="O79" s="23">
        <v>11937.66</v>
      </c>
      <c r="P79" s="23">
        <f>O79+N79+M79+1</f>
        <v>11939.66</v>
      </c>
      <c r="Q79" s="23">
        <f>L79/P79</f>
        <v>4.8225736724870814</v>
      </c>
      <c r="R79" s="23">
        <f t="shared" si="8"/>
        <v>1.7455324441347536E-2</v>
      </c>
    </row>
    <row r="80" spans="1:18" x14ac:dyDescent="0.25">
      <c r="A80" s="23" t="s">
        <v>119</v>
      </c>
      <c r="B80" s="23" t="s">
        <v>120</v>
      </c>
      <c r="C80" s="23">
        <v>25997.880658931597</v>
      </c>
      <c r="D80" s="23">
        <v>1</v>
      </c>
      <c r="E80" s="23">
        <v>1</v>
      </c>
      <c r="F80" s="23">
        <v>1</v>
      </c>
      <c r="G80" s="23">
        <v>89</v>
      </c>
      <c r="H80" s="23">
        <v>0</v>
      </c>
      <c r="I80" s="23">
        <v>3</v>
      </c>
      <c r="J80" s="23">
        <v>1</v>
      </c>
      <c r="K80" s="23">
        <f t="shared" si="6"/>
        <v>100</v>
      </c>
      <c r="L80" s="23">
        <f t="shared" si="7"/>
        <v>2599788.0658931597</v>
      </c>
      <c r="M80" s="23">
        <v>0</v>
      </c>
      <c r="N80" s="23">
        <v>0</v>
      </c>
      <c r="O80" s="23">
        <v>8418.7860000000001</v>
      </c>
      <c r="P80" s="23">
        <f>O80+N80+M80+1</f>
        <v>8419.7860000000001</v>
      </c>
      <c r="Q80" s="23">
        <f>L80/P80</f>
        <v>308.77127588434666</v>
      </c>
      <c r="R80" s="23">
        <f t="shared" si="8"/>
        <v>1.1175988517248592</v>
      </c>
    </row>
    <row r="81" spans="1:18" x14ac:dyDescent="0.25">
      <c r="A81" s="23" t="s">
        <v>133</v>
      </c>
      <c r="B81" s="23" t="s">
        <v>134</v>
      </c>
      <c r="C81" s="23">
        <v>48926.525432703042</v>
      </c>
      <c r="D81" s="23">
        <v>2</v>
      </c>
      <c r="E81" s="23">
        <v>1</v>
      </c>
      <c r="F81" s="23">
        <v>1</v>
      </c>
      <c r="G81" s="23">
        <v>61.6</v>
      </c>
      <c r="H81" s="23">
        <v>2</v>
      </c>
      <c r="I81" s="23">
        <v>4</v>
      </c>
      <c r="J81" s="23">
        <v>0</v>
      </c>
      <c r="K81" s="23">
        <f t="shared" si="6"/>
        <v>69.599999999999994</v>
      </c>
      <c r="L81" s="23">
        <f t="shared" si="7"/>
        <v>3405286.1701161312</v>
      </c>
      <c r="M81" s="23">
        <v>0</v>
      </c>
      <c r="N81" s="23">
        <v>0</v>
      </c>
      <c r="O81" s="23">
        <v>12784.28</v>
      </c>
      <c r="P81" s="23">
        <f>O81+N81+M81+1</f>
        <v>12785.28</v>
      </c>
      <c r="Q81" s="23">
        <f>L81/P81</f>
        <v>266.34427795997669</v>
      </c>
      <c r="R81" s="23">
        <f t="shared" si="8"/>
        <v>0.96403416528631525</v>
      </c>
    </row>
    <row r="82" spans="1:18" x14ac:dyDescent="0.25">
      <c r="A82" s="23" t="s">
        <v>335</v>
      </c>
      <c r="B82" s="23" t="s">
        <v>336</v>
      </c>
      <c r="C82" s="23">
        <v>1282.4371620246661</v>
      </c>
      <c r="D82" s="23">
        <v>1</v>
      </c>
      <c r="E82" s="23">
        <v>1</v>
      </c>
      <c r="F82" s="23">
        <v>1</v>
      </c>
      <c r="G82" s="23">
        <v>15.7</v>
      </c>
      <c r="H82" s="23">
        <v>1</v>
      </c>
      <c r="I82" s="23">
        <v>3</v>
      </c>
      <c r="J82" s="23">
        <v>1</v>
      </c>
      <c r="K82" s="23">
        <f t="shared" si="6"/>
        <v>23.7</v>
      </c>
      <c r="L82" s="23">
        <f t="shared" si="7"/>
        <v>30393.760739984587</v>
      </c>
      <c r="M82" s="23">
        <v>0</v>
      </c>
      <c r="N82" s="23">
        <v>0</v>
      </c>
      <c r="O82" s="23">
        <v>11522.59</v>
      </c>
      <c r="P82" s="23">
        <f>O82+N82+M82+1</f>
        <v>11523.59</v>
      </c>
      <c r="Q82" s="23">
        <f>L82/P82</f>
        <v>2.6375253493038704</v>
      </c>
      <c r="R82" s="23">
        <f t="shared" si="8"/>
        <v>9.546533411615989E-3</v>
      </c>
    </row>
    <row r="83" spans="1:18" x14ac:dyDescent="0.25">
      <c r="A83" s="23" t="s">
        <v>331</v>
      </c>
      <c r="B83" s="23" t="s">
        <v>332</v>
      </c>
      <c r="C83" s="23">
        <v>1700.5379635473125</v>
      </c>
      <c r="D83" s="23">
        <v>1</v>
      </c>
      <c r="E83" s="23">
        <v>1</v>
      </c>
      <c r="F83" s="23">
        <v>1</v>
      </c>
      <c r="G83" s="23">
        <v>71.5</v>
      </c>
      <c r="H83" s="23">
        <v>1</v>
      </c>
      <c r="I83" s="23">
        <v>3</v>
      </c>
      <c r="J83" s="23">
        <v>0</v>
      </c>
      <c r="K83" s="23">
        <f t="shared" si="6"/>
        <v>80.5</v>
      </c>
      <c r="L83" s="23">
        <f t="shared" si="7"/>
        <v>136893.30606555866</v>
      </c>
      <c r="M83" s="23">
        <v>0</v>
      </c>
      <c r="N83" s="23">
        <v>0</v>
      </c>
      <c r="O83" s="23">
        <v>7696.2079999999996</v>
      </c>
      <c r="P83" s="23">
        <f>O83+N83+M83+1</f>
        <v>7697.2079999999996</v>
      </c>
      <c r="Q83" s="23">
        <f>L83/P83</f>
        <v>17.784800159429064</v>
      </c>
      <c r="R83" s="23">
        <f t="shared" si="8"/>
        <v>6.437215437027527E-2</v>
      </c>
    </row>
    <row r="84" spans="1:18" x14ac:dyDescent="0.25">
      <c r="A84" s="23" t="s">
        <v>205</v>
      </c>
      <c r="B84" s="23" t="s">
        <v>206</v>
      </c>
      <c r="C84" s="23">
        <v>15357.26927184267</v>
      </c>
      <c r="D84" s="23">
        <v>1</v>
      </c>
      <c r="E84" s="23">
        <v>1</v>
      </c>
      <c r="F84" s="23">
        <v>1</v>
      </c>
      <c r="G84" s="23">
        <v>56.9</v>
      </c>
      <c r="H84" s="23">
        <v>0</v>
      </c>
      <c r="I84" s="23">
        <v>4</v>
      </c>
      <c r="J84" s="23">
        <v>1</v>
      </c>
      <c r="K84" s="23">
        <f t="shared" si="6"/>
        <v>66.900000000000006</v>
      </c>
      <c r="L84" s="23">
        <f t="shared" si="7"/>
        <v>1027401.3142862747</v>
      </c>
      <c r="M84" s="23">
        <v>0</v>
      </c>
      <c r="N84" s="23">
        <v>0</v>
      </c>
      <c r="O84" s="23">
        <v>15328.11</v>
      </c>
      <c r="P84" s="23">
        <f>O84+N84+M84+1</f>
        <v>15329.11</v>
      </c>
      <c r="Q84" s="23">
        <f>L84/P84</f>
        <v>67.022893976641484</v>
      </c>
      <c r="R84" s="23">
        <f t="shared" si="8"/>
        <v>0.24258962927506186</v>
      </c>
    </row>
    <row r="85" spans="1:18" x14ac:dyDescent="0.25">
      <c r="A85" s="23" t="s">
        <v>159</v>
      </c>
      <c r="B85" s="23" t="s">
        <v>160</v>
      </c>
      <c r="C85" s="23">
        <v>9870.4862780876792</v>
      </c>
      <c r="D85" s="23">
        <v>1</v>
      </c>
      <c r="E85" s="23">
        <v>2</v>
      </c>
      <c r="F85" s="23">
        <v>1</v>
      </c>
      <c r="G85" s="23">
        <v>98.6</v>
      </c>
      <c r="H85" s="23">
        <v>4</v>
      </c>
      <c r="I85" s="23">
        <v>4</v>
      </c>
      <c r="J85" s="23">
        <v>0</v>
      </c>
      <c r="K85" s="23">
        <f t="shared" si="6"/>
        <v>98.6</v>
      </c>
      <c r="L85" s="23">
        <f t="shared" si="7"/>
        <v>973229.94701944513</v>
      </c>
      <c r="M85" s="23">
        <v>0</v>
      </c>
      <c r="N85" s="23">
        <v>0</v>
      </c>
      <c r="O85" s="23">
        <v>14070.28</v>
      </c>
      <c r="P85" s="23">
        <f>O85+N85+M85+1</f>
        <v>14071.28</v>
      </c>
      <c r="Q85" s="23">
        <f>L85/P85</f>
        <v>69.164279796823394</v>
      </c>
      <c r="R85" s="23">
        <f t="shared" si="8"/>
        <v>0.25034038370285261</v>
      </c>
    </row>
    <row r="86" spans="1:18" x14ac:dyDescent="0.25">
      <c r="A86" s="23" t="s">
        <v>333</v>
      </c>
      <c r="B86" s="23" t="s">
        <v>334</v>
      </c>
      <c r="C86" s="23">
        <v>1031.0213357867906</v>
      </c>
      <c r="D86" s="23">
        <v>2</v>
      </c>
      <c r="E86" s="23">
        <v>1</v>
      </c>
      <c r="F86" s="23">
        <v>1</v>
      </c>
      <c r="G86" s="23">
        <v>22</v>
      </c>
      <c r="H86" s="23">
        <v>1</v>
      </c>
      <c r="I86" s="23">
        <v>3</v>
      </c>
      <c r="J86" s="23">
        <v>0</v>
      </c>
      <c r="K86" s="23">
        <f t="shared" si="6"/>
        <v>34</v>
      </c>
      <c r="L86" s="23">
        <f t="shared" si="7"/>
        <v>35054.72541675088</v>
      </c>
      <c r="M86" s="23">
        <v>1</v>
      </c>
      <c r="N86" s="23">
        <v>0</v>
      </c>
      <c r="O86" s="23">
        <v>10594.58</v>
      </c>
      <c r="P86" s="23">
        <f>O86+N86+M86+1</f>
        <v>10596.58</v>
      </c>
      <c r="Q86" s="23">
        <f>L86/P86</f>
        <v>3.3081169034491205</v>
      </c>
      <c r="R86" s="23">
        <f t="shared" si="8"/>
        <v>1.1973742188541973E-2</v>
      </c>
    </row>
    <row r="87" spans="1:18" x14ac:dyDescent="0.25">
      <c r="A87" s="23" t="s">
        <v>303</v>
      </c>
      <c r="B87" s="23" t="s">
        <v>304</v>
      </c>
      <c r="C87" s="23">
        <v>453.33945704535864</v>
      </c>
      <c r="D87" s="23">
        <v>2</v>
      </c>
      <c r="E87" s="23">
        <v>1</v>
      </c>
      <c r="F87" s="23">
        <v>1</v>
      </c>
      <c r="G87" s="23">
        <v>19.600000000000001</v>
      </c>
      <c r="H87" s="23">
        <v>2</v>
      </c>
      <c r="I87" s="23">
        <v>4</v>
      </c>
      <c r="J87" s="23">
        <v>0</v>
      </c>
      <c r="K87" s="23">
        <f t="shared" si="6"/>
        <v>27.6</v>
      </c>
      <c r="L87" s="23">
        <f t="shared" si="7"/>
        <v>12512.1690144519</v>
      </c>
      <c r="M87" s="23">
        <v>1</v>
      </c>
      <c r="N87" s="23">
        <v>0</v>
      </c>
      <c r="O87" s="23">
        <v>16209.48</v>
      </c>
      <c r="P87" s="23">
        <f>O87+N87+M87+1</f>
        <v>16211.48</v>
      </c>
      <c r="Q87" s="23">
        <f>L87/P87</f>
        <v>0.77180917562442786</v>
      </c>
      <c r="R87" s="23">
        <f t="shared" si="8"/>
        <v>2.793566357356557E-3</v>
      </c>
    </row>
    <row r="88" spans="1:18" x14ac:dyDescent="0.25">
      <c r="A88" s="23" t="s">
        <v>263</v>
      </c>
      <c r="B88" s="23" t="s">
        <v>264</v>
      </c>
      <c r="C88" s="23">
        <v>10454.792550960663</v>
      </c>
      <c r="D88" s="23">
        <v>1</v>
      </c>
      <c r="E88" s="23">
        <v>1</v>
      </c>
      <c r="F88" s="23">
        <v>1</v>
      </c>
      <c r="G88" s="23">
        <v>15.8</v>
      </c>
      <c r="H88" s="23">
        <v>3</v>
      </c>
      <c r="I88" s="23">
        <v>5</v>
      </c>
      <c r="J88" s="23">
        <v>0</v>
      </c>
      <c r="K88" s="23">
        <f t="shared" si="6"/>
        <v>16.8</v>
      </c>
      <c r="L88" s="23">
        <f t="shared" si="7"/>
        <v>175640.51485613914</v>
      </c>
      <c r="M88" s="23">
        <v>0</v>
      </c>
      <c r="N88" s="23">
        <v>0</v>
      </c>
      <c r="O88" s="23">
        <v>15999.32</v>
      </c>
      <c r="P88" s="23">
        <f>O88+N88+M88+1</f>
        <v>16000.32</v>
      </c>
      <c r="Q88" s="23">
        <f>L88/P88</f>
        <v>10.977312632256051</v>
      </c>
      <c r="R88" s="23">
        <f t="shared" si="8"/>
        <v>3.9732426397814748E-2</v>
      </c>
    </row>
    <row r="89" spans="1:18" x14ac:dyDescent="0.25">
      <c r="A89" s="23" t="s">
        <v>376</v>
      </c>
      <c r="B89" s="23" t="s">
        <v>377</v>
      </c>
      <c r="C89" s="23">
        <v>15689.002264759429</v>
      </c>
      <c r="D89" s="23">
        <v>1</v>
      </c>
      <c r="E89" s="23">
        <v>1</v>
      </c>
      <c r="F89" s="23">
        <v>1</v>
      </c>
      <c r="G89" s="23">
        <v>43.1</v>
      </c>
      <c r="H89" s="23">
        <v>0</v>
      </c>
      <c r="I89" s="23">
        <v>3</v>
      </c>
      <c r="J89" s="23">
        <v>1</v>
      </c>
      <c r="K89" s="23">
        <f t="shared" si="6"/>
        <v>54.1</v>
      </c>
      <c r="L89" s="23">
        <f t="shared" si="7"/>
        <v>848775.02252348512</v>
      </c>
      <c r="M89" s="23">
        <v>0</v>
      </c>
      <c r="N89" s="23">
        <v>0</v>
      </c>
      <c r="O89" s="23">
        <v>15273.62</v>
      </c>
      <c r="P89" s="23">
        <f>O89+N89+M89+1</f>
        <v>15274.62</v>
      </c>
      <c r="Q89" s="23">
        <f>L89/P89</f>
        <v>55.567668624390336</v>
      </c>
      <c r="R89" s="23">
        <f t="shared" si="8"/>
        <v>0.20112739590099432</v>
      </c>
    </row>
    <row r="90" spans="1:18" x14ac:dyDescent="0.25">
      <c r="A90" s="23" t="s">
        <v>101</v>
      </c>
      <c r="B90" s="23" t="s">
        <v>102</v>
      </c>
      <c r="C90" s="23">
        <v>110664.84029673747</v>
      </c>
      <c r="D90" s="23">
        <v>1</v>
      </c>
      <c r="E90" s="23">
        <v>0</v>
      </c>
      <c r="F90" s="23">
        <v>1</v>
      </c>
      <c r="G90" s="23">
        <v>93.9</v>
      </c>
      <c r="H90" s="23">
        <v>0</v>
      </c>
      <c r="I90" s="23">
        <v>1</v>
      </c>
      <c r="J90" s="23">
        <v>1</v>
      </c>
      <c r="K90" s="23">
        <f t="shared" si="6"/>
        <v>105.9</v>
      </c>
      <c r="L90" s="23">
        <f t="shared" si="7"/>
        <v>11719406.587424498</v>
      </c>
      <c r="M90" s="23">
        <v>0</v>
      </c>
      <c r="N90" s="23">
        <v>0</v>
      </c>
      <c r="O90" s="23">
        <v>16649.03</v>
      </c>
      <c r="P90" s="23">
        <f>O90+N90+M90+1</f>
        <v>16650.03</v>
      </c>
      <c r="Q90" s="23">
        <f>L90/P90</f>
        <v>703.86699528015856</v>
      </c>
      <c r="R90" s="23">
        <f t="shared" si="8"/>
        <v>2.5476493674456178</v>
      </c>
    </row>
    <row r="91" spans="1:18" x14ac:dyDescent="0.25">
      <c r="A91" s="23" t="s">
        <v>161</v>
      </c>
      <c r="B91" s="23" t="s">
        <v>162</v>
      </c>
      <c r="C91" s="23">
        <v>90332.324200645351</v>
      </c>
      <c r="D91" s="23">
        <v>1</v>
      </c>
      <c r="E91" s="23">
        <v>1</v>
      </c>
      <c r="F91" s="23">
        <v>1</v>
      </c>
      <c r="G91" s="23">
        <v>62.8</v>
      </c>
      <c r="H91" s="23">
        <v>0</v>
      </c>
      <c r="I91" s="23">
        <v>3</v>
      </c>
      <c r="J91" s="23">
        <v>1</v>
      </c>
      <c r="K91" s="23">
        <f t="shared" si="6"/>
        <v>73.8</v>
      </c>
      <c r="L91" s="23">
        <f t="shared" si="7"/>
        <v>6666525.5260076262</v>
      </c>
      <c r="M91" s="23">
        <v>0</v>
      </c>
      <c r="N91" s="23">
        <v>0</v>
      </c>
      <c r="O91" s="23">
        <v>7425.2330000000002</v>
      </c>
      <c r="P91" s="23">
        <f>O91+N91+M91+1</f>
        <v>7426.2330000000002</v>
      </c>
      <c r="Q91" s="23">
        <f>L91/P91</f>
        <v>897.69948317102705</v>
      </c>
      <c r="R91" s="23">
        <f t="shared" si="8"/>
        <v>3.2492268223865599</v>
      </c>
    </row>
    <row r="92" spans="1:18" x14ac:dyDescent="0.25">
      <c r="A92" s="23" t="s">
        <v>275</v>
      </c>
      <c r="B92" s="23" t="s">
        <v>276</v>
      </c>
      <c r="C92" s="23">
        <v>5195.2788222481859</v>
      </c>
      <c r="D92" s="23">
        <v>1</v>
      </c>
      <c r="E92" s="23">
        <v>1</v>
      </c>
      <c r="F92" s="23">
        <v>1</v>
      </c>
      <c r="G92" s="23">
        <v>46.9</v>
      </c>
      <c r="H92" s="23">
        <v>1</v>
      </c>
      <c r="I92" s="23">
        <v>3</v>
      </c>
      <c r="J92" s="23">
        <v>1</v>
      </c>
      <c r="K92" s="23">
        <f t="shared" si="6"/>
        <v>54.9</v>
      </c>
      <c r="L92" s="23">
        <f t="shared" si="7"/>
        <v>285220.80734142539</v>
      </c>
      <c r="M92" s="23">
        <v>0</v>
      </c>
      <c r="N92" s="23">
        <v>0</v>
      </c>
      <c r="O92" s="23">
        <v>15495.59</v>
      </c>
      <c r="P92" s="23">
        <f>O92+N92+M92+1</f>
        <v>15496.59</v>
      </c>
      <c r="Q92" s="23">
        <f>L92/P92</f>
        <v>18.40539159527518</v>
      </c>
      <c r="R92" s="23">
        <f t="shared" si="8"/>
        <v>6.6618387521676578E-2</v>
      </c>
    </row>
    <row r="93" spans="1:18" x14ac:dyDescent="0.25">
      <c r="A93" s="23" t="s">
        <v>327</v>
      </c>
      <c r="B93" s="23" t="s">
        <v>328</v>
      </c>
      <c r="C93" s="23">
        <v>462.97400612929221</v>
      </c>
      <c r="D93" s="23">
        <v>1</v>
      </c>
      <c r="E93" s="23">
        <v>2</v>
      </c>
      <c r="F93" s="23">
        <v>1</v>
      </c>
      <c r="G93" s="23">
        <v>11.9</v>
      </c>
      <c r="H93" s="23">
        <v>1</v>
      </c>
      <c r="I93" s="23">
        <v>4</v>
      </c>
      <c r="J93" s="23">
        <v>0</v>
      </c>
      <c r="K93" s="23">
        <f t="shared" si="6"/>
        <v>20.9</v>
      </c>
      <c r="L93" s="23">
        <f t="shared" si="7"/>
        <v>9676.1567281022071</v>
      </c>
      <c r="M93" s="23">
        <v>0</v>
      </c>
      <c r="N93" s="23">
        <v>0</v>
      </c>
      <c r="O93" s="23">
        <v>9818.3539999999994</v>
      </c>
      <c r="P93" s="23">
        <f>O93+N93+M93+1</f>
        <v>9819.3539999999994</v>
      </c>
      <c r="Q93" s="23">
        <f>L93/P93</f>
        <v>0.98541683374509237</v>
      </c>
      <c r="R93" s="23">
        <f t="shared" si="8"/>
        <v>3.5667201189930795E-3</v>
      </c>
    </row>
    <row r="94" spans="1:18" x14ac:dyDescent="0.25">
      <c r="A94" s="23" t="s">
        <v>347</v>
      </c>
      <c r="B94" s="23" t="s">
        <v>348</v>
      </c>
      <c r="C94" s="23">
        <v>239.8697313903144</v>
      </c>
      <c r="D94" s="23">
        <v>2</v>
      </c>
      <c r="E94" s="23">
        <v>1</v>
      </c>
      <c r="F94" s="23">
        <v>1</v>
      </c>
      <c r="G94" s="23">
        <v>17.7</v>
      </c>
      <c r="H94" s="23">
        <v>0</v>
      </c>
      <c r="I94" s="23">
        <v>4</v>
      </c>
      <c r="J94" s="23">
        <v>1</v>
      </c>
      <c r="K94" s="23">
        <f t="shared" si="6"/>
        <v>30.7</v>
      </c>
      <c r="L94" s="23">
        <f t="shared" si="7"/>
        <v>7364.0007536826515</v>
      </c>
      <c r="M94" s="23">
        <v>1</v>
      </c>
      <c r="N94" s="23">
        <v>0</v>
      </c>
      <c r="O94" s="23">
        <v>11295.81</v>
      </c>
      <c r="P94" s="23">
        <f>O94+N94+M94+1</f>
        <v>11297.81</v>
      </c>
      <c r="Q94" s="23">
        <f>L94/P94</f>
        <v>0.65180780644059799</v>
      </c>
      <c r="R94" s="23">
        <f t="shared" si="8"/>
        <v>2.3592209279731167E-3</v>
      </c>
    </row>
    <row r="95" spans="1:18" x14ac:dyDescent="0.25">
      <c r="A95" s="23" t="s">
        <v>153</v>
      </c>
      <c r="B95" s="23" t="s">
        <v>154</v>
      </c>
      <c r="C95" s="23">
        <v>10628.009299952935</v>
      </c>
      <c r="D95" s="23">
        <v>2</v>
      </c>
      <c r="E95" s="23">
        <v>1</v>
      </c>
      <c r="F95" s="23">
        <v>1</v>
      </c>
      <c r="G95" s="23">
        <v>124</v>
      </c>
      <c r="H95" s="23">
        <v>0</v>
      </c>
      <c r="I95" s="23">
        <v>3</v>
      </c>
      <c r="J95" s="23">
        <v>1</v>
      </c>
      <c r="K95" s="23">
        <f t="shared" si="6"/>
        <v>138</v>
      </c>
      <c r="L95" s="23">
        <f t="shared" si="7"/>
        <v>1466665.283393505</v>
      </c>
      <c r="M95" s="23">
        <v>0</v>
      </c>
      <c r="N95" s="23">
        <v>0</v>
      </c>
      <c r="O95" s="23">
        <v>6532.1589999999997</v>
      </c>
      <c r="P95" s="23">
        <f>O95+N95+M95+1</f>
        <v>6533.1589999999997</v>
      </c>
      <c r="Q95" s="23">
        <f>L95/P95</f>
        <v>224.49557455949031</v>
      </c>
      <c r="R95" s="23">
        <f t="shared" si="8"/>
        <v>0.81256261815938635</v>
      </c>
    </row>
    <row r="96" spans="1:18" x14ac:dyDescent="0.25">
      <c r="A96" s="23" t="s">
        <v>217</v>
      </c>
      <c r="B96" s="23" t="s">
        <v>218</v>
      </c>
      <c r="C96" s="23">
        <v>7704.5302164350605</v>
      </c>
      <c r="D96" s="23">
        <v>2</v>
      </c>
      <c r="E96" s="23">
        <v>1</v>
      </c>
      <c r="F96" s="23">
        <v>1</v>
      </c>
      <c r="G96" s="23">
        <v>38</v>
      </c>
      <c r="H96" s="23">
        <v>0</v>
      </c>
      <c r="I96" s="23">
        <v>4</v>
      </c>
      <c r="J96" s="23">
        <v>0</v>
      </c>
      <c r="K96" s="23">
        <f t="shared" si="6"/>
        <v>52</v>
      </c>
      <c r="L96" s="23">
        <f t="shared" si="7"/>
        <v>400635.57125462312</v>
      </c>
      <c r="M96" s="23">
        <v>0</v>
      </c>
      <c r="N96" s="23">
        <v>0</v>
      </c>
      <c r="O96" s="23">
        <v>8995.2430000000004</v>
      </c>
      <c r="P96" s="23">
        <f>O96+N96+M96+1</f>
        <v>8996.2430000000004</v>
      </c>
      <c r="Q96" s="23">
        <f>L96/P96</f>
        <v>44.533653799105146</v>
      </c>
      <c r="R96" s="23">
        <f t="shared" si="8"/>
        <v>0.16118973569171782</v>
      </c>
    </row>
    <row r="97" spans="1:18" x14ac:dyDescent="0.25">
      <c r="A97" s="23" t="s">
        <v>357</v>
      </c>
      <c r="B97" s="23" t="s">
        <v>358</v>
      </c>
      <c r="C97" s="23">
        <v>669.69533966493452</v>
      </c>
      <c r="D97" s="23">
        <v>1</v>
      </c>
      <c r="E97" s="23">
        <v>1</v>
      </c>
      <c r="F97" s="23">
        <v>1</v>
      </c>
      <c r="G97" s="23">
        <v>22.4</v>
      </c>
      <c r="H97" s="23">
        <v>3</v>
      </c>
      <c r="I97" s="23">
        <v>4</v>
      </c>
      <c r="J97" s="23">
        <v>0</v>
      </c>
      <c r="K97" s="23">
        <f t="shared" si="6"/>
        <v>24.4</v>
      </c>
      <c r="L97" s="23">
        <f t="shared" si="7"/>
        <v>16340.566287824402</v>
      </c>
      <c r="M97" s="23">
        <v>0</v>
      </c>
      <c r="N97" s="23">
        <v>0</v>
      </c>
      <c r="O97" s="23">
        <v>16622.77</v>
      </c>
      <c r="P97" s="23">
        <f>O97+N97+M97+1</f>
        <v>16623.77</v>
      </c>
      <c r="Q97" s="23">
        <f>L97/P97</f>
        <v>0.98296392983206582</v>
      </c>
      <c r="R97" s="23">
        <f t="shared" si="8"/>
        <v>3.5578418235987343E-3</v>
      </c>
    </row>
    <row r="98" spans="1:18" x14ac:dyDescent="0.25">
      <c r="A98" s="23" t="s">
        <v>151</v>
      </c>
      <c r="B98" s="23" t="s">
        <v>152</v>
      </c>
      <c r="C98" s="23">
        <v>22776.194688663214</v>
      </c>
      <c r="D98" s="23">
        <v>2</v>
      </c>
      <c r="E98" s="23">
        <v>1</v>
      </c>
      <c r="F98" s="23">
        <v>1</v>
      </c>
      <c r="G98" s="23">
        <v>111.8</v>
      </c>
      <c r="H98" s="23">
        <v>0</v>
      </c>
      <c r="I98" s="23">
        <v>3</v>
      </c>
      <c r="J98" s="23">
        <v>1</v>
      </c>
      <c r="K98" s="23">
        <f t="shared" si="6"/>
        <v>125.8</v>
      </c>
      <c r="L98" s="23">
        <f t="shared" si="7"/>
        <v>2865245.2918338324</v>
      </c>
      <c r="M98" s="23">
        <v>1</v>
      </c>
      <c r="N98" s="23">
        <v>0</v>
      </c>
      <c r="O98" s="23">
        <v>15962.62</v>
      </c>
      <c r="P98" s="23">
        <f>O98+N98+M98+1</f>
        <v>15964.62</v>
      </c>
      <c r="Q98" s="23">
        <f>L98/P98</f>
        <v>179.47469415706934</v>
      </c>
      <c r="R98" s="23">
        <f t="shared" si="8"/>
        <v>0.64960936385397616</v>
      </c>
    </row>
    <row r="99" spans="1:18" x14ac:dyDescent="0.25">
      <c r="A99" s="23" t="s">
        <v>378</v>
      </c>
      <c r="B99" s="23" t="s">
        <v>379</v>
      </c>
      <c r="C99" s="23">
        <v>1306.0076522151739</v>
      </c>
      <c r="D99" s="23">
        <v>1</v>
      </c>
      <c r="E99" s="23">
        <v>1</v>
      </c>
      <c r="F99" s="23">
        <v>1</v>
      </c>
      <c r="G99" s="23">
        <v>24.9</v>
      </c>
      <c r="H99" s="23">
        <v>1</v>
      </c>
      <c r="I99" s="23">
        <v>4</v>
      </c>
      <c r="J99" s="23">
        <v>0</v>
      </c>
      <c r="K99" s="23">
        <f t="shared" si="6"/>
        <v>32.9</v>
      </c>
      <c r="L99" s="23">
        <f t="shared" si="7"/>
        <v>42967.651757879219</v>
      </c>
      <c r="M99" s="23">
        <v>0</v>
      </c>
      <c r="N99" s="23">
        <v>0</v>
      </c>
      <c r="O99" s="23">
        <v>17624.29</v>
      </c>
      <c r="P99" s="23">
        <f>O99+N99+M99+1</f>
        <v>17625.29</v>
      </c>
      <c r="Q99" s="23">
        <f>L99/P99</f>
        <v>2.4378408388105512</v>
      </c>
      <c r="R99" s="23">
        <f t="shared" si="8"/>
        <v>8.8237745377686572E-3</v>
      </c>
    </row>
    <row r="100" spans="1:18" x14ac:dyDescent="0.25">
      <c r="A100" s="23" t="s">
        <v>167</v>
      </c>
      <c r="B100" s="23" t="s">
        <v>168</v>
      </c>
      <c r="C100" s="23">
        <v>9476.8418286256547</v>
      </c>
      <c r="D100" s="23">
        <v>1</v>
      </c>
      <c r="E100" s="23">
        <v>1</v>
      </c>
      <c r="F100" s="23">
        <v>1</v>
      </c>
      <c r="G100" s="23">
        <v>108.1</v>
      </c>
      <c r="H100" s="23">
        <v>0</v>
      </c>
      <c r="I100" s="23">
        <v>3</v>
      </c>
      <c r="J100" s="23">
        <v>0</v>
      </c>
      <c r="K100" s="23">
        <f t="shared" si="6"/>
        <v>120.1</v>
      </c>
      <c r="L100" s="23">
        <f t="shared" si="7"/>
        <v>1138168.7036179411</v>
      </c>
      <c r="M100" s="23">
        <v>1</v>
      </c>
      <c r="N100" s="23">
        <v>0</v>
      </c>
      <c r="O100" s="23">
        <v>8879.7250000000004</v>
      </c>
      <c r="P100" s="23">
        <f>O100+N100+M100+1</f>
        <v>8881.7250000000004</v>
      </c>
      <c r="Q100" s="23">
        <f>L100/P100</f>
        <v>128.14725783763188</v>
      </c>
      <c r="R100" s="23">
        <f t="shared" si="8"/>
        <v>0.46382950551614882</v>
      </c>
    </row>
    <row r="101" spans="1:18" x14ac:dyDescent="0.25">
      <c r="A101" s="23" t="s">
        <v>211</v>
      </c>
      <c r="B101" s="23" t="s">
        <v>212</v>
      </c>
      <c r="C101" s="23">
        <v>10200.805832132437</v>
      </c>
      <c r="D101" s="23">
        <v>1</v>
      </c>
      <c r="E101" s="23">
        <v>1</v>
      </c>
      <c r="F101" s="23">
        <v>1</v>
      </c>
      <c r="G101" s="23">
        <v>30.6</v>
      </c>
      <c r="H101" s="23">
        <v>3</v>
      </c>
      <c r="I101" s="23">
        <v>4</v>
      </c>
      <c r="J101" s="23">
        <v>1</v>
      </c>
      <c r="K101" s="23">
        <f t="shared" si="6"/>
        <v>31.6</v>
      </c>
      <c r="L101" s="23">
        <f t="shared" si="7"/>
        <v>322345.464295385</v>
      </c>
      <c r="M101" s="23">
        <v>0</v>
      </c>
      <c r="N101" s="23">
        <v>0</v>
      </c>
      <c r="O101" s="23">
        <v>13185.67</v>
      </c>
      <c r="P101" s="23">
        <f>O101+N101+M101+1</f>
        <v>13186.67</v>
      </c>
      <c r="Q101" s="23">
        <f>L101/P101</f>
        <v>24.44479647214839</v>
      </c>
      <c r="R101" s="23">
        <f t="shared" si="8"/>
        <v>8.8478037309900906E-2</v>
      </c>
    </row>
    <row r="102" spans="1:18" x14ac:dyDescent="0.25">
      <c r="A102" s="23" t="s">
        <v>371</v>
      </c>
      <c r="B102" s="23" t="s">
        <v>372</v>
      </c>
      <c r="C102" s="23">
        <v>2243.9796624440041</v>
      </c>
      <c r="D102" s="23">
        <v>1</v>
      </c>
      <c r="E102" s="23">
        <v>1</v>
      </c>
      <c r="F102" s="23">
        <v>1</v>
      </c>
      <c r="G102" s="23">
        <v>42.5</v>
      </c>
      <c r="H102" s="23">
        <v>1</v>
      </c>
      <c r="I102" s="23">
        <v>4</v>
      </c>
      <c r="J102" s="23">
        <v>1</v>
      </c>
      <c r="K102" s="23">
        <f t="shared" si="6"/>
        <v>49.5</v>
      </c>
      <c r="L102" s="23">
        <f t="shared" si="7"/>
        <v>111076.99329097821</v>
      </c>
      <c r="M102" s="23">
        <v>0</v>
      </c>
      <c r="N102" s="23">
        <v>0</v>
      </c>
      <c r="O102" s="23">
        <v>14992.39</v>
      </c>
      <c r="P102" s="23">
        <f>O102+N102+M102+1</f>
        <v>14993.39</v>
      </c>
      <c r="Q102" s="23">
        <f>L102/P102</f>
        <v>7.4083975199056527</v>
      </c>
      <c r="R102" s="23">
        <f t="shared" si="8"/>
        <v>2.6814724062833695E-2</v>
      </c>
    </row>
    <row r="103" spans="1:18" x14ac:dyDescent="0.25">
      <c r="A103" s="23" t="s">
        <v>295</v>
      </c>
      <c r="B103" s="23" t="s">
        <v>296</v>
      </c>
      <c r="C103" s="23">
        <v>4387.7070561013152</v>
      </c>
      <c r="D103" s="23">
        <v>1</v>
      </c>
      <c r="E103" s="23">
        <v>1</v>
      </c>
      <c r="F103" s="23">
        <v>1</v>
      </c>
      <c r="G103" s="23">
        <v>61.8</v>
      </c>
      <c r="H103" s="23">
        <v>0</v>
      </c>
      <c r="I103" s="23">
        <v>4</v>
      </c>
      <c r="J103" s="23">
        <v>1</v>
      </c>
      <c r="K103" s="23">
        <f t="shared" si="6"/>
        <v>71.8</v>
      </c>
      <c r="L103" s="23">
        <f t="shared" si="7"/>
        <v>315037.36662807444</v>
      </c>
      <c r="M103" s="23">
        <v>0</v>
      </c>
      <c r="N103" s="23">
        <v>0</v>
      </c>
      <c r="O103" s="23">
        <v>10168.99</v>
      </c>
      <c r="P103" s="23">
        <f>O103+N103+M103+1</f>
        <v>10169.99</v>
      </c>
      <c r="Q103" s="23">
        <f>L103/P103</f>
        <v>30.977155988164633</v>
      </c>
      <c r="R103" s="23">
        <f t="shared" si="8"/>
        <v>0.11212193836010161</v>
      </c>
    </row>
    <row r="104" spans="1:18" x14ac:dyDescent="0.25">
      <c r="A104" s="23" t="s">
        <v>225</v>
      </c>
      <c r="B104" s="23" t="s">
        <v>226</v>
      </c>
      <c r="C104" s="23">
        <v>691.36908715973118</v>
      </c>
      <c r="D104" s="23">
        <v>2</v>
      </c>
      <c r="E104" s="23">
        <v>1</v>
      </c>
      <c r="F104" s="23">
        <v>1</v>
      </c>
      <c r="G104" s="23">
        <v>58.1</v>
      </c>
      <c r="H104" s="23">
        <v>1</v>
      </c>
      <c r="I104" s="23">
        <v>4</v>
      </c>
      <c r="J104" s="23">
        <v>1</v>
      </c>
      <c r="K104" s="23">
        <f t="shared" si="6"/>
        <v>68.099999999999994</v>
      </c>
      <c r="L104" s="23">
        <f t="shared" si="7"/>
        <v>47082.234835577692</v>
      </c>
      <c r="M104" s="23">
        <v>0</v>
      </c>
      <c r="N104" s="23">
        <v>0</v>
      </c>
      <c r="O104" s="23">
        <v>9696.4380000000001</v>
      </c>
      <c r="P104" s="23">
        <f>O104+N104+M104+1</f>
        <v>9697.4380000000001</v>
      </c>
      <c r="Q104" s="23">
        <f>L104/P104</f>
        <v>4.8551209954193766</v>
      </c>
      <c r="R104" s="23">
        <f t="shared" si="8"/>
        <v>1.7573129605159069E-2</v>
      </c>
    </row>
    <row r="105" spans="1:18" x14ac:dyDescent="0.25">
      <c r="A105" s="23" t="s">
        <v>285</v>
      </c>
      <c r="B105" s="23" t="s">
        <v>286</v>
      </c>
      <c r="C105" s="23">
        <v>50792.514258408592</v>
      </c>
      <c r="D105" s="23">
        <v>1</v>
      </c>
      <c r="E105" s="23">
        <v>0</v>
      </c>
      <c r="F105" s="23">
        <v>1</v>
      </c>
      <c r="G105" s="23">
        <v>117</v>
      </c>
      <c r="H105" s="23">
        <v>0</v>
      </c>
      <c r="I105" s="23">
        <v>1</v>
      </c>
      <c r="J105" s="23">
        <v>1</v>
      </c>
      <c r="K105" s="23">
        <f t="shared" si="6"/>
        <v>129</v>
      </c>
      <c r="L105" s="23">
        <f t="shared" si="7"/>
        <v>6552234.3393347086</v>
      </c>
      <c r="M105" s="23">
        <v>0</v>
      </c>
      <c r="N105" s="23">
        <v>0</v>
      </c>
      <c r="O105" s="23">
        <v>16644.240000000002</v>
      </c>
      <c r="P105" s="23">
        <f>O105+N105+M105+1</f>
        <v>16645.240000000002</v>
      </c>
      <c r="Q105" s="23">
        <f>L105/P105</f>
        <v>393.64012410363011</v>
      </c>
      <c r="R105" s="23">
        <f t="shared" si="8"/>
        <v>1.4247819828157491</v>
      </c>
    </row>
    <row r="106" spans="1:18" x14ac:dyDescent="0.25">
      <c r="A106" s="23" t="s">
        <v>247</v>
      </c>
      <c r="B106" s="23" t="s">
        <v>248</v>
      </c>
      <c r="C106" s="23">
        <v>1824.9880756576288</v>
      </c>
      <c r="D106" s="23">
        <v>1</v>
      </c>
      <c r="E106" s="23">
        <v>1</v>
      </c>
      <c r="F106" s="23">
        <v>1</v>
      </c>
      <c r="G106" s="23">
        <v>32.299999999999997</v>
      </c>
      <c r="H106" s="23">
        <v>1</v>
      </c>
      <c r="I106" s="23">
        <v>4</v>
      </c>
      <c r="J106" s="23">
        <v>0</v>
      </c>
      <c r="K106" s="23">
        <f t="shared" si="6"/>
        <v>40.299999999999997</v>
      </c>
      <c r="L106" s="23">
        <f t="shared" si="7"/>
        <v>73547.01944900243</v>
      </c>
      <c r="M106" s="23">
        <v>0</v>
      </c>
      <c r="N106" s="23">
        <v>0</v>
      </c>
      <c r="O106" s="23">
        <v>13914.87</v>
      </c>
      <c r="P106" s="23">
        <f>O106+N106+M106+1</f>
        <v>13915.87</v>
      </c>
      <c r="Q106" s="23">
        <f>L106/P106</f>
        <v>5.2851183180787418</v>
      </c>
      <c r="R106" s="23">
        <f t="shared" si="8"/>
        <v>1.9129506611642248E-2</v>
      </c>
    </row>
    <row r="107" spans="1:18" x14ac:dyDescent="0.25">
      <c r="A107" s="23" t="s">
        <v>369</v>
      </c>
      <c r="B107" s="23" t="s">
        <v>370</v>
      </c>
      <c r="C107" s="23">
        <v>418.49242204767825</v>
      </c>
      <c r="D107" s="23">
        <v>1</v>
      </c>
      <c r="E107" s="23">
        <v>4</v>
      </c>
      <c r="F107" s="23">
        <v>1</v>
      </c>
      <c r="G107" s="23">
        <v>14.2</v>
      </c>
      <c r="H107" s="23">
        <v>2</v>
      </c>
      <c r="I107" s="23">
        <v>4</v>
      </c>
      <c r="J107" s="23">
        <v>1</v>
      </c>
      <c r="K107" s="23">
        <f t="shared" si="6"/>
        <v>21.2</v>
      </c>
      <c r="L107" s="23">
        <f t="shared" si="7"/>
        <v>8872.0393474107786</v>
      </c>
      <c r="M107" s="23">
        <v>0</v>
      </c>
      <c r="N107" s="23">
        <v>0</v>
      </c>
      <c r="O107" s="23">
        <v>15941.6</v>
      </c>
      <c r="P107" s="23">
        <f>O107+N107+M107+1</f>
        <v>15942.6</v>
      </c>
      <c r="Q107" s="23">
        <f>L107/P107</f>
        <v>0.55649889901338412</v>
      </c>
      <c r="R107" s="23">
        <f t="shared" si="8"/>
        <v>2.014249961374196E-3</v>
      </c>
    </row>
    <row r="108" spans="1:18" x14ac:dyDescent="0.25">
      <c r="A108" s="23" t="s">
        <v>315</v>
      </c>
      <c r="B108" s="23" t="s">
        <v>316</v>
      </c>
      <c r="C108" s="23">
        <v>2979.8346788579538</v>
      </c>
      <c r="D108" s="23">
        <v>2</v>
      </c>
      <c r="E108" s="23">
        <v>2</v>
      </c>
      <c r="F108" s="23">
        <v>1</v>
      </c>
      <c r="G108" s="23">
        <v>12.6</v>
      </c>
      <c r="H108" s="23">
        <v>1</v>
      </c>
      <c r="I108" s="23">
        <v>4</v>
      </c>
      <c r="J108" s="23">
        <v>1</v>
      </c>
      <c r="K108" s="23">
        <f t="shared" si="6"/>
        <v>23.6</v>
      </c>
      <c r="L108" s="23">
        <f t="shared" si="7"/>
        <v>70324.098421047718</v>
      </c>
      <c r="M108" s="23">
        <v>1</v>
      </c>
      <c r="N108" s="23">
        <v>0</v>
      </c>
      <c r="O108" s="23">
        <v>15205.16</v>
      </c>
      <c r="P108" s="23">
        <f>O108+N108+M108+1</f>
        <v>15207.16</v>
      </c>
      <c r="Q108" s="23">
        <f>L108/P108</f>
        <v>4.6244070833112643</v>
      </c>
      <c r="R108" s="23">
        <f t="shared" si="8"/>
        <v>1.6738059689699849E-2</v>
      </c>
    </row>
    <row r="109" spans="1:18" x14ac:dyDescent="0.25">
      <c r="A109" s="23" t="s">
        <v>171</v>
      </c>
      <c r="B109" s="23" t="s">
        <v>172</v>
      </c>
      <c r="C109" s="23">
        <v>20011.347778611787</v>
      </c>
      <c r="D109" s="23">
        <v>3</v>
      </c>
      <c r="E109" s="23">
        <v>1</v>
      </c>
      <c r="F109" s="23">
        <v>1</v>
      </c>
      <c r="G109" s="23">
        <v>43.5</v>
      </c>
      <c r="H109" s="23">
        <v>0</v>
      </c>
      <c r="I109" s="23">
        <v>3</v>
      </c>
      <c r="J109" s="23">
        <v>0</v>
      </c>
      <c r="K109" s="23">
        <f t="shared" si="6"/>
        <v>61.5</v>
      </c>
      <c r="L109" s="23">
        <f t="shared" si="7"/>
        <v>1230697.8883846249</v>
      </c>
      <c r="M109" s="23">
        <v>0</v>
      </c>
      <c r="N109" s="23">
        <v>0</v>
      </c>
      <c r="O109" s="23">
        <v>11549.48</v>
      </c>
      <c r="P109" s="23">
        <f>O109+N109+M109+1</f>
        <v>11550.48</v>
      </c>
      <c r="Q109" s="23">
        <f>L109/P109</f>
        <v>106.54950169903111</v>
      </c>
      <c r="R109" s="23">
        <f t="shared" si="8"/>
        <v>0.38565634193024989</v>
      </c>
    </row>
    <row r="110" spans="1:18" x14ac:dyDescent="0.25">
      <c r="A110" s="23" t="s">
        <v>191</v>
      </c>
      <c r="B110" s="23" t="s">
        <v>192</v>
      </c>
      <c r="C110" s="23">
        <v>11206.42470747038</v>
      </c>
      <c r="D110" s="23">
        <v>1</v>
      </c>
      <c r="E110" s="23">
        <v>1</v>
      </c>
      <c r="F110" s="23">
        <v>1</v>
      </c>
      <c r="G110" s="23">
        <v>70.7</v>
      </c>
      <c r="H110" s="23">
        <v>2</v>
      </c>
      <c r="I110" s="23">
        <v>4</v>
      </c>
      <c r="J110" s="23">
        <v>1</v>
      </c>
      <c r="K110" s="23">
        <f t="shared" si="6"/>
        <v>74.7</v>
      </c>
      <c r="L110" s="23">
        <f t="shared" si="7"/>
        <v>837119.92564803746</v>
      </c>
      <c r="M110" s="23">
        <v>0</v>
      </c>
      <c r="N110" s="23">
        <v>0</v>
      </c>
      <c r="O110" s="23">
        <v>14303.46</v>
      </c>
      <c r="P110" s="23">
        <f>O110+N110+M110+1</f>
        <v>14304.46</v>
      </c>
      <c r="Q110" s="23">
        <f>L110/P110</f>
        <v>58.52160274823639</v>
      </c>
      <c r="R110" s="23">
        <f t="shared" si="8"/>
        <v>0.21181917212087098</v>
      </c>
    </row>
    <row r="111" spans="1:18" x14ac:dyDescent="0.25">
      <c r="A111" s="23" t="s">
        <v>239</v>
      </c>
      <c r="B111" s="23" t="s">
        <v>240</v>
      </c>
      <c r="C111" s="23">
        <v>2108.8316426358961</v>
      </c>
      <c r="D111" s="23">
        <v>2</v>
      </c>
      <c r="E111" s="23">
        <v>1</v>
      </c>
      <c r="F111" s="23">
        <v>1</v>
      </c>
      <c r="G111" s="23">
        <v>34.6</v>
      </c>
      <c r="H111" s="23">
        <v>1</v>
      </c>
      <c r="I111" s="23">
        <v>4</v>
      </c>
      <c r="J111" s="23">
        <v>0</v>
      </c>
      <c r="K111" s="23">
        <f t="shared" si="6"/>
        <v>45.6</v>
      </c>
      <c r="L111" s="23">
        <f t="shared" si="7"/>
        <v>96162.722904196868</v>
      </c>
      <c r="M111" s="23">
        <v>1</v>
      </c>
      <c r="N111" s="23">
        <v>1</v>
      </c>
      <c r="O111" s="23">
        <v>2878.8130000000001</v>
      </c>
      <c r="P111" s="23">
        <f>O111+N111+M111+1</f>
        <v>2881.8130000000001</v>
      </c>
      <c r="Q111" s="23">
        <f>L111/P111</f>
        <v>33.368828200926593</v>
      </c>
      <c r="R111" s="23">
        <f t="shared" si="8"/>
        <v>0.12077860537366861</v>
      </c>
    </row>
    <row r="112" spans="1:18" x14ac:dyDescent="0.25">
      <c r="A112" s="23" t="s">
        <v>293</v>
      </c>
      <c r="B112" s="23" t="s">
        <v>294</v>
      </c>
      <c r="C112" s="23">
        <v>4469.2452735180532</v>
      </c>
      <c r="D112" s="23">
        <v>1</v>
      </c>
      <c r="E112" s="23">
        <v>1</v>
      </c>
      <c r="F112" s="23">
        <v>1</v>
      </c>
      <c r="G112" s="23">
        <v>49.7</v>
      </c>
      <c r="H112" s="23">
        <v>1</v>
      </c>
      <c r="I112" s="23">
        <v>4</v>
      </c>
      <c r="J112" s="23">
        <v>1</v>
      </c>
      <c r="K112" s="23">
        <f t="shared" si="6"/>
        <v>56.7</v>
      </c>
      <c r="L112" s="23">
        <f t="shared" si="7"/>
        <v>253406.20700847363</v>
      </c>
      <c r="M112" s="23">
        <v>0</v>
      </c>
      <c r="N112" s="23">
        <v>0</v>
      </c>
      <c r="O112" s="23">
        <v>12727.53</v>
      </c>
      <c r="P112" s="23">
        <f>O112+N112+M112+1</f>
        <v>12728.53</v>
      </c>
      <c r="Q112" s="23">
        <f>L112/P112</f>
        <v>19.908521016053985</v>
      </c>
      <c r="R112" s="23">
        <f t="shared" si="8"/>
        <v>7.2058970392751248E-2</v>
      </c>
    </row>
    <row r="113" spans="1:18" x14ac:dyDescent="0.25">
      <c r="A113" s="23" t="s">
        <v>257</v>
      </c>
      <c r="B113" s="23" t="s">
        <v>258</v>
      </c>
      <c r="C113" s="23">
        <v>6620.6296681446665</v>
      </c>
      <c r="D113" s="23">
        <v>1</v>
      </c>
      <c r="E113" s="23">
        <v>1</v>
      </c>
      <c r="F113" s="23">
        <v>1</v>
      </c>
      <c r="G113" s="23">
        <v>34</v>
      </c>
      <c r="H113" s="23">
        <v>1</v>
      </c>
      <c r="I113" s="23">
        <v>4</v>
      </c>
      <c r="J113" s="23">
        <v>1</v>
      </c>
      <c r="K113" s="23">
        <f t="shared" si="6"/>
        <v>41</v>
      </c>
      <c r="L113" s="23">
        <f t="shared" si="7"/>
        <v>271445.81639393134</v>
      </c>
      <c r="M113" s="23">
        <v>0</v>
      </c>
      <c r="N113" s="23">
        <v>0</v>
      </c>
      <c r="O113" s="23">
        <v>12861.16</v>
      </c>
      <c r="P113" s="23">
        <f>O113+N113+M113+1</f>
        <v>12862.16</v>
      </c>
      <c r="Q113" s="23">
        <f>L113/P113</f>
        <v>21.104217051718479</v>
      </c>
      <c r="R113" s="23">
        <f t="shared" si="8"/>
        <v>7.6386796913023594E-2</v>
      </c>
    </row>
    <row r="114" spans="1:18" x14ac:dyDescent="0.25">
      <c r="A114" s="23" t="s">
        <v>231</v>
      </c>
      <c r="B114" s="23" t="s">
        <v>232</v>
      </c>
      <c r="C114" s="23">
        <v>2788.377357798267</v>
      </c>
      <c r="D114" s="23">
        <v>3</v>
      </c>
      <c r="E114" s="23">
        <v>2</v>
      </c>
      <c r="F114" s="23">
        <v>1</v>
      </c>
      <c r="G114" s="23">
        <v>35.799999999999997</v>
      </c>
      <c r="H114" s="23">
        <v>4</v>
      </c>
      <c r="I114" s="23">
        <v>4</v>
      </c>
      <c r="J114" s="23">
        <v>1</v>
      </c>
      <c r="K114" s="23">
        <f t="shared" si="6"/>
        <v>40.799999999999997</v>
      </c>
      <c r="L114" s="23">
        <f t="shared" si="7"/>
        <v>113765.79619816928</v>
      </c>
      <c r="M114" s="23">
        <v>1</v>
      </c>
      <c r="N114" s="23">
        <v>0</v>
      </c>
      <c r="O114" s="23">
        <v>6300.2820000000002</v>
      </c>
      <c r="P114" s="23">
        <f>O114+N114+M114+1</f>
        <v>6302.2820000000002</v>
      </c>
      <c r="Q114" s="23">
        <f>L114/P114</f>
        <v>18.051524225378884</v>
      </c>
      <c r="R114" s="23">
        <f t="shared" si="8"/>
        <v>6.5337563179689764E-2</v>
      </c>
    </row>
    <row r="115" spans="1:18" x14ac:dyDescent="0.25">
      <c r="A115" s="23" t="s">
        <v>203</v>
      </c>
      <c r="B115" s="23" t="s">
        <v>204</v>
      </c>
      <c r="C115" s="23">
        <v>13829.162144004398</v>
      </c>
      <c r="D115" s="23">
        <v>1</v>
      </c>
      <c r="E115" s="23">
        <v>1</v>
      </c>
      <c r="F115" s="23">
        <v>2</v>
      </c>
      <c r="G115" s="23">
        <v>50.9</v>
      </c>
      <c r="H115" s="23">
        <v>0</v>
      </c>
      <c r="I115" s="23">
        <v>2</v>
      </c>
      <c r="J115" s="23">
        <v>1</v>
      </c>
      <c r="K115" s="23">
        <f t="shared" si="6"/>
        <v>63.9</v>
      </c>
      <c r="L115" s="23">
        <f t="shared" si="7"/>
        <v>883683.46100188105</v>
      </c>
      <c r="M115" s="23">
        <v>0</v>
      </c>
      <c r="N115" s="23">
        <v>0</v>
      </c>
      <c r="O115" s="23">
        <v>15575.86</v>
      </c>
      <c r="P115" s="23">
        <f>O115+N115+M115+1</f>
        <v>15576.86</v>
      </c>
      <c r="Q115" s="23">
        <f>L115/P115</f>
        <v>56.730525985460552</v>
      </c>
      <c r="R115" s="23">
        <f t="shared" si="8"/>
        <v>0.20533636270896466</v>
      </c>
    </row>
    <row r="116" spans="1:18" x14ac:dyDescent="0.25">
      <c r="A116" s="23" t="s">
        <v>137</v>
      </c>
      <c r="B116" s="23" t="s">
        <v>138</v>
      </c>
      <c r="C116" s="23">
        <v>21507.711197276622</v>
      </c>
      <c r="D116" s="23">
        <v>1</v>
      </c>
      <c r="E116" s="23">
        <v>1</v>
      </c>
      <c r="F116" s="23">
        <v>1</v>
      </c>
      <c r="G116" s="23">
        <v>144</v>
      </c>
      <c r="H116" s="23">
        <v>0</v>
      </c>
      <c r="I116" s="23">
        <v>2</v>
      </c>
      <c r="J116" s="23">
        <v>1</v>
      </c>
      <c r="K116" s="23">
        <f t="shared" si="6"/>
        <v>156</v>
      </c>
      <c r="L116" s="23">
        <f t="shared" si="7"/>
        <v>3355202.9467751528</v>
      </c>
      <c r="M116" s="23">
        <v>0</v>
      </c>
      <c r="N116" s="23">
        <v>0</v>
      </c>
      <c r="O116" s="23">
        <v>18069.91</v>
      </c>
      <c r="P116" s="23">
        <f>O116+N116+M116+1</f>
        <v>18070.91</v>
      </c>
      <c r="Q116" s="23">
        <f>L116/P116</f>
        <v>185.66873205473067</v>
      </c>
      <c r="R116" s="23">
        <f t="shared" si="8"/>
        <v>0.67202870847125018</v>
      </c>
    </row>
    <row r="117" spans="1:18" x14ac:dyDescent="0.25">
      <c r="A117" s="23" t="s">
        <v>129</v>
      </c>
      <c r="B117" s="23" t="s">
        <v>130</v>
      </c>
      <c r="C117" s="23">
        <v>96719.32873321735</v>
      </c>
      <c r="D117" s="23">
        <v>1</v>
      </c>
      <c r="E117" s="23">
        <v>1</v>
      </c>
      <c r="F117" s="23">
        <v>1</v>
      </c>
      <c r="G117" s="23">
        <v>39.1</v>
      </c>
      <c r="H117" s="23">
        <v>0</v>
      </c>
      <c r="I117" s="23">
        <v>2</v>
      </c>
      <c r="J117" s="23">
        <v>1</v>
      </c>
      <c r="K117" s="23">
        <f t="shared" si="6"/>
        <v>51.1</v>
      </c>
      <c r="L117" s="23">
        <f t="shared" si="7"/>
        <v>4942357.6982674068</v>
      </c>
      <c r="M117" s="23">
        <v>0</v>
      </c>
      <c r="N117" s="23">
        <v>0</v>
      </c>
      <c r="O117" s="23">
        <v>12257.15</v>
      </c>
      <c r="P117" s="23">
        <f>O117+N117+M117+1</f>
        <v>12258.15</v>
      </c>
      <c r="Q117" s="23">
        <f>L117/P117</f>
        <v>403.18952682643032</v>
      </c>
      <c r="R117" s="23">
        <f t="shared" si="8"/>
        <v>1.4593460836605998</v>
      </c>
    </row>
    <row r="118" spans="1:18" x14ac:dyDescent="0.25">
      <c r="A118" s="23" t="s">
        <v>251</v>
      </c>
      <c r="B118" s="23" t="s">
        <v>252</v>
      </c>
      <c r="C118" s="23">
        <v>14487.279870258801</v>
      </c>
      <c r="D118" s="23">
        <v>1</v>
      </c>
      <c r="E118" s="23">
        <v>2</v>
      </c>
      <c r="F118" s="23">
        <v>1</v>
      </c>
      <c r="G118" s="23">
        <v>53</v>
      </c>
      <c r="H118" s="23">
        <v>4</v>
      </c>
      <c r="I118" s="23">
        <v>4</v>
      </c>
      <c r="J118" s="23">
        <v>1</v>
      </c>
      <c r="K118" s="23">
        <f t="shared" si="6"/>
        <v>52</v>
      </c>
      <c r="L118" s="23">
        <f t="shared" si="7"/>
        <v>753338.55325345765</v>
      </c>
      <c r="M118" s="23">
        <v>0</v>
      </c>
      <c r="N118" s="23">
        <v>0</v>
      </c>
      <c r="O118" s="23">
        <v>14491.46</v>
      </c>
      <c r="P118" s="23">
        <f>O118+N118+M118+1</f>
        <v>14492.46</v>
      </c>
      <c r="Q118" s="23">
        <f>L118/P118</f>
        <v>51.981413317922403</v>
      </c>
      <c r="R118" s="23">
        <f t="shared" si="8"/>
        <v>0.18814693066496641</v>
      </c>
    </row>
    <row r="119" spans="1:18" x14ac:dyDescent="0.25">
      <c r="A119" s="23" t="s">
        <v>193</v>
      </c>
      <c r="B119" s="23" t="s">
        <v>194</v>
      </c>
      <c r="C119" s="23">
        <v>4180.6181999418868</v>
      </c>
      <c r="D119" s="23">
        <v>2</v>
      </c>
      <c r="E119" s="23">
        <v>1</v>
      </c>
      <c r="F119" s="23">
        <v>1</v>
      </c>
      <c r="G119" s="23">
        <v>67.900000000000006</v>
      </c>
      <c r="H119" s="23">
        <v>0</v>
      </c>
      <c r="I119" s="23">
        <v>3</v>
      </c>
      <c r="J119" s="23">
        <v>1</v>
      </c>
      <c r="K119" s="23">
        <f t="shared" si="6"/>
        <v>81.900000000000006</v>
      </c>
      <c r="L119" s="23">
        <f t="shared" si="7"/>
        <v>342392.63057524053</v>
      </c>
      <c r="M119" s="23">
        <v>1</v>
      </c>
      <c r="N119" s="23">
        <v>0</v>
      </c>
      <c r="O119" s="23">
        <v>3294.84</v>
      </c>
      <c r="P119" s="23">
        <f>O119+N119+M119+1</f>
        <v>3296.84</v>
      </c>
      <c r="Q119" s="23">
        <f>L119/P119</f>
        <v>103.85479142913836</v>
      </c>
      <c r="R119" s="23">
        <f t="shared" si="8"/>
        <v>0.37590282747286441</v>
      </c>
    </row>
    <row r="120" spans="1:18" x14ac:dyDescent="0.25">
      <c r="A120" s="23" t="s">
        <v>177</v>
      </c>
      <c r="B120" s="23" t="s">
        <v>178</v>
      </c>
      <c r="C120" s="23">
        <v>24646.020873026351</v>
      </c>
      <c r="D120" s="23">
        <v>1</v>
      </c>
      <c r="E120" s="23">
        <v>1</v>
      </c>
      <c r="F120" s="23">
        <v>1</v>
      </c>
      <c r="G120" s="23">
        <v>40.299999999999997</v>
      </c>
      <c r="H120" s="23">
        <v>0</v>
      </c>
      <c r="I120" s="23">
        <v>3</v>
      </c>
      <c r="J120" s="23">
        <v>1</v>
      </c>
      <c r="K120" s="23">
        <f t="shared" si="6"/>
        <v>51.3</v>
      </c>
      <c r="L120" s="23">
        <f t="shared" si="7"/>
        <v>1264340.8707862517</v>
      </c>
      <c r="M120" s="23">
        <v>0</v>
      </c>
      <c r="N120" s="23">
        <v>0</v>
      </c>
      <c r="O120" s="23">
        <v>12640.23</v>
      </c>
      <c r="P120" s="23">
        <f>O120+N120+M120+1</f>
        <v>12641.23</v>
      </c>
      <c r="Q120" s="23">
        <f>L120/P120</f>
        <v>100.0172349357026</v>
      </c>
      <c r="R120" s="23">
        <f t="shared" si="8"/>
        <v>0.36201277659876852</v>
      </c>
    </row>
    <row r="121" spans="1:18" x14ac:dyDescent="0.25">
      <c r="A121" s="23" t="s">
        <v>321</v>
      </c>
      <c r="B121" s="23" t="s">
        <v>322</v>
      </c>
      <c r="C121" s="23">
        <v>1040.1277240240217</v>
      </c>
      <c r="D121" s="23">
        <v>1</v>
      </c>
      <c r="E121" s="23">
        <v>1</v>
      </c>
      <c r="F121" s="23">
        <v>1</v>
      </c>
      <c r="G121" s="23">
        <v>33</v>
      </c>
      <c r="H121" s="23">
        <v>2</v>
      </c>
      <c r="I121" s="23">
        <v>3</v>
      </c>
      <c r="J121" s="23">
        <v>1</v>
      </c>
      <c r="K121" s="23">
        <f t="shared" si="6"/>
        <v>38</v>
      </c>
      <c r="L121" s="23">
        <f t="shared" si="7"/>
        <v>39524.853512912829</v>
      </c>
      <c r="M121" s="23">
        <v>0</v>
      </c>
      <c r="N121" s="23">
        <v>0</v>
      </c>
      <c r="O121" s="23">
        <v>17371.34</v>
      </c>
      <c r="P121" s="23">
        <f>O121+N121+M121+1</f>
        <v>17372.34</v>
      </c>
      <c r="Q121" s="23">
        <f>L121/P121</f>
        <v>2.275160025242013</v>
      </c>
      <c r="R121" s="23">
        <f t="shared" si="8"/>
        <v>8.2349506909871212E-3</v>
      </c>
    </row>
    <row r="122" spans="1:18" x14ac:dyDescent="0.25">
      <c r="A122" s="23" t="s">
        <v>141</v>
      </c>
      <c r="B122" s="23" t="s">
        <v>142</v>
      </c>
      <c r="C122" s="23">
        <v>15695.592887921908</v>
      </c>
      <c r="D122" s="23">
        <v>2</v>
      </c>
      <c r="E122" s="23">
        <v>1</v>
      </c>
      <c r="F122" s="23">
        <v>1</v>
      </c>
      <c r="G122" s="23">
        <v>22.4</v>
      </c>
      <c r="H122" s="23">
        <v>0</v>
      </c>
      <c r="I122" s="23">
        <v>3</v>
      </c>
      <c r="J122" s="23">
        <v>1</v>
      </c>
      <c r="K122" s="23">
        <f t="shared" si="6"/>
        <v>36.4</v>
      </c>
      <c r="L122" s="23">
        <f t="shared" si="7"/>
        <v>571319.58112035738</v>
      </c>
      <c r="M122" s="23">
        <v>1</v>
      </c>
      <c r="N122" s="23">
        <v>0</v>
      </c>
      <c r="O122" s="23">
        <v>10050.98</v>
      </c>
      <c r="P122" s="23">
        <f>O122+N122+M122+1</f>
        <v>10052.98</v>
      </c>
      <c r="Q122" s="23">
        <f>L122/P122</f>
        <v>56.830868172458061</v>
      </c>
      <c r="R122" s="23">
        <f t="shared" si="8"/>
        <v>0.20569955165083367</v>
      </c>
    </row>
    <row r="123" spans="1:18" x14ac:dyDescent="0.25">
      <c r="A123" s="23" t="s">
        <v>337</v>
      </c>
      <c r="B123" s="23" t="s">
        <v>338</v>
      </c>
      <c r="C123" s="23">
        <v>797.60243534385904</v>
      </c>
      <c r="D123" s="23">
        <v>2</v>
      </c>
      <c r="E123" s="23">
        <v>1</v>
      </c>
      <c r="F123" s="23">
        <v>1</v>
      </c>
      <c r="G123" s="23">
        <v>4.8</v>
      </c>
      <c r="H123" s="23">
        <v>2</v>
      </c>
      <c r="I123" s="23">
        <v>4</v>
      </c>
      <c r="J123" s="23">
        <v>0</v>
      </c>
      <c r="K123" s="23">
        <f t="shared" si="6"/>
        <v>12.8</v>
      </c>
      <c r="L123" s="23">
        <f t="shared" si="7"/>
        <v>10209.311172401396</v>
      </c>
      <c r="M123" s="23">
        <v>1</v>
      </c>
      <c r="N123" s="23">
        <v>0</v>
      </c>
      <c r="O123" s="23">
        <v>16555.27</v>
      </c>
      <c r="P123" s="23">
        <f>O123+N123+M123+1</f>
        <v>16557.27</v>
      </c>
      <c r="Q123" s="23">
        <f>L123/P123</f>
        <v>0.61660594846864225</v>
      </c>
      <c r="R123" s="23">
        <f t="shared" si="8"/>
        <v>2.231807664108589E-3</v>
      </c>
    </row>
    <row r="124" spans="1:18" x14ac:dyDescent="0.25">
      <c r="A124" s="23" t="s">
        <v>103</v>
      </c>
      <c r="B124" s="23" t="s">
        <v>104</v>
      </c>
      <c r="C124" s="23">
        <v>55979.757049112835</v>
      </c>
      <c r="D124" s="23">
        <v>2</v>
      </c>
      <c r="E124" s="23">
        <v>0</v>
      </c>
      <c r="F124" s="23">
        <v>1</v>
      </c>
      <c r="G124" s="23">
        <v>126.4</v>
      </c>
      <c r="H124" s="23">
        <v>0</v>
      </c>
      <c r="I124" s="23">
        <v>1</v>
      </c>
      <c r="J124" s="23">
        <v>1</v>
      </c>
      <c r="K124" s="23">
        <f t="shared" si="6"/>
        <v>141.4</v>
      </c>
      <c r="L124" s="23">
        <f t="shared" si="7"/>
        <v>7915537.6467445549</v>
      </c>
      <c r="M124" s="23">
        <v>1</v>
      </c>
      <c r="N124" s="23">
        <v>0</v>
      </c>
      <c r="O124" s="23">
        <v>6217.6660000000002</v>
      </c>
      <c r="P124" s="23">
        <f>O124+N124+M124+1</f>
        <v>6219.6660000000002</v>
      </c>
      <c r="Q124" s="23">
        <f>L124/P124</f>
        <v>1272.662816097288</v>
      </c>
      <c r="R124" s="23">
        <f t="shared" si="8"/>
        <v>4.6064080858220811</v>
      </c>
    </row>
    <row r="125" spans="1:18" x14ac:dyDescent="0.25">
      <c r="A125" s="23" t="s">
        <v>187</v>
      </c>
      <c r="B125" s="23" t="s">
        <v>188</v>
      </c>
      <c r="C125" s="23">
        <v>18050.172447978304</v>
      </c>
      <c r="D125" s="23">
        <v>1</v>
      </c>
      <c r="E125" s="23">
        <v>1</v>
      </c>
      <c r="F125" s="23">
        <v>1</v>
      </c>
      <c r="G125" s="23">
        <v>48.4</v>
      </c>
      <c r="H125" s="23">
        <v>0</v>
      </c>
      <c r="I125" s="23">
        <v>3</v>
      </c>
      <c r="J125" s="23">
        <v>1</v>
      </c>
      <c r="K125" s="23">
        <f t="shared" si="6"/>
        <v>59.4</v>
      </c>
      <c r="L125" s="23">
        <f t="shared" si="7"/>
        <v>1072180.2434099112</v>
      </c>
      <c r="M125" s="23">
        <v>0</v>
      </c>
      <c r="N125" s="23">
        <v>0</v>
      </c>
      <c r="O125" s="23">
        <v>15872.67</v>
      </c>
      <c r="P125" s="23">
        <f>O125+N125+M125+1</f>
        <v>15873.67</v>
      </c>
      <c r="Q125" s="23">
        <f>L125/P125</f>
        <v>67.544571823019581</v>
      </c>
      <c r="R125" s="23">
        <f t="shared" si="8"/>
        <v>0.24447784429899058</v>
      </c>
    </row>
    <row r="126" spans="1:18" x14ac:dyDescent="0.25">
      <c r="A126" s="23" t="s">
        <v>169</v>
      </c>
      <c r="B126" s="23" t="s">
        <v>170</v>
      </c>
      <c r="C126" s="23">
        <v>23296.577686275428</v>
      </c>
      <c r="D126" s="23">
        <v>1</v>
      </c>
      <c r="E126" s="23">
        <v>1</v>
      </c>
      <c r="F126" s="23">
        <v>1</v>
      </c>
      <c r="G126" s="23">
        <v>65.900000000000006</v>
      </c>
      <c r="H126" s="23">
        <v>0</v>
      </c>
      <c r="I126" s="23">
        <v>3</v>
      </c>
      <c r="J126" s="23">
        <v>1</v>
      </c>
      <c r="K126" s="23">
        <f t="shared" si="6"/>
        <v>76.900000000000006</v>
      </c>
      <c r="L126" s="23">
        <f t="shared" si="7"/>
        <v>1791506.8240745806</v>
      </c>
      <c r="M126" s="23">
        <v>0</v>
      </c>
      <c r="N126" s="23">
        <v>0</v>
      </c>
      <c r="O126" s="23">
        <v>16081.15</v>
      </c>
      <c r="P126" s="23">
        <f>O126+N126+M126+1</f>
        <v>16082.15</v>
      </c>
      <c r="Q126" s="23">
        <f>L126/P126</f>
        <v>111.39722139605591</v>
      </c>
      <c r="R126" s="23">
        <f t="shared" si="8"/>
        <v>0.40320268250665831</v>
      </c>
    </row>
    <row r="127" spans="1:18" x14ac:dyDescent="0.25">
      <c r="A127" s="23" t="s">
        <v>227</v>
      </c>
      <c r="B127" s="23" t="s">
        <v>228</v>
      </c>
      <c r="C127" s="23">
        <v>1889.9918179212784</v>
      </c>
      <c r="D127" s="23">
        <v>2</v>
      </c>
      <c r="E127" s="23">
        <v>1</v>
      </c>
      <c r="F127" s="23">
        <v>1</v>
      </c>
      <c r="G127" s="23">
        <v>35.6</v>
      </c>
      <c r="H127" s="23">
        <v>0</v>
      </c>
      <c r="I127" s="23">
        <v>4</v>
      </c>
      <c r="J127" s="23">
        <v>0</v>
      </c>
      <c r="K127" s="23">
        <f t="shared" si="6"/>
        <v>49.6</v>
      </c>
      <c r="L127" s="23">
        <f t="shared" si="7"/>
        <v>93743.594168895419</v>
      </c>
      <c r="M127" s="23">
        <v>1</v>
      </c>
      <c r="N127" s="23">
        <v>0</v>
      </c>
      <c r="O127" s="23">
        <v>3077.9380000000001</v>
      </c>
      <c r="P127" s="23">
        <f>O127+N127+M127+1</f>
        <v>3079.9380000000001</v>
      </c>
      <c r="Q127" s="23">
        <f>L127/P127</f>
        <v>30.436844562746202</v>
      </c>
      <c r="R127" s="23">
        <f t="shared" si="8"/>
        <v>0.11016627902329322</v>
      </c>
    </row>
    <row r="128" spans="1:18" x14ac:dyDescent="0.25">
      <c r="A128" s="23" t="s">
        <v>165</v>
      </c>
      <c r="B128" s="23" t="s">
        <v>166</v>
      </c>
      <c r="C128" s="23">
        <v>6886.2904055892668</v>
      </c>
      <c r="D128" s="23">
        <v>2</v>
      </c>
      <c r="E128" s="23">
        <v>1</v>
      </c>
      <c r="F128" s="23">
        <v>1</v>
      </c>
      <c r="G128" s="23">
        <v>149.5</v>
      </c>
      <c r="H128" s="23">
        <v>2</v>
      </c>
      <c r="I128" s="23">
        <v>3</v>
      </c>
      <c r="J128" s="23">
        <v>1</v>
      </c>
      <c r="K128" s="23">
        <f t="shared" si="6"/>
        <v>157.5</v>
      </c>
      <c r="L128" s="23">
        <f t="shared" si="7"/>
        <v>1084590.7388803095</v>
      </c>
      <c r="M128" s="23">
        <v>1</v>
      </c>
      <c r="N128" s="23">
        <v>0</v>
      </c>
      <c r="O128" s="23">
        <v>10827.98</v>
      </c>
      <c r="P128" s="23">
        <f>O128+N128+M128+1</f>
        <v>10829.98</v>
      </c>
      <c r="Q128" s="23">
        <f>L128/P128</f>
        <v>100.14706757356058</v>
      </c>
      <c r="R128" s="23">
        <f t="shared" si="8"/>
        <v>0.36248270634392016</v>
      </c>
    </row>
    <row r="129" spans="1:18" x14ac:dyDescent="0.25">
      <c r="A129" s="23" t="s">
        <v>131</v>
      </c>
      <c r="B129" s="23" t="s">
        <v>132</v>
      </c>
      <c r="C129" s="23">
        <v>29880.712835298222</v>
      </c>
      <c r="D129" s="23">
        <v>1</v>
      </c>
      <c r="E129" s="23">
        <v>0</v>
      </c>
      <c r="F129" s="23">
        <v>1</v>
      </c>
      <c r="G129" s="23">
        <v>142.5</v>
      </c>
      <c r="H129" s="23">
        <v>1</v>
      </c>
      <c r="I129" s="23">
        <v>3</v>
      </c>
      <c r="J129" s="23">
        <v>1</v>
      </c>
      <c r="K129" s="23">
        <f t="shared" si="6"/>
        <v>149.5</v>
      </c>
      <c r="L129" s="23">
        <f t="shared" si="7"/>
        <v>4467166.5688770842</v>
      </c>
      <c r="M129" s="23">
        <v>0</v>
      </c>
      <c r="N129" s="23">
        <v>0</v>
      </c>
      <c r="O129" s="23">
        <v>17591.48</v>
      </c>
      <c r="P129" s="23">
        <f>O129+N129+M129+1</f>
        <v>17592.48</v>
      </c>
      <c r="Q129" s="23">
        <f>L129/P129</f>
        <v>253.92477745474682</v>
      </c>
      <c r="R129" s="23">
        <f t="shared" si="8"/>
        <v>0.91908173419023076</v>
      </c>
    </row>
    <row r="130" spans="1:18" x14ac:dyDescent="0.25">
      <c r="A130" s="23" t="s">
        <v>249</v>
      </c>
      <c r="B130" s="23" t="s">
        <v>250</v>
      </c>
      <c r="C130" s="23">
        <v>3281.0686640056297</v>
      </c>
      <c r="D130" s="23">
        <v>2</v>
      </c>
      <c r="E130" s="23">
        <v>4</v>
      </c>
      <c r="F130" s="23">
        <v>1</v>
      </c>
      <c r="G130" s="23">
        <v>29.2</v>
      </c>
      <c r="H130" s="23">
        <v>2</v>
      </c>
      <c r="I130" s="23">
        <v>4</v>
      </c>
      <c r="J130" s="23">
        <v>1</v>
      </c>
      <c r="K130" s="23">
        <f t="shared" si="6"/>
        <v>39.200000000000003</v>
      </c>
      <c r="L130" s="23">
        <f t="shared" si="7"/>
        <v>128617.8916290207</v>
      </c>
      <c r="M130" s="23">
        <v>0</v>
      </c>
      <c r="N130" s="23">
        <v>0</v>
      </c>
      <c r="O130" s="23">
        <v>8620.4509999999991</v>
      </c>
      <c r="P130" s="23">
        <f>O130+N130+M130+1</f>
        <v>8621.4509999999991</v>
      </c>
      <c r="Q130" s="23">
        <f>L130/P130</f>
        <v>14.91835789927017</v>
      </c>
      <c r="R130" s="23">
        <f t="shared" si="8"/>
        <v>5.3997055296328041E-2</v>
      </c>
    </row>
    <row r="131" spans="1:18" x14ac:dyDescent="0.25">
      <c r="A131" s="23" t="s">
        <v>343</v>
      </c>
      <c r="B131" s="23" t="s">
        <v>344</v>
      </c>
      <c r="C131" s="23">
        <v>1726.0944711483201</v>
      </c>
      <c r="D131" s="23">
        <v>2</v>
      </c>
      <c r="E131" s="23">
        <v>1</v>
      </c>
      <c r="F131" s="23">
        <v>1</v>
      </c>
      <c r="G131" s="23">
        <v>10.4</v>
      </c>
      <c r="H131" s="23">
        <v>3</v>
      </c>
      <c r="I131" s="23">
        <v>5</v>
      </c>
      <c r="J131" s="23">
        <v>0</v>
      </c>
      <c r="K131" s="23">
        <f t="shared" si="6"/>
        <v>14.399999999999999</v>
      </c>
      <c r="L131" s="23">
        <f t="shared" si="7"/>
        <v>24855.760384535806</v>
      </c>
      <c r="M131" s="23">
        <v>0</v>
      </c>
      <c r="N131" s="23">
        <v>0</v>
      </c>
      <c r="O131" s="23">
        <v>13407.31</v>
      </c>
      <c r="P131" s="23">
        <f>O131+N131+M131+1</f>
        <v>13408.31</v>
      </c>
      <c r="Q131" s="23">
        <f>L131/P131</f>
        <v>1.853757884814403</v>
      </c>
      <c r="R131" s="23">
        <f t="shared" si="8"/>
        <v>6.7096839805153314E-3</v>
      </c>
    </row>
    <row r="132" spans="1:18" x14ac:dyDescent="0.25">
      <c r="A132" s="23" t="s">
        <v>253</v>
      </c>
      <c r="B132" s="23" t="s">
        <v>254</v>
      </c>
      <c r="C132" s="23">
        <v>9933.0544170735375</v>
      </c>
      <c r="D132" s="23">
        <v>1</v>
      </c>
      <c r="E132" s="23">
        <v>1</v>
      </c>
      <c r="F132" s="23">
        <v>1</v>
      </c>
      <c r="G132" s="23">
        <v>27</v>
      </c>
      <c r="H132" s="23">
        <v>2</v>
      </c>
      <c r="I132" s="23">
        <v>4</v>
      </c>
      <c r="J132" s="23">
        <v>0</v>
      </c>
      <c r="K132" s="23">
        <f t="shared" si="6"/>
        <v>32</v>
      </c>
      <c r="L132" s="23">
        <f t="shared" si="7"/>
        <v>317857.7413463532</v>
      </c>
      <c r="M132" s="23">
        <v>0</v>
      </c>
      <c r="N132" s="23">
        <v>0</v>
      </c>
      <c r="O132" s="23">
        <v>15915.54</v>
      </c>
      <c r="P132" s="23">
        <f>O132+N132+M132+1</f>
        <v>15916.54</v>
      </c>
      <c r="Q132" s="23">
        <f>L132/P132</f>
        <v>19.970278800942491</v>
      </c>
      <c r="R132" s="23">
        <f t="shared" si="8"/>
        <v>7.2282502938901413E-2</v>
      </c>
    </row>
    <row r="133" spans="1:18" x14ac:dyDescent="0.25">
      <c r="A133" s="23" t="s">
        <v>259</v>
      </c>
      <c r="B133" s="23" t="s">
        <v>260</v>
      </c>
      <c r="C133" s="23">
        <v>2822.7337120829475</v>
      </c>
      <c r="D133" s="23">
        <v>2</v>
      </c>
      <c r="E133" s="23">
        <v>0</v>
      </c>
      <c r="F133" s="23">
        <v>1</v>
      </c>
      <c r="G133" s="23">
        <v>27.2</v>
      </c>
      <c r="H133" s="23">
        <v>0</v>
      </c>
      <c r="I133" s="23">
        <v>4</v>
      </c>
      <c r="J133" s="23">
        <v>0</v>
      </c>
      <c r="K133" s="23">
        <f t="shared" si="6"/>
        <v>40.200000000000003</v>
      </c>
      <c r="L133" s="23">
        <f t="shared" si="7"/>
        <v>113473.89522573449</v>
      </c>
      <c r="M133" s="23">
        <v>1</v>
      </c>
      <c r="N133" s="23">
        <v>0</v>
      </c>
      <c r="O133" s="23">
        <v>10572.78</v>
      </c>
      <c r="P133" s="23">
        <f>O133+N133+M133+1</f>
        <v>10574.78</v>
      </c>
      <c r="Q133" s="23">
        <f>L133/P133</f>
        <v>10.730615220906202</v>
      </c>
      <c r="R133" s="23">
        <f t="shared" si="8"/>
        <v>3.8839504143766232E-2</v>
      </c>
    </row>
    <row r="134" spans="1:18" x14ac:dyDescent="0.25">
      <c r="A134" s="23" t="s">
        <v>111</v>
      </c>
      <c r="B134" s="23" t="s">
        <v>112</v>
      </c>
      <c r="C134" s="23">
        <v>60364.909404312624</v>
      </c>
      <c r="D134" s="23">
        <v>1</v>
      </c>
      <c r="E134" s="23">
        <v>0</v>
      </c>
      <c r="F134" s="23">
        <v>1</v>
      </c>
      <c r="G134" s="23">
        <v>132</v>
      </c>
      <c r="H134" s="23">
        <v>0</v>
      </c>
      <c r="I134" s="23">
        <v>1</v>
      </c>
      <c r="J134" s="23">
        <v>1</v>
      </c>
      <c r="K134" s="23">
        <f t="shared" si="6"/>
        <v>144</v>
      </c>
      <c r="L134" s="23">
        <f t="shared" si="7"/>
        <v>8692546.9542210177</v>
      </c>
      <c r="M134" s="23">
        <v>0</v>
      </c>
      <c r="N134" s="23">
        <v>0</v>
      </c>
      <c r="O134" s="23">
        <v>15625.38</v>
      </c>
      <c r="P134" s="23">
        <f>O134+N134+M134+1</f>
        <v>15626.38</v>
      </c>
      <c r="Q134" s="23">
        <f>L134/P134</f>
        <v>556.27387496150857</v>
      </c>
      <c r="R134" s="23">
        <f t="shared" si="8"/>
        <v>2.0134354859303056</v>
      </c>
    </row>
    <row r="135" spans="1:18" x14ac:dyDescent="0.25">
      <c r="A135" s="23" t="s">
        <v>97</v>
      </c>
      <c r="B135" s="23" t="s">
        <v>98</v>
      </c>
      <c r="C135" s="23">
        <v>84732.957264645927</v>
      </c>
      <c r="D135" s="23">
        <v>1</v>
      </c>
      <c r="E135" s="23">
        <v>0</v>
      </c>
      <c r="F135" s="23">
        <v>1</v>
      </c>
      <c r="G135" s="23">
        <v>169</v>
      </c>
      <c r="H135" s="23">
        <v>0</v>
      </c>
      <c r="I135" s="23">
        <v>1</v>
      </c>
      <c r="J135" s="23">
        <v>1</v>
      </c>
      <c r="K135" s="23">
        <f t="shared" si="6"/>
        <v>181</v>
      </c>
      <c r="L135" s="23">
        <f t="shared" si="7"/>
        <v>15336665.264900913</v>
      </c>
      <c r="M135" s="23">
        <v>0</v>
      </c>
      <c r="N135" s="23">
        <v>0</v>
      </c>
      <c r="O135" s="23">
        <v>16612.46</v>
      </c>
      <c r="P135" s="23">
        <f>O135+N135+M135+1</f>
        <v>16613.46</v>
      </c>
      <c r="Q135" s="23">
        <f>L135/P135</f>
        <v>923.14697028198304</v>
      </c>
      <c r="R135" s="23">
        <f t="shared" si="8"/>
        <v>3.3413341024210537</v>
      </c>
    </row>
    <row r="136" spans="1:18" x14ac:dyDescent="0.25">
      <c r="A136" s="23" t="s">
        <v>359</v>
      </c>
      <c r="B136" s="23" t="s">
        <v>360</v>
      </c>
      <c r="C136" s="23">
        <v>1048.6595689164508</v>
      </c>
      <c r="D136" s="23">
        <v>1</v>
      </c>
      <c r="E136" s="23">
        <v>1</v>
      </c>
      <c r="F136" s="23">
        <v>1</v>
      </c>
      <c r="G136" s="23">
        <v>18.399999999999999</v>
      </c>
      <c r="H136" s="23">
        <v>2</v>
      </c>
      <c r="I136" s="23">
        <v>4</v>
      </c>
      <c r="J136" s="23">
        <v>1</v>
      </c>
      <c r="K136" s="23">
        <f t="shared" si="6"/>
        <v>22.4</v>
      </c>
      <c r="L136" s="23">
        <f t="shared" si="7"/>
        <v>23489.974343728496</v>
      </c>
      <c r="M136" s="23">
        <v>0</v>
      </c>
      <c r="N136" s="23">
        <v>0</v>
      </c>
      <c r="O136" s="23">
        <v>11649.17</v>
      </c>
      <c r="P136" s="23">
        <f>O136+N136+M136+1</f>
        <v>11650.17</v>
      </c>
      <c r="Q136" s="23">
        <f>L136/P136</f>
        <v>2.0162773885469907</v>
      </c>
      <c r="R136" s="23">
        <f t="shared" si="8"/>
        <v>7.2979239657089863E-3</v>
      </c>
    </row>
    <row r="137" spans="1:18" x14ac:dyDescent="0.25">
      <c r="A137" s="23" t="s">
        <v>345</v>
      </c>
      <c r="B137" s="23" t="s">
        <v>346</v>
      </c>
      <c r="C137" s="23">
        <v>927.06013369502796</v>
      </c>
      <c r="D137" s="23">
        <v>2</v>
      </c>
      <c r="E137" s="23">
        <v>4</v>
      </c>
      <c r="F137" s="23">
        <v>1</v>
      </c>
      <c r="G137" s="23">
        <v>12.9</v>
      </c>
      <c r="H137" s="23">
        <v>1</v>
      </c>
      <c r="I137" s="23">
        <v>4</v>
      </c>
      <c r="J137" s="23">
        <v>1</v>
      </c>
      <c r="K137" s="23">
        <f t="shared" si="6"/>
        <v>25.9</v>
      </c>
      <c r="L137" s="23">
        <f t="shared" si="7"/>
        <v>24010.857462701224</v>
      </c>
      <c r="M137" s="23">
        <v>1</v>
      </c>
      <c r="N137" s="23">
        <v>0</v>
      </c>
      <c r="O137" s="23">
        <v>11694.55</v>
      </c>
      <c r="P137" s="23">
        <f>O137+N137+M137+1</f>
        <v>11696.55</v>
      </c>
      <c r="Q137" s="23">
        <f>L137/P137</f>
        <v>2.0528153568959415</v>
      </c>
      <c r="R137" s="23">
        <f t="shared" si="8"/>
        <v>7.4301732863564221E-3</v>
      </c>
    </row>
    <row r="138" spans="1:18" x14ac:dyDescent="0.25">
      <c r="A138" s="23" t="s">
        <v>175</v>
      </c>
      <c r="B138" s="23" t="s">
        <v>176</v>
      </c>
      <c r="C138" s="23">
        <v>5741.2071218114615</v>
      </c>
      <c r="D138" s="23">
        <v>1</v>
      </c>
      <c r="E138" s="23">
        <v>4</v>
      </c>
      <c r="F138" s="23">
        <v>1</v>
      </c>
      <c r="G138" s="23">
        <v>154.4</v>
      </c>
      <c r="H138" s="23">
        <v>1</v>
      </c>
      <c r="I138" s="23">
        <v>4</v>
      </c>
      <c r="J138" s="23">
        <v>1</v>
      </c>
      <c r="K138" s="23">
        <f t="shared" ref="K138:K153" si="9">(3*D138)+E138+F138+G138-(3*H138)-I138-J138+10</f>
        <v>164.4</v>
      </c>
      <c r="L138" s="23">
        <f t="shared" ref="L138:L153" si="10">K138*C138</f>
        <v>943854.45082580426</v>
      </c>
      <c r="M138" s="23">
        <v>0</v>
      </c>
      <c r="N138" s="23">
        <v>0</v>
      </c>
      <c r="O138" s="23">
        <v>7484.5060000000003</v>
      </c>
      <c r="P138" s="23">
        <f>O138+N138+M138+1</f>
        <v>7485.5060000000003</v>
      </c>
      <c r="Q138" s="23">
        <f>L138/P138</f>
        <v>126.09093504511308</v>
      </c>
      <c r="R138" s="23">
        <f t="shared" ref="R138:R154" si="11">(Q138/$Q$154)*100</f>
        <v>0.45638663705271226</v>
      </c>
    </row>
    <row r="139" spans="1:18" x14ac:dyDescent="0.25">
      <c r="A139" s="23" t="s">
        <v>392</v>
      </c>
      <c r="B139" s="23" t="s">
        <v>393</v>
      </c>
      <c r="C139" s="23">
        <v>18122.747211454101</v>
      </c>
      <c r="D139" s="23">
        <v>1</v>
      </c>
      <c r="E139" s="23">
        <v>1</v>
      </c>
      <c r="F139" s="23">
        <v>1</v>
      </c>
      <c r="G139" s="23">
        <v>32.200000000000003</v>
      </c>
      <c r="H139" s="23">
        <v>1</v>
      </c>
      <c r="I139" s="23">
        <v>4</v>
      </c>
      <c r="J139" s="23">
        <v>0</v>
      </c>
      <c r="K139" s="23">
        <f t="shared" si="9"/>
        <v>40.200000000000003</v>
      </c>
      <c r="L139" s="23">
        <f t="shared" si="10"/>
        <v>728534.43790045497</v>
      </c>
      <c r="M139" s="23">
        <v>0</v>
      </c>
      <c r="N139" s="23">
        <v>0</v>
      </c>
      <c r="O139" s="23">
        <v>15411.13</v>
      </c>
      <c r="P139" s="23">
        <f>O139+N139+M139+1</f>
        <v>15412.13</v>
      </c>
      <c r="Q139" s="23">
        <f>L139/P139</f>
        <v>47.270198077777373</v>
      </c>
      <c r="R139" s="23">
        <f t="shared" si="11"/>
        <v>0.17109466850899147</v>
      </c>
    </row>
    <row r="140" spans="1:18" x14ac:dyDescent="0.25">
      <c r="A140" s="23" t="s">
        <v>189</v>
      </c>
      <c r="B140" s="23" t="s">
        <v>190</v>
      </c>
      <c r="C140" s="23">
        <v>4316.796402491198</v>
      </c>
      <c r="D140" s="23">
        <v>2</v>
      </c>
      <c r="E140" s="23">
        <v>1</v>
      </c>
      <c r="F140" s="23">
        <v>1</v>
      </c>
      <c r="G140" s="23">
        <v>31.1</v>
      </c>
      <c r="H140" s="23">
        <v>1</v>
      </c>
      <c r="I140" s="23">
        <v>4</v>
      </c>
      <c r="J140" s="23">
        <v>1</v>
      </c>
      <c r="K140" s="23">
        <f t="shared" si="9"/>
        <v>41.1</v>
      </c>
      <c r="L140" s="23">
        <f t="shared" si="10"/>
        <v>177420.33214238824</v>
      </c>
      <c r="M140" s="23">
        <v>1</v>
      </c>
      <c r="N140" s="23">
        <v>0</v>
      </c>
      <c r="O140" s="23">
        <v>15895.26</v>
      </c>
      <c r="P140" s="23">
        <f>O140+N140+M140+1</f>
        <v>15897.26</v>
      </c>
      <c r="Q140" s="23">
        <f>L140/P140</f>
        <v>11.16043470021804</v>
      </c>
      <c r="R140" s="23">
        <f t="shared" si="11"/>
        <v>4.0395237445551117E-2</v>
      </c>
    </row>
    <row r="141" spans="1:18" x14ac:dyDescent="0.25">
      <c r="A141" s="23" t="s">
        <v>223</v>
      </c>
      <c r="B141" s="23" t="s">
        <v>224</v>
      </c>
      <c r="C141" s="23">
        <v>10975.074929196153</v>
      </c>
      <c r="D141" s="23">
        <v>1</v>
      </c>
      <c r="E141" s="23">
        <v>1</v>
      </c>
      <c r="F141" s="23">
        <v>1</v>
      </c>
      <c r="G141" s="23">
        <v>75.7</v>
      </c>
      <c r="H141" s="23">
        <v>0</v>
      </c>
      <c r="I141" s="23">
        <v>3</v>
      </c>
      <c r="J141" s="23">
        <v>1</v>
      </c>
      <c r="K141" s="23">
        <f t="shared" si="9"/>
        <v>86.7</v>
      </c>
      <c r="L141" s="23">
        <f t="shared" si="10"/>
        <v>951538.99636130652</v>
      </c>
      <c r="M141" s="23">
        <v>0</v>
      </c>
      <c r="N141" s="23">
        <v>0</v>
      </c>
      <c r="O141" s="23">
        <v>16362.34</v>
      </c>
      <c r="P141" s="23">
        <f>O141+N141+M141+1</f>
        <v>16363.34</v>
      </c>
      <c r="Q141" s="23">
        <f>L141/P141</f>
        <v>58.150658506228346</v>
      </c>
      <c r="R141" s="23">
        <f t="shared" si="11"/>
        <v>0.21047653797287652</v>
      </c>
    </row>
    <row r="142" spans="1:18" x14ac:dyDescent="0.25">
      <c r="A142" s="23" t="s">
        <v>221</v>
      </c>
      <c r="B142" s="23" t="s">
        <v>222</v>
      </c>
      <c r="C142" s="23">
        <v>10971</v>
      </c>
      <c r="D142" s="23">
        <v>1</v>
      </c>
      <c r="E142" s="23">
        <v>4</v>
      </c>
      <c r="F142" s="23">
        <v>1</v>
      </c>
      <c r="G142" s="23">
        <v>70.099999999999994</v>
      </c>
      <c r="H142" s="23">
        <v>4</v>
      </c>
      <c r="I142" s="23">
        <v>3</v>
      </c>
      <c r="J142" s="23">
        <v>1</v>
      </c>
      <c r="K142" s="23">
        <f t="shared" si="9"/>
        <v>72.099999999999994</v>
      </c>
      <c r="L142" s="23">
        <f t="shared" si="10"/>
        <v>791009.1</v>
      </c>
      <c r="M142" s="23">
        <v>0</v>
      </c>
      <c r="N142" s="23">
        <v>0</v>
      </c>
      <c r="O142" s="23">
        <v>14512.6</v>
      </c>
      <c r="P142" s="23">
        <f>O142+N142+M142+1</f>
        <v>14513.6</v>
      </c>
      <c r="Q142" s="23">
        <f>L142/P142</f>
        <v>54.501233325983904</v>
      </c>
      <c r="R142" s="23">
        <f t="shared" si="11"/>
        <v>0.19726742912939504</v>
      </c>
    </row>
    <row r="143" spans="1:18" x14ac:dyDescent="0.25">
      <c r="A143" s="23" t="s">
        <v>365</v>
      </c>
      <c r="B143" s="23" t="s">
        <v>366</v>
      </c>
      <c r="C143" s="23">
        <v>675.44331335908907</v>
      </c>
      <c r="D143" s="23">
        <v>2</v>
      </c>
      <c r="E143" s="23">
        <v>1</v>
      </c>
      <c r="F143" s="23">
        <v>1</v>
      </c>
      <c r="G143" s="23">
        <v>13.5</v>
      </c>
      <c r="H143" s="23">
        <v>3</v>
      </c>
      <c r="I143" s="23">
        <v>4</v>
      </c>
      <c r="J143" s="23">
        <v>0</v>
      </c>
      <c r="K143" s="23">
        <f t="shared" si="9"/>
        <v>18.5</v>
      </c>
      <c r="L143" s="23">
        <f t="shared" si="10"/>
        <v>12495.701297143149</v>
      </c>
      <c r="M143" s="23">
        <v>1</v>
      </c>
      <c r="N143" s="23">
        <v>0</v>
      </c>
      <c r="O143" s="23">
        <v>12421.15</v>
      </c>
      <c r="P143" s="23">
        <f>O143+N143+M143+1</f>
        <v>12423.15</v>
      </c>
      <c r="Q143" s="23">
        <f>L143/P143</f>
        <v>1.005840008141506</v>
      </c>
      <c r="R143" s="23">
        <f t="shared" si="11"/>
        <v>3.6406418793272811E-3</v>
      </c>
    </row>
    <row r="144" spans="1:18" x14ac:dyDescent="0.25">
      <c r="A144" s="23" t="s">
        <v>289</v>
      </c>
      <c r="B144" s="23" t="s">
        <v>290</v>
      </c>
      <c r="C144" s="23">
        <v>4029.7155037213101</v>
      </c>
      <c r="D144" s="23">
        <v>1</v>
      </c>
      <c r="E144" s="23">
        <v>2</v>
      </c>
      <c r="F144" s="23">
        <v>1</v>
      </c>
      <c r="G144" s="23">
        <v>73.5</v>
      </c>
      <c r="H144" s="23">
        <v>4</v>
      </c>
      <c r="I144" s="23">
        <v>4</v>
      </c>
      <c r="J144" s="23">
        <v>1</v>
      </c>
      <c r="K144" s="23">
        <f t="shared" si="9"/>
        <v>72.5</v>
      </c>
      <c r="L144" s="23">
        <f t="shared" si="10"/>
        <v>292154.37401979498</v>
      </c>
      <c r="M144" s="23">
        <v>0</v>
      </c>
      <c r="N144" s="23">
        <v>0</v>
      </c>
      <c r="O144" s="23">
        <v>14913.19</v>
      </c>
      <c r="P144" s="23">
        <f>O144+N144+M144+1</f>
        <v>14914.19</v>
      </c>
      <c r="Q144" s="23">
        <f>L144/P144</f>
        <v>19.589020524734831</v>
      </c>
      <c r="R144" s="23">
        <f t="shared" si="11"/>
        <v>7.0902537103413918E-2</v>
      </c>
    </row>
    <row r="145" spans="1:18" x14ac:dyDescent="0.25">
      <c r="A145" s="23" t="s">
        <v>143</v>
      </c>
      <c r="B145" s="23" t="s">
        <v>144</v>
      </c>
      <c r="C145" s="23">
        <v>44506.76359367714</v>
      </c>
      <c r="D145" s="23">
        <v>1</v>
      </c>
      <c r="E145" s="23">
        <v>1</v>
      </c>
      <c r="F145" s="23">
        <v>1</v>
      </c>
      <c r="G145" s="23">
        <v>58.3</v>
      </c>
      <c r="H145" s="23">
        <v>0</v>
      </c>
      <c r="I145" s="23">
        <v>2</v>
      </c>
      <c r="J145" s="23">
        <v>1</v>
      </c>
      <c r="K145" s="23">
        <f t="shared" si="9"/>
        <v>70.3</v>
      </c>
      <c r="L145" s="23">
        <f t="shared" si="10"/>
        <v>3128825.4806355028</v>
      </c>
      <c r="M145" s="23">
        <v>0</v>
      </c>
      <c r="N145" s="23">
        <v>0</v>
      </c>
      <c r="O145" s="23">
        <v>11962.66</v>
      </c>
      <c r="P145" s="23">
        <f>O145+N145+M145+1</f>
        <v>11963.66</v>
      </c>
      <c r="Q145" s="23">
        <f>L145/P145</f>
        <v>261.52744901104705</v>
      </c>
      <c r="R145" s="23">
        <f t="shared" si="11"/>
        <v>0.94659963389455726</v>
      </c>
    </row>
    <row r="146" spans="1:18" x14ac:dyDescent="0.25">
      <c r="A146" s="23" t="s">
        <v>109</v>
      </c>
      <c r="B146" s="23" t="s">
        <v>110</v>
      </c>
      <c r="C146" s="23">
        <v>41776.759483693531</v>
      </c>
      <c r="D146" s="23">
        <v>2</v>
      </c>
      <c r="E146" s="23">
        <v>0</v>
      </c>
      <c r="F146" s="23">
        <v>1</v>
      </c>
      <c r="G146" s="23">
        <v>155.5</v>
      </c>
      <c r="H146" s="23">
        <v>1</v>
      </c>
      <c r="I146" s="23">
        <v>2</v>
      </c>
      <c r="J146" s="23">
        <v>1</v>
      </c>
      <c r="K146" s="23">
        <f t="shared" si="9"/>
        <v>166.5</v>
      </c>
      <c r="L146" s="23">
        <f t="shared" si="10"/>
        <v>6955830.4540349729</v>
      </c>
      <c r="M146" s="23">
        <v>1</v>
      </c>
      <c r="N146" s="23">
        <v>1</v>
      </c>
      <c r="O146" s="23">
        <v>17001.95</v>
      </c>
      <c r="P146" s="23">
        <f>O146+N146+M146+1</f>
        <v>17004.95</v>
      </c>
      <c r="Q146" s="23">
        <f>L146/P146</f>
        <v>409.04739232017573</v>
      </c>
      <c r="R146" s="23">
        <f t="shared" si="11"/>
        <v>1.4805486509350916</v>
      </c>
    </row>
    <row r="147" spans="1:18" x14ac:dyDescent="0.25">
      <c r="A147" s="23" t="s">
        <v>93</v>
      </c>
      <c r="B147" s="23" t="s">
        <v>94</v>
      </c>
      <c r="C147" s="23">
        <v>52980.04362631189</v>
      </c>
      <c r="D147" s="23">
        <v>2</v>
      </c>
      <c r="E147" s="23">
        <v>0</v>
      </c>
      <c r="F147" s="23">
        <v>1</v>
      </c>
      <c r="G147" s="23">
        <v>192.1</v>
      </c>
      <c r="H147" s="23">
        <v>3</v>
      </c>
      <c r="I147" s="23">
        <v>2</v>
      </c>
      <c r="J147" s="23">
        <v>1</v>
      </c>
      <c r="K147" s="23">
        <f t="shared" si="9"/>
        <v>197.1</v>
      </c>
      <c r="L147" s="23">
        <f t="shared" si="10"/>
        <v>10442366.598746073</v>
      </c>
      <c r="M147" s="23">
        <v>1</v>
      </c>
      <c r="N147" s="23">
        <v>0</v>
      </c>
      <c r="O147" s="23">
        <v>15961.95</v>
      </c>
      <c r="P147" s="23">
        <f>O147+N147+M147+1</f>
        <v>15963.95</v>
      </c>
      <c r="Q147" s="23">
        <f>L147/P147</f>
        <v>654.12173044553958</v>
      </c>
      <c r="R147" s="23">
        <f t="shared" si="11"/>
        <v>2.3675961850416209</v>
      </c>
    </row>
    <row r="148" spans="1:18" x14ac:dyDescent="0.25">
      <c r="A148" s="23" t="s">
        <v>195</v>
      </c>
      <c r="B148" s="23" t="s">
        <v>196</v>
      </c>
      <c r="C148" s="23">
        <v>16879.453156266478</v>
      </c>
      <c r="D148" s="23">
        <v>1</v>
      </c>
      <c r="E148" s="23">
        <v>1</v>
      </c>
      <c r="F148" s="23">
        <v>1</v>
      </c>
      <c r="G148" s="23">
        <v>26</v>
      </c>
      <c r="H148" s="23">
        <v>0</v>
      </c>
      <c r="I148" s="23">
        <v>2</v>
      </c>
      <c r="J148" s="23">
        <v>0</v>
      </c>
      <c r="K148" s="23">
        <f t="shared" si="9"/>
        <v>39</v>
      </c>
      <c r="L148" s="23">
        <f t="shared" si="10"/>
        <v>658298.67309439264</v>
      </c>
      <c r="M148" s="23">
        <v>0</v>
      </c>
      <c r="N148" s="23">
        <v>0</v>
      </c>
      <c r="O148" s="23">
        <v>11788.68</v>
      </c>
      <c r="P148" s="23">
        <f>O148+N148+M148+1</f>
        <v>11789.68</v>
      </c>
      <c r="Q148" s="23">
        <f>L148/P148</f>
        <v>55.836856733549396</v>
      </c>
      <c r="R148" s="23">
        <f t="shared" si="11"/>
        <v>0.20210172332452975</v>
      </c>
    </row>
    <row r="149" spans="1:18" x14ac:dyDescent="0.25">
      <c r="A149" s="23" t="s">
        <v>181</v>
      </c>
      <c r="B149" s="23" t="s">
        <v>182</v>
      </c>
      <c r="C149" s="23">
        <v>3167.0553033046453</v>
      </c>
      <c r="D149" s="23">
        <v>2</v>
      </c>
      <c r="E149" s="23">
        <v>1</v>
      </c>
      <c r="F149" s="23">
        <v>1</v>
      </c>
      <c r="G149" s="23">
        <v>68.7</v>
      </c>
      <c r="H149" s="23">
        <v>0</v>
      </c>
      <c r="I149" s="23">
        <v>4</v>
      </c>
      <c r="J149" s="23">
        <v>1</v>
      </c>
      <c r="K149" s="23">
        <f t="shared" si="9"/>
        <v>81.7</v>
      </c>
      <c r="L149" s="23">
        <f t="shared" si="10"/>
        <v>258748.41827998954</v>
      </c>
      <c r="M149" s="23">
        <v>1</v>
      </c>
      <c r="N149" s="23">
        <v>0</v>
      </c>
      <c r="O149" s="23">
        <v>2720.6030000000001</v>
      </c>
      <c r="P149" s="23">
        <f>O149+N149+M149+1</f>
        <v>2722.6030000000001</v>
      </c>
      <c r="Q149" s="23">
        <f>L149/P149</f>
        <v>95.037145804948253</v>
      </c>
      <c r="R149" s="23">
        <f t="shared" si="11"/>
        <v>0.34398732433453905</v>
      </c>
    </row>
    <row r="150" spans="1:18" x14ac:dyDescent="0.25">
      <c r="A150" s="23" t="s">
        <v>277</v>
      </c>
      <c r="B150" s="23" t="s">
        <v>278</v>
      </c>
      <c r="C150" s="23">
        <v>12265.031135670035</v>
      </c>
      <c r="D150" s="23">
        <v>1</v>
      </c>
      <c r="E150" s="23">
        <v>1</v>
      </c>
      <c r="F150" s="23">
        <v>1</v>
      </c>
      <c r="G150" s="23">
        <v>29.9</v>
      </c>
      <c r="H150" s="23">
        <v>1</v>
      </c>
      <c r="I150" s="23">
        <v>4</v>
      </c>
      <c r="J150" s="23">
        <v>1</v>
      </c>
      <c r="K150" s="23">
        <f t="shared" si="9"/>
        <v>36.9</v>
      </c>
      <c r="L150" s="23">
        <f t="shared" si="10"/>
        <v>452579.64890622429</v>
      </c>
      <c r="M150" s="23">
        <v>0</v>
      </c>
      <c r="N150" s="23">
        <v>0</v>
      </c>
      <c r="O150" s="23">
        <v>15469.75</v>
      </c>
      <c r="P150" s="23">
        <f>O150+N150+M150+1</f>
        <v>15470.75</v>
      </c>
      <c r="Q150" s="23">
        <f>L150/P150</f>
        <v>29.253891951342002</v>
      </c>
      <c r="R150" s="23">
        <f t="shared" si="11"/>
        <v>0.10588457737742688</v>
      </c>
    </row>
    <row r="151" spans="1:18" x14ac:dyDescent="0.25">
      <c r="A151" s="23" t="s">
        <v>269</v>
      </c>
      <c r="B151" s="23" t="s">
        <v>270</v>
      </c>
      <c r="C151" s="23">
        <v>1908.6403399216695</v>
      </c>
      <c r="D151" s="23">
        <v>1</v>
      </c>
      <c r="E151" s="23">
        <v>2</v>
      </c>
      <c r="F151" s="23">
        <v>1</v>
      </c>
      <c r="G151" s="23">
        <v>96.8</v>
      </c>
      <c r="H151" s="23">
        <v>0</v>
      </c>
      <c r="I151" s="23">
        <v>4</v>
      </c>
      <c r="J151" s="23">
        <v>0</v>
      </c>
      <c r="K151" s="23">
        <f t="shared" si="9"/>
        <v>108.8</v>
      </c>
      <c r="L151" s="23">
        <f t="shared" si="10"/>
        <v>207660.06898347763</v>
      </c>
      <c r="M151" s="23">
        <v>0</v>
      </c>
      <c r="N151" s="23">
        <v>0</v>
      </c>
      <c r="O151" s="23">
        <v>7753.6180000000004</v>
      </c>
      <c r="P151" s="23">
        <f>O151+N151+M151+1</f>
        <v>7754.6180000000004</v>
      </c>
      <c r="Q151" s="23">
        <f>L151/P151</f>
        <v>26.778890847167148</v>
      </c>
      <c r="R151" s="23">
        <f t="shared" si="11"/>
        <v>9.6926301112507635E-2</v>
      </c>
    </row>
    <row r="152" spans="1:18" x14ac:dyDescent="0.25">
      <c r="A152" s="23" t="s">
        <v>351</v>
      </c>
      <c r="B152" s="23" t="s">
        <v>352</v>
      </c>
      <c r="C152" s="23">
        <v>1408.1461926048771</v>
      </c>
      <c r="D152" s="23">
        <v>2</v>
      </c>
      <c r="E152" s="23">
        <v>2</v>
      </c>
      <c r="F152" s="23">
        <v>1</v>
      </c>
      <c r="G152" s="23">
        <v>6.3</v>
      </c>
      <c r="H152" s="23">
        <v>4</v>
      </c>
      <c r="I152" s="23">
        <v>5</v>
      </c>
      <c r="J152" s="23">
        <v>0</v>
      </c>
      <c r="K152" s="23">
        <f t="shared" si="9"/>
        <v>8.3000000000000007</v>
      </c>
      <c r="L152" s="23">
        <f t="shared" si="10"/>
        <v>11687.61339862048</v>
      </c>
      <c r="M152" s="23">
        <v>0</v>
      </c>
      <c r="N152" s="23">
        <v>0</v>
      </c>
      <c r="O152" s="23">
        <v>12336.47</v>
      </c>
      <c r="P152" s="23">
        <f>O152+N152+M152+1</f>
        <v>12337.47</v>
      </c>
      <c r="Q152" s="23">
        <f>L152/P152</f>
        <v>0.94732659115851803</v>
      </c>
      <c r="R152" s="23">
        <f t="shared" si="11"/>
        <v>3.4288523356160346E-3</v>
      </c>
    </row>
    <row r="153" spans="1:18" x14ac:dyDescent="0.25">
      <c r="A153" s="23" t="s">
        <v>305</v>
      </c>
      <c r="B153" s="23" t="s">
        <v>306</v>
      </c>
      <c r="C153" s="23">
        <v>1759.1929022859599</v>
      </c>
      <c r="D153" s="23">
        <v>2</v>
      </c>
      <c r="E153" s="23">
        <v>1</v>
      </c>
      <c r="F153" s="23">
        <v>1</v>
      </c>
      <c r="G153" s="23">
        <v>16.5</v>
      </c>
      <c r="H153" s="23">
        <v>0</v>
      </c>
      <c r="I153" s="23">
        <v>4</v>
      </c>
      <c r="J153" s="23">
        <v>0</v>
      </c>
      <c r="K153" s="23">
        <f t="shared" si="9"/>
        <v>30.5</v>
      </c>
      <c r="L153" s="23">
        <f t="shared" si="10"/>
        <v>53655.383519721778</v>
      </c>
      <c r="M153" s="23">
        <v>1</v>
      </c>
      <c r="N153" s="23">
        <v>0</v>
      </c>
      <c r="O153" s="23">
        <v>11624.6</v>
      </c>
      <c r="P153" s="23">
        <f>O153+N153+M153+1</f>
        <v>11626.6</v>
      </c>
      <c r="Q153" s="23">
        <f>L153/P153</f>
        <v>4.6148816953986351</v>
      </c>
      <c r="R153" s="23">
        <f t="shared" si="11"/>
        <v>1.6703582510555197E-2</v>
      </c>
    </row>
    <row r="154" spans="1:18" x14ac:dyDescent="0.25">
      <c r="Q154" s="25">
        <f>SUM(Q2:Q153)</f>
        <v>27628.095305198363</v>
      </c>
      <c r="R154" s="25">
        <f t="shared" si="11"/>
        <v>100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6B856-6934-4198-9B6B-8D49903D2489}">
  <dimension ref="A1:R154"/>
  <sheetViews>
    <sheetView topLeftCell="A119" workbookViewId="0">
      <selection activeCell="A154" sqref="A154"/>
    </sheetView>
  </sheetViews>
  <sheetFormatPr defaultRowHeight="15" x14ac:dyDescent="0.25"/>
  <cols>
    <col min="1" max="16384" width="9.140625" style="23"/>
  </cols>
  <sheetData>
    <row r="1" spans="1:18" x14ac:dyDescent="0.25">
      <c r="A1" s="23" t="s">
        <v>71</v>
      </c>
      <c r="B1" s="23" t="s">
        <v>72</v>
      </c>
      <c r="C1" s="23" t="s">
        <v>73</v>
      </c>
      <c r="D1" s="23" t="s">
        <v>74</v>
      </c>
      <c r="E1" s="23" t="s">
        <v>75</v>
      </c>
      <c r="F1" s="23" t="s">
        <v>76</v>
      </c>
      <c r="G1" s="23" t="s">
        <v>77</v>
      </c>
      <c r="H1" s="23" t="s">
        <v>78</v>
      </c>
      <c r="I1" s="23" t="s">
        <v>79</v>
      </c>
      <c r="J1" s="23" t="s">
        <v>80</v>
      </c>
      <c r="K1" s="24" t="s">
        <v>81</v>
      </c>
      <c r="L1" s="24" t="s">
        <v>82</v>
      </c>
      <c r="M1" s="23" t="s">
        <v>83</v>
      </c>
      <c r="N1" s="23" t="s">
        <v>84</v>
      </c>
      <c r="O1" s="23" t="s">
        <v>85</v>
      </c>
      <c r="P1" s="23" t="s">
        <v>86</v>
      </c>
      <c r="Q1" s="23" t="s">
        <v>87</v>
      </c>
      <c r="R1" s="23" t="s">
        <v>88</v>
      </c>
    </row>
    <row r="2" spans="1:18" x14ac:dyDescent="0.25">
      <c r="A2" s="23" t="s">
        <v>380</v>
      </c>
      <c r="B2" s="23" t="s">
        <v>381</v>
      </c>
      <c r="C2" s="23">
        <v>658.98181260318142</v>
      </c>
      <c r="D2" s="23">
        <v>1</v>
      </c>
      <c r="E2" s="23">
        <v>1</v>
      </c>
      <c r="F2" s="23">
        <v>1</v>
      </c>
      <c r="G2" s="23">
        <v>3.7</v>
      </c>
      <c r="H2" s="23">
        <v>4</v>
      </c>
      <c r="I2" s="23">
        <v>5</v>
      </c>
      <c r="J2" s="23">
        <v>1</v>
      </c>
      <c r="K2" s="23">
        <f t="shared" ref="K2:K65" si="0">(3*D2)+E2+F2+G2-(3*H2)-I2-J2+10</f>
        <v>0.69999999999999929</v>
      </c>
      <c r="L2" s="23">
        <f t="shared" ref="L2:L65" si="1">K2*C2</f>
        <v>461.28726882222651</v>
      </c>
      <c r="M2" s="23">
        <v>0</v>
      </c>
      <c r="N2" s="23">
        <v>0</v>
      </c>
      <c r="O2" s="23">
        <v>11365.44</v>
      </c>
      <c r="P2" s="23">
        <f>O2+N2+M2+1</f>
        <v>11366.44</v>
      </c>
      <c r="Q2" s="23">
        <f>L2/P2</f>
        <v>4.058326695273335E-2</v>
      </c>
      <c r="R2" s="23">
        <f t="shared" ref="R2:R65" si="2">(Q2/$Q$154)*100</f>
        <v>1.4943864276431777E-4</v>
      </c>
    </row>
    <row r="3" spans="1:18" x14ac:dyDescent="0.25">
      <c r="A3" s="23" t="s">
        <v>297</v>
      </c>
      <c r="B3" s="23" t="s">
        <v>298</v>
      </c>
      <c r="C3" s="23">
        <v>4619.211258001219</v>
      </c>
      <c r="D3" s="23">
        <v>1</v>
      </c>
      <c r="E3" s="23">
        <v>1</v>
      </c>
      <c r="F3" s="23">
        <v>1</v>
      </c>
      <c r="G3" s="23">
        <v>37.1</v>
      </c>
      <c r="H3" s="23">
        <v>0</v>
      </c>
      <c r="I3" s="23">
        <v>4</v>
      </c>
      <c r="J3" s="23">
        <v>0</v>
      </c>
      <c r="K3" s="23">
        <f t="shared" si="0"/>
        <v>48.1</v>
      </c>
      <c r="L3" s="23">
        <f t="shared" si="1"/>
        <v>222184.06150985864</v>
      </c>
      <c r="M3" s="23">
        <v>0</v>
      </c>
      <c r="N3" s="23">
        <v>0</v>
      </c>
      <c r="O3" s="23">
        <v>15620.51</v>
      </c>
      <c r="P3" s="23">
        <f>O3+N3+M3+1</f>
        <v>15621.51</v>
      </c>
      <c r="Q3" s="23">
        <f>L3/P3</f>
        <v>14.222956776256497</v>
      </c>
      <c r="R3" s="23">
        <f t="shared" si="2"/>
        <v>5.2372800819973767E-2</v>
      </c>
    </row>
    <row r="4" spans="1:18" x14ac:dyDescent="0.25">
      <c r="A4" s="23" t="s">
        <v>267</v>
      </c>
      <c r="B4" s="23" t="s">
        <v>268</v>
      </c>
      <c r="C4" s="23">
        <v>5498.0566301085228</v>
      </c>
      <c r="D4" s="23">
        <v>1</v>
      </c>
      <c r="E4" s="23">
        <v>2</v>
      </c>
      <c r="F4" s="23">
        <v>1</v>
      </c>
      <c r="G4" s="23">
        <v>18.5</v>
      </c>
      <c r="H4" s="23">
        <v>3</v>
      </c>
      <c r="I4" s="23">
        <v>4</v>
      </c>
      <c r="J4" s="23">
        <v>1</v>
      </c>
      <c r="K4" s="23">
        <f t="shared" si="0"/>
        <v>20.5</v>
      </c>
      <c r="L4" s="23">
        <f t="shared" si="1"/>
        <v>112710.16091722471</v>
      </c>
      <c r="M4" s="23">
        <v>0</v>
      </c>
      <c r="N4" s="23">
        <v>0</v>
      </c>
      <c r="O4" s="23">
        <v>16998.09</v>
      </c>
      <c r="P4" s="23">
        <f>O4+N4+M4+1</f>
        <v>16999.09</v>
      </c>
      <c r="Q4" s="23">
        <f>L4/P4</f>
        <v>6.6303643852244276</v>
      </c>
      <c r="R4" s="23">
        <f t="shared" si="2"/>
        <v>2.441480760814093E-2</v>
      </c>
    </row>
    <row r="5" spans="1:18" x14ac:dyDescent="0.25">
      <c r="A5" s="23" t="s">
        <v>325</v>
      </c>
      <c r="B5" s="23" t="s">
        <v>326</v>
      </c>
      <c r="C5" s="23">
        <v>5423.6097351943699</v>
      </c>
      <c r="D5" s="23">
        <v>1</v>
      </c>
      <c r="E5" s="23">
        <v>1</v>
      </c>
      <c r="F5" s="23">
        <v>1</v>
      </c>
      <c r="G5" s="23">
        <v>18.5</v>
      </c>
      <c r="H5" s="23">
        <v>1</v>
      </c>
      <c r="I5" s="23">
        <v>5</v>
      </c>
      <c r="J5" s="23">
        <v>1</v>
      </c>
      <c r="K5" s="23">
        <f t="shared" si="0"/>
        <v>24.5</v>
      </c>
      <c r="L5" s="23">
        <f t="shared" si="1"/>
        <v>132878.43851226207</v>
      </c>
      <c r="M5" s="23">
        <v>0</v>
      </c>
      <c r="N5" s="23">
        <v>0</v>
      </c>
      <c r="O5" s="23">
        <v>13284.23</v>
      </c>
      <c r="P5" s="23">
        <f>O5+N5+M5+1</f>
        <v>13285.23</v>
      </c>
      <c r="Q5" s="23">
        <f>L5/P5</f>
        <v>10.001967486619508</v>
      </c>
      <c r="R5" s="23">
        <f t="shared" si="2"/>
        <v>3.6829968565962989E-2</v>
      </c>
    </row>
    <row r="6" spans="1:18" x14ac:dyDescent="0.25">
      <c r="A6" s="23" t="s">
        <v>209</v>
      </c>
      <c r="B6" s="23" t="s">
        <v>210</v>
      </c>
      <c r="C6" s="23">
        <v>12568.569815279661</v>
      </c>
      <c r="D6" s="23">
        <v>1</v>
      </c>
      <c r="E6" s="23">
        <v>0</v>
      </c>
      <c r="F6" s="23">
        <v>1</v>
      </c>
      <c r="G6" s="23">
        <v>14.4</v>
      </c>
      <c r="H6" s="23">
        <v>0</v>
      </c>
      <c r="I6" s="23">
        <v>4</v>
      </c>
      <c r="J6" s="23">
        <v>1</v>
      </c>
      <c r="K6" s="23">
        <f t="shared" si="0"/>
        <v>23.4</v>
      </c>
      <c r="L6" s="23">
        <f t="shared" si="1"/>
        <v>294104.53367754404</v>
      </c>
      <c r="M6" s="23">
        <v>0</v>
      </c>
      <c r="N6" s="23">
        <v>0</v>
      </c>
      <c r="O6" s="23">
        <v>11733.88</v>
      </c>
      <c r="P6" s="23">
        <f>O6+N6+M6+1</f>
        <v>11734.88</v>
      </c>
      <c r="Q6" s="23">
        <f>L6/P6</f>
        <v>25.062423618950007</v>
      </c>
      <c r="R6" s="23">
        <f t="shared" si="2"/>
        <v>9.2286670128414058E-2</v>
      </c>
    </row>
    <row r="7" spans="1:18" x14ac:dyDescent="0.25">
      <c r="A7" s="23" t="s">
        <v>317</v>
      </c>
      <c r="B7" s="23" t="s">
        <v>318</v>
      </c>
      <c r="C7" s="23">
        <v>3619.7763186573075</v>
      </c>
      <c r="D7" s="23">
        <v>1</v>
      </c>
      <c r="E7" s="23">
        <v>1</v>
      </c>
      <c r="F7" s="23">
        <v>1</v>
      </c>
      <c r="G7" s="23">
        <v>52.3</v>
      </c>
      <c r="H7" s="23">
        <v>0</v>
      </c>
      <c r="I7" s="23">
        <v>4</v>
      </c>
      <c r="J7" s="23">
        <v>1</v>
      </c>
      <c r="K7" s="23">
        <f t="shared" si="0"/>
        <v>62.3</v>
      </c>
      <c r="L7" s="23">
        <f t="shared" si="1"/>
        <v>225512.06465235024</v>
      </c>
      <c r="M7" s="23">
        <v>0</v>
      </c>
      <c r="N7" s="23">
        <v>0</v>
      </c>
      <c r="O7" s="23">
        <v>13581.9</v>
      </c>
      <c r="P7" s="23">
        <f>O7+N7+M7+1</f>
        <v>13582.9</v>
      </c>
      <c r="Q7" s="23">
        <f>L7/P7</f>
        <v>16.602644844057618</v>
      </c>
      <c r="R7" s="23">
        <f t="shared" si="2"/>
        <v>6.1135460451807323E-2</v>
      </c>
    </row>
    <row r="8" spans="1:18" x14ac:dyDescent="0.25">
      <c r="A8" s="23" t="s">
        <v>155</v>
      </c>
      <c r="B8" s="23" t="s">
        <v>156</v>
      </c>
      <c r="C8" s="23">
        <v>25156</v>
      </c>
      <c r="D8" s="23">
        <v>1</v>
      </c>
      <c r="E8" s="23">
        <v>1</v>
      </c>
      <c r="F8" s="23">
        <v>1</v>
      </c>
      <c r="G8" s="23">
        <v>30.3</v>
      </c>
      <c r="H8" s="23">
        <v>0</v>
      </c>
      <c r="I8" s="23">
        <v>1</v>
      </c>
      <c r="J8" s="23">
        <v>1</v>
      </c>
      <c r="K8" s="23">
        <f t="shared" si="0"/>
        <v>43.3</v>
      </c>
      <c r="L8" s="23">
        <f t="shared" si="1"/>
        <v>1089254.7999999998</v>
      </c>
      <c r="M8" s="23">
        <v>0</v>
      </c>
      <c r="N8" s="23">
        <v>0</v>
      </c>
      <c r="O8" s="23">
        <v>15354.32</v>
      </c>
      <c r="P8" s="23">
        <f>O8+N8+M8+1</f>
        <v>15355.32</v>
      </c>
      <c r="Q8" s="23">
        <f>L8/P8</f>
        <v>70.936639549029252</v>
      </c>
      <c r="R8" s="23">
        <f t="shared" si="2"/>
        <v>0.26120802814655081</v>
      </c>
    </row>
    <row r="9" spans="1:18" s="25" customFormat="1" x14ac:dyDescent="0.25">
      <c r="A9" s="25" t="s">
        <v>89</v>
      </c>
      <c r="B9" s="25" t="s">
        <v>90</v>
      </c>
      <c r="C9" s="25">
        <v>61886.958785456649</v>
      </c>
      <c r="D9" s="25">
        <v>2</v>
      </c>
      <c r="E9" s="25">
        <v>0</v>
      </c>
      <c r="F9" s="25">
        <v>1</v>
      </c>
      <c r="G9" s="25">
        <v>129.69999999999999</v>
      </c>
      <c r="H9" s="25">
        <v>0</v>
      </c>
      <c r="I9" s="25">
        <v>1</v>
      </c>
      <c r="J9" s="25">
        <v>1</v>
      </c>
      <c r="K9" s="25">
        <f t="shared" si="0"/>
        <v>144.69999999999999</v>
      </c>
      <c r="L9" s="25">
        <f t="shared" si="1"/>
        <v>8955042.9362555761</v>
      </c>
      <c r="M9" s="25">
        <v>0</v>
      </c>
      <c r="N9" s="25">
        <v>0</v>
      </c>
      <c r="O9" s="25">
        <v>1042.817</v>
      </c>
      <c r="P9" s="25">
        <f>O9+N9+M9+1</f>
        <v>1043.817</v>
      </c>
      <c r="Q9" s="25">
        <f>L9/P9</f>
        <v>8579.1311467963988</v>
      </c>
      <c r="R9" s="25">
        <f t="shared" si="2"/>
        <v>31.590697618492008</v>
      </c>
    </row>
    <row r="10" spans="1:18" x14ac:dyDescent="0.25">
      <c r="A10" s="23" t="s">
        <v>117</v>
      </c>
      <c r="B10" s="23" t="s">
        <v>118</v>
      </c>
      <c r="C10" s="23">
        <v>51127.076155812116</v>
      </c>
      <c r="D10" s="23">
        <v>1</v>
      </c>
      <c r="E10" s="23">
        <v>0</v>
      </c>
      <c r="F10" s="23">
        <v>1</v>
      </c>
      <c r="G10" s="23">
        <v>88.7</v>
      </c>
      <c r="H10" s="23">
        <v>0</v>
      </c>
      <c r="I10" s="23">
        <v>2</v>
      </c>
      <c r="J10" s="23">
        <v>1</v>
      </c>
      <c r="K10" s="23">
        <f t="shared" si="0"/>
        <v>99.7</v>
      </c>
      <c r="L10" s="23">
        <f t="shared" si="1"/>
        <v>5097369.4927344685</v>
      </c>
      <c r="M10" s="23">
        <v>0</v>
      </c>
      <c r="N10" s="23">
        <v>0</v>
      </c>
      <c r="O10" s="23">
        <v>15931.75</v>
      </c>
      <c r="P10" s="23">
        <f>O10+N10+M10+1</f>
        <v>15932.75</v>
      </c>
      <c r="Q10" s="23">
        <f>L10/P10</f>
        <v>319.93030033951885</v>
      </c>
      <c r="R10" s="23">
        <f t="shared" si="2"/>
        <v>1.1780705066844839</v>
      </c>
    </row>
    <row r="11" spans="1:18" x14ac:dyDescent="0.25">
      <c r="A11" s="23" t="s">
        <v>353</v>
      </c>
      <c r="B11" s="23" t="s">
        <v>354</v>
      </c>
      <c r="C11" s="23">
        <v>7884.1902355696784</v>
      </c>
      <c r="D11" s="23">
        <v>1</v>
      </c>
      <c r="E11" s="23">
        <v>1</v>
      </c>
      <c r="F11" s="23">
        <v>1</v>
      </c>
      <c r="G11" s="23">
        <v>30.7</v>
      </c>
      <c r="H11" s="23">
        <v>4</v>
      </c>
      <c r="I11" s="23">
        <v>4</v>
      </c>
      <c r="J11" s="23">
        <v>1</v>
      </c>
      <c r="K11" s="23">
        <f t="shared" si="0"/>
        <v>28.700000000000003</v>
      </c>
      <c r="L11" s="23">
        <f t="shared" si="1"/>
        <v>226276.25976084979</v>
      </c>
      <c r="M11" s="23">
        <v>0</v>
      </c>
      <c r="N11" s="23">
        <v>0</v>
      </c>
      <c r="O11" s="23">
        <v>13167.62</v>
      </c>
      <c r="P11" s="23">
        <f>O11+N11+M11+1</f>
        <v>13168.62</v>
      </c>
      <c r="Q11" s="23">
        <f>L11/P11</f>
        <v>17.182989543387976</v>
      </c>
      <c r="R11" s="23">
        <f t="shared" si="2"/>
        <v>6.3272447705800525E-2</v>
      </c>
    </row>
    <row r="12" spans="1:18" x14ac:dyDescent="0.25">
      <c r="A12" s="23" t="s">
        <v>145</v>
      </c>
      <c r="B12" s="23" t="s">
        <v>146</v>
      </c>
      <c r="C12" s="23">
        <v>22217.494139207527</v>
      </c>
      <c r="D12" s="23">
        <v>2</v>
      </c>
      <c r="E12" s="23">
        <v>2</v>
      </c>
      <c r="F12" s="23">
        <v>1</v>
      </c>
      <c r="G12" s="23">
        <v>76</v>
      </c>
      <c r="H12" s="23">
        <v>0</v>
      </c>
      <c r="I12" s="23">
        <v>2</v>
      </c>
      <c r="J12" s="23">
        <v>1</v>
      </c>
      <c r="K12" s="23">
        <f t="shared" si="0"/>
        <v>92</v>
      </c>
      <c r="L12" s="23">
        <f t="shared" si="1"/>
        <v>2044009.4608070925</v>
      </c>
      <c r="M12" s="23">
        <v>1</v>
      </c>
      <c r="N12" s="23">
        <v>0</v>
      </c>
      <c r="O12" s="23">
        <v>15464.67</v>
      </c>
      <c r="P12" s="23">
        <f>O12+N12+M12+1</f>
        <v>15466.67</v>
      </c>
      <c r="Q12" s="23">
        <f>L12/P12</f>
        <v>132.15575562206297</v>
      </c>
      <c r="R12" s="23">
        <f t="shared" si="2"/>
        <v>0.48663348804953244</v>
      </c>
    </row>
    <row r="13" spans="1:18" x14ac:dyDescent="0.25">
      <c r="A13" s="23" t="s">
        <v>163</v>
      </c>
      <c r="B13" s="23" t="s">
        <v>164</v>
      </c>
      <c r="C13" s="23">
        <v>24868.37749495358</v>
      </c>
      <c r="D13" s="23">
        <v>2</v>
      </c>
      <c r="E13" s="23">
        <v>1</v>
      </c>
      <c r="F13" s="23">
        <v>1</v>
      </c>
      <c r="G13" s="23">
        <v>63</v>
      </c>
      <c r="H13" s="23">
        <v>1</v>
      </c>
      <c r="I13" s="23">
        <v>3</v>
      </c>
      <c r="J13" s="23">
        <v>1</v>
      </c>
      <c r="K13" s="23">
        <f t="shared" si="0"/>
        <v>74</v>
      </c>
      <c r="L13" s="23">
        <f t="shared" si="1"/>
        <v>1840259.9346265648</v>
      </c>
      <c r="M13" s="23">
        <v>0</v>
      </c>
      <c r="N13" s="23">
        <v>0</v>
      </c>
      <c r="O13" s="23">
        <v>12388.36</v>
      </c>
      <c r="P13" s="23">
        <f>O13+N13+M13+1</f>
        <v>12389.36</v>
      </c>
      <c r="Q13" s="23">
        <f>L13/P13</f>
        <v>148.53551229656452</v>
      </c>
      <c r="R13" s="23">
        <f t="shared" si="2"/>
        <v>0.5469482135519953</v>
      </c>
    </row>
    <row r="14" spans="1:18" x14ac:dyDescent="0.25">
      <c r="A14" s="23" t="s">
        <v>287</v>
      </c>
      <c r="B14" s="23" t="s">
        <v>288</v>
      </c>
      <c r="C14" s="23">
        <v>1092.6681523846153</v>
      </c>
      <c r="D14" s="23">
        <v>2</v>
      </c>
      <c r="E14" s="23">
        <v>1</v>
      </c>
      <c r="F14" s="23">
        <v>1</v>
      </c>
      <c r="G14" s="23">
        <v>42.1</v>
      </c>
      <c r="H14" s="23">
        <v>1</v>
      </c>
      <c r="I14" s="23">
        <v>4</v>
      </c>
      <c r="J14" s="23">
        <v>1</v>
      </c>
      <c r="K14" s="23">
        <f t="shared" si="0"/>
        <v>52.1</v>
      </c>
      <c r="L14" s="23">
        <f t="shared" si="1"/>
        <v>56928.01073923846</v>
      </c>
      <c r="M14" s="23">
        <v>0</v>
      </c>
      <c r="N14" s="23">
        <v>0</v>
      </c>
      <c r="O14" s="23">
        <v>9022.9969999999994</v>
      </c>
      <c r="P14" s="23">
        <f>O14+N14+M14+1</f>
        <v>9023.9969999999994</v>
      </c>
      <c r="Q14" s="23">
        <f>L14/P14</f>
        <v>6.308513925618378</v>
      </c>
      <c r="R14" s="23">
        <f t="shared" si="2"/>
        <v>2.3229666552034789E-2</v>
      </c>
    </row>
    <row r="15" spans="1:18" x14ac:dyDescent="0.25">
      <c r="A15" s="23" t="s">
        <v>273</v>
      </c>
      <c r="B15" s="23" t="s">
        <v>274</v>
      </c>
      <c r="C15" s="23">
        <v>8040.0475569713344</v>
      </c>
      <c r="D15" s="23">
        <v>1</v>
      </c>
      <c r="E15" s="23">
        <v>1</v>
      </c>
      <c r="F15" s="23">
        <v>1</v>
      </c>
      <c r="G15" s="23">
        <v>24.5</v>
      </c>
      <c r="H15" s="23">
        <v>0</v>
      </c>
      <c r="I15" s="23">
        <v>4</v>
      </c>
      <c r="J15" s="23">
        <v>1</v>
      </c>
      <c r="K15" s="23">
        <f t="shared" si="0"/>
        <v>34.5</v>
      </c>
      <c r="L15" s="23">
        <f t="shared" si="1"/>
        <v>277381.64071551105</v>
      </c>
      <c r="M15" s="23">
        <v>0</v>
      </c>
      <c r="N15" s="23">
        <v>0</v>
      </c>
      <c r="O15" s="23">
        <v>15134.58</v>
      </c>
      <c r="P15" s="23">
        <f>O15+N15+M15+1</f>
        <v>15135.58</v>
      </c>
      <c r="Q15" s="23">
        <f>L15/P15</f>
        <v>18.326462594463578</v>
      </c>
      <c r="R15" s="23">
        <f t="shared" si="2"/>
        <v>6.7483026932685625E-2</v>
      </c>
    </row>
    <row r="16" spans="1:18" x14ac:dyDescent="0.25">
      <c r="A16" s="23" t="s">
        <v>121</v>
      </c>
      <c r="B16" s="23" t="s">
        <v>122</v>
      </c>
      <c r="C16" s="23">
        <v>47516.521136408817</v>
      </c>
      <c r="D16" s="23">
        <v>1</v>
      </c>
      <c r="E16" s="23">
        <v>0</v>
      </c>
      <c r="F16" s="23">
        <v>1</v>
      </c>
      <c r="G16" s="23">
        <v>58</v>
      </c>
      <c r="H16" s="23">
        <v>0</v>
      </c>
      <c r="I16" s="23">
        <v>2</v>
      </c>
      <c r="J16" s="23">
        <v>1</v>
      </c>
      <c r="K16" s="23">
        <f t="shared" si="0"/>
        <v>69</v>
      </c>
      <c r="L16" s="23">
        <f t="shared" si="1"/>
        <v>3278639.9584122086</v>
      </c>
      <c r="M16" s="23">
        <v>0</v>
      </c>
      <c r="N16" s="23">
        <v>0</v>
      </c>
      <c r="O16" s="23">
        <v>16734.73</v>
      </c>
      <c r="P16" s="23">
        <f>O16+N16+M16+1</f>
        <v>16735.73</v>
      </c>
      <c r="Q16" s="23">
        <f>L16/P16</f>
        <v>195.9065997367434</v>
      </c>
      <c r="R16" s="23">
        <f t="shared" si="2"/>
        <v>0.72138146017984883</v>
      </c>
    </row>
    <row r="17" spans="1:18" x14ac:dyDescent="0.25">
      <c r="A17" s="23" t="s">
        <v>201</v>
      </c>
      <c r="B17" s="23" t="s">
        <v>202</v>
      </c>
      <c r="C17" s="23">
        <v>4744</v>
      </c>
      <c r="D17" s="23">
        <v>2</v>
      </c>
      <c r="E17" s="23">
        <v>1</v>
      </c>
      <c r="F17" s="23">
        <v>1</v>
      </c>
      <c r="G17" s="23">
        <v>56.2</v>
      </c>
      <c r="H17" s="23">
        <v>0</v>
      </c>
      <c r="I17" s="23">
        <v>3</v>
      </c>
      <c r="J17" s="23">
        <v>1</v>
      </c>
      <c r="K17" s="23">
        <f t="shared" si="0"/>
        <v>70.2</v>
      </c>
      <c r="L17" s="23">
        <f t="shared" si="1"/>
        <v>333028.8</v>
      </c>
      <c r="M17" s="23">
        <v>1</v>
      </c>
      <c r="N17" s="23">
        <v>0</v>
      </c>
      <c r="O17" s="23">
        <v>14001.13</v>
      </c>
      <c r="P17" s="23">
        <f>O17+N17+M17+1</f>
        <v>14003.13</v>
      </c>
      <c r="Q17" s="23">
        <f>L17/P17</f>
        <v>23.782454351277178</v>
      </c>
      <c r="R17" s="23">
        <f t="shared" si="2"/>
        <v>8.7573474653938277E-2</v>
      </c>
    </row>
    <row r="18" spans="1:18" x14ac:dyDescent="0.25">
      <c r="A18" s="23" t="s">
        <v>339</v>
      </c>
      <c r="B18" s="23" t="s">
        <v>340</v>
      </c>
      <c r="C18" s="23">
        <v>825.30618380062981</v>
      </c>
      <c r="D18" s="23">
        <v>1</v>
      </c>
      <c r="E18" s="23">
        <v>1</v>
      </c>
      <c r="F18" s="23">
        <v>1</v>
      </c>
      <c r="G18" s="23">
        <v>25.1</v>
      </c>
      <c r="H18" s="23">
        <v>0</v>
      </c>
      <c r="I18" s="23">
        <v>4</v>
      </c>
      <c r="J18" s="23">
        <v>0</v>
      </c>
      <c r="K18" s="23">
        <f t="shared" si="0"/>
        <v>36.1</v>
      </c>
      <c r="L18" s="23">
        <f t="shared" si="1"/>
        <v>29793.553235202737</v>
      </c>
      <c r="M18" s="23">
        <v>0</v>
      </c>
      <c r="N18" s="23">
        <v>0</v>
      </c>
      <c r="O18" s="23">
        <v>15333.47</v>
      </c>
      <c r="P18" s="23">
        <f>O18+N18+M18+1</f>
        <v>15334.47</v>
      </c>
      <c r="Q18" s="23">
        <f>L18/P18</f>
        <v>1.9429137906430896</v>
      </c>
      <c r="R18" s="23">
        <f t="shared" si="2"/>
        <v>7.1543377771912933E-3</v>
      </c>
    </row>
    <row r="19" spans="1:18" x14ac:dyDescent="0.25">
      <c r="A19" s="23" t="s">
        <v>281</v>
      </c>
      <c r="B19" s="23" t="s">
        <v>282</v>
      </c>
      <c r="C19" s="23">
        <v>2380.9069615500025</v>
      </c>
      <c r="D19" s="23">
        <v>1</v>
      </c>
      <c r="E19" s="23">
        <v>1</v>
      </c>
      <c r="F19" s="23">
        <v>1</v>
      </c>
      <c r="G19" s="23">
        <v>45.1</v>
      </c>
      <c r="H19" s="23">
        <v>0</v>
      </c>
      <c r="I19" s="23">
        <v>2</v>
      </c>
      <c r="J19" s="23">
        <v>0</v>
      </c>
      <c r="K19" s="23">
        <f t="shared" si="0"/>
        <v>58.1</v>
      </c>
      <c r="L19" s="23">
        <f t="shared" si="1"/>
        <v>138330.69446605514</v>
      </c>
      <c r="M19" s="23">
        <v>0</v>
      </c>
      <c r="N19" s="23">
        <v>0</v>
      </c>
      <c r="O19" s="23">
        <v>9368.8240000000005</v>
      </c>
      <c r="P19" s="23">
        <f>O19+N19+M19+1</f>
        <v>9369.8240000000005</v>
      </c>
      <c r="Q19" s="23">
        <f>L19/P19</f>
        <v>14.763425061778655</v>
      </c>
      <c r="R19" s="23">
        <f t="shared" si="2"/>
        <v>5.4362952257009552E-2</v>
      </c>
    </row>
    <row r="20" spans="1:18" x14ac:dyDescent="0.25">
      <c r="A20" s="23" t="s">
        <v>261</v>
      </c>
      <c r="B20" s="23" t="s">
        <v>262</v>
      </c>
      <c r="C20" s="23">
        <v>3235.7695293797092</v>
      </c>
      <c r="D20" s="23">
        <v>1</v>
      </c>
      <c r="E20" s="23">
        <v>1</v>
      </c>
      <c r="F20" s="23">
        <v>1</v>
      </c>
      <c r="G20" s="23">
        <v>48.8</v>
      </c>
      <c r="H20" s="23">
        <v>1</v>
      </c>
      <c r="I20" s="23">
        <v>4</v>
      </c>
      <c r="J20" s="23">
        <v>1</v>
      </c>
      <c r="K20" s="23">
        <f t="shared" si="0"/>
        <v>55.8</v>
      </c>
      <c r="L20" s="23">
        <f t="shared" si="1"/>
        <v>180555.93973938777</v>
      </c>
      <c r="M20" s="23">
        <v>0</v>
      </c>
      <c r="N20" s="23">
        <v>0</v>
      </c>
      <c r="O20" s="23">
        <v>12976.39</v>
      </c>
      <c r="P20" s="23">
        <f>O20+N20+M20+1</f>
        <v>12977.39</v>
      </c>
      <c r="Q20" s="23">
        <f>L20/P20</f>
        <v>13.913116561911739</v>
      </c>
      <c r="R20" s="23">
        <f t="shared" si="2"/>
        <v>5.123188475820345E-2</v>
      </c>
    </row>
    <row r="21" spans="1:18" x14ac:dyDescent="0.25">
      <c r="A21" s="23" t="s">
        <v>255</v>
      </c>
      <c r="B21" s="23" t="s">
        <v>256</v>
      </c>
      <c r="C21" s="23">
        <v>4805.2439474625862</v>
      </c>
      <c r="D21" s="23">
        <v>1</v>
      </c>
      <c r="E21" s="23">
        <v>2</v>
      </c>
      <c r="F21" s="23">
        <v>1</v>
      </c>
      <c r="G21" s="23">
        <v>61</v>
      </c>
      <c r="H21" s="23">
        <v>2</v>
      </c>
      <c r="I21" s="23">
        <v>4</v>
      </c>
      <c r="J21" s="23">
        <v>1</v>
      </c>
      <c r="K21" s="23">
        <f t="shared" si="0"/>
        <v>66</v>
      </c>
      <c r="L21" s="23">
        <f t="shared" si="1"/>
        <v>317146.10053253069</v>
      </c>
      <c r="M21" s="23">
        <v>0</v>
      </c>
      <c r="N21" s="23">
        <v>0</v>
      </c>
      <c r="O21" s="23">
        <v>15764.51</v>
      </c>
      <c r="P21" s="23">
        <f>O21+N21+M21+1</f>
        <v>15765.51</v>
      </c>
      <c r="Q21" s="23">
        <f>L21/P21</f>
        <v>20.116450437222181</v>
      </c>
      <c r="R21" s="23">
        <f t="shared" si="2"/>
        <v>7.4074249716647791E-2</v>
      </c>
    </row>
    <row r="22" spans="1:18" x14ac:dyDescent="0.25">
      <c r="A22" s="23" t="s">
        <v>299</v>
      </c>
      <c r="B22" s="23" t="s">
        <v>300</v>
      </c>
      <c r="C22" s="23">
        <v>7123.3422674411941</v>
      </c>
      <c r="D22" s="23">
        <v>1</v>
      </c>
      <c r="E22" s="23">
        <v>1</v>
      </c>
      <c r="F22" s="23">
        <v>1</v>
      </c>
      <c r="G22" s="23">
        <v>31.9</v>
      </c>
      <c r="H22" s="23">
        <v>0</v>
      </c>
      <c r="I22" s="23">
        <v>2</v>
      </c>
      <c r="J22" s="23">
        <v>0</v>
      </c>
      <c r="K22" s="23">
        <f t="shared" si="0"/>
        <v>44.9</v>
      </c>
      <c r="L22" s="23">
        <f t="shared" si="1"/>
        <v>319838.06780810963</v>
      </c>
      <c r="M22" s="23">
        <v>1</v>
      </c>
      <c r="N22" s="23">
        <v>0</v>
      </c>
      <c r="O22" s="23">
        <v>11068.07</v>
      </c>
      <c r="P22" s="23">
        <f>O22+N22+M22+1</f>
        <v>11070.07</v>
      </c>
      <c r="Q22" s="23">
        <f>L22/P22</f>
        <v>28.892145018785754</v>
      </c>
      <c r="R22" s="23">
        <f t="shared" si="2"/>
        <v>0.10638874744080676</v>
      </c>
    </row>
    <row r="23" spans="1:18" x14ac:dyDescent="0.25">
      <c r="A23" s="23" t="s">
        <v>199</v>
      </c>
      <c r="B23" s="23" t="s">
        <v>200</v>
      </c>
      <c r="C23" s="23">
        <v>11384.618136944808</v>
      </c>
      <c r="D23" s="23">
        <v>1</v>
      </c>
      <c r="E23" s="23">
        <v>0</v>
      </c>
      <c r="F23" s="23">
        <v>1</v>
      </c>
      <c r="G23" s="23">
        <v>31.9</v>
      </c>
      <c r="H23" s="23">
        <v>1</v>
      </c>
      <c r="I23" s="23">
        <v>3</v>
      </c>
      <c r="J23" s="23">
        <v>1</v>
      </c>
      <c r="K23" s="23">
        <f t="shared" si="0"/>
        <v>38.9</v>
      </c>
      <c r="L23" s="23">
        <f t="shared" si="1"/>
        <v>442861.64552715298</v>
      </c>
      <c r="M23" s="23">
        <v>0</v>
      </c>
      <c r="N23" s="23">
        <v>0</v>
      </c>
      <c r="O23" s="23">
        <v>14070.8</v>
      </c>
      <c r="P23" s="23">
        <f>O23+N23+M23+1</f>
        <v>14071.8</v>
      </c>
      <c r="Q23" s="23">
        <f>L23/P23</f>
        <v>31.471570483317912</v>
      </c>
      <c r="R23" s="23">
        <f t="shared" si="2"/>
        <v>0.11588689457076433</v>
      </c>
    </row>
    <row r="24" spans="1:18" x14ac:dyDescent="0.25">
      <c r="A24" s="23" t="s">
        <v>135</v>
      </c>
      <c r="B24" s="23" t="s">
        <v>136</v>
      </c>
      <c r="C24" s="23">
        <v>41344.040089590351</v>
      </c>
      <c r="D24" s="23">
        <v>2</v>
      </c>
      <c r="E24" s="23">
        <v>1</v>
      </c>
      <c r="F24" s="23">
        <v>1</v>
      </c>
      <c r="G24" s="23">
        <v>32.9</v>
      </c>
      <c r="H24" s="23">
        <v>0</v>
      </c>
      <c r="I24" s="23">
        <v>3</v>
      </c>
      <c r="J24" s="23">
        <v>1</v>
      </c>
      <c r="K24" s="23">
        <f t="shared" si="0"/>
        <v>46.9</v>
      </c>
      <c r="L24" s="23">
        <f t="shared" si="1"/>
        <v>1939035.4802017873</v>
      </c>
      <c r="M24" s="23">
        <v>0</v>
      </c>
      <c r="N24" s="23">
        <v>0</v>
      </c>
      <c r="O24" s="23">
        <v>5727.2539999999999</v>
      </c>
      <c r="P24" s="23">
        <f>O24+N24+M24+1</f>
        <v>5728.2539999999999</v>
      </c>
      <c r="Q24" s="23">
        <f>L24/P24</f>
        <v>338.50375353498418</v>
      </c>
      <c r="R24" s="23">
        <f t="shared" si="2"/>
        <v>1.246463020283983</v>
      </c>
    </row>
    <row r="25" spans="1:18" x14ac:dyDescent="0.25">
      <c r="A25" s="23" t="s">
        <v>243</v>
      </c>
      <c r="B25" s="23" t="s">
        <v>244</v>
      </c>
      <c r="C25" s="23">
        <v>7712.7639109297479</v>
      </c>
      <c r="D25" s="23">
        <v>1</v>
      </c>
      <c r="E25" s="23">
        <v>1</v>
      </c>
      <c r="F25" s="23">
        <v>1</v>
      </c>
      <c r="G25" s="23">
        <v>60.7</v>
      </c>
      <c r="H25" s="23">
        <v>0</v>
      </c>
      <c r="I25" s="23">
        <v>3</v>
      </c>
      <c r="J25" s="23">
        <v>1</v>
      </c>
      <c r="K25" s="23">
        <f t="shared" si="0"/>
        <v>71.7</v>
      </c>
      <c r="L25" s="23">
        <f t="shared" si="1"/>
        <v>553005.17241366289</v>
      </c>
      <c r="M25" s="23">
        <v>0</v>
      </c>
      <c r="N25" s="23">
        <v>0</v>
      </c>
      <c r="O25" s="23">
        <v>15357.47</v>
      </c>
      <c r="P25" s="23">
        <f>O25+N25+M25+1</f>
        <v>15358.47</v>
      </c>
      <c r="Q25" s="23">
        <f>L25/P25</f>
        <v>36.006527500048044</v>
      </c>
      <c r="R25" s="23">
        <f t="shared" si="2"/>
        <v>0.13258584151271391</v>
      </c>
    </row>
    <row r="26" spans="1:18" x14ac:dyDescent="0.25">
      <c r="A26" s="23" t="s">
        <v>349</v>
      </c>
      <c r="B26" s="23" t="s">
        <v>350</v>
      </c>
      <c r="C26" s="23">
        <v>713.10637785782103</v>
      </c>
      <c r="D26" s="23">
        <v>1</v>
      </c>
      <c r="E26" s="23">
        <v>1</v>
      </c>
      <c r="F26" s="23">
        <v>1</v>
      </c>
      <c r="G26" s="23">
        <v>28</v>
      </c>
      <c r="H26" s="23">
        <v>0</v>
      </c>
      <c r="I26" s="23">
        <v>4</v>
      </c>
      <c r="J26" s="23">
        <v>1</v>
      </c>
      <c r="K26" s="23">
        <f t="shared" si="0"/>
        <v>38</v>
      </c>
      <c r="L26" s="23">
        <f t="shared" si="1"/>
        <v>27098.042358597198</v>
      </c>
      <c r="M26" s="23">
        <v>0</v>
      </c>
      <c r="N26" s="23">
        <v>0</v>
      </c>
      <c r="O26" s="23">
        <v>16141.25</v>
      </c>
      <c r="P26" s="23">
        <f>O26+N26+M26+1</f>
        <v>16142.25</v>
      </c>
      <c r="Q26" s="23">
        <f>L26/P26</f>
        <v>1.6787029291825613</v>
      </c>
      <c r="R26" s="23">
        <f t="shared" si="2"/>
        <v>6.1814414210098626E-3</v>
      </c>
    </row>
    <row r="27" spans="1:18" x14ac:dyDescent="0.25">
      <c r="A27" s="23" t="s">
        <v>363</v>
      </c>
      <c r="B27" s="23" t="s">
        <v>364</v>
      </c>
      <c r="C27" s="23">
        <v>286.00234203609983</v>
      </c>
      <c r="D27" s="23">
        <v>2</v>
      </c>
      <c r="E27" s="23">
        <v>2</v>
      </c>
      <c r="F27" s="23">
        <v>1</v>
      </c>
      <c r="G27" s="23">
        <v>17.2</v>
      </c>
      <c r="H27" s="23">
        <v>1</v>
      </c>
      <c r="I27" s="23">
        <v>4</v>
      </c>
      <c r="J27" s="23">
        <v>0</v>
      </c>
      <c r="K27" s="23">
        <f t="shared" si="0"/>
        <v>29.2</v>
      </c>
      <c r="L27" s="23">
        <f t="shared" si="1"/>
        <v>8351.2683874541144</v>
      </c>
      <c r="M27" s="23">
        <v>0</v>
      </c>
      <c r="N27" s="23">
        <v>0</v>
      </c>
      <c r="O27" s="23">
        <v>12441.86</v>
      </c>
      <c r="P27" s="23">
        <f>O27+N27+M27+1</f>
        <v>12442.86</v>
      </c>
      <c r="Q27" s="23">
        <f>L27/P27</f>
        <v>0.67116952111123274</v>
      </c>
      <c r="R27" s="23">
        <f t="shared" si="2"/>
        <v>2.471428986149782E-3</v>
      </c>
    </row>
    <row r="28" spans="1:18" x14ac:dyDescent="0.25">
      <c r="A28" s="23" t="s">
        <v>382</v>
      </c>
      <c r="B28" s="23" t="s">
        <v>383</v>
      </c>
      <c r="C28" s="23">
        <v>1090.1150930974356</v>
      </c>
      <c r="D28" s="23">
        <v>1</v>
      </c>
      <c r="E28" s="23">
        <v>1</v>
      </c>
      <c r="F28" s="23">
        <v>1</v>
      </c>
      <c r="G28" s="23">
        <v>54.3</v>
      </c>
      <c r="H28" s="23">
        <v>2</v>
      </c>
      <c r="I28" s="23">
        <v>4</v>
      </c>
      <c r="J28" s="23">
        <v>1</v>
      </c>
      <c r="K28" s="23">
        <f t="shared" si="0"/>
        <v>58.3</v>
      </c>
      <c r="L28" s="23">
        <f t="shared" si="1"/>
        <v>63553.709927580494</v>
      </c>
      <c r="M28" s="23">
        <v>0</v>
      </c>
      <c r="N28" s="23">
        <v>0</v>
      </c>
      <c r="O28" s="23">
        <v>6990.3429999999998</v>
      </c>
      <c r="P28" s="23">
        <f>O28+N28+M28+1</f>
        <v>6991.3429999999998</v>
      </c>
      <c r="Q28" s="23">
        <f>L28/P28</f>
        <v>9.0903435759882605</v>
      </c>
      <c r="R28" s="23">
        <f t="shared" si="2"/>
        <v>3.347312102397234E-2</v>
      </c>
    </row>
    <row r="29" spans="1:18" x14ac:dyDescent="0.25">
      <c r="A29" s="23" t="s">
        <v>341</v>
      </c>
      <c r="B29" s="23" t="s">
        <v>342</v>
      </c>
      <c r="C29" s="23">
        <v>1429.2614620911879</v>
      </c>
      <c r="D29" s="23">
        <v>2</v>
      </c>
      <c r="E29" s="23">
        <v>1</v>
      </c>
      <c r="F29" s="23">
        <v>1</v>
      </c>
      <c r="G29" s="23">
        <v>15.3</v>
      </c>
      <c r="H29" s="23">
        <v>2</v>
      </c>
      <c r="I29" s="23">
        <v>4</v>
      </c>
      <c r="J29" s="23">
        <v>1</v>
      </c>
      <c r="K29" s="23">
        <f t="shared" si="0"/>
        <v>22.3</v>
      </c>
      <c r="L29" s="23">
        <f t="shared" si="1"/>
        <v>31872.530604633492</v>
      </c>
      <c r="M29" s="23">
        <v>1</v>
      </c>
      <c r="N29" s="23">
        <v>0</v>
      </c>
      <c r="O29" s="23">
        <v>14448.03</v>
      </c>
      <c r="P29" s="23">
        <f>O29+N29+M29+1</f>
        <v>14450.03</v>
      </c>
      <c r="Q29" s="23">
        <f>L29/P29</f>
        <v>2.2057068812060243</v>
      </c>
      <c r="R29" s="23">
        <f t="shared" si="2"/>
        <v>8.1220135147632381E-3</v>
      </c>
    </row>
    <row r="30" spans="1:18" x14ac:dyDescent="0.25">
      <c r="A30" s="23" t="s">
        <v>233</v>
      </c>
      <c r="B30" s="23" t="s">
        <v>234</v>
      </c>
      <c r="C30" s="23">
        <v>50271.074871388817</v>
      </c>
      <c r="D30" s="23">
        <v>2</v>
      </c>
      <c r="E30" s="23">
        <v>0</v>
      </c>
      <c r="F30" s="23">
        <v>1</v>
      </c>
      <c r="G30" s="23">
        <v>127</v>
      </c>
      <c r="H30" s="23">
        <v>1</v>
      </c>
      <c r="I30" s="23">
        <v>1</v>
      </c>
      <c r="J30" s="23">
        <v>1</v>
      </c>
      <c r="K30" s="23">
        <f t="shared" si="0"/>
        <v>139</v>
      </c>
      <c r="L30" s="23">
        <f t="shared" si="1"/>
        <v>6987679.407123046</v>
      </c>
      <c r="M30" s="23">
        <v>1</v>
      </c>
      <c r="N30" s="23">
        <v>0</v>
      </c>
      <c r="O30" s="23">
        <v>16123</v>
      </c>
      <c r="P30" s="23">
        <f>O30+N30+M30+1</f>
        <v>16125</v>
      </c>
      <c r="Q30" s="23">
        <f>L30/P30</f>
        <v>433.34445935646795</v>
      </c>
      <c r="R30" s="23">
        <f t="shared" si="2"/>
        <v>1.5956923313022255</v>
      </c>
    </row>
    <row r="31" spans="1:18" x14ac:dyDescent="0.25">
      <c r="A31" s="23" t="s">
        <v>139</v>
      </c>
      <c r="B31" s="23" t="s">
        <v>140</v>
      </c>
      <c r="C31" s="23">
        <v>3641.1081666746682</v>
      </c>
      <c r="D31" s="23">
        <v>1</v>
      </c>
      <c r="E31" s="23">
        <v>1</v>
      </c>
      <c r="F31" s="23">
        <v>1</v>
      </c>
      <c r="G31" s="23">
        <v>62.9</v>
      </c>
      <c r="H31" s="23">
        <v>0</v>
      </c>
      <c r="I31" s="23">
        <v>3</v>
      </c>
      <c r="J31" s="23">
        <v>0</v>
      </c>
      <c r="K31" s="23">
        <f t="shared" si="0"/>
        <v>74.900000000000006</v>
      </c>
      <c r="L31" s="23">
        <f t="shared" si="1"/>
        <v>272719.00168393267</v>
      </c>
      <c r="M31" s="23">
        <v>0</v>
      </c>
      <c r="N31" s="23">
        <v>0</v>
      </c>
      <c r="O31" s="23">
        <v>17648.86</v>
      </c>
      <c r="P31" s="23">
        <f>O31+N31+M31+1</f>
        <v>17649.86</v>
      </c>
      <c r="Q31" s="23">
        <f>L31/P31</f>
        <v>15.451624074294791</v>
      </c>
      <c r="R31" s="23">
        <f t="shared" si="2"/>
        <v>5.689708846891027E-2</v>
      </c>
    </row>
    <row r="32" spans="1:18" x14ac:dyDescent="0.25">
      <c r="A32" s="23" t="s">
        <v>361</v>
      </c>
      <c r="B32" s="23" t="s">
        <v>362</v>
      </c>
      <c r="C32" s="23">
        <v>371.10962365357648</v>
      </c>
      <c r="D32" s="23">
        <v>1</v>
      </c>
      <c r="E32" s="23">
        <v>1</v>
      </c>
      <c r="F32" s="23">
        <v>1</v>
      </c>
      <c r="G32" s="23">
        <v>13.6</v>
      </c>
      <c r="H32" s="23">
        <v>3</v>
      </c>
      <c r="I32" s="23">
        <v>4</v>
      </c>
      <c r="J32" s="23">
        <v>0</v>
      </c>
      <c r="K32" s="23">
        <f t="shared" si="0"/>
        <v>15.600000000000001</v>
      </c>
      <c r="L32" s="23">
        <f t="shared" si="1"/>
        <v>5789.310128995794</v>
      </c>
      <c r="M32" s="23">
        <v>0</v>
      </c>
      <c r="N32" s="23">
        <v>0</v>
      </c>
      <c r="O32" s="23">
        <v>13906.59</v>
      </c>
      <c r="P32" s="23">
        <f>O32+N32+M32+1</f>
        <v>13907.59</v>
      </c>
      <c r="Q32" s="23">
        <f>L32/P32</f>
        <v>0.41626983028661285</v>
      </c>
      <c r="R32" s="23">
        <f t="shared" si="2"/>
        <v>1.5328188963745957E-3</v>
      </c>
    </row>
    <row r="33" spans="1:18" x14ac:dyDescent="0.25">
      <c r="A33" s="23" t="s">
        <v>384</v>
      </c>
      <c r="B33" s="23" t="s">
        <v>385</v>
      </c>
      <c r="C33" s="23">
        <v>1024.6684517086915</v>
      </c>
      <c r="D33" s="23">
        <v>1</v>
      </c>
      <c r="E33" s="23">
        <v>1</v>
      </c>
      <c r="F33" s="23">
        <v>1</v>
      </c>
      <c r="G33" s="23">
        <v>7.8</v>
      </c>
      <c r="H33" s="23">
        <v>1</v>
      </c>
      <c r="I33" s="23">
        <v>4</v>
      </c>
      <c r="J33" s="23">
        <v>1</v>
      </c>
      <c r="K33" s="23">
        <f t="shared" si="0"/>
        <v>14.8</v>
      </c>
      <c r="L33" s="23">
        <f t="shared" si="1"/>
        <v>15165.093085288634</v>
      </c>
      <c r="M33" s="23">
        <v>0</v>
      </c>
      <c r="N33" s="23">
        <v>0</v>
      </c>
      <c r="O33" s="23">
        <v>14763.57</v>
      </c>
      <c r="P33" s="23">
        <f>O33+N33+M33+1</f>
        <v>14764.57</v>
      </c>
      <c r="Q33" s="23">
        <f>L33/P33</f>
        <v>1.0271273112111381</v>
      </c>
      <c r="R33" s="23">
        <f t="shared" si="2"/>
        <v>3.7821625230991304E-3</v>
      </c>
    </row>
    <row r="34" spans="1:18" x14ac:dyDescent="0.25">
      <c r="A34" s="23" t="s">
        <v>173</v>
      </c>
      <c r="B34" s="23" t="s">
        <v>174</v>
      </c>
      <c r="C34" s="23">
        <v>14528.325811268187</v>
      </c>
      <c r="D34" s="23">
        <v>1</v>
      </c>
      <c r="E34" s="23">
        <v>1</v>
      </c>
      <c r="F34" s="23">
        <v>1</v>
      </c>
      <c r="G34" s="23">
        <v>109.4</v>
      </c>
      <c r="H34" s="23">
        <v>0</v>
      </c>
      <c r="I34" s="23">
        <v>2</v>
      </c>
      <c r="J34" s="23">
        <v>1</v>
      </c>
      <c r="K34" s="23">
        <f t="shared" si="0"/>
        <v>121.4</v>
      </c>
      <c r="L34" s="23">
        <f t="shared" si="1"/>
        <v>1763738.7534879579</v>
      </c>
      <c r="M34" s="23">
        <v>0</v>
      </c>
      <c r="N34" s="23">
        <v>0</v>
      </c>
      <c r="O34" s="23">
        <v>11326.56</v>
      </c>
      <c r="P34" s="23">
        <f>O34+N34+M34+1</f>
        <v>11327.56</v>
      </c>
      <c r="Q34" s="23">
        <f>L34/P34</f>
        <v>155.70332476614186</v>
      </c>
      <c r="R34" s="23">
        <f t="shared" si="2"/>
        <v>0.57334205139384131</v>
      </c>
    </row>
    <row r="35" spans="1:18" x14ac:dyDescent="0.25">
      <c r="A35" s="23" t="s">
        <v>197</v>
      </c>
      <c r="B35" s="23" t="s">
        <v>198</v>
      </c>
      <c r="C35" s="23">
        <v>7593.8818913472587</v>
      </c>
      <c r="D35" s="23">
        <v>1</v>
      </c>
      <c r="E35" s="23">
        <v>0</v>
      </c>
      <c r="F35" s="23">
        <v>1</v>
      </c>
      <c r="G35" s="23">
        <v>141.80000000000001</v>
      </c>
      <c r="H35" s="23">
        <v>1</v>
      </c>
      <c r="I35" s="23">
        <v>4</v>
      </c>
      <c r="J35" s="23">
        <v>0</v>
      </c>
      <c r="K35" s="23">
        <f t="shared" si="0"/>
        <v>148.80000000000001</v>
      </c>
      <c r="L35" s="23">
        <f t="shared" si="1"/>
        <v>1129969.6254324722</v>
      </c>
      <c r="M35" s="23">
        <v>0</v>
      </c>
      <c r="N35" s="23">
        <v>0</v>
      </c>
      <c r="O35" s="23">
        <v>9018.3070000000007</v>
      </c>
      <c r="P35" s="23">
        <f>O35+N35+M35+1</f>
        <v>9019.3070000000007</v>
      </c>
      <c r="Q35" s="23">
        <f>L35/P35</f>
        <v>125.28341982731845</v>
      </c>
      <c r="R35" s="23">
        <f t="shared" si="2"/>
        <v>0.4613276758047129</v>
      </c>
    </row>
    <row r="36" spans="1:18" x14ac:dyDescent="0.25">
      <c r="A36" s="23" t="s">
        <v>245</v>
      </c>
      <c r="B36" s="23" t="s">
        <v>246</v>
      </c>
      <c r="C36" s="23">
        <v>7903.925773116468</v>
      </c>
      <c r="D36" s="23">
        <v>1</v>
      </c>
      <c r="E36" s="23">
        <v>1</v>
      </c>
      <c r="F36" s="23">
        <v>1</v>
      </c>
      <c r="G36" s="23">
        <v>52.7</v>
      </c>
      <c r="H36" s="23">
        <v>3</v>
      </c>
      <c r="I36" s="23">
        <v>4</v>
      </c>
      <c r="J36" s="23">
        <v>1</v>
      </c>
      <c r="K36" s="23">
        <f t="shared" si="0"/>
        <v>53.7</v>
      </c>
      <c r="L36" s="23">
        <f t="shared" si="1"/>
        <v>424440.81401635433</v>
      </c>
      <c r="M36" s="23">
        <v>0</v>
      </c>
      <c r="N36" s="23">
        <v>0</v>
      </c>
      <c r="O36" s="23">
        <v>14362.09</v>
      </c>
      <c r="P36" s="23">
        <f>O36+N36+M36+1</f>
        <v>14363.09</v>
      </c>
      <c r="Q36" s="23">
        <f>L36/P36</f>
        <v>29.550800977808699</v>
      </c>
      <c r="R36" s="23">
        <f t="shared" si="2"/>
        <v>0.10881409808297308</v>
      </c>
    </row>
    <row r="37" spans="1:18" x14ac:dyDescent="0.25">
      <c r="A37" s="23" t="s">
        <v>313</v>
      </c>
      <c r="B37" s="23" t="s">
        <v>314</v>
      </c>
      <c r="C37" s="23">
        <v>841.20477053305513</v>
      </c>
      <c r="D37" s="23">
        <v>3</v>
      </c>
      <c r="E37" s="23">
        <v>1</v>
      </c>
      <c r="F37" s="23">
        <v>1</v>
      </c>
      <c r="G37" s="23">
        <v>24.2</v>
      </c>
      <c r="H37" s="23">
        <v>1</v>
      </c>
      <c r="I37" s="23">
        <v>4</v>
      </c>
      <c r="J37" s="23">
        <v>0</v>
      </c>
      <c r="K37" s="23">
        <f t="shared" si="0"/>
        <v>38.200000000000003</v>
      </c>
      <c r="L37" s="23">
        <f t="shared" si="1"/>
        <v>32134.022234362707</v>
      </c>
      <c r="M37" s="23">
        <v>0</v>
      </c>
      <c r="N37" s="23">
        <v>0</v>
      </c>
      <c r="O37" s="23">
        <v>10666.36</v>
      </c>
      <c r="P37" s="23">
        <f>O37+N37+M37+1</f>
        <v>10667.36</v>
      </c>
      <c r="Q37" s="23">
        <f>L37/P37</f>
        <v>3.0123687805007711</v>
      </c>
      <c r="R37" s="23">
        <f t="shared" si="2"/>
        <v>1.1092362342044497E-2</v>
      </c>
    </row>
    <row r="38" spans="1:18" x14ac:dyDescent="0.25">
      <c r="A38" s="23" t="s">
        <v>309</v>
      </c>
      <c r="B38" s="23" t="s">
        <v>310</v>
      </c>
      <c r="C38" s="23">
        <v>3137.7540045490414</v>
      </c>
      <c r="D38" s="23">
        <v>1</v>
      </c>
      <c r="E38" s="23">
        <v>1</v>
      </c>
      <c r="F38" s="23">
        <v>1</v>
      </c>
      <c r="G38" s="23">
        <v>14.1</v>
      </c>
      <c r="H38" s="23">
        <v>2</v>
      </c>
      <c r="I38" s="23">
        <v>4</v>
      </c>
      <c r="J38" s="23">
        <v>0</v>
      </c>
      <c r="K38" s="23">
        <f t="shared" si="0"/>
        <v>19.100000000000001</v>
      </c>
      <c r="L38" s="23">
        <f t="shared" si="1"/>
        <v>59931.101486886691</v>
      </c>
      <c r="M38" s="23">
        <v>0</v>
      </c>
      <c r="N38" s="23">
        <v>0</v>
      </c>
      <c r="O38" s="23">
        <v>13516.93</v>
      </c>
      <c r="P38" s="23">
        <f>O38+N38+M38+1</f>
        <v>13517.93</v>
      </c>
      <c r="Q38" s="23">
        <f>L38/P38</f>
        <v>4.4334525690609947</v>
      </c>
      <c r="R38" s="23">
        <f t="shared" si="2"/>
        <v>1.6325179918415377E-2</v>
      </c>
    </row>
    <row r="39" spans="1:18" x14ac:dyDescent="0.25">
      <c r="A39" s="23" t="s">
        <v>215</v>
      </c>
      <c r="B39" s="23" t="s">
        <v>216</v>
      </c>
      <c r="C39" s="23">
        <v>10415.444381721831</v>
      </c>
      <c r="D39" s="23">
        <v>1</v>
      </c>
      <c r="E39" s="23">
        <v>1</v>
      </c>
      <c r="F39" s="23">
        <v>1</v>
      </c>
      <c r="G39" s="23">
        <v>55.1</v>
      </c>
      <c r="H39" s="23">
        <v>0</v>
      </c>
      <c r="I39" s="23">
        <v>3</v>
      </c>
      <c r="J39" s="23">
        <v>1</v>
      </c>
      <c r="K39" s="23">
        <f t="shared" si="0"/>
        <v>66.099999999999994</v>
      </c>
      <c r="L39" s="23">
        <f t="shared" si="1"/>
        <v>688460.87363181298</v>
      </c>
      <c r="M39" s="23">
        <v>0</v>
      </c>
      <c r="N39" s="23">
        <v>0</v>
      </c>
      <c r="O39" s="23">
        <v>13975.59</v>
      </c>
      <c r="P39" s="23">
        <f>O39+N39+M39+1</f>
        <v>13976.59</v>
      </c>
      <c r="Q39" s="23">
        <f>L39/P39</f>
        <v>49.258143340529628</v>
      </c>
      <c r="R39" s="23">
        <f t="shared" si="2"/>
        <v>0.18138190043872715</v>
      </c>
    </row>
    <row r="40" spans="1:18" x14ac:dyDescent="0.25">
      <c r="A40" s="23" t="s">
        <v>311</v>
      </c>
      <c r="B40" s="23" t="s">
        <v>312</v>
      </c>
      <c r="C40" s="23">
        <v>1545.942396645911</v>
      </c>
      <c r="D40" s="23">
        <v>1</v>
      </c>
      <c r="E40" s="23">
        <v>1</v>
      </c>
      <c r="F40" s="23">
        <v>1</v>
      </c>
      <c r="G40" s="23">
        <v>20.3</v>
      </c>
      <c r="H40" s="23">
        <v>1</v>
      </c>
      <c r="I40" s="23">
        <v>4</v>
      </c>
      <c r="J40" s="23">
        <v>1</v>
      </c>
      <c r="K40" s="23">
        <f t="shared" si="0"/>
        <v>27.3</v>
      </c>
      <c r="L40" s="23">
        <f t="shared" si="1"/>
        <v>42204.227428433369</v>
      </c>
      <c r="M40" s="23">
        <v>0</v>
      </c>
      <c r="N40" s="23">
        <v>0</v>
      </c>
      <c r="O40" s="23">
        <v>15925.08</v>
      </c>
      <c r="P40" s="23">
        <f>O40+N40+M40+1</f>
        <v>15926.08</v>
      </c>
      <c r="Q40" s="23">
        <f>L40/P40</f>
        <v>2.6500072477617449</v>
      </c>
      <c r="R40" s="23">
        <f t="shared" si="2"/>
        <v>9.7580484804821316E-3</v>
      </c>
    </row>
    <row r="41" spans="1:18" x14ac:dyDescent="0.25">
      <c r="A41" s="23" t="s">
        <v>386</v>
      </c>
      <c r="B41" s="23" t="s">
        <v>387</v>
      </c>
      <c r="C41" s="23">
        <v>13507.358611833743</v>
      </c>
      <c r="D41" s="23">
        <v>1</v>
      </c>
      <c r="E41" s="23">
        <v>1</v>
      </c>
      <c r="F41" s="23">
        <v>1</v>
      </c>
      <c r="G41" s="23">
        <v>69.400000000000006</v>
      </c>
      <c r="H41" s="23">
        <v>1</v>
      </c>
      <c r="I41" s="23">
        <v>3</v>
      </c>
      <c r="J41" s="23">
        <v>1</v>
      </c>
      <c r="K41" s="23">
        <f t="shared" si="0"/>
        <v>77.400000000000006</v>
      </c>
      <c r="L41" s="23">
        <f t="shared" si="1"/>
        <v>1045469.5565559318</v>
      </c>
      <c r="M41" s="23">
        <v>0</v>
      </c>
      <c r="N41" s="23">
        <v>0</v>
      </c>
      <c r="O41" s="23">
        <v>15967.86</v>
      </c>
      <c r="P41" s="23">
        <f>O41+N41+M41+1</f>
        <v>15968.86</v>
      </c>
      <c r="Q41" s="23">
        <f>L41/P41</f>
        <v>65.469266845343483</v>
      </c>
      <c r="R41" s="23">
        <f t="shared" si="2"/>
        <v>0.24107567267903587</v>
      </c>
    </row>
    <row r="42" spans="1:18" x14ac:dyDescent="0.25">
      <c r="A42" s="23" t="s">
        <v>115</v>
      </c>
      <c r="B42" s="23" t="s">
        <v>116</v>
      </c>
      <c r="C42" s="23">
        <v>27194.391837482599</v>
      </c>
      <c r="D42" s="23">
        <v>2</v>
      </c>
      <c r="E42" s="23">
        <v>1</v>
      </c>
      <c r="F42" s="23">
        <v>1</v>
      </c>
      <c r="G42" s="23">
        <v>251.5</v>
      </c>
      <c r="H42" s="23">
        <v>0</v>
      </c>
      <c r="I42" s="23">
        <v>2</v>
      </c>
      <c r="J42" s="23">
        <v>1</v>
      </c>
      <c r="K42" s="23">
        <f t="shared" si="0"/>
        <v>266.5</v>
      </c>
      <c r="L42" s="23">
        <f t="shared" si="1"/>
        <v>7247305.4246891122</v>
      </c>
      <c r="M42" s="23">
        <v>0</v>
      </c>
      <c r="N42" s="23">
        <v>0</v>
      </c>
      <c r="O42" s="23">
        <v>14305.42</v>
      </c>
      <c r="P42" s="23">
        <f>O42+N42+M42+1</f>
        <v>14306.42</v>
      </c>
      <c r="Q42" s="23">
        <f>L42/P42</f>
        <v>506.57714681164907</v>
      </c>
      <c r="R42" s="23">
        <f t="shared" si="2"/>
        <v>1.8653550332239754</v>
      </c>
    </row>
    <row r="43" spans="1:18" x14ac:dyDescent="0.25">
      <c r="A43" s="23" t="s">
        <v>183</v>
      </c>
      <c r="B43" s="23" t="s">
        <v>184</v>
      </c>
      <c r="C43" s="23">
        <v>19553.929945481046</v>
      </c>
      <c r="D43" s="23">
        <v>1</v>
      </c>
      <c r="E43" s="23">
        <v>1</v>
      </c>
      <c r="F43" s="23">
        <v>1</v>
      </c>
      <c r="G43" s="23">
        <v>50.4</v>
      </c>
      <c r="H43" s="23">
        <v>0</v>
      </c>
      <c r="I43" s="23">
        <v>3</v>
      </c>
      <c r="J43" s="23">
        <v>1</v>
      </c>
      <c r="K43" s="23">
        <f t="shared" si="0"/>
        <v>61.4</v>
      </c>
      <c r="L43" s="23">
        <f t="shared" si="1"/>
        <v>1200611.2986525362</v>
      </c>
      <c r="M43" s="23">
        <v>0</v>
      </c>
      <c r="N43" s="23">
        <v>0</v>
      </c>
      <c r="O43" s="23">
        <v>16054.59</v>
      </c>
      <c r="P43" s="23">
        <f>O43+N43+M43+1</f>
        <v>16055.59</v>
      </c>
      <c r="Q43" s="23">
        <f>L43/P43</f>
        <v>74.778397969338798</v>
      </c>
      <c r="R43" s="23">
        <f t="shared" si="2"/>
        <v>0.27535442904690471</v>
      </c>
    </row>
    <row r="44" spans="1:18" x14ac:dyDescent="0.25">
      <c r="A44" s="23" t="s">
        <v>99</v>
      </c>
      <c r="B44" s="23" t="s">
        <v>100</v>
      </c>
      <c r="C44" s="23">
        <v>60634.394271616606</v>
      </c>
      <c r="D44" s="23">
        <v>1</v>
      </c>
      <c r="E44" s="23">
        <v>0</v>
      </c>
      <c r="F44" s="23">
        <v>1</v>
      </c>
      <c r="G44" s="23">
        <v>178.9</v>
      </c>
      <c r="H44" s="23">
        <v>0</v>
      </c>
      <c r="I44" s="23">
        <v>1</v>
      </c>
      <c r="J44" s="23">
        <v>1</v>
      </c>
      <c r="K44" s="23">
        <f t="shared" si="0"/>
        <v>190.9</v>
      </c>
      <c r="L44" s="23">
        <f t="shared" si="1"/>
        <v>11575105.86645161</v>
      </c>
      <c r="M44" s="23">
        <v>0</v>
      </c>
      <c r="N44" s="23">
        <v>0</v>
      </c>
      <c r="O44" s="23">
        <v>16052.43</v>
      </c>
      <c r="P44" s="23">
        <f>O44+N44+M44+1</f>
        <v>16053.43</v>
      </c>
      <c r="Q44" s="23">
        <f>L44/P44</f>
        <v>721.03630603874751</v>
      </c>
      <c r="R44" s="23">
        <f t="shared" si="2"/>
        <v>2.6550520706901963</v>
      </c>
    </row>
    <row r="45" spans="1:18" x14ac:dyDescent="0.25">
      <c r="A45" s="23" t="s">
        <v>291</v>
      </c>
      <c r="B45" s="23" t="s">
        <v>292</v>
      </c>
      <c r="C45" s="23">
        <v>1805.0292584928118</v>
      </c>
      <c r="D45" s="23">
        <v>1</v>
      </c>
      <c r="E45" s="23">
        <v>1</v>
      </c>
      <c r="F45" s="23">
        <v>1</v>
      </c>
      <c r="G45" s="23">
        <v>31.1</v>
      </c>
      <c r="H45" s="23">
        <v>2</v>
      </c>
      <c r="I45" s="23">
        <v>4</v>
      </c>
      <c r="J45" s="23">
        <v>0</v>
      </c>
      <c r="K45" s="23">
        <f t="shared" si="0"/>
        <v>36.1</v>
      </c>
      <c r="L45" s="23">
        <f t="shared" si="1"/>
        <v>65161.556231590504</v>
      </c>
      <c r="M45" s="23">
        <v>0</v>
      </c>
      <c r="N45" s="23">
        <v>0</v>
      </c>
      <c r="O45" s="23">
        <v>12204.34</v>
      </c>
      <c r="P45" s="23">
        <f>O45+N45+M45+1</f>
        <v>12205.34</v>
      </c>
      <c r="Q45" s="23">
        <f>L45/P45</f>
        <v>5.3387743587307277</v>
      </c>
      <c r="R45" s="23">
        <f t="shared" si="2"/>
        <v>1.9658821334489103E-2</v>
      </c>
    </row>
    <row r="46" spans="1:18" x14ac:dyDescent="0.25">
      <c r="A46" s="23" t="s">
        <v>213</v>
      </c>
      <c r="B46" s="23" t="s">
        <v>214</v>
      </c>
      <c r="C46" s="23">
        <v>7433.9278939712995</v>
      </c>
      <c r="D46" s="23">
        <v>1</v>
      </c>
      <c r="E46" s="23">
        <v>1</v>
      </c>
      <c r="F46" s="23">
        <v>1</v>
      </c>
      <c r="G46" s="23">
        <v>51.9</v>
      </c>
      <c r="H46" s="23">
        <v>2</v>
      </c>
      <c r="I46" s="23">
        <v>3</v>
      </c>
      <c r="J46" s="23">
        <v>1</v>
      </c>
      <c r="K46" s="23">
        <f t="shared" si="0"/>
        <v>56.9</v>
      </c>
      <c r="L46" s="23">
        <f t="shared" si="1"/>
        <v>422990.4971669669</v>
      </c>
      <c r="M46" s="23">
        <v>1</v>
      </c>
      <c r="N46" s="23">
        <v>0</v>
      </c>
      <c r="O46" s="23">
        <v>16268.13</v>
      </c>
      <c r="P46" s="23">
        <f>O46+N46+M46+1</f>
        <v>16270.13</v>
      </c>
      <c r="Q46" s="23">
        <f>L46/P46</f>
        <v>25.997978944665281</v>
      </c>
      <c r="R46" s="23">
        <f t="shared" si="2"/>
        <v>9.5731639659049739E-2</v>
      </c>
    </row>
    <row r="47" spans="1:18" x14ac:dyDescent="0.25">
      <c r="A47" s="23" t="s">
        <v>237</v>
      </c>
      <c r="B47" s="23" t="s">
        <v>238</v>
      </c>
      <c r="C47" s="23">
        <v>6147.3488335557195</v>
      </c>
      <c r="D47" s="23">
        <v>1</v>
      </c>
      <c r="E47" s="23">
        <v>1</v>
      </c>
      <c r="F47" s="23">
        <v>1</v>
      </c>
      <c r="G47" s="23">
        <v>26.5</v>
      </c>
      <c r="H47" s="23">
        <v>0</v>
      </c>
      <c r="I47" s="23">
        <v>4</v>
      </c>
      <c r="J47" s="23">
        <v>0</v>
      </c>
      <c r="K47" s="23">
        <f t="shared" si="0"/>
        <v>37.5</v>
      </c>
      <c r="L47" s="23">
        <f t="shared" si="1"/>
        <v>230525.58125833949</v>
      </c>
      <c r="M47" s="23">
        <v>0</v>
      </c>
      <c r="N47" s="23">
        <v>0</v>
      </c>
      <c r="O47" s="23">
        <v>15779.06</v>
      </c>
      <c r="P47" s="23">
        <f>O47+N47+M47+1</f>
        <v>15780.06</v>
      </c>
      <c r="Q47" s="23">
        <f>L47/P47</f>
        <v>14.608663164673613</v>
      </c>
      <c r="R47" s="23">
        <f t="shared" si="2"/>
        <v>5.3793076798684704E-2</v>
      </c>
    </row>
    <row r="48" spans="1:18" x14ac:dyDescent="0.25">
      <c r="A48" s="23" t="s">
        <v>279</v>
      </c>
      <c r="B48" s="23" t="s">
        <v>280</v>
      </c>
      <c r="C48" s="23">
        <v>6322.3105121098542</v>
      </c>
      <c r="D48" s="23">
        <v>1</v>
      </c>
      <c r="E48" s="23">
        <v>2</v>
      </c>
      <c r="F48" s="23">
        <v>1</v>
      </c>
      <c r="G48" s="23">
        <v>27.5</v>
      </c>
      <c r="H48" s="23">
        <v>2</v>
      </c>
      <c r="I48" s="23">
        <v>4</v>
      </c>
      <c r="J48" s="23">
        <v>0</v>
      </c>
      <c r="K48" s="23">
        <f t="shared" si="0"/>
        <v>33.5</v>
      </c>
      <c r="L48" s="23">
        <f t="shared" si="1"/>
        <v>211797.40215568012</v>
      </c>
      <c r="M48" s="23">
        <v>0</v>
      </c>
      <c r="N48" s="23">
        <v>0</v>
      </c>
      <c r="O48" s="23">
        <v>13712.48</v>
      </c>
      <c r="P48" s="23">
        <f>O48+N48+M48+1</f>
        <v>13713.48</v>
      </c>
      <c r="Q48" s="23">
        <f>L48/P48</f>
        <v>15.444467936342935</v>
      </c>
      <c r="R48" s="23">
        <f t="shared" si="2"/>
        <v>5.687073761982251E-2</v>
      </c>
    </row>
    <row r="49" spans="1:18" x14ac:dyDescent="0.25">
      <c r="A49" s="23" t="s">
        <v>235</v>
      </c>
      <c r="B49" s="23" t="s">
        <v>236</v>
      </c>
      <c r="C49" s="23">
        <v>3198.6950584424353</v>
      </c>
      <c r="D49" s="23">
        <v>1</v>
      </c>
      <c r="E49" s="23">
        <v>2</v>
      </c>
      <c r="F49" s="23">
        <v>1</v>
      </c>
      <c r="G49" s="23">
        <v>27.3</v>
      </c>
      <c r="H49" s="23">
        <v>4</v>
      </c>
      <c r="I49" s="23">
        <v>4</v>
      </c>
      <c r="J49" s="23">
        <v>1</v>
      </c>
      <c r="K49" s="23">
        <f t="shared" si="0"/>
        <v>26.299999999999997</v>
      </c>
      <c r="L49" s="23">
        <f t="shared" si="1"/>
        <v>84125.680037036043</v>
      </c>
      <c r="M49" s="23">
        <v>0</v>
      </c>
      <c r="N49" s="23">
        <v>0</v>
      </c>
      <c r="O49" s="23">
        <v>14279.4</v>
      </c>
      <c r="P49" s="23">
        <f>O49+N49+M49+1</f>
        <v>14280.4</v>
      </c>
      <c r="Q49" s="23">
        <f>L49/P49</f>
        <v>5.8909890505193161</v>
      </c>
      <c r="R49" s="23">
        <f t="shared" si="2"/>
        <v>2.1692226238818637E-2</v>
      </c>
    </row>
    <row r="50" spans="1:18" x14ac:dyDescent="0.25">
      <c r="A50" s="23" t="s">
        <v>388</v>
      </c>
      <c r="B50" s="23" t="s">
        <v>389</v>
      </c>
      <c r="C50" s="23">
        <v>4129.2098866579363</v>
      </c>
      <c r="D50" s="23">
        <v>1</v>
      </c>
      <c r="E50" s="23">
        <v>1</v>
      </c>
      <c r="F50" s="23">
        <v>1</v>
      </c>
      <c r="G50" s="23">
        <v>43.8</v>
      </c>
      <c r="H50" s="23">
        <v>2</v>
      </c>
      <c r="I50" s="23">
        <v>4</v>
      </c>
      <c r="J50" s="23">
        <v>1</v>
      </c>
      <c r="K50" s="23">
        <f t="shared" si="0"/>
        <v>47.8</v>
      </c>
      <c r="L50" s="23">
        <f t="shared" si="1"/>
        <v>197376.23258224933</v>
      </c>
      <c r="M50" s="23">
        <v>0</v>
      </c>
      <c r="N50" s="23">
        <v>0</v>
      </c>
      <c r="O50" s="23">
        <v>13755.5</v>
      </c>
      <c r="P50" s="23">
        <f>O50+N50+M50+1</f>
        <v>13756.5</v>
      </c>
      <c r="Q50" s="23">
        <f>L50/P50</f>
        <v>14.34785247572052</v>
      </c>
      <c r="R50" s="23">
        <f t="shared" si="2"/>
        <v>5.2832700803795714E-2</v>
      </c>
    </row>
    <row r="51" spans="1:18" x14ac:dyDescent="0.25">
      <c r="A51" s="23" t="s">
        <v>157</v>
      </c>
      <c r="B51" s="23" t="s">
        <v>158</v>
      </c>
      <c r="C51" s="23">
        <v>4546.2121144178491</v>
      </c>
      <c r="D51" s="23">
        <v>2</v>
      </c>
      <c r="E51" s="23">
        <v>1</v>
      </c>
      <c r="F51" s="23">
        <v>1</v>
      </c>
      <c r="G51" s="23">
        <v>87.5</v>
      </c>
      <c r="H51" s="23">
        <v>0</v>
      </c>
      <c r="I51" s="23">
        <v>5</v>
      </c>
      <c r="J51" s="23">
        <v>1</v>
      </c>
      <c r="K51" s="23">
        <f t="shared" si="0"/>
        <v>99.5</v>
      </c>
      <c r="L51" s="23">
        <f t="shared" si="1"/>
        <v>452348.10538457596</v>
      </c>
      <c r="M51" s="23">
        <v>1</v>
      </c>
      <c r="N51" s="23">
        <v>0</v>
      </c>
      <c r="O51" s="23">
        <v>3460.569</v>
      </c>
      <c r="P51" s="23">
        <f>O51+N51+M51+1</f>
        <v>3462.569</v>
      </c>
      <c r="Q51" s="23">
        <f>L51/P51</f>
        <v>130.6394487401048</v>
      </c>
      <c r="R51" s="23">
        <f t="shared" si="2"/>
        <v>0.48105003310693417</v>
      </c>
    </row>
    <row r="52" spans="1:18" x14ac:dyDescent="0.25">
      <c r="A52" s="23" t="s">
        <v>125</v>
      </c>
      <c r="B52" s="23" t="s">
        <v>126</v>
      </c>
      <c r="C52" s="23">
        <v>49541.288221441908</v>
      </c>
      <c r="D52" s="23">
        <v>1</v>
      </c>
      <c r="E52" s="23">
        <v>0</v>
      </c>
      <c r="F52" s="23">
        <v>1</v>
      </c>
      <c r="G52" s="23">
        <v>94.2</v>
      </c>
      <c r="H52" s="23">
        <v>0</v>
      </c>
      <c r="I52" s="23">
        <v>1</v>
      </c>
      <c r="J52" s="23">
        <v>1</v>
      </c>
      <c r="K52" s="23">
        <f t="shared" si="0"/>
        <v>106.2</v>
      </c>
      <c r="L52" s="23">
        <f t="shared" si="1"/>
        <v>5261284.8091171309</v>
      </c>
      <c r="M52" s="23">
        <v>0</v>
      </c>
      <c r="N52" s="23">
        <v>0</v>
      </c>
      <c r="O52" s="23">
        <v>15227.52</v>
      </c>
      <c r="P52" s="23">
        <f>O52+N52+M52+1</f>
        <v>15228.52</v>
      </c>
      <c r="Q52" s="23">
        <f>L52/P52</f>
        <v>345.48891219351128</v>
      </c>
      <c r="R52" s="23">
        <f t="shared" si="2"/>
        <v>1.2721842770433138</v>
      </c>
    </row>
    <row r="53" spans="1:18" x14ac:dyDescent="0.25">
      <c r="A53" s="23" t="s">
        <v>123</v>
      </c>
      <c r="B53" s="23" t="s">
        <v>124</v>
      </c>
      <c r="C53" s="23">
        <v>42732.566502809306</v>
      </c>
      <c r="D53" s="23">
        <v>1</v>
      </c>
      <c r="E53" s="23">
        <v>0</v>
      </c>
      <c r="F53" s="23">
        <v>1</v>
      </c>
      <c r="G53" s="23">
        <v>94.9</v>
      </c>
      <c r="H53" s="23">
        <v>0</v>
      </c>
      <c r="I53" s="23">
        <v>2</v>
      </c>
      <c r="J53" s="23">
        <v>1</v>
      </c>
      <c r="K53" s="23">
        <f t="shared" si="0"/>
        <v>105.9</v>
      </c>
      <c r="L53" s="23">
        <f t="shared" si="1"/>
        <v>4525378.7926475061</v>
      </c>
      <c r="M53" s="23">
        <v>0</v>
      </c>
      <c r="N53" s="23">
        <v>0</v>
      </c>
      <c r="O53" s="23">
        <v>16938.09</v>
      </c>
      <c r="P53" s="23">
        <f>O53+N53+M53+1</f>
        <v>16939.09</v>
      </c>
      <c r="Q53" s="23">
        <f>L53/P53</f>
        <v>267.15595658606844</v>
      </c>
      <c r="R53" s="23">
        <f t="shared" si="2"/>
        <v>0.98374099860228637</v>
      </c>
    </row>
    <row r="54" spans="1:18" x14ac:dyDescent="0.25">
      <c r="A54" s="23" t="s">
        <v>329</v>
      </c>
      <c r="B54" s="23" t="s">
        <v>330</v>
      </c>
      <c r="C54" s="23">
        <v>418.56087005017594</v>
      </c>
      <c r="D54" s="23">
        <v>2</v>
      </c>
      <c r="E54" s="23">
        <v>1</v>
      </c>
      <c r="F54" s="23">
        <v>1</v>
      </c>
      <c r="G54" s="23">
        <v>13.5</v>
      </c>
      <c r="H54" s="23">
        <v>0</v>
      </c>
      <c r="I54" s="23">
        <v>4</v>
      </c>
      <c r="J54" s="23">
        <v>0</v>
      </c>
      <c r="K54" s="23">
        <f t="shared" si="0"/>
        <v>27.5</v>
      </c>
      <c r="L54" s="23">
        <f t="shared" si="1"/>
        <v>11510.423926379839</v>
      </c>
      <c r="M54" s="23">
        <v>1</v>
      </c>
      <c r="N54" s="23">
        <v>0</v>
      </c>
      <c r="O54" s="23">
        <v>17216.169999999998</v>
      </c>
      <c r="P54" s="23">
        <f>O54+N54+M54+1</f>
        <v>17218.169999999998</v>
      </c>
      <c r="Q54" s="23">
        <f>L54/P54</f>
        <v>0.66850448836199439</v>
      </c>
      <c r="R54" s="23">
        <f t="shared" si="2"/>
        <v>2.4616156096803009E-3</v>
      </c>
    </row>
    <row r="55" spans="1:18" x14ac:dyDescent="0.25">
      <c r="A55" s="23" t="s">
        <v>307</v>
      </c>
      <c r="B55" s="23" t="s">
        <v>308</v>
      </c>
      <c r="C55" s="23">
        <v>3669.9813919327785</v>
      </c>
      <c r="D55" s="23">
        <v>1</v>
      </c>
      <c r="E55" s="23">
        <v>1</v>
      </c>
      <c r="F55" s="23">
        <v>1</v>
      </c>
      <c r="G55" s="23">
        <v>45.2</v>
      </c>
      <c r="H55" s="23">
        <v>2</v>
      </c>
      <c r="I55" s="23">
        <v>3</v>
      </c>
      <c r="J55" s="23">
        <v>1</v>
      </c>
      <c r="K55" s="23">
        <f t="shared" si="0"/>
        <v>50.2</v>
      </c>
      <c r="L55" s="23">
        <f t="shared" si="1"/>
        <v>184233.0658750255</v>
      </c>
      <c r="M55" s="23">
        <v>0</v>
      </c>
      <c r="N55" s="23">
        <v>0</v>
      </c>
      <c r="O55" s="23">
        <v>13618.09</v>
      </c>
      <c r="P55" s="23">
        <f>O55+N55+M55+1</f>
        <v>13619.09</v>
      </c>
      <c r="Q55" s="23">
        <f>L55/P55</f>
        <v>13.527560642820152</v>
      </c>
      <c r="R55" s="23">
        <f t="shared" si="2"/>
        <v>4.9812162848533105E-2</v>
      </c>
    </row>
    <row r="56" spans="1:18" x14ac:dyDescent="0.25">
      <c r="A56" s="23" t="s">
        <v>113</v>
      </c>
      <c r="B56" s="23" t="s">
        <v>114</v>
      </c>
      <c r="C56" s="23">
        <v>47627.392078317382</v>
      </c>
      <c r="D56" s="23">
        <v>1</v>
      </c>
      <c r="E56" s="23">
        <v>0</v>
      </c>
      <c r="F56" s="23">
        <v>1</v>
      </c>
      <c r="G56" s="23">
        <v>80</v>
      </c>
      <c r="H56" s="23">
        <v>0</v>
      </c>
      <c r="I56" s="23">
        <v>2</v>
      </c>
      <c r="J56" s="23">
        <v>1</v>
      </c>
      <c r="K56" s="23">
        <f t="shared" si="0"/>
        <v>91</v>
      </c>
      <c r="L56" s="23">
        <f t="shared" si="1"/>
        <v>4334092.679126882</v>
      </c>
      <c r="M56" s="23">
        <v>0</v>
      </c>
      <c r="N56" s="23">
        <v>0</v>
      </c>
      <c r="O56" s="23">
        <v>16082.09</v>
      </c>
      <c r="P56" s="23">
        <f>O56+N56+M56+1</f>
        <v>16083.09</v>
      </c>
      <c r="Q56" s="23">
        <f>L56/P56</f>
        <v>269.48134215047492</v>
      </c>
      <c r="R56" s="23">
        <f t="shared" si="2"/>
        <v>0.99230370162600723</v>
      </c>
    </row>
    <row r="57" spans="1:18" x14ac:dyDescent="0.25">
      <c r="A57" s="23" t="s">
        <v>323</v>
      </c>
      <c r="B57" s="23" t="s">
        <v>324</v>
      </c>
      <c r="C57" s="23">
        <v>1442.8168183347273</v>
      </c>
      <c r="D57" s="23">
        <v>2</v>
      </c>
      <c r="E57" s="23">
        <v>4</v>
      </c>
      <c r="F57" s="23">
        <v>1</v>
      </c>
      <c r="G57" s="23">
        <v>16.8</v>
      </c>
      <c r="H57" s="23">
        <v>1</v>
      </c>
      <c r="I57" s="23">
        <v>3</v>
      </c>
      <c r="J57" s="23">
        <v>1</v>
      </c>
      <c r="K57" s="23">
        <f t="shared" si="0"/>
        <v>30.8</v>
      </c>
      <c r="L57" s="23">
        <f t="shared" si="1"/>
        <v>44438.758004709598</v>
      </c>
      <c r="M57" s="23">
        <v>1</v>
      </c>
      <c r="N57" s="23">
        <v>0</v>
      </c>
      <c r="O57" s="23">
        <v>15472.97</v>
      </c>
      <c r="P57" s="23">
        <f>O57+N57+M57+1</f>
        <v>15474.97</v>
      </c>
      <c r="Q57" s="23">
        <f>L57/P57</f>
        <v>2.8716539033490598</v>
      </c>
      <c r="R57" s="23">
        <f t="shared" si="2"/>
        <v>1.057421183723692E-2</v>
      </c>
    </row>
    <row r="58" spans="1:18" x14ac:dyDescent="0.25">
      <c r="A58" s="23" t="s">
        <v>147</v>
      </c>
      <c r="B58" s="23" t="s">
        <v>148</v>
      </c>
      <c r="C58" s="23">
        <v>21682.59827035297</v>
      </c>
      <c r="D58" s="23">
        <v>1</v>
      </c>
      <c r="E58" s="23">
        <v>1</v>
      </c>
      <c r="F58" s="23">
        <v>1</v>
      </c>
      <c r="G58" s="23">
        <v>115.9</v>
      </c>
      <c r="H58" s="23">
        <v>0</v>
      </c>
      <c r="I58" s="23">
        <v>3</v>
      </c>
      <c r="J58" s="23">
        <v>0</v>
      </c>
      <c r="K58" s="23">
        <f t="shared" si="0"/>
        <v>127.9</v>
      </c>
      <c r="L58" s="23">
        <f t="shared" si="1"/>
        <v>2773204.3187781451</v>
      </c>
      <c r="M58" s="23">
        <v>0</v>
      </c>
      <c r="N58" s="23">
        <v>0</v>
      </c>
      <c r="O58" s="23">
        <v>15219.61</v>
      </c>
      <c r="P58" s="23">
        <f>O58+N58+M58+1</f>
        <v>15220.61</v>
      </c>
      <c r="Q58" s="23">
        <f>L58/P58</f>
        <v>182.20060291789522</v>
      </c>
      <c r="R58" s="23">
        <f t="shared" si="2"/>
        <v>0.67091224672972816</v>
      </c>
    </row>
    <row r="59" spans="1:18" x14ac:dyDescent="0.25">
      <c r="A59" s="23" t="s">
        <v>185</v>
      </c>
      <c r="B59" s="23" t="s">
        <v>186</v>
      </c>
      <c r="C59" s="23">
        <v>8295.5384838806403</v>
      </c>
      <c r="D59" s="23">
        <v>2</v>
      </c>
      <c r="E59" s="23">
        <v>2</v>
      </c>
      <c r="F59" s="23">
        <v>1</v>
      </c>
      <c r="G59" s="23">
        <v>67.400000000000006</v>
      </c>
      <c r="H59" s="23">
        <v>0</v>
      </c>
      <c r="I59" s="23">
        <v>2</v>
      </c>
      <c r="J59" s="23">
        <v>1</v>
      </c>
      <c r="K59" s="23">
        <f t="shared" si="0"/>
        <v>83.4</v>
      </c>
      <c r="L59" s="23">
        <f t="shared" si="1"/>
        <v>691847.90955564543</v>
      </c>
      <c r="M59" s="23">
        <v>1</v>
      </c>
      <c r="N59" s="23">
        <v>0</v>
      </c>
      <c r="O59" s="23">
        <v>15993.04</v>
      </c>
      <c r="P59" s="23">
        <f>O59+N59+M59+1</f>
        <v>15995.04</v>
      </c>
      <c r="Q59" s="23">
        <f>L59/P59</f>
        <v>43.253903057175563</v>
      </c>
      <c r="R59" s="23">
        <f t="shared" si="2"/>
        <v>0.15927265231387056</v>
      </c>
    </row>
    <row r="60" spans="1:18" x14ac:dyDescent="0.25">
      <c r="A60" s="23" t="s">
        <v>355</v>
      </c>
      <c r="B60" s="23" t="s">
        <v>356</v>
      </c>
      <c r="C60" s="23">
        <v>539.61577673897671</v>
      </c>
      <c r="D60" s="23">
        <v>1</v>
      </c>
      <c r="E60" s="23">
        <v>1</v>
      </c>
      <c r="F60" s="23">
        <v>1</v>
      </c>
      <c r="G60" s="23">
        <v>1.1599999999999999</v>
      </c>
      <c r="H60" s="23">
        <v>2</v>
      </c>
      <c r="I60" s="23">
        <v>4</v>
      </c>
      <c r="J60" s="23">
        <v>0</v>
      </c>
      <c r="K60" s="23">
        <f t="shared" si="0"/>
        <v>6.16</v>
      </c>
      <c r="L60" s="23">
        <f t="shared" si="1"/>
        <v>3324.0331847120965</v>
      </c>
      <c r="M60" s="23">
        <v>0</v>
      </c>
      <c r="N60" s="23">
        <v>0</v>
      </c>
      <c r="O60" s="23">
        <v>16778.009999999998</v>
      </c>
      <c r="P60" s="23">
        <f>O60+N60+M60+1</f>
        <v>16779.009999999998</v>
      </c>
      <c r="Q60" s="23">
        <f>L60/P60</f>
        <v>0.19810663350889574</v>
      </c>
      <c r="R60" s="23">
        <f t="shared" si="2"/>
        <v>7.2948258376186658E-4</v>
      </c>
    </row>
    <row r="61" spans="1:18" x14ac:dyDescent="0.25">
      <c r="A61" s="23" t="s">
        <v>367</v>
      </c>
      <c r="B61" s="23" t="s">
        <v>368</v>
      </c>
      <c r="C61" s="23">
        <v>567.82261029755057</v>
      </c>
      <c r="D61" s="23">
        <v>1</v>
      </c>
      <c r="E61" s="23">
        <v>1</v>
      </c>
      <c r="F61" s="23">
        <v>1</v>
      </c>
      <c r="G61" s="23">
        <v>12.1</v>
      </c>
      <c r="H61" s="23">
        <v>1</v>
      </c>
      <c r="I61" s="23">
        <v>5</v>
      </c>
      <c r="J61" s="23">
        <v>0</v>
      </c>
      <c r="K61" s="23">
        <f t="shared" si="0"/>
        <v>19.100000000000001</v>
      </c>
      <c r="L61" s="23">
        <f t="shared" si="1"/>
        <v>10845.411856683217</v>
      </c>
      <c r="M61" s="23">
        <v>0</v>
      </c>
      <c r="N61" s="23">
        <v>0</v>
      </c>
      <c r="O61" s="23">
        <v>17007.96</v>
      </c>
      <c r="P61" s="23">
        <f>O61+N61+M61+1</f>
        <v>17008.96</v>
      </c>
      <c r="Q61" s="23">
        <f>L61/P61</f>
        <v>0.63762933516706588</v>
      </c>
      <c r="R61" s="23">
        <f t="shared" si="2"/>
        <v>2.3479248860142077E-3</v>
      </c>
    </row>
    <row r="62" spans="1:18" x14ac:dyDescent="0.25">
      <c r="A62" s="23" t="s">
        <v>241</v>
      </c>
      <c r="B62" s="23" t="s">
        <v>242</v>
      </c>
      <c r="C62" s="23">
        <v>4226.2108539522251</v>
      </c>
      <c r="D62" s="23">
        <v>2</v>
      </c>
      <c r="E62" s="23">
        <v>1</v>
      </c>
      <c r="F62" s="23">
        <v>1</v>
      </c>
      <c r="G62" s="23">
        <v>46.9</v>
      </c>
      <c r="H62" s="23">
        <v>1</v>
      </c>
      <c r="I62" s="23">
        <v>4</v>
      </c>
      <c r="J62" s="23">
        <v>0</v>
      </c>
      <c r="K62" s="23">
        <f t="shared" si="0"/>
        <v>57.9</v>
      </c>
      <c r="L62" s="23">
        <f t="shared" si="1"/>
        <v>244697.60844383383</v>
      </c>
      <c r="M62" s="23">
        <v>1</v>
      </c>
      <c r="N62" s="23">
        <v>0</v>
      </c>
      <c r="O62" s="23">
        <v>15807.18</v>
      </c>
      <c r="P62" s="23">
        <f>O62+N62+M62+1</f>
        <v>15809.18</v>
      </c>
      <c r="Q62" s="23">
        <f>L62/P62</f>
        <v>15.4781973792337</v>
      </c>
      <c r="R62" s="23">
        <f t="shared" si="2"/>
        <v>5.6994938615584217E-2</v>
      </c>
    </row>
    <row r="63" spans="1:18" x14ac:dyDescent="0.25">
      <c r="A63" s="23" t="s">
        <v>319</v>
      </c>
      <c r="B63" s="23" t="s">
        <v>320</v>
      </c>
      <c r="C63" s="23">
        <v>824.15884975243057</v>
      </c>
      <c r="D63" s="23">
        <v>1</v>
      </c>
      <c r="E63" s="23">
        <v>1</v>
      </c>
      <c r="F63" s="23">
        <v>1</v>
      </c>
      <c r="G63" s="23">
        <v>19.899999999999999</v>
      </c>
      <c r="H63" s="23">
        <v>1</v>
      </c>
      <c r="I63" s="23">
        <v>5</v>
      </c>
      <c r="J63" s="23">
        <v>0</v>
      </c>
      <c r="K63" s="23">
        <f t="shared" si="0"/>
        <v>26.9</v>
      </c>
      <c r="L63" s="23">
        <f t="shared" si="1"/>
        <v>22169.873058340381</v>
      </c>
      <c r="M63" s="23">
        <v>0</v>
      </c>
      <c r="N63" s="23">
        <v>0</v>
      </c>
      <c r="O63" s="23">
        <v>15557.99</v>
      </c>
      <c r="P63" s="23">
        <f>O63+N63+M63+1</f>
        <v>15558.99</v>
      </c>
      <c r="Q63" s="23">
        <f>L63/P63</f>
        <v>1.4248915294849076</v>
      </c>
      <c r="R63" s="23">
        <f t="shared" si="2"/>
        <v>5.2468387155868443E-3</v>
      </c>
    </row>
    <row r="64" spans="1:18" x14ac:dyDescent="0.25">
      <c r="A64" s="23" t="s">
        <v>271</v>
      </c>
      <c r="B64" s="23" t="s">
        <v>272</v>
      </c>
      <c r="C64" s="23">
        <v>2434.8265674835179</v>
      </c>
      <c r="D64" s="23">
        <v>1</v>
      </c>
      <c r="E64" s="23">
        <v>1</v>
      </c>
      <c r="F64" s="23">
        <v>1</v>
      </c>
      <c r="G64" s="23">
        <v>56.4</v>
      </c>
      <c r="H64" s="23">
        <v>1</v>
      </c>
      <c r="I64" s="23">
        <v>4</v>
      </c>
      <c r="J64" s="23">
        <v>1</v>
      </c>
      <c r="K64" s="23">
        <f t="shared" si="0"/>
        <v>63.4</v>
      </c>
      <c r="L64" s="23">
        <f t="shared" si="1"/>
        <v>154368.00437845502</v>
      </c>
      <c r="M64" s="23">
        <v>0</v>
      </c>
      <c r="N64" s="23">
        <v>0</v>
      </c>
      <c r="O64" s="23">
        <v>13955.25</v>
      </c>
      <c r="P64" s="23">
        <f>O64+N64+M64+1</f>
        <v>13956.25</v>
      </c>
      <c r="Q64" s="23">
        <f>L64/P64</f>
        <v>11.060851186991851</v>
      </c>
      <c r="R64" s="23">
        <f t="shared" si="2"/>
        <v>4.0729066763582192E-2</v>
      </c>
    </row>
    <row r="65" spans="1:18" x14ac:dyDescent="0.25">
      <c r="A65" s="23" t="s">
        <v>95</v>
      </c>
      <c r="B65" s="23" t="s">
        <v>96</v>
      </c>
      <c r="C65" s="23">
        <v>40169.629996236268</v>
      </c>
      <c r="D65" s="23">
        <v>2</v>
      </c>
      <c r="E65" s="23">
        <v>0</v>
      </c>
      <c r="F65" s="23">
        <v>1</v>
      </c>
      <c r="G65" s="23">
        <v>233.7</v>
      </c>
      <c r="H65" s="23">
        <v>1</v>
      </c>
      <c r="I65" s="23">
        <v>2</v>
      </c>
      <c r="J65" s="23">
        <v>1</v>
      </c>
      <c r="K65" s="23">
        <f t="shared" si="0"/>
        <v>244.7</v>
      </c>
      <c r="L65" s="23">
        <f t="shared" si="1"/>
        <v>9829508.4600790143</v>
      </c>
      <c r="M65" s="23">
        <v>1</v>
      </c>
      <c r="N65" s="23">
        <v>0</v>
      </c>
      <c r="O65" s="23">
        <v>7393.6970000000001</v>
      </c>
      <c r="P65" s="23">
        <f>O65+N65+M65+1</f>
        <v>7395.6970000000001</v>
      </c>
      <c r="Q65" s="23">
        <f>L65/P65</f>
        <v>1329.0847989146951</v>
      </c>
      <c r="R65" s="23">
        <f t="shared" si="2"/>
        <v>4.8940522383233391</v>
      </c>
    </row>
    <row r="66" spans="1:18" x14ac:dyDescent="0.25">
      <c r="A66" s="23" t="s">
        <v>179</v>
      </c>
      <c r="B66" s="23" t="s">
        <v>180</v>
      </c>
      <c r="C66" s="23">
        <v>13902.704674244702</v>
      </c>
      <c r="D66" s="23">
        <v>1</v>
      </c>
      <c r="E66" s="23">
        <v>2</v>
      </c>
      <c r="F66" s="23">
        <v>1</v>
      </c>
      <c r="G66" s="23">
        <v>43.9</v>
      </c>
      <c r="H66" s="23">
        <v>0</v>
      </c>
      <c r="I66" s="23">
        <v>3</v>
      </c>
      <c r="J66" s="23">
        <v>1</v>
      </c>
      <c r="K66" s="23">
        <f t="shared" ref="K66:K129" si="3">(3*D66)+E66+F66+G66-(3*H66)-I66-J66+10</f>
        <v>55.9</v>
      </c>
      <c r="L66" s="23">
        <f t="shared" ref="L66:L129" si="4">K66*C66</f>
        <v>777161.1912902788</v>
      </c>
      <c r="M66" s="23">
        <v>0</v>
      </c>
      <c r="N66" s="23">
        <v>0</v>
      </c>
      <c r="O66" s="23">
        <v>15733.1</v>
      </c>
      <c r="P66" s="23">
        <f>O66+N66+M66+1</f>
        <v>15734.1</v>
      </c>
      <c r="Q66" s="23">
        <f>L66/P66</f>
        <v>49.393431546150005</v>
      </c>
      <c r="R66" s="23">
        <f t="shared" ref="R66:R129" si="5">(Q66/$Q$154)*100</f>
        <v>0.18188006846086976</v>
      </c>
    </row>
    <row r="67" spans="1:18" x14ac:dyDescent="0.25">
      <c r="A67" s="23" t="s">
        <v>105</v>
      </c>
      <c r="B67" s="23" t="s">
        <v>106</v>
      </c>
      <c r="C67" s="23">
        <v>52111.043103271622</v>
      </c>
      <c r="D67" s="23">
        <v>1</v>
      </c>
      <c r="E67" s="23">
        <v>0</v>
      </c>
      <c r="F67" s="23">
        <v>1</v>
      </c>
      <c r="G67" s="23">
        <v>98.6</v>
      </c>
      <c r="H67" s="23">
        <v>0</v>
      </c>
      <c r="I67" s="23">
        <v>2</v>
      </c>
      <c r="J67" s="23">
        <v>1</v>
      </c>
      <c r="K67" s="23">
        <f t="shared" si="3"/>
        <v>109.6</v>
      </c>
      <c r="L67" s="23">
        <f t="shared" si="4"/>
        <v>5711370.3241185695</v>
      </c>
      <c r="M67" s="23">
        <v>0</v>
      </c>
      <c r="N67" s="23">
        <v>0</v>
      </c>
      <c r="O67" s="23">
        <v>16766.689999999999</v>
      </c>
      <c r="P67" s="23">
        <f>O67+N67+M67+1</f>
        <v>16767.689999999999</v>
      </c>
      <c r="Q67" s="23">
        <f>L67/P67</f>
        <v>340.61759992691719</v>
      </c>
      <c r="R67" s="23">
        <f t="shared" si="5"/>
        <v>1.2542467784567943</v>
      </c>
    </row>
    <row r="68" spans="1:18" x14ac:dyDescent="0.25">
      <c r="A68" s="23" t="s">
        <v>283</v>
      </c>
      <c r="B68" s="23" t="s">
        <v>284</v>
      </c>
      <c r="C68" s="23">
        <v>1595.7043867870475</v>
      </c>
      <c r="D68" s="23">
        <v>2</v>
      </c>
      <c r="E68" s="23">
        <v>0</v>
      </c>
      <c r="F68" s="23">
        <v>1</v>
      </c>
      <c r="G68" s="23">
        <v>51.1</v>
      </c>
      <c r="H68" s="23">
        <v>3</v>
      </c>
      <c r="I68" s="23">
        <v>4</v>
      </c>
      <c r="J68" s="23">
        <v>1</v>
      </c>
      <c r="K68" s="23">
        <f t="shared" si="3"/>
        <v>54.1</v>
      </c>
      <c r="L68" s="23">
        <f t="shared" si="4"/>
        <v>86327.60732517927</v>
      </c>
      <c r="M68" s="23">
        <v>1</v>
      </c>
      <c r="N68" s="23">
        <v>0</v>
      </c>
      <c r="O68" s="23">
        <v>10363.85</v>
      </c>
      <c r="P68" s="23">
        <f>O68+N68+M68+1</f>
        <v>10365.85</v>
      </c>
      <c r="Q68" s="23">
        <f>L68/P68</f>
        <v>8.328077998927176</v>
      </c>
      <c r="R68" s="23">
        <f t="shared" si="5"/>
        <v>3.0666251547578557E-2</v>
      </c>
    </row>
    <row r="69" spans="1:18" x14ac:dyDescent="0.25">
      <c r="A69" s="23" t="s">
        <v>229</v>
      </c>
      <c r="B69" s="23" t="s">
        <v>230</v>
      </c>
      <c r="C69" s="23">
        <v>3491.9297173714099</v>
      </c>
      <c r="D69" s="23">
        <v>1</v>
      </c>
      <c r="E69" s="23">
        <v>4</v>
      </c>
      <c r="F69" s="23">
        <v>1</v>
      </c>
      <c r="G69" s="23">
        <v>40.1</v>
      </c>
      <c r="H69" s="23">
        <v>1</v>
      </c>
      <c r="I69" s="23">
        <v>4</v>
      </c>
      <c r="J69" s="23">
        <v>1</v>
      </c>
      <c r="K69" s="23">
        <f t="shared" si="3"/>
        <v>50.1</v>
      </c>
      <c r="L69" s="23">
        <f t="shared" si="4"/>
        <v>174945.67884030764</v>
      </c>
      <c r="M69" s="23">
        <v>0</v>
      </c>
      <c r="N69" s="23">
        <v>0</v>
      </c>
      <c r="O69" s="23">
        <v>5410.6559999999999</v>
      </c>
      <c r="P69" s="23">
        <f>O69+N69+M69+1</f>
        <v>5411.6559999999999</v>
      </c>
      <c r="Q69" s="23">
        <f>L69/P69</f>
        <v>32.327568278602271</v>
      </c>
      <c r="R69" s="23">
        <f t="shared" si="5"/>
        <v>0.11903891160491606</v>
      </c>
    </row>
    <row r="70" spans="1:18" x14ac:dyDescent="0.25">
      <c r="A70" s="23" t="s">
        <v>374</v>
      </c>
      <c r="B70" s="23" t="s">
        <v>375</v>
      </c>
      <c r="C70" s="23">
        <v>5315.0644540745616</v>
      </c>
      <c r="D70" s="23">
        <v>4</v>
      </c>
      <c r="E70" s="23">
        <v>4</v>
      </c>
      <c r="F70" s="23">
        <v>1</v>
      </c>
      <c r="G70" s="23">
        <v>52.1</v>
      </c>
      <c r="H70" s="23">
        <v>1</v>
      </c>
      <c r="I70" s="23">
        <v>4</v>
      </c>
      <c r="J70" s="23">
        <v>0</v>
      </c>
      <c r="K70" s="23">
        <f t="shared" si="3"/>
        <v>72.099999999999994</v>
      </c>
      <c r="L70" s="23">
        <f t="shared" si="4"/>
        <v>383216.14713877585</v>
      </c>
      <c r="M70" s="23">
        <v>0</v>
      </c>
      <c r="N70" s="23">
        <v>0</v>
      </c>
      <c r="O70" s="23">
        <v>12821.57</v>
      </c>
      <c r="P70" s="23">
        <f>O70+N70+M70+1</f>
        <v>12822.57</v>
      </c>
      <c r="Q70" s="23">
        <f>L70/P70</f>
        <v>29.886063959001657</v>
      </c>
      <c r="R70" s="23">
        <f t="shared" si="5"/>
        <v>0.11004862769679019</v>
      </c>
    </row>
    <row r="71" spans="1:18" x14ac:dyDescent="0.25">
      <c r="A71" s="23" t="s">
        <v>390</v>
      </c>
      <c r="B71" s="23" t="s">
        <v>391</v>
      </c>
      <c r="C71" s="23">
        <v>6334.1266787330333</v>
      </c>
      <c r="D71" s="23">
        <v>1</v>
      </c>
      <c r="E71" s="23">
        <v>1</v>
      </c>
      <c r="F71" s="23">
        <v>1</v>
      </c>
      <c r="G71" s="23">
        <v>7.1</v>
      </c>
      <c r="H71" s="23">
        <v>4</v>
      </c>
      <c r="I71" s="23">
        <v>5</v>
      </c>
      <c r="J71" s="23">
        <v>0</v>
      </c>
      <c r="K71" s="23">
        <f t="shared" si="3"/>
        <v>5.0999999999999996</v>
      </c>
      <c r="L71" s="23">
        <f t="shared" si="4"/>
        <v>32304.046061538469</v>
      </c>
      <c r="M71" s="23">
        <v>0</v>
      </c>
      <c r="N71" s="23">
        <v>0</v>
      </c>
      <c r="O71" s="23">
        <v>13286.64</v>
      </c>
      <c r="P71" s="23">
        <f>O71+N71+M71+1</f>
        <v>13287.64</v>
      </c>
      <c r="Q71" s="23">
        <f>L71/P71</f>
        <v>2.4311349541030967</v>
      </c>
      <c r="R71" s="23">
        <f t="shared" si="5"/>
        <v>8.9521010800139526E-3</v>
      </c>
    </row>
    <row r="72" spans="1:18" x14ac:dyDescent="0.25">
      <c r="A72" s="23" t="s">
        <v>107</v>
      </c>
      <c r="B72" s="23" t="s">
        <v>108</v>
      </c>
      <c r="C72" s="23">
        <v>53313.61237406102</v>
      </c>
      <c r="D72" s="23">
        <v>2</v>
      </c>
      <c r="E72" s="23">
        <v>0</v>
      </c>
      <c r="F72" s="23">
        <v>1</v>
      </c>
      <c r="G72" s="23">
        <v>84.9</v>
      </c>
      <c r="H72" s="23">
        <v>0</v>
      </c>
      <c r="I72" s="23">
        <v>2</v>
      </c>
      <c r="J72" s="23">
        <v>1</v>
      </c>
      <c r="K72" s="23">
        <f t="shared" si="3"/>
        <v>98.9</v>
      </c>
      <c r="L72" s="23">
        <f t="shared" si="4"/>
        <v>5272716.2637946354</v>
      </c>
      <c r="M72" s="23">
        <v>1</v>
      </c>
      <c r="N72" s="23">
        <v>0</v>
      </c>
      <c r="O72" s="23">
        <v>17255.5</v>
      </c>
      <c r="P72" s="23">
        <f>O72+N72+M72+1</f>
        <v>17257.5</v>
      </c>
      <c r="Q72" s="23">
        <f>L72/P72</f>
        <v>305.53187100070318</v>
      </c>
      <c r="R72" s="23">
        <f t="shared" si="5"/>
        <v>1.1250515680949276</v>
      </c>
    </row>
    <row r="73" spans="1:18" x14ac:dyDescent="0.25">
      <c r="A73" s="23" t="s">
        <v>149</v>
      </c>
      <c r="B73" s="23" t="s">
        <v>150</v>
      </c>
      <c r="C73" s="23">
        <v>37031.677025832818</v>
      </c>
      <c r="D73" s="23">
        <v>2</v>
      </c>
      <c r="E73" s="23">
        <v>2</v>
      </c>
      <c r="F73" s="23">
        <v>1</v>
      </c>
      <c r="G73" s="23">
        <v>67.2</v>
      </c>
      <c r="H73" s="23">
        <v>4</v>
      </c>
      <c r="I73" s="23">
        <v>2</v>
      </c>
      <c r="J73" s="23">
        <v>1</v>
      </c>
      <c r="K73" s="23">
        <f t="shared" si="3"/>
        <v>71.2</v>
      </c>
      <c r="L73" s="23">
        <f t="shared" si="4"/>
        <v>2636655.4042392969</v>
      </c>
      <c r="M73" s="23">
        <v>1</v>
      </c>
      <c r="N73" s="23">
        <v>0</v>
      </c>
      <c r="O73" s="23">
        <v>14058.72</v>
      </c>
      <c r="P73" s="23">
        <f>O73+N73+M73+1</f>
        <v>14060.72</v>
      </c>
      <c r="Q73" s="23">
        <f>L73/P73</f>
        <v>187.51923118014562</v>
      </c>
      <c r="R73" s="23">
        <f t="shared" si="5"/>
        <v>0.69049688464969505</v>
      </c>
    </row>
    <row r="74" spans="1:18" x14ac:dyDescent="0.25">
      <c r="A74" s="23" t="s">
        <v>127</v>
      </c>
      <c r="B74" s="23" t="s">
        <v>128</v>
      </c>
      <c r="C74" s="23">
        <v>34960.295021364771</v>
      </c>
      <c r="D74" s="23">
        <v>1</v>
      </c>
      <c r="E74" s="23">
        <v>0</v>
      </c>
      <c r="F74" s="23">
        <v>1</v>
      </c>
      <c r="G74" s="23">
        <v>89.3</v>
      </c>
      <c r="H74" s="23">
        <v>0</v>
      </c>
      <c r="I74" s="23">
        <v>4</v>
      </c>
      <c r="J74" s="23">
        <v>1</v>
      </c>
      <c r="K74" s="23">
        <f t="shared" si="3"/>
        <v>98.3</v>
      </c>
      <c r="L74" s="23">
        <f t="shared" si="4"/>
        <v>3436597.0006001568</v>
      </c>
      <c r="M74" s="23">
        <v>0</v>
      </c>
      <c r="N74" s="23">
        <v>0</v>
      </c>
      <c r="O74" s="23">
        <v>16232.27</v>
      </c>
      <c r="P74" s="23">
        <f>O74+N74+M74+1</f>
        <v>16233.27</v>
      </c>
      <c r="Q74" s="23">
        <f>L74/P74</f>
        <v>211.70084650844572</v>
      </c>
      <c r="R74" s="23">
        <f t="shared" si="5"/>
        <v>0.77954017874227677</v>
      </c>
    </row>
    <row r="75" spans="1:18" x14ac:dyDescent="0.25">
      <c r="A75" s="23" t="s">
        <v>207</v>
      </c>
      <c r="B75" s="23" t="s">
        <v>208</v>
      </c>
      <c r="C75" s="23">
        <v>4925</v>
      </c>
      <c r="D75" s="23">
        <v>2</v>
      </c>
      <c r="E75" s="23">
        <v>1</v>
      </c>
      <c r="F75" s="23">
        <v>1</v>
      </c>
      <c r="G75" s="23">
        <v>29.6</v>
      </c>
      <c r="H75" s="23">
        <v>1</v>
      </c>
      <c r="I75" s="23">
        <v>4</v>
      </c>
      <c r="J75" s="23">
        <v>1</v>
      </c>
      <c r="K75" s="23">
        <f t="shared" si="3"/>
        <v>39.6</v>
      </c>
      <c r="L75" s="23">
        <f t="shared" si="4"/>
        <v>195030</v>
      </c>
      <c r="M75" s="23">
        <v>1</v>
      </c>
      <c r="N75" s="23">
        <v>0</v>
      </c>
      <c r="O75" s="23">
        <v>15126.16</v>
      </c>
      <c r="P75" s="23">
        <f>O75+N75+M75+1</f>
        <v>15128.16</v>
      </c>
      <c r="Q75" s="23">
        <f>L75/P75</f>
        <v>12.891852016372116</v>
      </c>
      <c r="R75" s="23">
        <f t="shared" si="5"/>
        <v>4.7471310535174317E-2</v>
      </c>
    </row>
    <row r="76" spans="1:18" x14ac:dyDescent="0.25">
      <c r="A76" s="23" t="s">
        <v>91</v>
      </c>
      <c r="B76" s="23" t="s">
        <v>92</v>
      </c>
      <c r="C76" s="23">
        <v>36194.415613442725</v>
      </c>
      <c r="D76" s="23">
        <v>1</v>
      </c>
      <c r="E76" s="23">
        <v>0</v>
      </c>
      <c r="F76" s="23">
        <v>1</v>
      </c>
      <c r="G76" s="23">
        <v>187.6</v>
      </c>
      <c r="H76" s="23">
        <v>0</v>
      </c>
      <c r="I76" s="23">
        <v>2</v>
      </c>
      <c r="J76" s="23">
        <v>1</v>
      </c>
      <c r="K76" s="23">
        <f t="shared" si="3"/>
        <v>198.6</v>
      </c>
      <c r="L76" s="23">
        <f t="shared" si="4"/>
        <v>7188210.940829725</v>
      </c>
      <c r="M76" s="23">
        <v>0</v>
      </c>
      <c r="N76" s="23">
        <v>0</v>
      </c>
      <c r="O76" s="23">
        <v>7958.28</v>
      </c>
      <c r="P76" s="23">
        <f>O76+N76+M76+1</f>
        <v>7959.28</v>
      </c>
      <c r="Q76" s="23">
        <f>L76/P76</f>
        <v>903.12326502268115</v>
      </c>
      <c r="R76" s="23">
        <f t="shared" si="5"/>
        <v>3.3255458495013759</v>
      </c>
    </row>
    <row r="77" spans="1:18" x14ac:dyDescent="0.25">
      <c r="A77" s="23" t="s">
        <v>219</v>
      </c>
      <c r="B77" s="23" t="s">
        <v>220</v>
      </c>
      <c r="C77" s="23">
        <v>5422.5708755332053</v>
      </c>
      <c r="D77" s="23">
        <v>1</v>
      </c>
      <c r="E77" s="23">
        <v>1</v>
      </c>
      <c r="F77" s="23">
        <v>1</v>
      </c>
      <c r="G77" s="23">
        <v>70.2</v>
      </c>
      <c r="H77" s="23">
        <v>0</v>
      </c>
      <c r="I77" s="23">
        <v>3</v>
      </c>
      <c r="J77" s="23">
        <v>1</v>
      </c>
      <c r="K77" s="23">
        <f t="shared" si="3"/>
        <v>81.2</v>
      </c>
      <c r="L77" s="23">
        <f t="shared" si="4"/>
        <v>440312.75509329629</v>
      </c>
      <c r="M77" s="23">
        <v>0</v>
      </c>
      <c r="N77" s="23">
        <v>0</v>
      </c>
      <c r="O77" s="23">
        <v>13951.52</v>
      </c>
      <c r="P77" s="23">
        <f>O77+N77+M77+1</f>
        <v>13952.52</v>
      </c>
      <c r="Q77" s="23">
        <f>L77/P77</f>
        <v>31.557937569220204</v>
      </c>
      <c r="R77" s="23">
        <f t="shared" si="5"/>
        <v>0.11620492170524267</v>
      </c>
    </row>
    <row r="78" spans="1:18" x14ac:dyDescent="0.25">
      <c r="A78" s="23" t="s">
        <v>265</v>
      </c>
      <c r="B78" s="23" t="s">
        <v>266</v>
      </c>
      <c r="C78" s="23">
        <v>12276.392537956654</v>
      </c>
      <c r="D78" s="23">
        <v>1</v>
      </c>
      <c r="E78" s="23">
        <v>1</v>
      </c>
      <c r="F78" s="23">
        <v>1</v>
      </c>
      <c r="G78" s="23">
        <v>35</v>
      </c>
      <c r="H78" s="23">
        <v>0</v>
      </c>
      <c r="I78" s="23">
        <v>4</v>
      </c>
      <c r="J78" s="23">
        <v>1</v>
      </c>
      <c r="K78" s="23">
        <f t="shared" si="3"/>
        <v>45</v>
      </c>
      <c r="L78" s="23">
        <f t="shared" si="4"/>
        <v>552437.66420804942</v>
      </c>
      <c r="M78" s="23">
        <v>0</v>
      </c>
      <c r="N78" s="23">
        <v>0</v>
      </c>
      <c r="O78" s="23">
        <v>12234.77</v>
      </c>
      <c r="P78" s="23">
        <f>O78+N78+M78+1</f>
        <v>12235.77</v>
      </c>
      <c r="Q78" s="23">
        <f>L78/P78</f>
        <v>45.149399196621822</v>
      </c>
      <c r="R78" s="23">
        <f t="shared" si="5"/>
        <v>0.16625238538399922</v>
      </c>
    </row>
    <row r="79" spans="1:18" x14ac:dyDescent="0.25">
      <c r="A79" s="23" t="s">
        <v>301</v>
      </c>
      <c r="B79" s="23" t="s">
        <v>302</v>
      </c>
      <c r="C79" s="23">
        <v>1358.2622185562573</v>
      </c>
      <c r="D79" s="23">
        <v>2</v>
      </c>
      <c r="E79" s="23">
        <v>4</v>
      </c>
      <c r="F79" s="23">
        <v>1</v>
      </c>
      <c r="G79" s="23">
        <v>34.4</v>
      </c>
      <c r="H79" s="23">
        <v>1</v>
      </c>
      <c r="I79" s="23">
        <v>4</v>
      </c>
      <c r="J79" s="23">
        <v>0</v>
      </c>
      <c r="K79" s="23">
        <f t="shared" si="3"/>
        <v>48.4</v>
      </c>
      <c r="L79" s="23">
        <f t="shared" si="4"/>
        <v>65739.891378122848</v>
      </c>
      <c r="M79" s="23">
        <v>1</v>
      </c>
      <c r="N79" s="23">
        <v>0</v>
      </c>
      <c r="O79" s="23">
        <v>11937.66</v>
      </c>
      <c r="P79" s="23">
        <f>O79+N79+M79+1</f>
        <v>11939.66</v>
      </c>
      <c r="Q79" s="23">
        <f>L79/P79</f>
        <v>5.50601033682055</v>
      </c>
      <c r="R79" s="23">
        <f t="shared" si="5"/>
        <v>2.0274629756620654E-2</v>
      </c>
    </row>
    <row r="80" spans="1:18" x14ac:dyDescent="0.25">
      <c r="A80" s="23" t="s">
        <v>119</v>
      </c>
      <c r="B80" s="23" t="s">
        <v>120</v>
      </c>
      <c r="C80" s="23">
        <v>27970.494261562439</v>
      </c>
      <c r="D80" s="23">
        <v>1</v>
      </c>
      <c r="E80" s="23">
        <v>1</v>
      </c>
      <c r="F80" s="23">
        <v>1</v>
      </c>
      <c r="G80" s="23">
        <v>89</v>
      </c>
      <c r="H80" s="23">
        <v>0</v>
      </c>
      <c r="I80" s="23">
        <v>3</v>
      </c>
      <c r="J80" s="23">
        <v>1</v>
      </c>
      <c r="K80" s="23">
        <f t="shared" si="3"/>
        <v>100</v>
      </c>
      <c r="L80" s="23">
        <f t="shared" si="4"/>
        <v>2797049.4261562438</v>
      </c>
      <c r="M80" s="23">
        <v>0</v>
      </c>
      <c r="N80" s="23">
        <v>0</v>
      </c>
      <c r="O80" s="23">
        <v>8418.7860000000001</v>
      </c>
      <c r="P80" s="23">
        <f>O80+N80+M80+1</f>
        <v>8419.7860000000001</v>
      </c>
      <c r="Q80" s="23">
        <f>L80/P80</f>
        <v>332.19958632633228</v>
      </c>
      <c r="R80" s="23">
        <f t="shared" si="5"/>
        <v>1.2232493595277534</v>
      </c>
    </row>
    <row r="81" spans="1:18" x14ac:dyDescent="0.25">
      <c r="A81" s="23" t="s">
        <v>133</v>
      </c>
      <c r="B81" s="23" t="s">
        <v>134</v>
      </c>
      <c r="C81" s="23">
        <v>43103</v>
      </c>
      <c r="D81" s="23">
        <v>2</v>
      </c>
      <c r="E81" s="23">
        <v>1</v>
      </c>
      <c r="F81" s="23">
        <v>1</v>
      </c>
      <c r="G81" s="23">
        <v>61.6</v>
      </c>
      <c r="H81" s="23">
        <v>2</v>
      </c>
      <c r="I81" s="23">
        <v>3</v>
      </c>
      <c r="J81" s="23">
        <v>0</v>
      </c>
      <c r="K81" s="23">
        <f t="shared" si="3"/>
        <v>70.599999999999994</v>
      </c>
      <c r="L81" s="23">
        <f t="shared" si="4"/>
        <v>3043071.8</v>
      </c>
      <c r="M81" s="23">
        <v>0</v>
      </c>
      <c r="N81" s="23">
        <v>0</v>
      </c>
      <c r="O81" s="23">
        <v>12784.28</v>
      </c>
      <c r="P81" s="23">
        <f>O81+N81+M81+1</f>
        <v>12785.28</v>
      </c>
      <c r="Q81" s="23">
        <f>L81/P81</f>
        <v>238.01370013014966</v>
      </c>
      <c r="R81" s="23">
        <f t="shared" si="5"/>
        <v>0.87643127272599464</v>
      </c>
    </row>
    <row r="82" spans="1:18" x14ac:dyDescent="0.25">
      <c r="A82" s="23" t="s">
        <v>335</v>
      </c>
      <c r="B82" s="23" t="s">
        <v>336</v>
      </c>
      <c r="C82" s="23">
        <v>1269.1393353511116</v>
      </c>
      <c r="D82" s="23">
        <v>1</v>
      </c>
      <c r="E82" s="23">
        <v>1</v>
      </c>
      <c r="F82" s="23">
        <v>1</v>
      </c>
      <c r="G82" s="23">
        <v>21.2</v>
      </c>
      <c r="H82" s="23">
        <v>1</v>
      </c>
      <c r="I82" s="23">
        <v>4</v>
      </c>
      <c r="J82" s="23">
        <v>1</v>
      </c>
      <c r="K82" s="23">
        <f t="shared" si="3"/>
        <v>28.2</v>
      </c>
      <c r="L82" s="23">
        <f t="shared" si="4"/>
        <v>35789.729256901344</v>
      </c>
      <c r="M82" s="23">
        <v>0</v>
      </c>
      <c r="N82" s="23">
        <v>0</v>
      </c>
      <c r="O82" s="23">
        <v>11522.59</v>
      </c>
      <c r="P82" s="23">
        <f>O82+N82+M82+1</f>
        <v>11523.59</v>
      </c>
      <c r="Q82" s="23">
        <f>L82/P82</f>
        <v>3.1057794712326059</v>
      </c>
      <c r="R82" s="23">
        <f t="shared" si="5"/>
        <v>1.14363259480031E-2</v>
      </c>
    </row>
    <row r="83" spans="1:18" x14ac:dyDescent="0.25">
      <c r="A83" s="23" t="s">
        <v>331</v>
      </c>
      <c r="B83" s="23" t="s">
        <v>332</v>
      </c>
      <c r="C83" s="23">
        <v>1759.7844016010549</v>
      </c>
      <c r="D83" s="23">
        <v>1</v>
      </c>
      <c r="E83" s="23">
        <v>1</v>
      </c>
      <c r="F83" s="23">
        <v>1</v>
      </c>
      <c r="G83" s="23">
        <v>71.5</v>
      </c>
      <c r="H83" s="23">
        <v>1</v>
      </c>
      <c r="I83" s="23">
        <v>4</v>
      </c>
      <c r="J83" s="23">
        <v>0</v>
      </c>
      <c r="K83" s="23">
        <f t="shared" si="3"/>
        <v>79.5</v>
      </c>
      <c r="L83" s="23">
        <f t="shared" si="4"/>
        <v>139902.85992728386</v>
      </c>
      <c r="M83" s="23">
        <v>0</v>
      </c>
      <c r="N83" s="23">
        <v>0</v>
      </c>
      <c r="O83" s="23">
        <v>7696.2079999999996</v>
      </c>
      <c r="P83" s="23">
        <f>O83+N83+M83+1</f>
        <v>7697.2079999999996</v>
      </c>
      <c r="Q83" s="23">
        <f>L83/P83</f>
        <v>18.175793083321103</v>
      </c>
      <c r="R83" s="23">
        <f t="shared" si="5"/>
        <v>6.692822075413625E-2</v>
      </c>
    </row>
    <row r="84" spans="1:18" x14ac:dyDescent="0.25">
      <c r="A84" s="23" t="s">
        <v>205</v>
      </c>
      <c r="B84" s="23" t="s">
        <v>206</v>
      </c>
      <c r="C84" s="23">
        <v>16037.782103912492</v>
      </c>
      <c r="D84" s="23">
        <v>1</v>
      </c>
      <c r="E84" s="23">
        <v>1</v>
      </c>
      <c r="F84" s="23">
        <v>1</v>
      </c>
      <c r="G84" s="23">
        <v>50.4</v>
      </c>
      <c r="H84" s="23">
        <v>0</v>
      </c>
      <c r="I84" s="23">
        <v>3</v>
      </c>
      <c r="J84" s="23">
        <v>1</v>
      </c>
      <c r="K84" s="23">
        <f t="shared" si="3"/>
        <v>61.4</v>
      </c>
      <c r="L84" s="23">
        <f t="shared" si="4"/>
        <v>984719.82118022698</v>
      </c>
      <c r="M84" s="23">
        <v>0</v>
      </c>
      <c r="N84" s="23">
        <v>0</v>
      </c>
      <c r="O84" s="23">
        <v>15328.11</v>
      </c>
      <c r="P84" s="23">
        <f>O84+N84+M84+1</f>
        <v>15329.11</v>
      </c>
      <c r="Q84" s="23">
        <f>L84/P84</f>
        <v>64.238551434507741</v>
      </c>
      <c r="R84" s="23">
        <f t="shared" si="5"/>
        <v>0.23654384332092562</v>
      </c>
    </row>
    <row r="85" spans="1:18" x14ac:dyDescent="0.25">
      <c r="A85" s="23" t="s">
        <v>159</v>
      </c>
      <c r="B85" s="23" t="s">
        <v>160</v>
      </c>
      <c r="C85" s="23">
        <v>10057.888356366919</v>
      </c>
      <c r="D85" s="23">
        <v>1</v>
      </c>
      <c r="E85" s="23">
        <v>2</v>
      </c>
      <c r="F85" s="23">
        <v>1</v>
      </c>
      <c r="G85" s="23">
        <v>103.3</v>
      </c>
      <c r="H85" s="23">
        <v>4</v>
      </c>
      <c r="I85" s="23">
        <v>4</v>
      </c>
      <c r="J85" s="23">
        <v>0</v>
      </c>
      <c r="K85" s="23">
        <f t="shared" si="3"/>
        <v>103.3</v>
      </c>
      <c r="L85" s="23">
        <f t="shared" si="4"/>
        <v>1038979.8672127026</v>
      </c>
      <c r="M85" s="23">
        <v>0</v>
      </c>
      <c r="N85" s="23">
        <v>0</v>
      </c>
      <c r="O85" s="23">
        <v>14070.28</v>
      </c>
      <c r="P85" s="23">
        <f>O85+N85+M85+1</f>
        <v>14071.28</v>
      </c>
      <c r="Q85" s="23">
        <f>L85/P85</f>
        <v>73.836912293174649</v>
      </c>
      <c r="R85" s="23">
        <f t="shared" si="5"/>
        <v>0.2718876223506404</v>
      </c>
    </row>
    <row r="86" spans="1:18" x14ac:dyDescent="0.25">
      <c r="A86" s="23" t="s">
        <v>333</v>
      </c>
      <c r="B86" s="23" t="s">
        <v>334</v>
      </c>
      <c r="C86" s="23">
        <v>989.96045609394082</v>
      </c>
      <c r="D86" s="23">
        <v>2</v>
      </c>
      <c r="E86" s="23">
        <v>1</v>
      </c>
      <c r="F86" s="23">
        <v>1</v>
      </c>
      <c r="G86" s="23">
        <v>22.6</v>
      </c>
      <c r="H86" s="23">
        <v>1</v>
      </c>
      <c r="I86" s="23">
        <v>3</v>
      </c>
      <c r="J86" s="23">
        <v>0</v>
      </c>
      <c r="K86" s="23">
        <f t="shared" si="3"/>
        <v>34.6</v>
      </c>
      <c r="L86" s="23">
        <f t="shared" si="4"/>
        <v>34252.631780850352</v>
      </c>
      <c r="M86" s="23">
        <v>1</v>
      </c>
      <c r="N86" s="23">
        <v>0</v>
      </c>
      <c r="O86" s="23">
        <v>10594.58</v>
      </c>
      <c r="P86" s="23">
        <f>O86+N86+M86+1</f>
        <v>10596.58</v>
      </c>
      <c r="Q86" s="23">
        <f>L86/P86</f>
        <v>3.2324232706071538</v>
      </c>
      <c r="R86" s="23">
        <f t="shared" si="5"/>
        <v>1.1902662911833322E-2</v>
      </c>
    </row>
    <row r="87" spans="1:18" x14ac:dyDescent="0.25">
      <c r="A87" s="23" t="s">
        <v>303</v>
      </c>
      <c r="B87" s="23" t="s">
        <v>304</v>
      </c>
      <c r="C87" s="23">
        <v>461.04289859740152</v>
      </c>
      <c r="D87" s="23">
        <v>2</v>
      </c>
      <c r="E87" s="23">
        <v>1</v>
      </c>
      <c r="F87" s="23">
        <v>1</v>
      </c>
      <c r="G87" s="23">
        <v>19.600000000000001</v>
      </c>
      <c r="H87" s="23">
        <v>2</v>
      </c>
      <c r="I87" s="23">
        <v>4</v>
      </c>
      <c r="J87" s="23">
        <v>0</v>
      </c>
      <c r="K87" s="23">
        <f t="shared" si="3"/>
        <v>27.6</v>
      </c>
      <c r="L87" s="23">
        <f t="shared" si="4"/>
        <v>12724.784001288283</v>
      </c>
      <c r="M87" s="23">
        <v>1</v>
      </c>
      <c r="N87" s="23">
        <v>0</v>
      </c>
      <c r="O87" s="23">
        <v>16209.48</v>
      </c>
      <c r="P87" s="23">
        <f>O87+N87+M87+1</f>
        <v>16211.48</v>
      </c>
      <c r="Q87" s="23">
        <f>L87/P87</f>
        <v>0.78492426362604051</v>
      </c>
      <c r="R87" s="23">
        <f t="shared" si="5"/>
        <v>2.8903049319728767E-3</v>
      </c>
    </row>
    <row r="88" spans="1:18" x14ac:dyDescent="0.25">
      <c r="A88" s="23" t="s">
        <v>263</v>
      </c>
      <c r="B88" s="23" t="s">
        <v>264</v>
      </c>
      <c r="C88" s="23">
        <v>6569.6197534584198</v>
      </c>
      <c r="D88" s="23">
        <v>1</v>
      </c>
      <c r="E88" s="23">
        <v>1</v>
      </c>
      <c r="F88" s="23">
        <v>1</v>
      </c>
      <c r="G88" s="23">
        <v>27</v>
      </c>
      <c r="H88" s="23">
        <v>3</v>
      </c>
      <c r="I88" s="23">
        <v>5</v>
      </c>
      <c r="J88" s="23">
        <v>0</v>
      </c>
      <c r="K88" s="23">
        <f t="shared" si="3"/>
        <v>28</v>
      </c>
      <c r="L88" s="23">
        <f t="shared" si="4"/>
        <v>183949.35309683575</v>
      </c>
      <c r="M88" s="23">
        <v>0</v>
      </c>
      <c r="N88" s="23">
        <v>0</v>
      </c>
      <c r="O88" s="23">
        <v>15999.32</v>
      </c>
      <c r="P88" s="23">
        <f>O88+N88+M88+1</f>
        <v>16000.32</v>
      </c>
      <c r="Q88" s="23">
        <f>L88/P88</f>
        <v>11.496604636459505</v>
      </c>
      <c r="R88" s="23">
        <f t="shared" si="5"/>
        <v>4.2333629652621128E-2</v>
      </c>
    </row>
    <row r="89" spans="1:18" x14ac:dyDescent="0.25">
      <c r="A89" s="23" t="s">
        <v>376</v>
      </c>
      <c r="B89" s="23" t="s">
        <v>377</v>
      </c>
      <c r="C89" s="23">
        <v>16444.838113539605</v>
      </c>
      <c r="D89" s="23">
        <v>1</v>
      </c>
      <c r="E89" s="23">
        <v>1</v>
      </c>
      <c r="F89" s="23">
        <v>1</v>
      </c>
      <c r="G89" s="23">
        <v>41.1</v>
      </c>
      <c r="H89" s="23">
        <v>0</v>
      </c>
      <c r="I89" s="23">
        <v>3</v>
      </c>
      <c r="J89" s="23">
        <v>1</v>
      </c>
      <c r="K89" s="23">
        <f t="shared" si="3"/>
        <v>52.1</v>
      </c>
      <c r="L89" s="23">
        <f t="shared" si="4"/>
        <v>856776.06571541342</v>
      </c>
      <c r="M89" s="23">
        <v>0</v>
      </c>
      <c r="N89" s="23">
        <v>0</v>
      </c>
      <c r="O89" s="23">
        <v>15273.62</v>
      </c>
      <c r="P89" s="23">
        <f>O89+N89+M89+1</f>
        <v>15274.62</v>
      </c>
      <c r="Q89" s="23">
        <f>L89/P89</f>
        <v>56.091481537047294</v>
      </c>
      <c r="R89" s="23">
        <f t="shared" si="5"/>
        <v>0.20654411290492669</v>
      </c>
    </row>
    <row r="90" spans="1:18" x14ac:dyDescent="0.25">
      <c r="A90" s="23" t="s">
        <v>101</v>
      </c>
      <c r="B90" s="23" t="s">
        <v>102</v>
      </c>
      <c r="C90" s="23">
        <v>111716</v>
      </c>
      <c r="D90" s="23">
        <v>1</v>
      </c>
      <c r="E90" s="23">
        <v>0</v>
      </c>
      <c r="F90" s="23">
        <v>1</v>
      </c>
      <c r="G90" s="23">
        <v>93.9</v>
      </c>
      <c r="H90" s="23">
        <v>0</v>
      </c>
      <c r="I90" s="23">
        <v>1</v>
      </c>
      <c r="J90" s="23">
        <v>1</v>
      </c>
      <c r="K90" s="23">
        <f t="shared" si="3"/>
        <v>105.9</v>
      </c>
      <c r="L90" s="23">
        <f t="shared" si="4"/>
        <v>11830724.4</v>
      </c>
      <c r="M90" s="23">
        <v>0</v>
      </c>
      <c r="N90" s="23">
        <v>0</v>
      </c>
      <c r="O90" s="23">
        <v>16649.03</v>
      </c>
      <c r="P90" s="23">
        <f>O90+N90+M90+1</f>
        <v>16650.03</v>
      </c>
      <c r="Q90" s="23">
        <f>L90/P90</f>
        <v>710.552737742815</v>
      </c>
      <c r="R90" s="23">
        <f t="shared" si="5"/>
        <v>2.6164487167685953</v>
      </c>
    </row>
    <row r="91" spans="1:18" x14ac:dyDescent="0.25">
      <c r="A91" s="23" t="s">
        <v>161</v>
      </c>
      <c r="B91" s="23" t="s">
        <v>162</v>
      </c>
      <c r="C91" s="23">
        <v>96037.702025121762</v>
      </c>
      <c r="D91" s="23">
        <v>1</v>
      </c>
      <c r="E91" s="23">
        <v>1</v>
      </c>
      <c r="F91" s="23">
        <v>1</v>
      </c>
      <c r="G91" s="23">
        <v>76.599999999999994</v>
      </c>
      <c r="H91" s="23">
        <v>0</v>
      </c>
      <c r="I91" s="23">
        <v>3</v>
      </c>
      <c r="J91" s="23">
        <v>1</v>
      </c>
      <c r="K91" s="23">
        <f t="shared" si="3"/>
        <v>87.6</v>
      </c>
      <c r="L91" s="23">
        <f t="shared" si="4"/>
        <v>8412902.6974006649</v>
      </c>
      <c r="M91" s="23">
        <v>0</v>
      </c>
      <c r="N91" s="23">
        <v>0</v>
      </c>
      <c r="O91" s="23">
        <v>7425.2330000000002</v>
      </c>
      <c r="P91" s="23">
        <f>O91+N91+M91+1</f>
        <v>7426.2330000000002</v>
      </c>
      <c r="Q91" s="23">
        <f>L91/P91</f>
        <v>1132.862744462861</v>
      </c>
      <c r="R91" s="23">
        <f t="shared" si="5"/>
        <v>4.1715091879607273</v>
      </c>
    </row>
    <row r="92" spans="1:18" x14ac:dyDescent="0.25">
      <c r="A92" s="23" t="s">
        <v>275</v>
      </c>
      <c r="B92" s="23" t="s">
        <v>276</v>
      </c>
      <c r="C92" s="23">
        <v>5455.5912669864274</v>
      </c>
      <c r="D92" s="23">
        <v>1</v>
      </c>
      <c r="E92" s="23">
        <v>1</v>
      </c>
      <c r="F92" s="23">
        <v>1</v>
      </c>
      <c r="G92" s="23">
        <v>48.9</v>
      </c>
      <c r="H92" s="23">
        <v>1</v>
      </c>
      <c r="I92" s="23">
        <v>3</v>
      </c>
      <c r="J92" s="23">
        <v>1</v>
      </c>
      <c r="K92" s="23">
        <f t="shared" si="3"/>
        <v>56.9</v>
      </c>
      <c r="L92" s="23">
        <f t="shared" si="4"/>
        <v>310423.14309152769</v>
      </c>
      <c r="M92" s="23">
        <v>0</v>
      </c>
      <c r="N92" s="23">
        <v>0</v>
      </c>
      <c r="O92" s="23">
        <v>15495.59</v>
      </c>
      <c r="P92" s="23">
        <f>O92+N92+M92+1</f>
        <v>15496.59</v>
      </c>
      <c r="Q92" s="23">
        <f>L92/P92</f>
        <v>20.031706529728648</v>
      </c>
      <c r="R92" s="23">
        <f t="shared" si="5"/>
        <v>7.3762199567182773E-2</v>
      </c>
    </row>
    <row r="93" spans="1:18" x14ac:dyDescent="0.25">
      <c r="A93" s="23" t="s">
        <v>327</v>
      </c>
      <c r="B93" s="23" t="s">
        <v>328</v>
      </c>
      <c r="C93" s="23">
        <v>449.40083594838336</v>
      </c>
      <c r="D93" s="23">
        <v>1</v>
      </c>
      <c r="E93" s="23">
        <v>2</v>
      </c>
      <c r="F93" s="23">
        <v>1</v>
      </c>
      <c r="G93" s="23">
        <v>13</v>
      </c>
      <c r="H93" s="23">
        <v>1</v>
      </c>
      <c r="I93" s="23">
        <v>4</v>
      </c>
      <c r="J93" s="23">
        <v>0</v>
      </c>
      <c r="K93" s="23">
        <f t="shared" si="3"/>
        <v>22</v>
      </c>
      <c r="L93" s="23">
        <f t="shared" si="4"/>
        <v>9886.8183908644332</v>
      </c>
      <c r="M93" s="23">
        <v>0</v>
      </c>
      <c r="N93" s="23">
        <v>0</v>
      </c>
      <c r="O93" s="23">
        <v>9818.3539999999994</v>
      </c>
      <c r="P93" s="23">
        <f>O93+N93+M93+1</f>
        <v>9819.3539999999994</v>
      </c>
      <c r="Q93" s="23">
        <f>L93/P93</f>
        <v>1.0068705528759259</v>
      </c>
      <c r="R93" s="23">
        <f t="shared" si="5"/>
        <v>3.7075716214857988E-3</v>
      </c>
    </row>
    <row r="94" spans="1:18" x14ac:dyDescent="0.25">
      <c r="A94" s="23" t="s">
        <v>347</v>
      </c>
      <c r="B94" s="23" t="s">
        <v>348</v>
      </c>
      <c r="C94" s="23">
        <v>255.0445695731897</v>
      </c>
      <c r="D94" s="23">
        <v>2</v>
      </c>
      <c r="E94" s="23">
        <v>1</v>
      </c>
      <c r="F94" s="23">
        <v>1</v>
      </c>
      <c r="G94" s="23">
        <v>16.2</v>
      </c>
      <c r="H94" s="23">
        <v>0</v>
      </c>
      <c r="I94" s="23">
        <v>4</v>
      </c>
      <c r="J94" s="23">
        <v>1</v>
      </c>
      <c r="K94" s="23">
        <f t="shared" si="3"/>
        <v>29.2</v>
      </c>
      <c r="L94" s="23">
        <f t="shared" si="4"/>
        <v>7447.3014315371393</v>
      </c>
      <c r="M94" s="23">
        <v>1</v>
      </c>
      <c r="N94" s="23">
        <v>0</v>
      </c>
      <c r="O94" s="23">
        <v>11295.81</v>
      </c>
      <c r="P94" s="23">
        <f>O94+N94+M94+1</f>
        <v>11297.81</v>
      </c>
      <c r="Q94" s="23">
        <f>L94/P94</f>
        <v>0.65918097680321586</v>
      </c>
      <c r="R94" s="23">
        <f t="shared" si="5"/>
        <v>2.4272839006346976E-3</v>
      </c>
    </row>
    <row r="95" spans="1:18" x14ac:dyDescent="0.25">
      <c r="A95" s="23" t="s">
        <v>153</v>
      </c>
      <c r="B95" s="23" t="s">
        <v>154</v>
      </c>
      <c r="C95" s="23">
        <v>10933.485271923777</v>
      </c>
      <c r="D95" s="23">
        <v>2</v>
      </c>
      <c r="E95" s="23">
        <v>1</v>
      </c>
      <c r="F95" s="23">
        <v>1</v>
      </c>
      <c r="G95" s="23">
        <v>124.7</v>
      </c>
      <c r="H95" s="23">
        <v>0</v>
      </c>
      <c r="I95" s="23">
        <v>3</v>
      </c>
      <c r="J95" s="23">
        <v>1</v>
      </c>
      <c r="K95" s="23">
        <f t="shared" si="3"/>
        <v>138.69999999999999</v>
      </c>
      <c r="L95" s="23">
        <f t="shared" si="4"/>
        <v>1516474.4072158278</v>
      </c>
      <c r="M95" s="23">
        <v>0</v>
      </c>
      <c r="N95" s="23">
        <v>0</v>
      </c>
      <c r="O95" s="23">
        <v>6532.1589999999997</v>
      </c>
      <c r="P95" s="23">
        <f>O95+N95+M95+1</f>
        <v>6533.1589999999997</v>
      </c>
      <c r="Q95" s="23">
        <f>L95/P95</f>
        <v>232.1196234801308</v>
      </c>
      <c r="R95" s="23">
        <f t="shared" si="5"/>
        <v>0.85472767710483566</v>
      </c>
    </row>
    <row r="96" spans="1:18" x14ac:dyDescent="0.25">
      <c r="A96" s="23" t="s">
        <v>217</v>
      </c>
      <c r="B96" s="23" t="s">
        <v>218</v>
      </c>
      <c r="C96" s="23">
        <v>8483.805878655201</v>
      </c>
      <c r="D96" s="23">
        <v>2</v>
      </c>
      <c r="E96" s="23">
        <v>1</v>
      </c>
      <c r="F96" s="23">
        <v>1</v>
      </c>
      <c r="G96" s="23">
        <v>35.4</v>
      </c>
      <c r="H96" s="23">
        <v>0</v>
      </c>
      <c r="I96" s="23">
        <v>4</v>
      </c>
      <c r="J96" s="23">
        <v>0</v>
      </c>
      <c r="K96" s="23">
        <f t="shared" si="3"/>
        <v>49.4</v>
      </c>
      <c r="L96" s="23">
        <f t="shared" si="4"/>
        <v>419100.01040556689</v>
      </c>
      <c r="M96" s="23">
        <v>0</v>
      </c>
      <c r="N96" s="23">
        <v>0</v>
      </c>
      <c r="O96" s="23">
        <v>8995.2430000000004</v>
      </c>
      <c r="P96" s="23">
        <f>O96+N96+M96+1</f>
        <v>8996.2430000000004</v>
      </c>
      <c r="Q96" s="23">
        <f>L96/P96</f>
        <v>46.586114937709759</v>
      </c>
      <c r="R96" s="23">
        <f t="shared" si="5"/>
        <v>0.17154276406732136</v>
      </c>
    </row>
    <row r="97" spans="1:18" x14ac:dyDescent="0.25">
      <c r="A97" s="23" t="s">
        <v>357</v>
      </c>
      <c r="B97" s="23" t="s">
        <v>358</v>
      </c>
      <c r="C97" s="23">
        <v>706.68719739513085</v>
      </c>
      <c r="D97" s="23">
        <v>1</v>
      </c>
      <c r="E97" s="23">
        <v>1</v>
      </c>
      <c r="F97" s="23">
        <v>1</v>
      </c>
      <c r="G97" s="23">
        <v>24.4</v>
      </c>
      <c r="H97" s="23">
        <v>3</v>
      </c>
      <c r="I97" s="23">
        <v>4</v>
      </c>
      <c r="J97" s="23">
        <v>0</v>
      </c>
      <c r="K97" s="23">
        <f t="shared" si="3"/>
        <v>26.4</v>
      </c>
      <c r="L97" s="23">
        <f t="shared" si="4"/>
        <v>18656.542011231453</v>
      </c>
      <c r="M97" s="23">
        <v>0</v>
      </c>
      <c r="N97" s="23">
        <v>0</v>
      </c>
      <c r="O97" s="23">
        <v>16622.77</v>
      </c>
      <c r="P97" s="23">
        <f>O97+N97+M97+1</f>
        <v>16623.77</v>
      </c>
      <c r="Q97" s="23">
        <f>L97/P97</f>
        <v>1.1222810476342884</v>
      </c>
      <c r="R97" s="23">
        <f t="shared" si="5"/>
        <v>4.1325444980542412E-3</v>
      </c>
    </row>
    <row r="98" spans="1:18" x14ac:dyDescent="0.25">
      <c r="A98" s="23" t="s">
        <v>151</v>
      </c>
      <c r="B98" s="23" t="s">
        <v>152</v>
      </c>
      <c r="C98" s="23">
        <v>24876</v>
      </c>
      <c r="D98" s="23">
        <v>2</v>
      </c>
      <c r="E98" s="23">
        <v>1</v>
      </c>
      <c r="F98" s="23">
        <v>1</v>
      </c>
      <c r="G98" s="23">
        <v>111.8</v>
      </c>
      <c r="H98" s="23">
        <v>0</v>
      </c>
      <c r="I98" s="23">
        <v>3</v>
      </c>
      <c r="J98" s="23">
        <v>1</v>
      </c>
      <c r="K98" s="23">
        <f t="shared" si="3"/>
        <v>125.8</v>
      </c>
      <c r="L98" s="23">
        <f t="shared" si="4"/>
        <v>3129400.8</v>
      </c>
      <c r="M98" s="23">
        <v>1</v>
      </c>
      <c r="N98" s="23">
        <v>0</v>
      </c>
      <c r="O98" s="23">
        <v>15962.62</v>
      </c>
      <c r="P98" s="23">
        <f>O98+N98+M98+1</f>
        <v>15964.62</v>
      </c>
      <c r="Q98" s="23">
        <f>L98/P98</f>
        <v>196.02100143943292</v>
      </c>
      <c r="R98" s="23">
        <f t="shared" si="5"/>
        <v>0.72180271840925059</v>
      </c>
    </row>
    <row r="99" spans="1:18" x14ac:dyDescent="0.25">
      <c r="A99" s="23" t="s">
        <v>378</v>
      </c>
      <c r="B99" s="23" t="s">
        <v>379</v>
      </c>
      <c r="C99" s="23">
        <v>1274.9769489685816</v>
      </c>
      <c r="D99" s="23">
        <v>1</v>
      </c>
      <c r="E99" s="23">
        <v>1</v>
      </c>
      <c r="F99" s="23">
        <v>1</v>
      </c>
      <c r="G99" s="23">
        <v>24.9</v>
      </c>
      <c r="H99" s="23">
        <v>1</v>
      </c>
      <c r="I99" s="23">
        <v>4</v>
      </c>
      <c r="J99" s="23">
        <v>0</v>
      </c>
      <c r="K99" s="23">
        <f t="shared" si="3"/>
        <v>32.9</v>
      </c>
      <c r="L99" s="23">
        <f t="shared" si="4"/>
        <v>41946.741621066336</v>
      </c>
      <c r="M99" s="23">
        <v>0</v>
      </c>
      <c r="N99" s="23">
        <v>0</v>
      </c>
      <c r="O99" s="23">
        <v>17624.29</v>
      </c>
      <c r="P99" s="23">
        <f>O99+N99+M99+1</f>
        <v>17625.29</v>
      </c>
      <c r="Q99" s="23">
        <f>L99/P99</f>
        <v>2.3799178124766365</v>
      </c>
      <c r="R99" s="23">
        <f t="shared" si="5"/>
        <v>8.7635056143053804E-3</v>
      </c>
    </row>
    <row r="100" spans="1:18" x14ac:dyDescent="0.25">
      <c r="A100" s="23" t="s">
        <v>167</v>
      </c>
      <c r="B100" s="23" t="s">
        <v>168</v>
      </c>
      <c r="C100" s="23">
        <v>10005.615748629236</v>
      </c>
      <c r="D100" s="23">
        <v>1</v>
      </c>
      <c r="E100" s="23">
        <v>1</v>
      </c>
      <c r="F100" s="23">
        <v>1</v>
      </c>
      <c r="G100" s="23">
        <v>100.2</v>
      </c>
      <c r="H100" s="23">
        <v>0</v>
      </c>
      <c r="I100" s="23">
        <v>3</v>
      </c>
      <c r="J100" s="23">
        <v>0</v>
      </c>
      <c r="K100" s="23">
        <f t="shared" si="3"/>
        <v>112.2</v>
      </c>
      <c r="L100" s="23">
        <f t="shared" si="4"/>
        <v>1122630.0869962003</v>
      </c>
      <c r="M100" s="23">
        <v>1</v>
      </c>
      <c r="N100" s="23">
        <v>0</v>
      </c>
      <c r="O100" s="23">
        <v>8879.7250000000004</v>
      </c>
      <c r="P100" s="23">
        <f>O100+N100+M100+1</f>
        <v>8881.7250000000004</v>
      </c>
      <c r="Q100" s="23">
        <f>L100/P100</f>
        <v>126.39775347651501</v>
      </c>
      <c r="R100" s="23">
        <f t="shared" si="5"/>
        <v>0.46543095581705118</v>
      </c>
    </row>
    <row r="101" spans="1:18" x14ac:dyDescent="0.25">
      <c r="A101" s="23" t="s">
        <v>211</v>
      </c>
      <c r="B101" s="23" t="s">
        <v>212</v>
      </c>
      <c r="C101" s="23">
        <v>10230.182502849138</v>
      </c>
      <c r="D101" s="23">
        <v>1</v>
      </c>
      <c r="E101" s="23">
        <v>1</v>
      </c>
      <c r="F101" s="23">
        <v>1</v>
      </c>
      <c r="G101" s="23">
        <v>31.4</v>
      </c>
      <c r="H101" s="23">
        <v>3</v>
      </c>
      <c r="I101" s="23">
        <v>4</v>
      </c>
      <c r="J101" s="23">
        <v>1</v>
      </c>
      <c r="K101" s="23">
        <f t="shared" si="3"/>
        <v>32.4</v>
      </c>
      <c r="L101" s="23">
        <f t="shared" si="4"/>
        <v>331457.91309231205</v>
      </c>
      <c r="M101" s="23">
        <v>0</v>
      </c>
      <c r="N101" s="23">
        <v>0</v>
      </c>
      <c r="O101" s="23">
        <v>13185.67</v>
      </c>
      <c r="P101" s="23">
        <f>O101+N101+M101+1</f>
        <v>13186.67</v>
      </c>
      <c r="Q101" s="23">
        <f>L101/P101</f>
        <v>25.13583134273566</v>
      </c>
      <c r="R101" s="23">
        <f t="shared" si="5"/>
        <v>9.2556977361780035E-2</v>
      </c>
    </row>
    <row r="102" spans="1:18" x14ac:dyDescent="0.25">
      <c r="A102" s="23" t="s">
        <v>371</v>
      </c>
      <c r="B102" s="23" t="s">
        <v>372</v>
      </c>
      <c r="C102" s="23">
        <v>2233.7714907631494</v>
      </c>
      <c r="D102" s="23">
        <v>1</v>
      </c>
      <c r="E102" s="23">
        <v>1</v>
      </c>
      <c r="F102" s="23">
        <v>1</v>
      </c>
      <c r="G102" s="23">
        <v>37.200000000000003</v>
      </c>
      <c r="H102" s="23">
        <v>1</v>
      </c>
      <c r="I102" s="23">
        <v>4</v>
      </c>
      <c r="J102" s="23">
        <v>1</v>
      </c>
      <c r="K102" s="23">
        <f t="shared" si="3"/>
        <v>44.2</v>
      </c>
      <c r="L102" s="23">
        <f t="shared" si="4"/>
        <v>98732.699891731201</v>
      </c>
      <c r="M102" s="23">
        <v>0</v>
      </c>
      <c r="N102" s="23">
        <v>0</v>
      </c>
      <c r="O102" s="23">
        <v>14992.39</v>
      </c>
      <c r="P102" s="23">
        <f>O102+N102+M102+1</f>
        <v>14993.39</v>
      </c>
      <c r="Q102" s="23">
        <f>L102/P102</f>
        <v>6.5850818188369145</v>
      </c>
      <c r="R102" s="23">
        <f t="shared" si="5"/>
        <v>2.4248064864888733E-2</v>
      </c>
    </row>
    <row r="103" spans="1:18" x14ac:dyDescent="0.25">
      <c r="A103" s="23" t="s">
        <v>295</v>
      </c>
      <c r="B103" s="23" t="s">
        <v>296</v>
      </c>
      <c r="C103" s="23">
        <v>4129.3735483622395</v>
      </c>
      <c r="D103" s="23">
        <v>1</v>
      </c>
      <c r="E103" s="23">
        <v>1</v>
      </c>
      <c r="F103" s="23">
        <v>1</v>
      </c>
      <c r="G103" s="23">
        <v>60.7</v>
      </c>
      <c r="H103" s="23">
        <v>0</v>
      </c>
      <c r="I103" s="23">
        <v>4</v>
      </c>
      <c r="J103" s="23">
        <v>1</v>
      </c>
      <c r="K103" s="23">
        <f t="shared" si="3"/>
        <v>70.7</v>
      </c>
      <c r="L103" s="23">
        <f t="shared" si="4"/>
        <v>291946.70986921032</v>
      </c>
      <c r="M103" s="23">
        <v>0</v>
      </c>
      <c r="N103" s="23">
        <v>0</v>
      </c>
      <c r="O103" s="23">
        <v>10168.99</v>
      </c>
      <c r="P103" s="23">
        <f>O103+N103+M103+1</f>
        <v>10169.99</v>
      </c>
      <c r="Q103" s="23">
        <f>L103/P103</f>
        <v>28.706686031078725</v>
      </c>
      <c r="R103" s="23">
        <f t="shared" si="5"/>
        <v>0.10570583693378273</v>
      </c>
    </row>
    <row r="104" spans="1:18" x14ac:dyDescent="0.25">
      <c r="A104" s="23" t="s">
        <v>225</v>
      </c>
      <c r="B104" s="23" t="s">
        <v>226</v>
      </c>
      <c r="C104" s="23">
        <v>696.94334785056503</v>
      </c>
      <c r="D104" s="23">
        <v>2</v>
      </c>
      <c r="E104" s="23">
        <v>1</v>
      </c>
      <c r="F104" s="23">
        <v>1</v>
      </c>
      <c r="G104" s="23">
        <v>63.1</v>
      </c>
      <c r="H104" s="23">
        <v>1</v>
      </c>
      <c r="I104" s="23">
        <v>4</v>
      </c>
      <c r="J104" s="23">
        <v>1</v>
      </c>
      <c r="K104" s="23">
        <f t="shared" si="3"/>
        <v>73.099999999999994</v>
      </c>
      <c r="L104" s="23">
        <f t="shared" si="4"/>
        <v>50946.558727876298</v>
      </c>
      <c r="M104" s="23">
        <v>0</v>
      </c>
      <c r="N104" s="23">
        <v>0</v>
      </c>
      <c r="O104" s="23">
        <v>9696.4380000000001</v>
      </c>
      <c r="P104" s="23">
        <f>O104+N104+M104+1</f>
        <v>9697.4380000000001</v>
      </c>
      <c r="Q104" s="23">
        <f>L104/P104</f>
        <v>5.253610152276952</v>
      </c>
      <c r="R104" s="23">
        <f t="shared" si="5"/>
        <v>1.9345223529773799E-2</v>
      </c>
    </row>
    <row r="105" spans="1:18" x14ac:dyDescent="0.25">
      <c r="A105" s="23" t="s">
        <v>285</v>
      </c>
      <c r="B105" s="23" t="s">
        <v>286</v>
      </c>
      <c r="C105" s="23">
        <v>51590.048920214955</v>
      </c>
      <c r="D105" s="23">
        <v>1</v>
      </c>
      <c r="E105" s="23">
        <v>0</v>
      </c>
      <c r="F105" s="23">
        <v>1</v>
      </c>
      <c r="G105" s="23">
        <v>117.9</v>
      </c>
      <c r="H105" s="23">
        <v>0</v>
      </c>
      <c r="I105" s="23">
        <v>1</v>
      </c>
      <c r="J105" s="23">
        <v>1</v>
      </c>
      <c r="K105" s="23">
        <f t="shared" si="3"/>
        <v>129.9</v>
      </c>
      <c r="L105" s="23">
        <f t="shared" si="4"/>
        <v>6701547.354735923</v>
      </c>
      <c r="M105" s="23">
        <v>0</v>
      </c>
      <c r="N105" s="23">
        <v>0</v>
      </c>
      <c r="O105" s="23">
        <v>16644.240000000002</v>
      </c>
      <c r="P105" s="23">
        <f>O105+N105+M105+1</f>
        <v>16645.240000000002</v>
      </c>
      <c r="Q105" s="23">
        <f>L105/P105</f>
        <v>402.61043726229974</v>
      </c>
      <c r="R105" s="23">
        <f t="shared" si="5"/>
        <v>1.482521290789635</v>
      </c>
    </row>
    <row r="106" spans="1:18" x14ac:dyDescent="0.25">
      <c r="A106" s="23" t="s">
        <v>247</v>
      </c>
      <c r="B106" s="23" t="s">
        <v>248</v>
      </c>
      <c r="C106" s="23">
        <v>1963.0548840336346</v>
      </c>
      <c r="D106" s="23">
        <v>1</v>
      </c>
      <c r="E106" s="23">
        <v>1</v>
      </c>
      <c r="F106" s="23">
        <v>1</v>
      </c>
      <c r="G106" s="23">
        <v>34.1</v>
      </c>
      <c r="H106" s="23">
        <v>1</v>
      </c>
      <c r="I106" s="23">
        <v>4</v>
      </c>
      <c r="J106" s="23">
        <v>0</v>
      </c>
      <c r="K106" s="23">
        <f t="shared" si="3"/>
        <v>42.1</v>
      </c>
      <c r="L106" s="23">
        <f t="shared" si="4"/>
        <v>82644.610617816026</v>
      </c>
      <c r="M106" s="23">
        <v>0</v>
      </c>
      <c r="N106" s="23">
        <v>0</v>
      </c>
      <c r="O106" s="23">
        <v>13914.87</v>
      </c>
      <c r="P106" s="23">
        <f>O106+N106+M106+1</f>
        <v>13915.87</v>
      </c>
      <c r="Q106" s="23">
        <f>L106/P106</f>
        <v>5.9388748686080008</v>
      </c>
      <c r="R106" s="23">
        <f t="shared" si="5"/>
        <v>2.186855486389376E-2</v>
      </c>
    </row>
    <row r="107" spans="1:18" x14ac:dyDescent="0.25">
      <c r="A107" s="23" t="s">
        <v>369</v>
      </c>
      <c r="B107" s="23" t="s">
        <v>370</v>
      </c>
      <c r="C107" s="23">
        <v>427.37324031535906</v>
      </c>
      <c r="D107" s="23">
        <v>1</v>
      </c>
      <c r="E107" s="23">
        <v>4</v>
      </c>
      <c r="F107" s="23">
        <v>1</v>
      </c>
      <c r="G107" s="23">
        <v>14.2</v>
      </c>
      <c r="H107" s="23">
        <v>2</v>
      </c>
      <c r="I107" s="23">
        <v>4</v>
      </c>
      <c r="J107" s="23">
        <v>1</v>
      </c>
      <c r="K107" s="23">
        <f t="shared" si="3"/>
        <v>21.2</v>
      </c>
      <c r="L107" s="23">
        <f t="shared" si="4"/>
        <v>9060.3126946856119</v>
      </c>
      <c r="M107" s="23">
        <v>0</v>
      </c>
      <c r="N107" s="23">
        <v>0</v>
      </c>
      <c r="O107" s="23">
        <v>15941.6</v>
      </c>
      <c r="P107" s="23">
        <f>O107+N107+M107+1</f>
        <v>15942.6</v>
      </c>
      <c r="Q107" s="23">
        <f>L107/P107</f>
        <v>0.56830834962212007</v>
      </c>
      <c r="R107" s="23">
        <f t="shared" si="5"/>
        <v>2.0926661359735362E-3</v>
      </c>
    </row>
    <row r="108" spans="1:18" x14ac:dyDescent="0.25">
      <c r="A108" s="23" t="s">
        <v>315</v>
      </c>
      <c r="B108" s="23" t="s">
        <v>316</v>
      </c>
      <c r="C108" s="23">
        <v>3203.2968244943218</v>
      </c>
      <c r="D108" s="23">
        <v>2</v>
      </c>
      <c r="E108" s="23">
        <v>2</v>
      </c>
      <c r="F108" s="23">
        <v>1</v>
      </c>
      <c r="G108" s="23">
        <v>14.6</v>
      </c>
      <c r="H108" s="23">
        <v>1</v>
      </c>
      <c r="I108" s="23">
        <v>4</v>
      </c>
      <c r="J108" s="23">
        <v>1</v>
      </c>
      <c r="K108" s="23">
        <f t="shared" si="3"/>
        <v>25.6</v>
      </c>
      <c r="L108" s="23">
        <f t="shared" si="4"/>
        <v>82004.398707054643</v>
      </c>
      <c r="M108" s="23">
        <v>1</v>
      </c>
      <c r="N108" s="23">
        <v>0</v>
      </c>
      <c r="O108" s="23">
        <v>15205.16</v>
      </c>
      <c r="P108" s="23">
        <f>O108+N108+M108+1</f>
        <v>15207.16</v>
      </c>
      <c r="Q108" s="23">
        <f>L108/P108</f>
        <v>5.3924860859657322</v>
      </c>
      <c r="R108" s="23">
        <f t="shared" si="5"/>
        <v>1.9856602543869679E-2</v>
      </c>
    </row>
    <row r="109" spans="1:18" x14ac:dyDescent="0.25">
      <c r="A109" s="23" t="s">
        <v>171</v>
      </c>
      <c r="B109" s="23" t="s">
        <v>172</v>
      </c>
      <c r="C109" s="23">
        <v>19309.612449902281</v>
      </c>
      <c r="D109" s="23">
        <v>3</v>
      </c>
      <c r="E109" s="23">
        <v>1</v>
      </c>
      <c r="F109" s="23">
        <v>1</v>
      </c>
      <c r="G109" s="23">
        <v>46.5</v>
      </c>
      <c r="H109" s="23">
        <v>0</v>
      </c>
      <c r="I109" s="23">
        <v>3</v>
      </c>
      <c r="J109" s="23">
        <v>0</v>
      </c>
      <c r="K109" s="23">
        <f t="shared" si="3"/>
        <v>64.5</v>
      </c>
      <c r="L109" s="23">
        <f t="shared" si="4"/>
        <v>1245470.003018697</v>
      </c>
      <c r="M109" s="23">
        <v>0</v>
      </c>
      <c r="N109" s="23">
        <v>0</v>
      </c>
      <c r="O109" s="23">
        <v>11549.48</v>
      </c>
      <c r="P109" s="23">
        <f>O109+N109+M109+1</f>
        <v>11550.48</v>
      </c>
      <c r="Q109" s="23">
        <f>L109/P109</f>
        <v>107.82841951318881</v>
      </c>
      <c r="R109" s="23">
        <f t="shared" si="5"/>
        <v>0.39705361035226189</v>
      </c>
    </row>
    <row r="110" spans="1:18" x14ac:dyDescent="0.25">
      <c r="A110" s="23" t="s">
        <v>191</v>
      </c>
      <c r="B110" s="23" t="s">
        <v>192</v>
      </c>
      <c r="C110" s="23">
        <v>11948.851141618627</v>
      </c>
      <c r="D110" s="23">
        <v>1</v>
      </c>
      <c r="E110" s="23">
        <v>1</v>
      </c>
      <c r="F110" s="23">
        <v>1</v>
      </c>
      <c r="G110" s="23">
        <v>88.3</v>
      </c>
      <c r="H110" s="23">
        <v>2</v>
      </c>
      <c r="I110" s="23">
        <v>4</v>
      </c>
      <c r="J110" s="23">
        <v>1</v>
      </c>
      <c r="K110" s="23">
        <f t="shared" si="3"/>
        <v>92.3</v>
      </c>
      <c r="L110" s="23">
        <f t="shared" si="4"/>
        <v>1102878.9603713993</v>
      </c>
      <c r="M110" s="23">
        <v>0</v>
      </c>
      <c r="N110" s="23">
        <v>0</v>
      </c>
      <c r="O110" s="23">
        <v>14303.46</v>
      </c>
      <c r="P110" s="23">
        <f>O110+N110+M110+1</f>
        <v>14304.46</v>
      </c>
      <c r="Q110" s="23">
        <f>L110/P110</f>
        <v>77.100356138672794</v>
      </c>
      <c r="R110" s="23">
        <f t="shared" si="5"/>
        <v>0.28390451146843387</v>
      </c>
    </row>
    <row r="111" spans="1:18" x14ac:dyDescent="0.25">
      <c r="A111" s="23" t="s">
        <v>239</v>
      </c>
      <c r="B111" s="23" t="s">
        <v>240</v>
      </c>
      <c r="C111" s="23">
        <v>2132</v>
      </c>
      <c r="D111" s="23">
        <v>2</v>
      </c>
      <c r="E111" s="23">
        <v>1</v>
      </c>
      <c r="F111" s="23">
        <v>1</v>
      </c>
      <c r="G111" s="23">
        <v>34.6</v>
      </c>
      <c r="H111" s="23">
        <v>1</v>
      </c>
      <c r="I111" s="23">
        <v>4</v>
      </c>
      <c r="J111" s="23">
        <v>0</v>
      </c>
      <c r="K111" s="23">
        <f t="shared" si="3"/>
        <v>45.6</v>
      </c>
      <c r="L111" s="23">
        <f t="shared" si="4"/>
        <v>97219.199999999997</v>
      </c>
      <c r="M111" s="23">
        <v>1</v>
      </c>
      <c r="N111" s="23">
        <v>1</v>
      </c>
      <c r="O111" s="23">
        <v>2878.8130000000001</v>
      </c>
      <c r="P111" s="23">
        <f>O111+N111+M111+1</f>
        <v>2881.8130000000001</v>
      </c>
      <c r="Q111" s="23">
        <f>L111/P111</f>
        <v>33.735429745094493</v>
      </c>
      <c r="R111" s="23">
        <f t="shared" si="5"/>
        <v>0.12422304099001007</v>
      </c>
    </row>
    <row r="112" spans="1:18" x14ac:dyDescent="0.25">
      <c r="A112" s="23" t="s">
        <v>293</v>
      </c>
      <c r="B112" s="23" t="s">
        <v>294</v>
      </c>
      <c r="C112" s="23">
        <v>4728.6780232183373</v>
      </c>
      <c r="D112" s="23">
        <v>1</v>
      </c>
      <c r="E112" s="23">
        <v>1</v>
      </c>
      <c r="F112" s="23">
        <v>1</v>
      </c>
      <c r="G112" s="23">
        <v>49.7</v>
      </c>
      <c r="H112" s="23">
        <v>1</v>
      </c>
      <c r="I112" s="23">
        <v>4</v>
      </c>
      <c r="J112" s="23">
        <v>1</v>
      </c>
      <c r="K112" s="23">
        <f t="shared" si="3"/>
        <v>56.7</v>
      </c>
      <c r="L112" s="23">
        <f t="shared" si="4"/>
        <v>268116.04391647974</v>
      </c>
      <c r="M112" s="23">
        <v>0</v>
      </c>
      <c r="N112" s="23">
        <v>0</v>
      </c>
      <c r="O112" s="23">
        <v>12727.53</v>
      </c>
      <c r="P112" s="23">
        <f>O112+N112+M112+1</f>
        <v>12728.53</v>
      </c>
      <c r="Q112" s="23">
        <f>L112/P112</f>
        <v>21.06417975339491</v>
      </c>
      <c r="R112" s="23">
        <f t="shared" si="5"/>
        <v>7.7564047196031563E-2</v>
      </c>
    </row>
    <row r="113" spans="1:18" x14ac:dyDescent="0.25">
      <c r="A113" s="23" t="s">
        <v>257</v>
      </c>
      <c r="B113" s="23" t="s">
        <v>258</v>
      </c>
      <c r="C113" s="23">
        <v>6550.924700734261</v>
      </c>
      <c r="D113" s="23">
        <v>1</v>
      </c>
      <c r="E113" s="23">
        <v>1</v>
      </c>
      <c r="F113" s="23">
        <v>1</v>
      </c>
      <c r="G113" s="23">
        <v>34</v>
      </c>
      <c r="H113" s="23">
        <v>1</v>
      </c>
      <c r="I113" s="23">
        <v>4</v>
      </c>
      <c r="J113" s="23">
        <v>1</v>
      </c>
      <c r="K113" s="23">
        <f t="shared" si="3"/>
        <v>41</v>
      </c>
      <c r="L113" s="23">
        <f t="shared" si="4"/>
        <v>268587.9127301047</v>
      </c>
      <c r="M113" s="23">
        <v>0</v>
      </c>
      <c r="N113" s="23">
        <v>0</v>
      </c>
      <c r="O113" s="23">
        <v>12861.16</v>
      </c>
      <c r="P113" s="23">
        <f>O113+N113+M113+1</f>
        <v>12862.16</v>
      </c>
      <c r="Q113" s="23">
        <f>L113/P113</f>
        <v>20.882022360949072</v>
      </c>
      <c r="R113" s="23">
        <f t="shared" si="5"/>
        <v>7.6893294062029369E-2</v>
      </c>
    </row>
    <row r="114" spans="1:18" x14ac:dyDescent="0.25">
      <c r="A114" s="23" t="s">
        <v>231</v>
      </c>
      <c r="B114" s="23" t="s">
        <v>232</v>
      </c>
      <c r="C114" s="23">
        <v>2870.5445181953291</v>
      </c>
      <c r="D114" s="23">
        <v>3</v>
      </c>
      <c r="E114" s="23">
        <v>2</v>
      </c>
      <c r="F114" s="23">
        <v>1</v>
      </c>
      <c r="G114" s="23">
        <v>39.200000000000003</v>
      </c>
      <c r="H114" s="23">
        <v>4</v>
      </c>
      <c r="I114" s="23">
        <v>4</v>
      </c>
      <c r="J114" s="23">
        <v>1</v>
      </c>
      <c r="K114" s="23">
        <f t="shared" si="3"/>
        <v>44.2</v>
      </c>
      <c r="L114" s="23">
        <f t="shared" si="4"/>
        <v>126878.06770423356</v>
      </c>
      <c r="M114" s="23">
        <v>1</v>
      </c>
      <c r="N114" s="23">
        <v>0</v>
      </c>
      <c r="O114" s="23">
        <v>6300.2820000000002</v>
      </c>
      <c r="P114" s="23">
        <f>O114+N114+M114+1</f>
        <v>6302.2820000000002</v>
      </c>
      <c r="Q114" s="23">
        <f>L114/P114</f>
        <v>20.132083538031708</v>
      </c>
      <c r="R114" s="23">
        <f t="shared" si="5"/>
        <v>7.4131815051885444E-2</v>
      </c>
    </row>
    <row r="115" spans="1:18" x14ac:dyDescent="0.25">
      <c r="A115" s="23" t="s">
        <v>203</v>
      </c>
      <c r="B115" s="23" t="s">
        <v>204</v>
      </c>
      <c r="C115" s="23">
        <v>14422.838020730454</v>
      </c>
      <c r="D115" s="23">
        <v>1</v>
      </c>
      <c r="E115" s="23">
        <v>1</v>
      </c>
      <c r="F115" s="23">
        <v>2</v>
      </c>
      <c r="G115" s="23">
        <v>51.9</v>
      </c>
      <c r="H115" s="23">
        <v>0</v>
      </c>
      <c r="I115" s="23">
        <v>2</v>
      </c>
      <c r="J115" s="23">
        <v>1</v>
      </c>
      <c r="K115" s="23">
        <f t="shared" si="3"/>
        <v>64.900000000000006</v>
      </c>
      <c r="L115" s="23">
        <f t="shared" si="4"/>
        <v>936042.18754540663</v>
      </c>
      <c r="M115" s="23">
        <v>0</v>
      </c>
      <c r="N115" s="23">
        <v>0</v>
      </c>
      <c r="O115" s="23">
        <v>15575.86</v>
      </c>
      <c r="P115" s="23">
        <f>O115+N115+M115+1</f>
        <v>15576.86</v>
      </c>
      <c r="Q115" s="23">
        <f>L115/P115</f>
        <v>60.091840559997756</v>
      </c>
      <c r="R115" s="23">
        <f t="shared" si="5"/>
        <v>0.2212745244229537</v>
      </c>
    </row>
    <row r="116" spans="1:18" x14ac:dyDescent="0.25">
      <c r="A116" s="23" t="s">
        <v>137</v>
      </c>
      <c r="B116" s="23" t="s">
        <v>138</v>
      </c>
      <c r="C116" s="23">
        <v>22080.891959208777</v>
      </c>
      <c r="D116" s="23">
        <v>1</v>
      </c>
      <c r="E116" s="23">
        <v>1</v>
      </c>
      <c r="F116" s="23">
        <v>1</v>
      </c>
      <c r="G116" s="23">
        <v>129.80000000000001</v>
      </c>
      <c r="H116" s="23">
        <v>0</v>
      </c>
      <c r="I116" s="23">
        <v>2</v>
      </c>
      <c r="J116" s="23">
        <v>1</v>
      </c>
      <c r="K116" s="23">
        <f t="shared" si="3"/>
        <v>141.80000000000001</v>
      </c>
      <c r="L116" s="23">
        <f t="shared" si="4"/>
        <v>3131070.4798158049</v>
      </c>
      <c r="M116" s="23">
        <v>0</v>
      </c>
      <c r="N116" s="23">
        <v>0</v>
      </c>
      <c r="O116" s="23">
        <v>18069.91</v>
      </c>
      <c r="P116" s="23">
        <f>O116+N116+M116+1</f>
        <v>18070.91</v>
      </c>
      <c r="Q116" s="23">
        <f>L116/P116</f>
        <v>173.26578903972211</v>
      </c>
      <c r="R116" s="23">
        <f t="shared" si="5"/>
        <v>0.63801182841542448</v>
      </c>
    </row>
    <row r="117" spans="1:18" x14ac:dyDescent="0.25">
      <c r="A117" s="23" t="s">
        <v>129</v>
      </c>
      <c r="B117" s="23" t="s">
        <v>130</v>
      </c>
      <c r="C117" s="23">
        <v>97518.609361026582</v>
      </c>
      <c r="D117" s="23">
        <v>1</v>
      </c>
      <c r="E117" s="23">
        <v>1</v>
      </c>
      <c r="F117" s="23">
        <v>1</v>
      </c>
      <c r="G117" s="23">
        <v>44.9</v>
      </c>
      <c r="H117" s="23">
        <v>0</v>
      </c>
      <c r="I117" s="23">
        <v>2</v>
      </c>
      <c r="J117" s="23">
        <v>1</v>
      </c>
      <c r="K117" s="23">
        <f t="shared" si="3"/>
        <v>56.9</v>
      </c>
      <c r="L117" s="23">
        <f t="shared" si="4"/>
        <v>5548808.8726424128</v>
      </c>
      <c r="M117" s="23">
        <v>0</v>
      </c>
      <c r="N117" s="23">
        <v>0</v>
      </c>
      <c r="O117" s="23">
        <v>12257.15</v>
      </c>
      <c r="P117" s="23">
        <f>O117+N117+M117+1</f>
        <v>12258.15</v>
      </c>
      <c r="Q117" s="23">
        <f>L117/P117</f>
        <v>452.66283025109112</v>
      </c>
      <c r="R117" s="23">
        <f t="shared" si="5"/>
        <v>1.6668278347665604</v>
      </c>
    </row>
    <row r="118" spans="1:18" x14ac:dyDescent="0.25">
      <c r="A118" s="23" t="s">
        <v>251</v>
      </c>
      <c r="B118" s="23" t="s">
        <v>252</v>
      </c>
      <c r="C118" s="23">
        <v>12735.9184024927</v>
      </c>
      <c r="D118" s="23">
        <v>1</v>
      </c>
      <c r="E118" s="23">
        <v>2</v>
      </c>
      <c r="F118" s="23">
        <v>1</v>
      </c>
      <c r="G118" s="23">
        <v>59.3</v>
      </c>
      <c r="H118" s="23">
        <v>4</v>
      </c>
      <c r="I118" s="23">
        <v>4</v>
      </c>
      <c r="J118" s="23">
        <v>1</v>
      </c>
      <c r="K118" s="23">
        <f t="shared" si="3"/>
        <v>58.3</v>
      </c>
      <c r="L118" s="23">
        <f t="shared" si="4"/>
        <v>742504.04286532442</v>
      </c>
      <c r="M118" s="23">
        <v>0</v>
      </c>
      <c r="N118" s="23">
        <v>0</v>
      </c>
      <c r="O118" s="23">
        <v>14491.46</v>
      </c>
      <c r="P118" s="23">
        <f>O118+N118+M118+1</f>
        <v>14492.46</v>
      </c>
      <c r="Q118" s="23">
        <f>L118/P118</f>
        <v>51.233816954838893</v>
      </c>
      <c r="R118" s="23">
        <f t="shared" si="5"/>
        <v>0.1886568688095957</v>
      </c>
    </row>
    <row r="119" spans="1:18" x14ac:dyDescent="0.25">
      <c r="A119" s="23" t="s">
        <v>193</v>
      </c>
      <c r="B119" s="23" t="s">
        <v>194</v>
      </c>
      <c r="C119" s="23">
        <v>4173.0911477552263</v>
      </c>
      <c r="D119" s="23">
        <v>2</v>
      </c>
      <c r="E119" s="23">
        <v>1</v>
      </c>
      <c r="F119" s="23">
        <v>1</v>
      </c>
      <c r="G119" s="23">
        <v>74.900000000000006</v>
      </c>
      <c r="H119" s="23">
        <v>0</v>
      </c>
      <c r="I119" s="23">
        <v>3</v>
      </c>
      <c r="J119" s="23">
        <v>1</v>
      </c>
      <c r="K119" s="23">
        <f t="shared" si="3"/>
        <v>88.9</v>
      </c>
      <c r="L119" s="23">
        <f t="shared" si="4"/>
        <v>370987.80303543963</v>
      </c>
      <c r="M119" s="23">
        <v>1</v>
      </c>
      <c r="N119" s="23">
        <v>0</v>
      </c>
      <c r="O119" s="23">
        <v>3294.84</v>
      </c>
      <c r="P119" s="23">
        <f>O119+N119+M119+1</f>
        <v>3296.84</v>
      </c>
      <c r="Q119" s="23">
        <f>L119/P119</f>
        <v>112.52830074721237</v>
      </c>
      <c r="R119" s="23">
        <f t="shared" si="5"/>
        <v>0.41435985318342616</v>
      </c>
    </row>
    <row r="120" spans="1:18" x14ac:dyDescent="0.25">
      <c r="A120" s="23" t="s">
        <v>177</v>
      </c>
      <c r="B120" s="23" t="s">
        <v>178</v>
      </c>
      <c r="C120" s="23">
        <v>24160.958544678058</v>
      </c>
      <c r="D120" s="23">
        <v>1</v>
      </c>
      <c r="E120" s="23">
        <v>1</v>
      </c>
      <c r="F120" s="23">
        <v>1</v>
      </c>
      <c r="G120" s="23">
        <v>44.9</v>
      </c>
      <c r="H120" s="23">
        <v>0</v>
      </c>
      <c r="I120" s="23">
        <v>3</v>
      </c>
      <c r="J120" s="23">
        <v>1</v>
      </c>
      <c r="K120" s="23">
        <f t="shared" si="3"/>
        <v>55.9</v>
      </c>
      <c r="L120" s="23">
        <f t="shared" si="4"/>
        <v>1350597.5826475034</v>
      </c>
      <c r="M120" s="23">
        <v>0</v>
      </c>
      <c r="N120" s="23">
        <v>0</v>
      </c>
      <c r="O120" s="23">
        <v>12640.23</v>
      </c>
      <c r="P120" s="23">
        <f>O120+N120+M120+1</f>
        <v>12641.23</v>
      </c>
      <c r="Q120" s="23">
        <f>L120/P120</f>
        <v>106.84067789665274</v>
      </c>
      <c r="R120" s="23">
        <f t="shared" si="5"/>
        <v>0.3934164766846126</v>
      </c>
    </row>
    <row r="121" spans="1:18" x14ac:dyDescent="0.25">
      <c r="A121" s="23" t="s">
        <v>321</v>
      </c>
      <c r="B121" s="23" t="s">
        <v>322</v>
      </c>
      <c r="C121" s="23">
        <v>1061.7724548888355</v>
      </c>
      <c r="D121" s="23">
        <v>1</v>
      </c>
      <c r="E121" s="23">
        <v>1</v>
      </c>
      <c r="F121" s="23">
        <v>1</v>
      </c>
      <c r="G121" s="23">
        <v>33.299999999999997</v>
      </c>
      <c r="H121" s="23">
        <v>2</v>
      </c>
      <c r="I121" s="23">
        <v>3</v>
      </c>
      <c r="J121" s="23">
        <v>1</v>
      </c>
      <c r="K121" s="23">
        <f t="shared" si="3"/>
        <v>38.299999999999997</v>
      </c>
      <c r="L121" s="23">
        <f t="shared" si="4"/>
        <v>40665.885022242393</v>
      </c>
      <c r="M121" s="23">
        <v>0</v>
      </c>
      <c r="N121" s="23">
        <v>0</v>
      </c>
      <c r="O121" s="23">
        <v>17371.34</v>
      </c>
      <c r="P121" s="23">
        <f>O121+N121+M121+1</f>
        <v>17372.34</v>
      </c>
      <c r="Q121" s="23">
        <f>L121/P121</f>
        <v>2.3408409588024637</v>
      </c>
      <c r="R121" s="23">
        <f t="shared" si="5"/>
        <v>8.6196139955411859E-3</v>
      </c>
    </row>
    <row r="122" spans="1:18" x14ac:dyDescent="0.25">
      <c r="A122" s="23" t="s">
        <v>141</v>
      </c>
      <c r="B122" s="23" t="s">
        <v>142</v>
      </c>
      <c r="C122" s="23">
        <v>15359.178352400781</v>
      </c>
      <c r="D122" s="23">
        <v>2</v>
      </c>
      <c r="E122" s="23">
        <v>1</v>
      </c>
      <c r="F122" s="23">
        <v>1</v>
      </c>
      <c r="G122" s="23">
        <v>26.3</v>
      </c>
      <c r="H122" s="23">
        <v>0</v>
      </c>
      <c r="I122" s="23">
        <v>3</v>
      </c>
      <c r="J122" s="23">
        <v>1</v>
      </c>
      <c r="K122" s="23">
        <f t="shared" si="3"/>
        <v>40.299999999999997</v>
      </c>
      <c r="L122" s="23">
        <f t="shared" si="4"/>
        <v>618974.88760175137</v>
      </c>
      <c r="M122" s="23">
        <v>1</v>
      </c>
      <c r="N122" s="23">
        <v>0</v>
      </c>
      <c r="O122" s="23">
        <v>10050.98</v>
      </c>
      <c r="P122" s="23">
        <f>O122+N122+M122+1</f>
        <v>10052.98</v>
      </c>
      <c r="Q122" s="23">
        <f>L122/P122</f>
        <v>61.571284097029078</v>
      </c>
      <c r="R122" s="23">
        <f t="shared" si="5"/>
        <v>0.22672223848889864</v>
      </c>
    </row>
    <row r="123" spans="1:18" x14ac:dyDescent="0.25">
      <c r="A123" s="23" t="s">
        <v>337</v>
      </c>
      <c r="B123" s="23" t="s">
        <v>338</v>
      </c>
      <c r="C123" s="23">
        <v>774.64422443378078</v>
      </c>
      <c r="D123" s="23">
        <v>2</v>
      </c>
      <c r="E123" s="23">
        <v>1</v>
      </c>
      <c r="F123" s="23">
        <v>1</v>
      </c>
      <c r="G123" s="23">
        <v>4.8</v>
      </c>
      <c r="H123" s="23">
        <v>2</v>
      </c>
      <c r="I123" s="23">
        <v>4</v>
      </c>
      <c r="J123" s="23">
        <v>0</v>
      </c>
      <c r="K123" s="23">
        <f t="shared" si="3"/>
        <v>12.8</v>
      </c>
      <c r="L123" s="23">
        <f t="shared" si="4"/>
        <v>9915.4460727523947</v>
      </c>
      <c r="M123" s="23">
        <v>1</v>
      </c>
      <c r="N123" s="23">
        <v>0</v>
      </c>
      <c r="O123" s="23">
        <v>16555.27</v>
      </c>
      <c r="P123" s="23">
        <f>O123+N123+M123+1</f>
        <v>16557.27</v>
      </c>
      <c r="Q123" s="23">
        <f>L123/P123</f>
        <v>0.59885754552244386</v>
      </c>
      <c r="R123" s="23">
        <f t="shared" si="5"/>
        <v>2.2051565960984616E-3</v>
      </c>
    </row>
    <row r="124" spans="1:18" x14ac:dyDescent="0.25">
      <c r="A124" s="23" t="s">
        <v>103</v>
      </c>
      <c r="B124" s="23" t="s">
        <v>104</v>
      </c>
      <c r="C124" s="23">
        <v>56286.799492839309</v>
      </c>
      <c r="D124" s="23">
        <v>2</v>
      </c>
      <c r="E124" s="23">
        <v>0</v>
      </c>
      <c r="F124" s="23">
        <v>1</v>
      </c>
      <c r="G124" s="23">
        <v>131.5</v>
      </c>
      <c r="H124" s="23">
        <v>0</v>
      </c>
      <c r="I124" s="23">
        <v>1</v>
      </c>
      <c r="J124" s="23">
        <v>1</v>
      </c>
      <c r="K124" s="23">
        <f t="shared" si="3"/>
        <v>146.5</v>
      </c>
      <c r="L124" s="23">
        <f t="shared" si="4"/>
        <v>8246016.125700959</v>
      </c>
      <c r="M124" s="23">
        <v>1</v>
      </c>
      <c r="N124" s="23">
        <v>0</v>
      </c>
      <c r="O124" s="23">
        <v>6217.6660000000002</v>
      </c>
      <c r="P124" s="23">
        <f>O124+N124+M124+1</f>
        <v>6219.6660000000002</v>
      </c>
      <c r="Q124" s="23">
        <f>L124/P124</f>
        <v>1325.7972575538556</v>
      </c>
      <c r="R124" s="23">
        <f t="shared" si="5"/>
        <v>4.881946615590512</v>
      </c>
    </row>
    <row r="125" spans="1:18" x14ac:dyDescent="0.25">
      <c r="A125" s="23" t="s">
        <v>187</v>
      </c>
      <c r="B125" s="23" t="s">
        <v>188</v>
      </c>
      <c r="C125" s="23">
        <v>18416.542429365418</v>
      </c>
      <c r="D125" s="23">
        <v>1</v>
      </c>
      <c r="E125" s="23">
        <v>1</v>
      </c>
      <c r="F125" s="23">
        <v>1</v>
      </c>
      <c r="G125" s="23">
        <v>50.4</v>
      </c>
      <c r="H125" s="23">
        <v>0</v>
      </c>
      <c r="I125" s="23">
        <v>3</v>
      </c>
      <c r="J125" s="23">
        <v>1</v>
      </c>
      <c r="K125" s="23">
        <f t="shared" si="3"/>
        <v>61.4</v>
      </c>
      <c r="L125" s="23">
        <f t="shared" si="4"/>
        <v>1130775.7051630367</v>
      </c>
      <c r="M125" s="23">
        <v>0</v>
      </c>
      <c r="N125" s="23">
        <v>0</v>
      </c>
      <c r="O125" s="23">
        <v>15872.67</v>
      </c>
      <c r="P125" s="23">
        <f>O125+N125+M125+1</f>
        <v>15873.67</v>
      </c>
      <c r="Q125" s="23">
        <f>L125/P125</f>
        <v>71.235933792439724</v>
      </c>
      <c r="R125" s="23">
        <f t="shared" si="5"/>
        <v>0.2623101110708882</v>
      </c>
    </row>
    <row r="126" spans="1:18" x14ac:dyDescent="0.25">
      <c r="A126" s="23" t="s">
        <v>169</v>
      </c>
      <c r="B126" s="23" t="s">
        <v>170</v>
      </c>
      <c r="C126" s="23">
        <v>23962.576026982941</v>
      </c>
      <c r="D126" s="23">
        <v>1</v>
      </c>
      <c r="E126" s="23">
        <v>1</v>
      </c>
      <c r="F126" s="23">
        <v>1</v>
      </c>
      <c r="G126" s="23">
        <v>55</v>
      </c>
      <c r="H126" s="23">
        <v>0</v>
      </c>
      <c r="I126" s="23">
        <v>3</v>
      </c>
      <c r="J126" s="23">
        <v>1</v>
      </c>
      <c r="K126" s="23">
        <f t="shared" si="3"/>
        <v>66</v>
      </c>
      <c r="L126" s="23">
        <f t="shared" si="4"/>
        <v>1581530.0177808742</v>
      </c>
      <c r="M126" s="23">
        <v>0</v>
      </c>
      <c r="N126" s="23">
        <v>0</v>
      </c>
      <c r="O126" s="23">
        <v>16081.15</v>
      </c>
      <c r="P126" s="23">
        <f>O126+N126+M126+1</f>
        <v>16082.15</v>
      </c>
      <c r="Q126" s="23">
        <f>L126/P126</f>
        <v>98.340708038469614</v>
      </c>
      <c r="R126" s="23">
        <f t="shared" si="5"/>
        <v>0.36211727249230591</v>
      </c>
    </row>
    <row r="127" spans="1:18" x14ac:dyDescent="0.25">
      <c r="A127" s="23" t="s">
        <v>227</v>
      </c>
      <c r="B127" s="23" t="s">
        <v>228</v>
      </c>
      <c r="C127" s="23">
        <v>2024.1904146842871</v>
      </c>
      <c r="D127" s="23">
        <v>2</v>
      </c>
      <c r="E127" s="23">
        <v>1</v>
      </c>
      <c r="F127" s="23">
        <v>1</v>
      </c>
      <c r="G127" s="23">
        <v>36.5</v>
      </c>
      <c r="H127" s="23">
        <v>0</v>
      </c>
      <c r="I127" s="23">
        <v>4</v>
      </c>
      <c r="J127" s="23">
        <v>0</v>
      </c>
      <c r="K127" s="23">
        <f t="shared" si="3"/>
        <v>50.5</v>
      </c>
      <c r="L127" s="23">
        <f t="shared" si="4"/>
        <v>102221.61594155651</v>
      </c>
      <c r="M127" s="23">
        <v>1</v>
      </c>
      <c r="N127" s="23">
        <v>0</v>
      </c>
      <c r="O127" s="23">
        <v>3077.9380000000001</v>
      </c>
      <c r="P127" s="23">
        <f>O127+N127+M127+1</f>
        <v>3079.9380000000001</v>
      </c>
      <c r="Q127" s="23">
        <f>L127/P127</f>
        <v>33.189504445075357</v>
      </c>
      <c r="R127" s="23">
        <f t="shared" si="5"/>
        <v>0.12221279533924517</v>
      </c>
    </row>
    <row r="128" spans="1:18" x14ac:dyDescent="0.25">
      <c r="A128" s="23" t="s">
        <v>165</v>
      </c>
      <c r="B128" s="23" t="s">
        <v>166</v>
      </c>
      <c r="C128" s="23">
        <v>6477.8600915873158</v>
      </c>
      <c r="D128" s="23">
        <v>2</v>
      </c>
      <c r="E128" s="23">
        <v>1</v>
      </c>
      <c r="F128" s="23">
        <v>1</v>
      </c>
      <c r="G128" s="23">
        <v>151.6</v>
      </c>
      <c r="H128" s="23">
        <v>2</v>
      </c>
      <c r="I128" s="23">
        <v>3</v>
      </c>
      <c r="J128" s="23">
        <v>1</v>
      </c>
      <c r="K128" s="23">
        <f t="shared" si="3"/>
        <v>159.6</v>
      </c>
      <c r="L128" s="23">
        <f t="shared" si="4"/>
        <v>1033866.4706173355</v>
      </c>
      <c r="M128" s="23">
        <v>1</v>
      </c>
      <c r="N128" s="23">
        <v>0</v>
      </c>
      <c r="O128" s="23">
        <v>10827.98</v>
      </c>
      <c r="P128" s="23">
        <f>O128+N128+M128+1</f>
        <v>10829.98</v>
      </c>
      <c r="Q128" s="23">
        <f>L128/P128</f>
        <v>95.463377644034026</v>
      </c>
      <c r="R128" s="23">
        <f t="shared" si="5"/>
        <v>0.35152215826875732</v>
      </c>
    </row>
    <row r="129" spans="1:18" x14ac:dyDescent="0.25">
      <c r="A129" s="23" t="s">
        <v>131</v>
      </c>
      <c r="B129" s="23" t="s">
        <v>132</v>
      </c>
      <c r="C129" s="23">
        <v>30262.225631369954</v>
      </c>
      <c r="D129" s="23">
        <v>1</v>
      </c>
      <c r="E129" s="23">
        <v>0</v>
      </c>
      <c r="F129" s="23">
        <v>1</v>
      </c>
      <c r="G129" s="23">
        <v>127.4</v>
      </c>
      <c r="H129" s="23">
        <v>1</v>
      </c>
      <c r="I129" s="23">
        <v>2</v>
      </c>
      <c r="J129" s="23">
        <v>1</v>
      </c>
      <c r="K129" s="23">
        <f t="shared" si="3"/>
        <v>135.4</v>
      </c>
      <c r="L129" s="23">
        <f t="shared" si="4"/>
        <v>4097505.350487492</v>
      </c>
      <c r="M129" s="23">
        <v>0</v>
      </c>
      <c r="N129" s="23">
        <v>0</v>
      </c>
      <c r="O129" s="23">
        <v>17591.48</v>
      </c>
      <c r="P129" s="23">
        <f>O129+N129+M129+1</f>
        <v>17592.48</v>
      </c>
      <c r="Q129" s="23">
        <f>L129/P129</f>
        <v>232.91232108761767</v>
      </c>
      <c r="R129" s="23">
        <f t="shared" si="5"/>
        <v>0.85764660560616413</v>
      </c>
    </row>
    <row r="130" spans="1:18" x14ac:dyDescent="0.25">
      <c r="A130" s="23" t="s">
        <v>249</v>
      </c>
      <c r="B130" s="23" t="s">
        <v>250</v>
      </c>
      <c r="C130" s="23">
        <v>3631.0472039320471</v>
      </c>
      <c r="D130" s="23">
        <v>2</v>
      </c>
      <c r="E130" s="23">
        <v>4</v>
      </c>
      <c r="F130" s="23">
        <v>1</v>
      </c>
      <c r="G130" s="23">
        <v>28.2</v>
      </c>
      <c r="H130" s="23">
        <v>2</v>
      </c>
      <c r="I130" s="23">
        <v>4</v>
      </c>
      <c r="J130" s="23">
        <v>1</v>
      </c>
      <c r="K130" s="23">
        <f t="shared" ref="K130:K153" si="6">(3*D130)+E130+F130+G130-(3*H130)-I130-J130+10</f>
        <v>38.200000000000003</v>
      </c>
      <c r="L130" s="23">
        <f t="shared" ref="L130:L153" si="7">K130*C130</f>
        <v>138706.00319020421</v>
      </c>
      <c r="M130" s="23">
        <v>0</v>
      </c>
      <c r="N130" s="23">
        <v>0</v>
      </c>
      <c r="O130" s="23">
        <v>8620.4509999999991</v>
      </c>
      <c r="P130" s="23">
        <f>O130+N130+M130+1</f>
        <v>8621.4509999999991</v>
      </c>
      <c r="Q130" s="23">
        <f>L130/P130</f>
        <v>16.08847550026141</v>
      </c>
      <c r="R130" s="23">
        <f t="shared" ref="R130:R154" si="8">(Q130/$Q$154)*100</f>
        <v>5.924214888136585E-2</v>
      </c>
    </row>
    <row r="131" spans="1:18" x14ac:dyDescent="0.25">
      <c r="A131" s="23" t="s">
        <v>343</v>
      </c>
      <c r="B131" s="23" t="s">
        <v>344</v>
      </c>
      <c r="C131" s="23">
        <v>1875.8541855292301</v>
      </c>
      <c r="D131" s="23">
        <v>2</v>
      </c>
      <c r="E131" s="23">
        <v>1</v>
      </c>
      <c r="F131" s="23">
        <v>1</v>
      </c>
      <c r="G131" s="23">
        <v>8.5</v>
      </c>
      <c r="H131" s="23">
        <v>3</v>
      </c>
      <c r="I131" s="23">
        <v>5</v>
      </c>
      <c r="J131" s="23">
        <v>0</v>
      </c>
      <c r="K131" s="23">
        <f t="shared" si="6"/>
        <v>12.5</v>
      </c>
      <c r="L131" s="23">
        <f t="shared" si="7"/>
        <v>23448.177319115377</v>
      </c>
      <c r="M131" s="23">
        <v>0</v>
      </c>
      <c r="N131" s="23">
        <v>0</v>
      </c>
      <c r="O131" s="23">
        <v>13407.31</v>
      </c>
      <c r="P131" s="23">
        <f>O131+N131+M131+1</f>
        <v>13408.31</v>
      </c>
      <c r="Q131" s="23">
        <f>L131/P131</f>
        <v>1.7487794747522527</v>
      </c>
      <c r="R131" s="23">
        <f t="shared" si="8"/>
        <v>6.4394823488568807E-3</v>
      </c>
    </row>
    <row r="132" spans="1:18" x14ac:dyDescent="0.25">
      <c r="A132" s="23" t="s">
        <v>253</v>
      </c>
      <c r="B132" s="23" t="s">
        <v>254</v>
      </c>
      <c r="C132" s="23">
        <v>9583</v>
      </c>
      <c r="D132" s="23">
        <v>1</v>
      </c>
      <c r="E132" s="23">
        <v>1</v>
      </c>
      <c r="F132" s="23">
        <v>1</v>
      </c>
      <c r="G132" s="23">
        <v>27</v>
      </c>
      <c r="H132" s="23">
        <v>2</v>
      </c>
      <c r="I132" s="23">
        <v>4</v>
      </c>
      <c r="J132" s="23">
        <v>0</v>
      </c>
      <c r="K132" s="23">
        <f t="shared" si="6"/>
        <v>32</v>
      </c>
      <c r="L132" s="23">
        <f t="shared" si="7"/>
        <v>306656</v>
      </c>
      <c r="M132" s="23">
        <v>0</v>
      </c>
      <c r="N132" s="23">
        <v>0</v>
      </c>
      <c r="O132" s="23">
        <v>15915.54</v>
      </c>
      <c r="P132" s="23">
        <f>O132+N132+M132+1</f>
        <v>15916.54</v>
      </c>
      <c r="Q132" s="23">
        <f>L132/P132</f>
        <v>19.266498874755442</v>
      </c>
      <c r="R132" s="23">
        <f t="shared" si="8"/>
        <v>7.0944496558569756E-2</v>
      </c>
    </row>
    <row r="133" spans="1:18" x14ac:dyDescent="0.25">
      <c r="A133" s="23" t="s">
        <v>259</v>
      </c>
      <c r="B133" s="23" t="s">
        <v>260</v>
      </c>
      <c r="C133" s="23">
        <v>2679.3718255188278</v>
      </c>
      <c r="D133" s="23">
        <v>2</v>
      </c>
      <c r="E133" s="23">
        <v>0</v>
      </c>
      <c r="F133" s="23">
        <v>1</v>
      </c>
      <c r="G133" s="23">
        <v>27.5</v>
      </c>
      <c r="H133" s="23">
        <v>0</v>
      </c>
      <c r="I133" s="23">
        <v>3</v>
      </c>
      <c r="J133" s="23">
        <v>0</v>
      </c>
      <c r="K133" s="23">
        <f t="shared" si="6"/>
        <v>41.5</v>
      </c>
      <c r="L133" s="23">
        <f t="shared" si="7"/>
        <v>111193.93075903135</v>
      </c>
      <c r="M133" s="23">
        <v>1</v>
      </c>
      <c r="N133" s="23">
        <v>0</v>
      </c>
      <c r="O133" s="23">
        <v>10572.78</v>
      </c>
      <c r="P133" s="23">
        <f>O133+N133+M133+1</f>
        <v>10574.78</v>
      </c>
      <c r="Q133" s="23">
        <f>L133/P133</f>
        <v>10.515011258771468</v>
      </c>
      <c r="R133" s="23">
        <f t="shared" si="8"/>
        <v>3.871913547503341E-2</v>
      </c>
    </row>
    <row r="134" spans="1:18" x14ac:dyDescent="0.25">
      <c r="A134" s="23" t="s">
        <v>111</v>
      </c>
      <c r="B134" s="23" t="s">
        <v>112</v>
      </c>
      <c r="C134" s="23">
        <v>58887.251907830258</v>
      </c>
      <c r="D134" s="23">
        <v>1</v>
      </c>
      <c r="E134" s="23">
        <v>0</v>
      </c>
      <c r="F134" s="23">
        <v>1</v>
      </c>
      <c r="G134" s="23">
        <v>131.9</v>
      </c>
      <c r="H134" s="23">
        <v>0</v>
      </c>
      <c r="I134" s="23">
        <v>1</v>
      </c>
      <c r="J134" s="23">
        <v>1</v>
      </c>
      <c r="K134" s="23">
        <f t="shared" si="6"/>
        <v>143.9</v>
      </c>
      <c r="L134" s="23">
        <f t="shared" si="7"/>
        <v>8473875.5495367739</v>
      </c>
      <c r="M134" s="23">
        <v>0</v>
      </c>
      <c r="N134" s="23">
        <v>0</v>
      </c>
      <c r="O134" s="23">
        <v>15625.38</v>
      </c>
      <c r="P134" s="23">
        <f>O134+N134+M134+1</f>
        <v>15626.38</v>
      </c>
      <c r="Q134" s="23">
        <f>L134/P134</f>
        <v>542.28014098830147</v>
      </c>
      <c r="R134" s="23">
        <f t="shared" si="8"/>
        <v>1.9968231823652296</v>
      </c>
    </row>
    <row r="135" spans="1:18" x14ac:dyDescent="0.25">
      <c r="A135" s="23" t="s">
        <v>97</v>
      </c>
      <c r="B135" s="23" t="s">
        <v>98</v>
      </c>
      <c r="C135" s="23">
        <v>58996</v>
      </c>
      <c r="D135" s="23">
        <v>1</v>
      </c>
      <c r="E135" s="23">
        <v>0</v>
      </c>
      <c r="F135" s="23">
        <v>1</v>
      </c>
      <c r="G135" s="23">
        <v>169</v>
      </c>
      <c r="H135" s="23">
        <v>0</v>
      </c>
      <c r="I135" s="23">
        <v>1</v>
      </c>
      <c r="J135" s="23">
        <v>1</v>
      </c>
      <c r="K135" s="23">
        <f t="shared" si="6"/>
        <v>181</v>
      </c>
      <c r="L135" s="23">
        <f t="shared" si="7"/>
        <v>10678276</v>
      </c>
      <c r="M135" s="23">
        <v>0</v>
      </c>
      <c r="N135" s="23">
        <v>0</v>
      </c>
      <c r="O135" s="23">
        <v>16612.46</v>
      </c>
      <c r="P135" s="23">
        <f>O135+N135+M135+1</f>
        <v>16613.46</v>
      </c>
      <c r="Q135" s="23">
        <f>L135/P135</f>
        <v>642.74847021631865</v>
      </c>
      <c r="R135" s="23">
        <f t="shared" si="8"/>
        <v>2.366774935587066</v>
      </c>
    </row>
    <row r="136" spans="1:18" x14ac:dyDescent="0.25">
      <c r="A136" s="23" t="s">
        <v>359</v>
      </c>
      <c r="B136" s="23" t="s">
        <v>360</v>
      </c>
      <c r="C136" s="23">
        <v>1114.0074833419494</v>
      </c>
      <c r="D136" s="23">
        <v>1</v>
      </c>
      <c r="E136" s="23">
        <v>1</v>
      </c>
      <c r="F136" s="23">
        <v>1</v>
      </c>
      <c r="G136" s="23">
        <v>21.5</v>
      </c>
      <c r="H136" s="23">
        <v>2</v>
      </c>
      <c r="I136" s="23">
        <v>4</v>
      </c>
      <c r="J136" s="23">
        <v>1</v>
      </c>
      <c r="K136" s="23">
        <f t="shared" si="6"/>
        <v>25.5</v>
      </c>
      <c r="L136" s="23">
        <f t="shared" si="7"/>
        <v>28407.19082521971</v>
      </c>
      <c r="M136" s="23">
        <v>0</v>
      </c>
      <c r="N136" s="23">
        <v>0</v>
      </c>
      <c r="O136" s="23">
        <v>11649.17</v>
      </c>
      <c r="P136" s="23">
        <f>O136+N136+M136+1</f>
        <v>11650.17</v>
      </c>
      <c r="Q136" s="23">
        <f>L136/P136</f>
        <v>2.4383498974881661</v>
      </c>
      <c r="R136" s="23">
        <f t="shared" si="8"/>
        <v>8.9786684667238978E-3</v>
      </c>
    </row>
    <row r="137" spans="1:18" x14ac:dyDescent="0.25">
      <c r="A137" s="23" t="s">
        <v>345</v>
      </c>
      <c r="B137" s="23" t="s">
        <v>346</v>
      </c>
      <c r="C137" s="23">
        <v>998.05892704135795</v>
      </c>
      <c r="D137" s="23">
        <v>2</v>
      </c>
      <c r="E137" s="23">
        <v>4</v>
      </c>
      <c r="F137" s="23">
        <v>1</v>
      </c>
      <c r="G137" s="23">
        <v>13.8</v>
      </c>
      <c r="H137" s="23">
        <v>1</v>
      </c>
      <c r="I137" s="23">
        <v>4</v>
      </c>
      <c r="J137" s="23">
        <v>1</v>
      </c>
      <c r="K137" s="23">
        <f t="shared" si="6"/>
        <v>26.8</v>
      </c>
      <c r="L137" s="23">
        <f t="shared" si="7"/>
        <v>26747.979244708393</v>
      </c>
      <c r="M137" s="23">
        <v>1</v>
      </c>
      <c r="N137" s="23">
        <v>0</v>
      </c>
      <c r="O137" s="23">
        <v>11694.55</v>
      </c>
      <c r="P137" s="23">
        <f>O137+N137+M137+1</f>
        <v>11696.55</v>
      </c>
      <c r="Q137" s="23">
        <f>L137/P137</f>
        <v>2.2868263928003039</v>
      </c>
      <c r="R137" s="23">
        <f t="shared" si="8"/>
        <v>8.4207176513344077E-3</v>
      </c>
    </row>
    <row r="138" spans="1:18" x14ac:dyDescent="0.25">
      <c r="A138" s="23" t="s">
        <v>175</v>
      </c>
      <c r="B138" s="23" t="s">
        <v>176</v>
      </c>
      <c r="C138" s="23">
        <v>5519.3611141715201</v>
      </c>
      <c r="D138" s="23">
        <v>1</v>
      </c>
      <c r="E138" s="23">
        <v>4</v>
      </c>
      <c r="F138" s="23">
        <v>1</v>
      </c>
      <c r="G138" s="23">
        <v>158.9</v>
      </c>
      <c r="H138" s="23">
        <v>1</v>
      </c>
      <c r="I138" s="23">
        <v>4</v>
      </c>
      <c r="J138" s="23">
        <v>1</v>
      </c>
      <c r="K138" s="23">
        <f t="shared" si="6"/>
        <v>168.9</v>
      </c>
      <c r="L138" s="23">
        <f t="shared" si="7"/>
        <v>932220.0921835698</v>
      </c>
      <c r="M138" s="23">
        <v>0</v>
      </c>
      <c r="N138" s="23">
        <v>0</v>
      </c>
      <c r="O138" s="23">
        <v>7484.5060000000003</v>
      </c>
      <c r="P138" s="23">
        <f>O138+N138+M138+1</f>
        <v>7485.5060000000003</v>
      </c>
      <c r="Q138" s="23">
        <f>L138/P138</f>
        <v>124.53668358339033</v>
      </c>
      <c r="R138" s="23">
        <f t="shared" si="8"/>
        <v>0.45857798956270801</v>
      </c>
    </row>
    <row r="139" spans="1:18" x14ac:dyDescent="0.25">
      <c r="A139" s="23" t="s">
        <v>392</v>
      </c>
      <c r="B139" s="23" t="s">
        <v>393</v>
      </c>
      <c r="C139" s="23">
        <v>635.04432821075955</v>
      </c>
      <c r="D139" s="23">
        <v>1</v>
      </c>
      <c r="E139" s="23">
        <v>1</v>
      </c>
      <c r="F139" s="23">
        <v>1</v>
      </c>
      <c r="G139" s="23">
        <v>34.1</v>
      </c>
      <c r="H139" s="23">
        <v>1</v>
      </c>
      <c r="I139" s="23">
        <v>4</v>
      </c>
      <c r="J139" s="23">
        <v>0</v>
      </c>
      <c r="K139" s="23">
        <f t="shared" si="6"/>
        <v>42.1</v>
      </c>
      <c r="L139" s="23">
        <f t="shared" si="7"/>
        <v>26735.366217672978</v>
      </c>
      <c r="M139" s="23">
        <v>0</v>
      </c>
      <c r="N139" s="23">
        <v>0</v>
      </c>
      <c r="O139" s="23">
        <v>15411.13</v>
      </c>
      <c r="P139" s="23">
        <f>O139+N139+M139+1</f>
        <v>15412.13</v>
      </c>
      <c r="Q139" s="23">
        <f>L139/P139</f>
        <v>1.7346963863964928</v>
      </c>
      <c r="R139" s="23">
        <f t="shared" si="8"/>
        <v>6.3876245816577581E-3</v>
      </c>
    </row>
    <row r="140" spans="1:18" x14ac:dyDescent="0.25">
      <c r="A140" s="23" t="s">
        <v>189</v>
      </c>
      <c r="B140" s="23" t="s">
        <v>190</v>
      </c>
      <c r="C140" s="23">
        <v>21310</v>
      </c>
      <c r="D140" s="23">
        <v>2</v>
      </c>
      <c r="E140" s="23">
        <v>1</v>
      </c>
      <c r="F140" s="23">
        <v>1</v>
      </c>
      <c r="G140" s="23">
        <v>31.1</v>
      </c>
      <c r="H140" s="23">
        <v>1</v>
      </c>
      <c r="I140" s="23">
        <v>4</v>
      </c>
      <c r="J140" s="23">
        <v>1</v>
      </c>
      <c r="K140" s="23">
        <f t="shared" si="6"/>
        <v>41.1</v>
      </c>
      <c r="L140" s="23">
        <f t="shared" si="7"/>
        <v>875841</v>
      </c>
      <c r="M140" s="23">
        <v>1</v>
      </c>
      <c r="N140" s="23">
        <v>0</v>
      </c>
      <c r="O140" s="23">
        <v>15895.26</v>
      </c>
      <c r="P140" s="23">
        <f>O140+N140+M140+1</f>
        <v>15897.26</v>
      </c>
      <c r="Q140" s="23">
        <f>L140/P140</f>
        <v>55.093833780160857</v>
      </c>
      <c r="R140" s="23">
        <f t="shared" si="8"/>
        <v>0.20287050213032803</v>
      </c>
    </row>
    <row r="141" spans="1:18" x14ac:dyDescent="0.25">
      <c r="A141" s="23" t="s">
        <v>223</v>
      </c>
      <c r="B141" s="23" t="s">
        <v>224</v>
      </c>
      <c r="C141" s="23">
        <v>4414</v>
      </c>
      <c r="D141" s="23">
        <v>1</v>
      </c>
      <c r="E141" s="23">
        <v>1</v>
      </c>
      <c r="F141" s="23">
        <v>1</v>
      </c>
      <c r="G141" s="23">
        <v>75.7</v>
      </c>
      <c r="H141" s="23">
        <v>0</v>
      </c>
      <c r="I141" s="23">
        <v>3</v>
      </c>
      <c r="J141" s="23">
        <v>1</v>
      </c>
      <c r="K141" s="23">
        <f t="shared" si="6"/>
        <v>86.7</v>
      </c>
      <c r="L141" s="23">
        <f t="shared" si="7"/>
        <v>382693.8</v>
      </c>
      <c r="M141" s="23">
        <v>0</v>
      </c>
      <c r="N141" s="23">
        <v>0</v>
      </c>
      <c r="O141" s="23">
        <v>16362.34</v>
      </c>
      <c r="P141" s="23">
        <f>O141+N141+M141+1</f>
        <v>16363.34</v>
      </c>
      <c r="Q141" s="23">
        <f>L141/P141</f>
        <v>23.387266902722793</v>
      </c>
      <c r="R141" s="23">
        <f t="shared" si="8"/>
        <v>8.6118286829403534E-2</v>
      </c>
    </row>
    <row r="142" spans="1:18" x14ac:dyDescent="0.25">
      <c r="A142" s="23" t="s">
        <v>221</v>
      </c>
      <c r="B142" s="23" t="s">
        <v>222</v>
      </c>
      <c r="C142" s="23">
        <v>10529.569865979849</v>
      </c>
      <c r="D142" s="23">
        <v>1</v>
      </c>
      <c r="E142" s="23">
        <v>4</v>
      </c>
      <c r="F142" s="23">
        <v>1</v>
      </c>
      <c r="G142" s="23">
        <v>74.5</v>
      </c>
      <c r="H142" s="23">
        <v>4</v>
      </c>
      <c r="I142" s="23">
        <v>3</v>
      </c>
      <c r="J142" s="23">
        <v>1</v>
      </c>
      <c r="K142" s="23">
        <f t="shared" si="6"/>
        <v>76.5</v>
      </c>
      <c r="L142" s="23">
        <f t="shared" si="7"/>
        <v>805512.09474745847</v>
      </c>
      <c r="M142" s="23">
        <v>0</v>
      </c>
      <c r="N142" s="23">
        <v>0</v>
      </c>
      <c r="O142" s="23">
        <v>14512.6</v>
      </c>
      <c r="P142" s="23">
        <f>O142+N142+M142+1</f>
        <v>14513.6</v>
      </c>
      <c r="Q142" s="23">
        <f>L142/P142</f>
        <v>55.500502614613772</v>
      </c>
      <c r="R142" s="23">
        <f t="shared" si="8"/>
        <v>0.20436796754497713</v>
      </c>
    </row>
    <row r="143" spans="1:18" x14ac:dyDescent="0.25">
      <c r="A143" s="23" t="s">
        <v>365</v>
      </c>
      <c r="B143" s="23" t="s">
        <v>366</v>
      </c>
      <c r="C143" s="23">
        <v>696.40895368997394</v>
      </c>
      <c r="D143" s="23">
        <v>2</v>
      </c>
      <c r="E143" s="23">
        <v>1</v>
      </c>
      <c r="F143" s="23">
        <v>1</v>
      </c>
      <c r="G143" s="23">
        <v>14.4</v>
      </c>
      <c r="H143" s="23">
        <v>3</v>
      </c>
      <c r="I143" s="23">
        <v>4</v>
      </c>
      <c r="J143" s="23">
        <v>0</v>
      </c>
      <c r="K143" s="23">
        <f t="shared" si="6"/>
        <v>19.399999999999999</v>
      </c>
      <c r="L143" s="23">
        <f t="shared" si="7"/>
        <v>13510.333701585494</v>
      </c>
      <c r="M143" s="23">
        <v>1</v>
      </c>
      <c r="N143" s="23">
        <v>0</v>
      </c>
      <c r="O143" s="23">
        <v>12421.15</v>
      </c>
      <c r="P143" s="23">
        <f>O143+N143+M143+1</f>
        <v>12423.15</v>
      </c>
      <c r="Q143" s="23">
        <f>L143/P143</f>
        <v>1.0875127243561813</v>
      </c>
      <c r="R143" s="23">
        <f t="shared" si="8"/>
        <v>4.004518061741888E-3</v>
      </c>
    </row>
    <row r="144" spans="1:18" x14ac:dyDescent="0.25">
      <c r="A144" s="23" t="s">
        <v>289</v>
      </c>
      <c r="B144" s="23" t="s">
        <v>290</v>
      </c>
      <c r="C144" s="23">
        <v>3082.4614470701899</v>
      </c>
      <c r="D144" s="23">
        <v>1</v>
      </c>
      <c r="E144" s="23">
        <v>2</v>
      </c>
      <c r="F144" s="23">
        <v>1</v>
      </c>
      <c r="G144" s="23">
        <v>76.3</v>
      </c>
      <c r="H144" s="23">
        <v>4</v>
      </c>
      <c r="I144" s="23">
        <v>4</v>
      </c>
      <c r="J144" s="23">
        <v>1</v>
      </c>
      <c r="K144" s="23">
        <f t="shared" si="6"/>
        <v>75.3</v>
      </c>
      <c r="L144" s="23">
        <f t="shared" si="7"/>
        <v>232109.3469643853</v>
      </c>
      <c r="M144" s="23">
        <v>0</v>
      </c>
      <c r="N144" s="23">
        <v>0</v>
      </c>
      <c r="O144" s="23">
        <v>14913.19</v>
      </c>
      <c r="P144" s="23">
        <f>O144+N144+M144+1</f>
        <v>14914.19</v>
      </c>
      <c r="Q144" s="23">
        <f>L144/P144</f>
        <v>15.562987125977696</v>
      </c>
      <c r="R144" s="23">
        <f t="shared" si="8"/>
        <v>5.730715755765485E-2</v>
      </c>
    </row>
    <row r="145" spans="1:18" x14ac:dyDescent="0.25">
      <c r="A145" s="23" t="s">
        <v>143</v>
      </c>
      <c r="B145" s="23" t="s">
        <v>144</v>
      </c>
      <c r="C145" s="23">
        <v>44204.318597088029</v>
      </c>
      <c r="D145" s="23">
        <v>1</v>
      </c>
      <c r="E145" s="23">
        <v>1</v>
      </c>
      <c r="F145" s="23">
        <v>1</v>
      </c>
      <c r="G145" s="23">
        <v>65.099999999999994</v>
      </c>
      <c r="H145" s="23">
        <v>0</v>
      </c>
      <c r="I145" s="23">
        <v>2</v>
      </c>
      <c r="J145" s="23">
        <v>1</v>
      </c>
      <c r="K145" s="23">
        <f t="shared" si="6"/>
        <v>77.099999999999994</v>
      </c>
      <c r="L145" s="23">
        <f t="shared" si="7"/>
        <v>3408152.9638354867</v>
      </c>
      <c r="M145" s="23">
        <v>0</v>
      </c>
      <c r="N145" s="23">
        <v>0</v>
      </c>
      <c r="O145" s="23">
        <v>11962.66</v>
      </c>
      <c r="P145" s="23">
        <f>O145+N145+M145+1</f>
        <v>11963.66</v>
      </c>
      <c r="Q145" s="23">
        <f>L145/P145</f>
        <v>284.87544479160113</v>
      </c>
      <c r="R145" s="23">
        <f t="shared" si="8"/>
        <v>1.0489889805106229</v>
      </c>
    </row>
    <row r="146" spans="1:18" x14ac:dyDescent="0.25">
      <c r="A146" s="23" t="s">
        <v>109</v>
      </c>
      <c r="B146" s="23" t="s">
        <v>110</v>
      </c>
      <c r="C146" s="23">
        <v>45603.292367439928</v>
      </c>
      <c r="D146" s="23">
        <v>2</v>
      </c>
      <c r="E146" s="23">
        <v>0</v>
      </c>
      <c r="F146" s="23">
        <v>1</v>
      </c>
      <c r="G146" s="23">
        <v>141.19999999999999</v>
      </c>
      <c r="H146" s="23">
        <v>1</v>
      </c>
      <c r="I146" s="23">
        <v>2</v>
      </c>
      <c r="J146" s="23">
        <v>1</v>
      </c>
      <c r="K146" s="23">
        <f t="shared" si="6"/>
        <v>152.19999999999999</v>
      </c>
      <c r="L146" s="23">
        <f t="shared" si="7"/>
        <v>6940821.0983243566</v>
      </c>
      <c r="M146" s="23">
        <v>1</v>
      </c>
      <c r="N146" s="23">
        <v>1</v>
      </c>
      <c r="O146" s="23">
        <v>17001.95</v>
      </c>
      <c r="P146" s="23">
        <f>O146+N146+M146+1</f>
        <v>17004.95</v>
      </c>
      <c r="Q146" s="23">
        <f>L146/P146</f>
        <v>408.16474604890669</v>
      </c>
      <c r="R146" s="23">
        <f t="shared" si="8"/>
        <v>1.5029737685936322</v>
      </c>
    </row>
    <row r="147" spans="1:18" x14ac:dyDescent="0.25">
      <c r="A147" s="23" t="s">
        <v>93</v>
      </c>
      <c r="B147" s="23" t="s">
        <v>94</v>
      </c>
      <c r="C147" s="23">
        <v>54629.49516789116</v>
      </c>
      <c r="D147" s="23">
        <v>2</v>
      </c>
      <c r="E147" s="23">
        <v>0</v>
      </c>
      <c r="F147" s="23">
        <v>1</v>
      </c>
      <c r="G147" s="23">
        <v>194.8</v>
      </c>
      <c r="H147" s="23">
        <v>3</v>
      </c>
      <c r="I147" s="23">
        <v>2</v>
      </c>
      <c r="J147" s="23">
        <v>1</v>
      </c>
      <c r="K147" s="23">
        <f t="shared" si="6"/>
        <v>199.8</v>
      </c>
      <c r="L147" s="23">
        <f t="shared" si="7"/>
        <v>10914973.134544654</v>
      </c>
      <c r="M147" s="23">
        <v>1</v>
      </c>
      <c r="N147" s="23">
        <v>0</v>
      </c>
      <c r="O147" s="23">
        <v>15961.95</v>
      </c>
      <c r="P147" s="23">
        <f>O147+N147+M147+1</f>
        <v>15963.95</v>
      </c>
      <c r="Q147" s="23">
        <f>L147/P147</f>
        <v>683.72634182296065</v>
      </c>
      <c r="R147" s="23">
        <f t="shared" si="8"/>
        <v>2.517666620167295</v>
      </c>
    </row>
    <row r="148" spans="1:18" x14ac:dyDescent="0.25">
      <c r="A148" s="23" t="s">
        <v>195</v>
      </c>
      <c r="B148" s="23" t="s">
        <v>196</v>
      </c>
      <c r="C148" s="23">
        <v>16806.845566779397</v>
      </c>
      <c r="D148" s="23">
        <v>1</v>
      </c>
      <c r="E148" s="23">
        <v>1</v>
      </c>
      <c r="F148" s="23">
        <v>1</v>
      </c>
      <c r="G148" s="23">
        <v>26.9</v>
      </c>
      <c r="H148" s="23">
        <v>0</v>
      </c>
      <c r="I148" s="23">
        <v>2</v>
      </c>
      <c r="J148" s="23">
        <v>0</v>
      </c>
      <c r="K148" s="23">
        <f t="shared" si="6"/>
        <v>39.9</v>
      </c>
      <c r="L148" s="23">
        <f t="shared" si="7"/>
        <v>670593.13811449788</v>
      </c>
      <c r="M148" s="23">
        <v>0</v>
      </c>
      <c r="N148" s="23">
        <v>0</v>
      </c>
      <c r="O148" s="23">
        <v>11788.68</v>
      </c>
      <c r="P148" s="23">
        <f>O148+N148+M148+1</f>
        <v>11789.68</v>
      </c>
      <c r="Q148" s="23">
        <f>L148/P148</f>
        <v>56.879672570799023</v>
      </c>
      <c r="R148" s="23">
        <f t="shared" si="8"/>
        <v>0.20944644697428699</v>
      </c>
    </row>
    <row r="149" spans="1:18" x14ac:dyDescent="0.25">
      <c r="A149" s="23" t="s">
        <v>181</v>
      </c>
      <c r="B149" s="23" t="s">
        <v>182</v>
      </c>
      <c r="C149" s="23">
        <v>3091</v>
      </c>
      <c r="D149" s="23">
        <v>2</v>
      </c>
      <c r="E149" s="23">
        <v>1</v>
      </c>
      <c r="F149" s="23">
        <v>1</v>
      </c>
      <c r="G149" s="23">
        <v>68.7</v>
      </c>
      <c r="H149" s="23">
        <v>0</v>
      </c>
      <c r="I149" s="23">
        <v>4</v>
      </c>
      <c r="J149" s="23">
        <v>1</v>
      </c>
      <c r="K149" s="23">
        <f t="shared" si="6"/>
        <v>81.7</v>
      </c>
      <c r="L149" s="23">
        <f t="shared" si="7"/>
        <v>252534.7</v>
      </c>
      <c r="M149" s="23">
        <v>1</v>
      </c>
      <c r="N149" s="23">
        <v>0</v>
      </c>
      <c r="O149" s="23">
        <v>2720.6030000000001</v>
      </c>
      <c r="P149" s="23">
        <f>O149+N149+M149+1</f>
        <v>2722.6030000000001</v>
      </c>
      <c r="Q149" s="23">
        <f>L149/P149</f>
        <v>92.754874654879913</v>
      </c>
      <c r="R149" s="23">
        <f t="shared" si="8"/>
        <v>0.34154871253572405</v>
      </c>
    </row>
    <row r="150" spans="1:18" x14ac:dyDescent="0.25">
      <c r="A150" s="23" t="s">
        <v>277</v>
      </c>
      <c r="B150" s="23" t="s">
        <v>278</v>
      </c>
      <c r="C150" s="23">
        <v>16614.548747255678</v>
      </c>
      <c r="D150" s="23">
        <v>1</v>
      </c>
      <c r="E150" s="23">
        <v>1</v>
      </c>
      <c r="F150" s="23">
        <v>1</v>
      </c>
      <c r="G150" s="23">
        <v>29.9</v>
      </c>
      <c r="H150" s="23">
        <v>1</v>
      </c>
      <c r="I150" s="23">
        <v>5</v>
      </c>
      <c r="J150" s="23">
        <v>1</v>
      </c>
      <c r="K150" s="23">
        <f t="shared" si="6"/>
        <v>35.9</v>
      </c>
      <c r="L150" s="23">
        <f t="shared" si="7"/>
        <v>596462.30002647883</v>
      </c>
      <c r="M150" s="23">
        <v>0</v>
      </c>
      <c r="N150" s="23">
        <v>0</v>
      </c>
      <c r="O150" s="23">
        <v>15469.75</v>
      </c>
      <c r="P150" s="23">
        <f>O150+N150+M150+1</f>
        <v>15470.75</v>
      </c>
      <c r="Q150" s="23">
        <f>L150/P150</f>
        <v>38.554194206905215</v>
      </c>
      <c r="R150" s="23">
        <f t="shared" si="8"/>
        <v>0.14196704424663853</v>
      </c>
    </row>
    <row r="151" spans="1:18" x14ac:dyDescent="0.25">
      <c r="A151" s="23" t="s">
        <v>269</v>
      </c>
      <c r="B151" s="23" t="s">
        <v>270</v>
      </c>
      <c r="C151" s="23">
        <v>2052.2942017222763</v>
      </c>
      <c r="D151" s="23">
        <v>1</v>
      </c>
      <c r="E151" s="23">
        <v>2</v>
      </c>
      <c r="F151" s="23">
        <v>1</v>
      </c>
      <c r="G151" s="23">
        <v>100.3</v>
      </c>
      <c r="H151" s="23">
        <v>0</v>
      </c>
      <c r="I151" s="23">
        <v>4</v>
      </c>
      <c r="J151" s="23">
        <v>0</v>
      </c>
      <c r="K151" s="23">
        <f t="shared" si="6"/>
        <v>112.3</v>
      </c>
      <c r="L151" s="23">
        <f t="shared" si="7"/>
        <v>230472.63885341163</v>
      </c>
      <c r="M151" s="23">
        <v>0</v>
      </c>
      <c r="N151" s="23">
        <v>0</v>
      </c>
      <c r="O151" s="23">
        <v>7753.6180000000004</v>
      </c>
      <c r="P151" s="23">
        <f>O151+N151+M151+1</f>
        <v>7754.6180000000004</v>
      </c>
      <c r="Q151" s="23">
        <f>L151/P151</f>
        <v>29.720695313864798</v>
      </c>
      <c r="R151" s="23">
        <f t="shared" si="8"/>
        <v>0.1094396953032052</v>
      </c>
    </row>
    <row r="152" spans="1:18" x14ac:dyDescent="0.25">
      <c r="A152" s="23" t="s">
        <v>351</v>
      </c>
      <c r="B152" s="23" t="s">
        <v>352</v>
      </c>
      <c r="C152" s="23">
        <v>1574</v>
      </c>
      <c r="D152" s="23">
        <v>2</v>
      </c>
      <c r="E152" s="23">
        <v>2</v>
      </c>
      <c r="F152" s="23">
        <v>1</v>
      </c>
      <c r="G152" s="23">
        <v>5</v>
      </c>
      <c r="H152" s="23">
        <v>4</v>
      </c>
      <c r="I152" s="23">
        <v>5</v>
      </c>
      <c r="J152" s="23">
        <v>0</v>
      </c>
      <c r="K152" s="23">
        <f t="shared" si="6"/>
        <v>7</v>
      </c>
      <c r="L152" s="23">
        <f t="shared" si="7"/>
        <v>11018</v>
      </c>
      <c r="M152" s="23">
        <v>0</v>
      </c>
      <c r="N152" s="23">
        <v>0</v>
      </c>
      <c r="O152" s="23">
        <v>12336.47</v>
      </c>
      <c r="P152" s="23">
        <f>O152+N152+M152+1</f>
        <v>12337.47</v>
      </c>
      <c r="Q152" s="23">
        <f>L152/P152</f>
        <v>0.89305181694464109</v>
      </c>
      <c r="R152" s="23">
        <f t="shared" si="8"/>
        <v>3.2884600344730655E-3</v>
      </c>
    </row>
    <row r="153" spans="1:18" x14ac:dyDescent="0.25">
      <c r="A153" s="23" t="s">
        <v>305</v>
      </c>
      <c r="B153" s="23" t="s">
        <v>306</v>
      </c>
      <c r="C153" s="23">
        <v>1721.6232741122403</v>
      </c>
      <c r="D153" s="23">
        <v>2</v>
      </c>
      <c r="E153" s="23">
        <v>1</v>
      </c>
      <c r="F153" s="23">
        <v>1</v>
      </c>
      <c r="G153" s="23">
        <v>17.100000000000001</v>
      </c>
      <c r="H153" s="23">
        <v>0</v>
      </c>
      <c r="I153" s="23">
        <v>4</v>
      </c>
      <c r="J153" s="23">
        <v>0</v>
      </c>
      <c r="K153" s="23">
        <f t="shared" si="6"/>
        <v>31.1</v>
      </c>
      <c r="L153" s="23">
        <f t="shared" si="7"/>
        <v>53542.483824890674</v>
      </c>
      <c r="M153" s="23">
        <v>1</v>
      </c>
      <c r="N153" s="23">
        <v>0</v>
      </c>
      <c r="O153" s="23">
        <v>11624.6</v>
      </c>
      <c r="P153" s="23">
        <f>O153+N153+M153+1</f>
        <v>11626.6</v>
      </c>
      <c r="Q153" s="23">
        <f>L153/P153</f>
        <v>4.6051712301868708</v>
      </c>
      <c r="R153" s="23">
        <f t="shared" si="8"/>
        <v>1.6957494800453932E-2</v>
      </c>
    </row>
    <row r="154" spans="1:18" x14ac:dyDescent="0.25">
      <c r="Q154" s="23">
        <f>SUM(Q2:Q153)</f>
        <v>27157.143695916664</v>
      </c>
      <c r="R154" s="23">
        <f t="shared" si="8"/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EA6D3-A8E6-4741-8340-84FABCEB26DE}">
  <dimension ref="A1:R154"/>
  <sheetViews>
    <sheetView topLeftCell="A119" workbookViewId="0">
      <selection activeCell="A154" sqref="A154"/>
    </sheetView>
  </sheetViews>
  <sheetFormatPr defaultRowHeight="15" x14ac:dyDescent="0.25"/>
  <cols>
    <col min="1" max="16384" width="9.140625" style="23"/>
  </cols>
  <sheetData>
    <row r="1" spans="1:18" x14ac:dyDescent="0.25">
      <c r="A1" s="23" t="s">
        <v>71</v>
      </c>
      <c r="B1" s="23" t="s">
        <v>72</v>
      </c>
      <c r="C1" s="23" t="s">
        <v>73</v>
      </c>
      <c r="D1" s="23" t="s">
        <v>74</v>
      </c>
      <c r="E1" s="23" t="s">
        <v>75</v>
      </c>
      <c r="F1" s="23" t="s">
        <v>76</v>
      </c>
      <c r="G1" s="23" t="s">
        <v>77</v>
      </c>
      <c r="H1" s="23" t="s">
        <v>78</v>
      </c>
      <c r="I1" s="23" t="s">
        <v>79</v>
      </c>
      <c r="J1" s="23" t="s">
        <v>80</v>
      </c>
      <c r="K1" s="24" t="s">
        <v>81</v>
      </c>
      <c r="L1" s="24" t="s">
        <v>82</v>
      </c>
      <c r="M1" s="23" t="s">
        <v>83</v>
      </c>
      <c r="N1" s="23" t="s">
        <v>84</v>
      </c>
      <c r="O1" s="23" t="s">
        <v>85</v>
      </c>
      <c r="P1" s="23" t="s">
        <v>86</v>
      </c>
      <c r="Q1" s="23" t="s">
        <v>87</v>
      </c>
      <c r="R1" s="23" t="s">
        <v>88</v>
      </c>
    </row>
    <row r="2" spans="1:18" x14ac:dyDescent="0.25">
      <c r="A2" s="23" t="s">
        <v>380</v>
      </c>
      <c r="B2" s="23" t="s">
        <v>381</v>
      </c>
      <c r="C2" s="23">
        <v>578.46635294170835</v>
      </c>
      <c r="D2" s="23">
        <v>1</v>
      </c>
      <c r="E2" s="23">
        <v>1</v>
      </c>
      <c r="F2" s="23">
        <v>1</v>
      </c>
      <c r="G2" s="23">
        <v>16.473600000000001</v>
      </c>
      <c r="H2" s="23">
        <v>4</v>
      </c>
      <c r="I2" s="23">
        <v>5</v>
      </c>
      <c r="J2" s="23">
        <v>1</v>
      </c>
      <c r="K2" s="23">
        <f t="shared" ref="K2:K65" si="0">(3*D2)+E2+F2+G2-(3*H2)-I2-J2+10</f>
        <v>13.473600000000001</v>
      </c>
      <c r="L2" s="23">
        <f t="shared" ref="L2:L65" si="1">K2*C2</f>
        <v>7794.0242529954021</v>
      </c>
      <c r="M2" s="23">
        <v>0</v>
      </c>
      <c r="N2" s="23">
        <v>0</v>
      </c>
      <c r="O2" s="23">
        <v>11365.44</v>
      </c>
      <c r="P2" s="23">
        <f>O2+N2+M2+1</f>
        <v>11366.44</v>
      </c>
      <c r="Q2" s="23">
        <f>L2/P2</f>
        <v>0.68570495713657065</v>
      </c>
      <c r="R2" s="23">
        <f t="shared" ref="R2:R65" si="2">(Q2/$Q$154)*100</f>
        <v>2.6403964324536815E-3</v>
      </c>
    </row>
    <row r="3" spans="1:18" x14ac:dyDescent="0.25">
      <c r="A3" s="23" t="s">
        <v>297</v>
      </c>
      <c r="B3" s="23" t="s">
        <v>298</v>
      </c>
      <c r="C3" s="23">
        <v>3952.801215244654</v>
      </c>
      <c r="D3" s="23">
        <v>1</v>
      </c>
      <c r="E3" s="23">
        <v>1</v>
      </c>
      <c r="F3" s="23">
        <v>1</v>
      </c>
      <c r="G3" s="23">
        <v>69.051000000000002</v>
      </c>
      <c r="H3" s="23">
        <v>0</v>
      </c>
      <c r="I3" s="23">
        <v>4</v>
      </c>
      <c r="J3" s="23">
        <v>0</v>
      </c>
      <c r="K3" s="23">
        <f t="shared" si="0"/>
        <v>80.051000000000002</v>
      </c>
      <c r="L3" s="23">
        <f t="shared" si="1"/>
        <v>316425.69008154981</v>
      </c>
      <c r="M3" s="23">
        <v>0</v>
      </c>
      <c r="N3" s="23">
        <v>0</v>
      </c>
      <c r="O3" s="23">
        <v>15620.51</v>
      </c>
      <c r="P3" s="23">
        <f>O3+N3+M3+1</f>
        <v>15621.51</v>
      </c>
      <c r="Q3" s="23">
        <f>L3/P3</f>
        <v>20.255768493669933</v>
      </c>
      <c r="R3" s="23">
        <f t="shared" si="2"/>
        <v>7.7997480272906372E-2</v>
      </c>
    </row>
    <row r="4" spans="1:18" x14ac:dyDescent="0.25">
      <c r="A4" s="23" t="s">
        <v>267</v>
      </c>
      <c r="B4" s="23" t="s">
        <v>268</v>
      </c>
      <c r="C4" s="23">
        <v>4177.8925154688895</v>
      </c>
      <c r="D4" s="23">
        <v>1</v>
      </c>
      <c r="E4" s="23">
        <v>2</v>
      </c>
      <c r="F4" s="23">
        <v>1</v>
      </c>
      <c r="G4" s="23">
        <v>50.530299999999997</v>
      </c>
      <c r="H4" s="23">
        <v>3</v>
      </c>
      <c r="I4" s="23">
        <v>4</v>
      </c>
      <c r="J4" s="23">
        <v>1</v>
      </c>
      <c r="K4" s="23">
        <f t="shared" si="0"/>
        <v>52.530299999999997</v>
      </c>
      <c r="L4" s="23">
        <f t="shared" si="1"/>
        <v>219465.9472053354</v>
      </c>
      <c r="M4" s="23">
        <v>0</v>
      </c>
      <c r="N4" s="23">
        <v>0</v>
      </c>
      <c r="O4" s="23">
        <v>16998.09</v>
      </c>
      <c r="P4" s="23">
        <f>O4+N4+M4+1</f>
        <v>16999.09</v>
      </c>
      <c r="Q4" s="23">
        <f>L4/P4</f>
        <v>12.910452689251919</v>
      </c>
      <c r="R4" s="23">
        <f t="shared" si="2"/>
        <v>4.9713383091779827E-2</v>
      </c>
    </row>
    <row r="5" spans="1:18" x14ac:dyDescent="0.25">
      <c r="A5" s="23" t="s">
        <v>325</v>
      </c>
      <c r="B5" s="23" t="s">
        <v>326</v>
      </c>
      <c r="C5" s="23">
        <v>4166.9796838650054</v>
      </c>
      <c r="D5" s="23">
        <v>1</v>
      </c>
      <c r="E5" s="23">
        <v>1</v>
      </c>
      <c r="F5" s="23">
        <v>1</v>
      </c>
      <c r="G5" s="23">
        <v>36.010100000000001</v>
      </c>
      <c r="H5" s="23">
        <v>1</v>
      </c>
      <c r="I5" s="23">
        <v>5</v>
      </c>
      <c r="J5" s="23">
        <v>1</v>
      </c>
      <c r="K5" s="23">
        <f t="shared" si="0"/>
        <v>42.010100000000001</v>
      </c>
      <c r="L5" s="23">
        <f t="shared" si="1"/>
        <v>175055.23321713728</v>
      </c>
      <c r="M5" s="23">
        <v>0</v>
      </c>
      <c r="N5" s="23">
        <v>0</v>
      </c>
      <c r="O5" s="23">
        <v>13284.23</v>
      </c>
      <c r="P5" s="23">
        <f>O5+N5+M5+1</f>
        <v>13285.23</v>
      </c>
      <c r="Q5" s="23">
        <f>L5/P5</f>
        <v>13.176680660939802</v>
      </c>
      <c r="R5" s="23">
        <f t="shared" si="2"/>
        <v>5.0738528643591942E-2</v>
      </c>
    </row>
    <row r="6" spans="1:18" x14ac:dyDescent="0.25">
      <c r="A6" s="23" t="s">
        <v>209</v>
      </c>
      <c r="B6" s="23" t="s">
        <v>210</v>
      </c>
      <c r="C6" s="23">
        <v>13789.060424772022</v>
      </c>
      <c r="D6" s="23">
        <v>1</v>
      </c>
      <c r="E6" s="23">
        <v>0</v>
      </c>
      <c r="F6" s="23">
        <v>1</v>
      </c>
      <c r="G6" s="23">
        <v>17.549099999999999</v>
      </c>
      <c r="H6" s="23">
        <v>0</v>
      </c>
      <c r="I6" s="23">
        <v>4</v>
      </c>
      <c r="J6" s="23">
        <v>1</v>
      </c>
      <c r="K6" s="23">
        <f t="shared" si="0"/>
        <v>26.549099999999999</v>
      </c>
      <c r="L6" s="23">
        <f t="shared" si="1"/>
        <v>366087.14412331488</v>
      </c>
      <c r="M6" s="23">
        <v>0</v>
      </c>
      <c r="N6" s="23">
        <v>0</v>
      </c>
      <c r="O6" s="23">
        <v>11733.88</v>
      </c>
      <c r="P6" s="23">
        <f>O6+N6+M6+1</f>
        <v>11734.88</v>
      </c>
      <c r="Q6" s="23">
        <f>L6/P6</f>
        <v>31.196496608684104</v>
      </c>
      <c r="R6" s="23">
        <f t="shared" si="2"/>
        <v>0.12012618181235807</v>
      </c>
    </row>
    <row r="7" spans="1:18" x14ac:dyDescent="0.25">
      <c r="A7" s="23" t="s">
        <v>317</v>
      </c>
      <c r="B7" s="23" t="s">
        <v>318</v>
      </c>
      <c r="C7" s="23">
        <v>3607.2966967227057</v>
      </c>
      <c r="D7" s="23">
        <v>1</v>
      </c>
      <c r="E7" s="23">
        <v>1</v>
      </c>
      <c r="F7" s="23">
        <v>1</v>
      </c>
      <c r="G7" s="23">
        <v>28.071999999999999</v>
      </c>
      <c r="H7" s="23">
        <v>0</v>
      </c>
      <c r="I7" s="23">
        <v>4</v>
      </c>
      <c r="J7" s="23">
        <v>1</v>
      </c>
      <c r="K7" s="23">
        <f t="shared" si="0"/>
        <v>38.072000000000003</v>
      </c>
      <c r="L7" s="23">
        <f t="shared" si="1"/>
        <v>137336.99983762685</v>
      </c>
      <c r="M7" s="23">
        <v>0</v>
      </c>
      <c r="N7" s="23">
        <v>0</v>
      </c>
      <c r="O7" s="23">
        <v>13581.9</v>
      </c>
      <c r="P7" s="23">
        <f>O7+N7+M7+1</f>
        <v>13582.9</v>
      </c>
      <c r="Q7" s="23">
        <f>L7/P7</f>
        <v>10.111021934758178</v>
      </c>
      <c r="R7" s="23">
        <f t="shared" si="2"/>
        <v>3.8933809603011515E-2</v>
      </c>
    </row>
    <row r="8" spans="1:18" x14ac:dyDescent="0.25">
      <c r="A8" s="23" t="s">
        <v>155</v>
      </c>
      <c r="B8" s="23" t="s">
        <v>156</v>
      </c>
      <c r="C8" s="23">
        <v>27980.880695275089</v>
      </c>
      <c r="D8" s="23">
        <v>1</v>
      </c>
      <c r="E8" s="23">
        <v>1</v>
      </c>
      <c r="F8" s="23">
        <v>1</v>
      </c>
      <c r="G8" s="23">
        <v>70.332599999999999</v>
      </c>
      <c r="H8" s="23">
        <v>0</v>
      </c>
      <c r="I8" s="23">
        <v>1</v>
      </c>
      <c r="J8" s="23">
        <v>1</v>
      </c>
      <c r="K8" s="23">
        <f t="shared" si="0"/>
        <v>83.332599999999999</v>
      </c>
      <c r="L8" s="23">
        <f t="shared" si="1"/>
        <v>2331719.5386270811</v>
      </c>
      <c r="M8" s="23">
        <v>0</v>
      </c>
      <c r="N8" s="23">
        <v>0</v>
      </c>
      <c r="O8" s="23">
        <v>15354.32</v>
      </c>
      <c r="P8" s="23">
        <f>O8+N8+M8+1</f>
        <v>15355.32</v>
      </c>
      <c r="Q8" s="23">
        <f>L8/P8</f>
        <v>151.85092454127175</v>
      </c>
      <c r="R8" s="23">
        <f t="shared" si="2"/>
        <v>0.58472180381760208</v>
      </c>
    </row>
    <row r="9" spans="1:18" s="25" customFormat="1" x14ac:dyDescent="0.25">
      <c r="A9" s="25" t="s">
        <v>89</v>
      </c>
      <c r="B9" s="25" t="s">
        <v>90</v>
      </c>
      <c r="C9" s="25">
        <v>56755.7217124249</v>
      </c>
      <c r="D9" s="25">
        <v>2</v>
      </c>
      <c r="E9" s="25">
        <v>0</v>
      </c>
      <c r="F9" s="25">
        <v>1</v>
      </c>
      <c r="G9" s="25">
        <v>102.57899999999999</v>
      </c>
      <c r="H9" s="25">
        <v>0</v>
      </c>
      <c r="I9" s="25">
        <v>1</v>
      </c>
      <c r="J9" s="25">
        <v>1</v>
      </c>
      <c r="K9" s="25">
        <f t="shared" si="0"/>
        <v>117.57899999999999</v>
      </c>
      <c r="L9" s="25">
        <f t="shared" si="1"/>
        <v>6673281.0032252073</v>
      </c>
      <c r="M9" s="25">
        <v>0</v>
      </c>
      <c r="N9" s="25">
        <v>0</v>
      </c>
      <c r="O9" s="25">
        <v>1042.817</v>
      </c>
      <c r="P9" s="25">
        <f>O9+N9+M9+1</f>
        <v>1043.817</v>
      </c>
      <c r="Q9" s="25">
        <f>L9/P9</f>
        <v>6393.1522510413297</v>
      </c>
      <c r="R9" s="25">
        <f t="shared" si="2"/>
        <v>24.617667146922344</v>
      </c>
    </row>
    <row r="10" spans="1:18" x14ac:dyDescent="0.25">
      <c r="A10" s="23" t="s">
        <v>117</v>
      </c>
      <c r="B10" s="23" t="s">
        <v>118</v>
      </c>
      <c r="C10" s="23">
        <v>44178.047377743205</v>
      </c>
      <c r="D10" s="23">
        <v>1</v>
      </c>
      <c r="E10" s="23">
        <v>0</v>
      </c>
      <c r="F10" s="23">
        <v>1</v>
      </c>
      <c r="G10" s="23">
        <v>78.453400000000002</v>
      </c>
      <c r="H10" s="23">
        <v>0</v>
      </c>
      <c r="I10" s="23">
        <v>2</v>
      </c>
      <c r="J10" s="23">
        <v>1</v>
      </c>
      <c r="K10" s="23">
        <f t="shared" si="0"/>
        <v>89.453400000000002</v>
      </c>
      <c r="L10" s="23">
        <f t="shared" si="1"/>
        <v>3951876.5433002142</v>
      </c>
      <c r="M10" s="23">
        <v>0</v>
      </c>
      <c r="N10" s="23">
        <v>0</v>
      </c>
      <c r="O10" s="23">
        <v>15931.75</v>
      </c>
      <c r="P10" s="23">
        <f>O10+N10+M10+1</f>
        <v>15932.75</v>
      </c>
      <c r="Q10" s="23">
        <f>L10/P10</f>
        <v>248.03480524706748</v>
      </c>
      <c r="R10" s="23">
        <f t="shared" si="2"/>
        <v>0.95509038994487439</v>
      </c>
    </row>
    <row r="11" spans="1:18" x14ac:dyDescent="0.25">
      <c r="A11" s="23" t="s">
        <v>353</v>
      </c>
      <c r="B11" s="23" t="s">
        <v>354</v>
      </c>
      <c r="C11" s="23">
        <v>5500.3103824440796</v>
      </c>
      <c r="D11" s="23">
        <v>1</v>
      </c>
      <c r="E11" s="23">
        <v>1</v>
      </c>
      <c r="F11" s="23">
        <v>1</v>
      </c>
      <c r="G11" s="23">
        <v>24.714700000000001</v>
      </c>
      <c r="H11" s="23">
        <v>4</v>
      </c>
      <c r="I11" s="23">
        <v>4</v>
      </c>
      <c r="J11" s="23">
        <v>1</v>
      </c>
      <c r="K11" s="23">
        <f t="shared" si="0"/>
        <v>22.714700000000001</v>
      </c>
      <c r="L11" s="23">
        <f t="shared" si="1"/>
        <v>124937.90024410254</v>
      </c>
      <c r="M11" s="23">
        <v>0</v>
      </c>
      <c r="N11" s="23">
        <v>0</v>
      </c>
      <c r="O11" s="23">
        <v>13167.62</v>
      </c>
      <c r="P11" s="23">
        <f>O11+N11+M11+1</f>
        <v>13168.62</v>
      </c>
      <c r="Q11" s="23">
        <f>L11/P11</f>
        <v>9.487546929298782</v>
      </c>
      <c r="R11" s="23">
        <f t="shared" si="2"/>
        <v>3.6533037721452617E-2</v>
      </c>
    </row>
    <row r="12" spans="1:18" x14ac:dyDescent="0.25">
      <c r="A12" s="23" t="s">
        <v>145</v>
      </c>
      <c r="B12" s="23" t="s">
        <v>146</v>
      </c>
      <c r="C12" s="23">
        <v>31405.963560178083</v>
      </c>
      <c r="D12" s="23">
        <v>2</v>
      </c>
      <c r="E12" s="23">
        <v>2</v>
      </c>
      <c r="F12" s="23">
        <v>1</v>
      </c>
      <c r="G12" s="23">
        <v>52.8157</v>
      </c>
      <c r="H12" s="23">
        <v>0</v>
      </c>
      <c r="I12" s="23">
        <v>2</v>
      </c>
      <c r="J12" s="23">
        <v>1</v>
      </c>
      <c r="K12" s="23">
        <f t="shared" si="0"/>
        <v>68.815699999999993</v>
      </c>
      <c r="L12" s="23">
        <f t="shared" si="1"/>
        <v>2161223.3665681467</v>
      </c>
      <c r="M12" s="23">
        <v>1</v>
      </c>
      <c r="N12" s="23">
        <v>0</v>
      </c>
      <c r="O12" s="23">
        <v>15464.67</v>
      </c>
      <c r="P12" s="23">
        <f>O12+N12+M12+1</f>
        <v>15466.67</v>
      </c>
      <c r="Q12" s="23">
        <f>L12/P12</f>
        <v>139.73423927504413</v>
      </c>
      <c r="R12" s="23">
        <f t="shared" si="2"/>
        <v>0.53806492578698362</v>
      </c>
    </row>
    <row r="13" spans="1:18" x14ac:dyDescent="0.25">
      <c r="A13" s="23" t="s">
        <v>163</v>
      </c>
      <c r="B13" s="23" t="s">
        <v>164</v>
      </c>
      <c r="C13" s="23">
        <v>22688.944399814402</v>
      </c>
      <c r="D13" s="23">
        <v>2</v>
      </c>
      <c r="E13" s="23">
        <v>1</v>
      </c>
      <c r="F13" s="23">
        <v>1</v>
      </c>
      <c r="G13" s="23">
        <v>80.583600000000004</v>
      </c>
      <c r="H13" s="23">
        <v>1</v>
      </c>
      <c r="I13" s="23">
        <v>3</v>
      </c>
      <c r="J13" s="23">
        <v>1</v>
      </c>
      <c r="K13" s="23">
        <f t="shared" si="0"/>
        <v>91.583600000000004</v>
      </c>
      <c r="L13" s="23">
        <f t="shared" si="1"/>
        <v>2077935.2083348422</v>
      </c>
      <c r="M13" s="23">
        <v>0</v>
      </c>
      <c r="N13" s="23">
        <v>0</v>
      </c>
      <c r="O13" s="23">
        <v>12388.36</v>
      </c>
      <c r="P13" s="23">
        <f>O13+N13+M13+1</f>
        <v>12389.36</v>
      </c>
      <c r="Q13" s="23">
        <f>L13/P13</f>
        <v>167.71933403620866</v>
      </c>
      <c r="R13" s="23">
        <f t="shared" si="2"/>
        <v>0.64582518564833991</v>
      </c>
    </row>
    <row r="14" spans="1:18" x14ac:dyDescent="0.25">
      <c r="A14" s="23" t="s">
        <v>287</v>
      </c>
      <c r="B14" s="23" t="s">
        <v>288</v>
      </c>
      <c r="C14" s="23">
        <v>1248.4533977837125</v>
      </c>
      <c r="D14" s="23">
        <v>2</v>
      </c>
      <c r="E14" s="23">
        <v>1</v>
      </c>
      <c r="F14" s="23">
        <v>1</v>
      </c>
      <c r="G14" s="23">
        <v>44.896299999999997</v>
      </c>
      <c r="H14" s="23">
        <v>1</v>
      </c>
      <c r="I14" s="23">
        <v>4</v>
      </c>
      <c r="J14" s="23">
        <v>1</v>
      </c>
      <c r="K14" s="23">
        <f t="shared" si="0"/>
        <v>54.896299999999997</v>
      </c>
      <c r="L14" s="23">
        <f t="shared" si="1"/>
        <v>68535.472260754017</v>
      </c>
      <c r="M14" s="23">
        <v>0</v>
      </c>
      <c r="N14" s="23">
        <v>0</v>
      </c>
      <c r="O14" s="23">
        <v>9022.9969999999994</v>
      </c>
      <c r="P14" s="23">
        <f>O14+N14+M14+1</f>
        <v>9023.9969999999994</v>
      </c>
      <c r="Q14" s="23">
        <f>L14/P14</f>
        <v>7.5948021991534373</v>
      </c>
      <c r="R14" s="23">
        <f t="shared" si="2"/>
        <v>2.9244777105850984E-2</v>
      </c>
    </row>
    <row r="15" spans="1:18" x14ac:dyDescent="0.25">
      <c r="A15" s="23" t="s">
        <v>273</v>
      </c>
      <c r="B15" s="23" t="s">
        <v>274</v>
      </c>
      <c r="C15" s="23">
        <v>5949.1063069974798</v>
      </c>
      <c r="D15" s="23">
        <v>1</v>
      </c>
      <c r="E15" s="23">
        <v>1</v>
      </c>
      <c r="F15" s="23">
        <v>1</v>
      </c>
      <c r="G15" s="23">
        <v>28.4712</v>
      </c>
      <c r="H15" s="23">
        <v>0</v>
      </c>
      <c r="I15" s="23">
        <v>4</v>
      </c>
      <c r="J15" s="23">
        <v>1</v>
      </c>
      <c r="K15" s="23">
        <f t="shared" si="0"/>
        <v>38.471199999999996</v>
      </c>
      <c r="L15" s="23">
        <f t="shared" si="1"/>
        <v>228869.25855776141</v>
      </c>
      <c r="M15" s="23">
        <v>0</v>
      </c>
      <c r="N15" s="23">
        <v>0</v>
      </c>
      <c r="O15" s="23">
        <v>15134.58</v>
      </c>
      <c r="P15" s="23">
        <f>O15+N15+M15+1</f>
        <v>15135.58</v>
      </c>
      <c r="Q15" s="23">
        <f>L15/P15</f>
        <v>15.121274411536355</v>
      </c>
      <c r="R15" s="23">
        <f t="shared" si="2"/>
        <v>5.8226440679532247E-2</v>
      </c>
    </row>
    <row r="16" spans="1:18" x14ac:dyDescent="0.25">
      <c r="A16" s="23" t="s">
        <v>121</v>
      </c>
      <c r="B16" s="23" t="s">
        <v>122</v>
      </c>
      <c r="C16" s="23">
        <v>40991.808138143228</v>
      </c>
      <c r="D16" s="23">
        <v>1</v>
      </c>
      <c r="E16" s="23">
        <v>0</v>
      </c>
      <c r="F16" s="23">
        <v>1</v>
      </c>
      <c r="G16" s="23">
        <v>108.18899999999999</v>
      </c>
      <c r="H16" s="23">
        <v>0</v>
      </c>
      <c r="I16" s="23">
        <v>2</v>
      </c>
      <c r="J16" s="23">
        <v>1</v>
      </c>
      <c r="K16" s="23">
        <f t="shared" si="0"/>
        <v>119.18899999999999</v>
      </c>
      <c r="L16" s="23">
        <f t="shared" si="1"/>
        <v>4885772.6201771526</v>
      </c>
      <c r="M16" s="23">
        <v>0</v>
      </c>
      <c r="N16" s="23">
        <v>0</v>
      </c>
      <c r="O16" s="23">
        <v>16734.73</v>
      </c>
      <c r="P16" s="23">
        <f>O16+N16+M16+1</f>
        <v>16735.73</v>
      </c>
      <c r="Q16" s="23">
        <f>L16/P16</f>
        <v>291.93663020239649</v>
      </c>
      <c r="R16" s="23">
        <f t="shared" si="2"/>
        <v>1.1241400967959356</v>
      </c>
    </row>
    <row r="17" spans="1:18" x14ac:dyDescent="0.25">
      <c r="A17" s="23" t="s">
        <v>201</v>
      </c>
      <c r="B17" s="23" t="s">
        <v>202</v>
      </c>
      <c r="C17" s="23">
        <v>4775.9556482782127</v>
      </c>
      <c r="D17" s="23">
        <v>2</v>
      </c>
      <c r="E17" s="23">
        <v>1</v>
      </c>
      <c r="F17" s="23">
        <v>1</v>
      </c>
      <c r="G17" s="23">
        <v>71.171800000000005</v>
      </c>
      <c r="H17" s="23">
        <v>0</v>
      </c>
      <c r="I17" s="23">
        <v>3</v>
      </c>
      <c r="J17" s="23">
        <v>1</v>
      </c>
      <c r="K17" s="23">
        <f t="shared" si="0"/>
        <v>85.171800000000005</v>
      </c>
      <c r="L17" s="23">
        <f t="shared" si="1"/>
        <v>406776.7392840223</v>
      </c>
      <c r="M17" s="23">
        <v>1</v>
      </c>
      <c r="N17" s="23">
        <v>0</v>
      </c>
      <c r="O17" s="23">
        <v>14001.13</v>
      </c>
      <c r="P17" s="23">
        <f>O17+N17+M17+1</f>
        <v>14003.13</v>
      </c>
      <c r="Q17" s="23">
        <f>L17/P17</f>
        <v>29.048986853940679</v>
      </c>
      <c r="R17" s="23">
        <f t="shared" si="2"/>
        <v>0.11185691521880378</v>
      </c>
    </row>
    <row r="18" spans="1:18" x14ac:dyDescent="0.25">
      <c r="A18" s="23" t="s">
        <v>339</v>
      </c>
      <c r="B18" s="23" t="s">
        <v>340</v>
      </c>
      <c r="C18" s="23">
        <v>1076.7977160116616</v>
      </c>
      <c r="D18" s="23">
        <v>1</v>
      </c>
      <c r="E18" s="23">
        <v>1</v>
      </c>
      <c r="F18" s="23">
        <v>1</v>
      </c>
      <c r="G18" s="23">
        <v>30.055900000000001</v>
      </c>
      <c r="H18" s="23">
        <v>0</v>
      </c>
      <c r="I18" s="23">
        <v>4</v>
      </c>
      <c r="J18" s="23">
        <v>0</v>
      </c>
      <c r="K18" s="23">
        <f t="shared" si="0"/>
        <v>41.055900000000001</v>
      </c>
      <c r="L18" s="23">
        <f t="shared" si="1"/>
        <v>44208.899348803177</v>
      </c>
      <c r="M18" s="23">
        <v>0</v>
      </c>
      <c r="N18" s="23">
        <v>0</v>
      </c>
      <c r="O18" s="23">
        <v>15333.47</v>
      </c>
      <c r="P18" s="23">
        <f>O18+N18+M18+1</f>
        <v>15334.47</v>
      </c>
      <c r="Q18" s="23">
        <f>L18/P18</f>
        <v>2.8829753717476496</v>
      </c>
      <c r="R18" s="23">
        <f t="shared" si="2"/>
        <v>1.1101272941356632E-2</v>
      </c>
    </row>
    <row r="19" spans="1:18" x14ac:dyDescent="0.25">
      <c r="A19" s="23" t="s">
        <v>281</v>
      </c>
      <c r="B19" s="23" t="s">
        <v>282</v>
      </c>
      <c r="C19" s="23">
        <v>2752.664207902656</v>
      </c>
      <c r="D19" s="23">
        <v>1</v>
      </c>
      <c r="E19" s="23">
        <v>1</v>
      </c>
      <c r="F19" s="23">
        <v>1</v>
      </c>
      <c r="G19" s="23">
        <v>56.1128</v>
      </c>
      <c r="H19" s="23">
        <v>0</v>
      </c>
      <c r="I19" s="23">
        <v>2</v>
      </c>
      <c r="J19" s="23">
        <v>0</v>
      </c>
      <c r="K19" s="23">
        <f t="shared" si="0"/>
        <v>69.112799999999993</v>
      </c>
      <c r="L19" s="23">
        <f t="shared" si="1"/>
        <v>190244.33086793465</v>
      </c>
      <c r="M19" s="23">
        <v>0</v>
      </c>
      <c r="N19" s="23">
        <v>0</v>
      </c>
      <c r="O19" s="23">
        <v>9368.8240000000005</v>
      </c>
      <c r="P19" s="23">
        <f>O19+N19+M19+1</f>
        <v>9369.8240000000005</v>
      </c>
      <c r="Q19" s="23">
        <f>L19/P19</f>
        <v>20.303938565754773</v>
      </c>
      <c r="R19" s="23">
        <f t="shared" si="2"/>
        <v>7.8182965422401232E-2</v>
      </c>
    </row>
    <row r="20" spans="1:18" x14ac:dyDescent="0.25">
      <c r="A20" s="23" t="s">
        <v>261</v>
      </c>
      <c r="B20" s="23" t="s">
        <v>262</v>
      </c>
      <c r="C20" s="23">
        <v>3035.9722148927704</v>
      </c>
      <c r="D20" s="23">
        <v>1</v>
      </c>
      <c r="E20" s="23">
        <v>1</v>
      </c>
      <c r="F20" s="23">
        <v>1</v>
      </c>
      <c r="G20" s="23">
        <v>59.647599999999997</v>
      </c>
      <c r="H20" s="23">
        <v>1</v>
      </c>
      <c r="I20" s="23">
        <v>4</v>
      </c>
      <c r="J20" s="23">
        <v>1</v>
      </c>
      <c r="K20" s="23">
        <f t="shared" si="0"/>
        <v>66.647599999999997</v>
      </c>
      <c r="L20" s="23">
        <f t="shared" si="1"/>
        <v>202340.26178928738</v>
      </c>
      <c r="M20" s="23">
        <v>0</v>
      </c>
      <c r="N20" s="23">
        <v>0</v>
      </c>
      <c r="O20" s="23">
        <v>12976.39</v>
      </c>
      <c r="P20" s="23">
        <f>O20+N20+M20+1</f>
        <v>12977.39</v>
      </c>
      <c r="Q20" s="23">
        <f>L20/P20</f>
        <v>15.591753179128268</v>
      </c>
      <c r="R20" s="23">
        <f t="shared" si="2"/>
        <v>6.003808057883004E-2</v>
      </c>
    </row>
    <row r="21" spans="1:18" x14ac:dyDescent="0.25">
      <c r="A21" s="23" t="s">
        <v>255</v>
      </c>
      <c r="B21" s="23" t="s">
        <v>256</v>
      </c>
      <c r="C21" s="23">
        <v>4727.2775462220743</v>
      </c>
      <c r="D21" s="23">
        <v>1</v>
      </c>
      <c r="E21" s="23">
        <v>2</v>
      </c>
      <c r="F21" s="23">
        <v>1</v>
      </c>
      <c r="G21" s="23">
        <v>52.415999999999997</v>
      </c>
      <c r="H21" s="23">
        <v>2</v>
      </c>
      <c r="I21" s="23">
        <v>4</v>
      </c>
      <c r="J21" s="23">
        <v>1</v>
      </c>
      <c r="K21" s="23">
        <f t="shared" si="0"/>
        <v>57.415999999999997</v>
      </c>
      <c r="L21" s="23">
        <f t="shared" si="1"/>
        <v>271421.36759388662</v>
      </c>
      <c r="M21" s="23">
        <v>0</v>
      </c>
      <c r="N21" s="23">
        <v>0</v>
      </c>
      <c r="O21" s="23">
        <v>15764.51</v>
      </c>
      <c r="P21" s="23">
        <f>O21+N21+M21+1</f>
        <v>15765.51</v>
      </c>
      <c r="Q21" s="23">
        <f>L21/P21</f>
        <v>17.216148896793484</v>
      </c>
      <c r="R21" s="23">
        <f t="shared" si="2"/>
        <v>6.6293028298220716E-2</v>
      </c>
    </row>
    <row r="22" spans="1:18" x14ac:dyDescent="0.25">
      <c r="A22" s="23" t="s">
        <v>299</v>
      </c>
      <c r="B22" s="23" t="s">
        <v>300</v>
      </c>
      <c r="C22" s="23">
        <v>6799.8752335276758</v>
      </c>
      <c r="D22" s="23">
        <v>1</v>
      </c>
      <c r="E22" s="23">
        <v>1</v>
      </c>
      <c r="F22" s="23">
        <v>1</v>
      </c>
      <c r="G22" s="23">
        <v>40.838500000000003</v>
      </c>
      <c r="H22" s="23">
        <v>0</v>
      </c>
      <c r="I22" s="23">
        <v>2</v>
      </c>
      <c r="J22" s="23">
        <v>0</v>
      </c>
      <c r="K22" s="23">
        <f t="shared" si="0"/>
        <v>53.838500000000003</v>
      </c>
      <c r="L22" s="23">
        <f t="shared" si="1"/>
        <v>366095.08276027982</v>
      </c>
      <c r="M22" s="23">
        <v>1</v>
      </c>
      <c r="N22" s="23">
        <v>0</v>
      </c>
      <c r="O22" s="23">
        <v>11068.07</v>
      </c>
      <c r="P22" s="23">
        <f>O22+N22+M22+1</f>
        <v>11070.07</v>
      </c>
      <c r="Q22" s="23">
        <f>L22/P22</f>
        <v>33.070710732658405</v>
      </c>
      <c r="R22" s="23">
        <f t="shared" si="2"/>
        <v>0.12734308791037019</v>
      </c>
    </row>
    <row r="23" spans="1:18" x14ac:dyDescent="0.25">
      <c r="A23" s="23" t="s">
        <v>199</v>
      </c>
      <c r="B23" s="23" t="s">
        <v>200</v>
      </c>
      <c r="C23" s="23">
        <v>8814.0009868126126</v>
      </c>
      <c r="D23" s="23">
        <v>1</v>
      </c>
      <c r="E23" s="23">
        <v>0</v>
      </c>
      <c r="F23" s="23">
        <v>1</v>
      </c>
      <c r="G23" s="23">
        <v>55.345999999999997</v>
      </c>
      <c r="H23" s="23">
        <v>1</v>
      </c>
      <c r="I23" s="23">
        <v>3</v>
      </c>
      <c r="J23" s="23">
        <v>1</v>
      </c>
      <c r="K23" s="23">
        <f t="shared" si="0"/>
        <v>62.345999999999997</v>
      </c>
      <c r="L23" s="23">
        <f t="shared" si="1"/>
        <v>549517.70552381908</v>
      </c>
      <c r="M23" s="23">
        <v>0</v>
      </c>
      <c r="N23" s="23">
        <v>0</v>
      </c>
      <c r="O23" s="23">
        <v>14070.8</v>
      </c>
      <c r="P23" s="23">
        <f>O23+N23+M23+1</f>
        <v>14071.8</v>
      </c>
      <c r="Q23" s="23">
        <f>L23/P23</f>
        <v>39.050988894371656</v>
      </c>
      <c r="R23" s="23">
        <f t="shared" si="2"/>
        <v>0.15037092948994243</v>
      </c>
    </row>
    <row r="24" spans="1:18" x14ac:dyDescent="0.25">
      <c r="A24" s="23" t="s">
        <v>135</v>
      </c>
      <c r="B24" s="23" t="s">
        <v>136</v>
      </c>
      <c r="C24" s="23">
        <v>31164.562029114139</v>
      </c>
      <c r="D24" s="23">
        <v>2</v>
      </c>
      <c r="E24" s="23">
        <v>1</v>
      </c>
      <c r="F24" s="23">
        <v>1</v>
      </c>
      <c r="G24" s="23">
        <v>74.758099999999999</v>
      </c>
      <c r="H24" s="23">
        <v>0</v>
      </c>
      <c r="I24" s="23">
        <v>3</v>
      </c>
      <c r="J24" s="23">
        <v>1</v>
      </c>
      <c r="K24" s="23">
        <f t="shared" si="0"/>
        <v>88.758099999999999</v>
      </c>
      <c r="L24" s="23">
        <f t="shared" si="1"/>
        <v>2766107.3130363156</v>
      </c>
      <c r="M24" s="23">
        <v>0</v>
      </c>
      <c r="N24" s="23">
        <v>0</v>
      </c>
      <c r="O24" s="23">
        <v>5727.2539999999999</v>
      </c>
      <c r="P24" s="23">
        <f>O24+N24+M24+1</f>
        <v>5728.2539999999999</v>
      </c>
      <c r="Q24" s="23">
        <f>L24/P24</f>
        <v>482.8883832728639</v>
      </c>
      <c r="R24" s="23">
        <f t="shared" si="2"/>
        <v>1.8594247441222056</v>
      </c>
    </row>
    <row r="25" spans="1:18" x14ac:dyDescent="0.25">
      <c r="A25" s="23" t="s">
        <v>243</v>
      </c>
      <c r="B25" s="23" t="s">
        <v>244</v>
      </c>
      <c r="C25" s="23">
        <v>7053.6037063870872</v>
      </c>
      <c r="D25" s="23">
        <v>1</v>
      </c>
      <c r="E25" s="23">
        <v>1</v>
      </c>
      <c r="F25" s="23">
        <v>1</v>
      </c>
      <c r="G25" s="23">
        <v>67.206199999999995</v>
      </c>
      <c r="H25" s="23">
        <v>0</v>
      </c>
      <c r="I25" s="23">
        <v>3</v>
      </c>
      <c r="J25" s="23">
        <v>1</v>
      </c>
      <c r="K25" s="23">
        <f t="shared" si="0"/>
        <v>78.206199999999995</v>
      </c>
      <c r="L25" s="23">
        <f t="shared" si="1"/>
        <v>551635.54218244983</v>
      </c>
      <c r="M25" s="23">
        <v>0</v>
      </c>
      <c r="N25" s="23">
        <v>0</v>
      </c>
      <c r="O25" s="23">
        <v>15357.47</v>
      </c>
      <c r="P25" s="23">
        <f>O25+N25+M25+1</f>
        <v>15358.47</v>
      </c>
      <c r="Q25" s="23">
        <f>L25/P25</f>
        <v>35.917349982286638</v>
      </c>
      <c r="R25" s="23">
        <f t="shared" si="2"/>
        <v>0.13830444387108554</v>
      </c>
    </row>
    <row r="26" spans="1:18" x14ac:dyDescent="0.25">
      <c r="A26" s="23" t="s">
        <v>349</v>
      </c>
      <c r="B26" s="23" t="s">
        <v>350</v>
      </c>
      <c r="C26" s="23">
        <v>653.32697954542982</v>
      </c>
      <c r="D26" s="23">
        <v>1</v>
      </c>
      <c r="E26" s="23">
        <v>1</v>
      </c>
      <c r="F26" s="23">
        <v>1</v>
      </c>
      <c r="G26" s="23">
        <v>31.558900000000001</v>
      </c>
      <c r="H26" s="23">
        <v>0</v>
      </c>
      <c r="I26" s="23">
        <v>4</v>
      </c>
      <c r="J26" s="23">
        <v>1</v>
      </c>
      <c r="K26" s="23">
        <f t="shared" si="0"/>
        <v>41.558900000000001</v>
      </c>
      <c r="L26" s="23">
        <f t="shared" si="1"/>
        <v>27151.550610230563</v>
      </c>
      <c r="M26" s="23">
        <v>0</v>
      </c>
      <c r="N26" s="23">
        <v>0</v>
      </c>
      <c r="O26" s="23">
        <v>16141.25</v>
      </c>
      <c r="P26" s="23">
        <f>O26+N26+M26+1</f>
        <v>16142.25</v>
      </c>
      <c r="Q26" s="23">
        <f>L26/P26</f>
        <v>1.6820177243092236</v>
      </c>
      <c r="R26" s="23">
        <f t="shared" si="2"/>
        <v>6.4768287765278459E-3</v>
      </c>
    </row>
    <row r="27" spans="1:18" x14ac:dyDescent="0.25">
      <c r="A27" s="23" t="s">
        <v>363</v>
      </c>
      <c r="B27" s="23" t="s">
        <v>364</v>
      </c>
      <c r="C27" s="23">
        <v>305.54977279744105</v>
      </c>
      <c r="D27" s="23">
        <v>2</v>
      </c>
      <c r="E27" s="23">
        <v>2</v>
      </c>
      <c r="F27" s="23">
        <v>1</v>
      </c>
      <c r="G27" s="23">
        <v>18.96</v>
      </c>
      <c r="H27" s="23">
        <v>1</v>
      </c>
      <c r="I27" s="23">
        <v>4</v>
      </c>
      <c r="J27" s="23">
        <v>0</v>
      </c>
      <c r="K27" s="23">
        <f t="shared" si="0"/>
        <v>30.96</v>
      </c>
      <c r="L27" s="23">
        <f t="shared" si="1"/>
        <v>9459.8209658087744</v>
      </c>
      <c r="M27" s="23">
        <v>0</v>
      </c>
      <c r="N27" s="23">
        <v>0</v>
      </c>
      <c r="O27" s="23">
        <v>12441.86</v>
      </c>
      <c r="P27" s="23">
        <f>O27+N27+M27+1</f>
        <v>12442.86</v>
      </c>
      <c r="Q27" s="23">
        <f>L27/P27</f>
        <v>0.76026098226684014</v>
      </c>
      <c r="R27" s="23">
        <f t="shared" si="2"/>
        <v>2.9274841379209804E-3</v>
      </c>
    </row>
    <row r="28" spans="1:18" x14ac:dyDescent="0.25">
      <c r="A28" s="23" t="s">
        <v>382</v>
      </c>
      <c r="B28" s="23" t="s">
        <v>383</v>
      </c>
      <c r="C28" s="23">
        <v>1162.9049199715091</v>
      </c>
      <c r="D28" s="23">
        <v>1</v>
      </c>
      <c r="E28" s="23">
        <v>1</v>
      </c>
      <c r="F28" s="23">
        <v>1</v>
      </c>
      <c r="G28" s="23">
        <v>59.1081</v>
      </c>
      <c r="H28" s="23">
        <v>2</v>
      </c>
      <c r="I28" s="23">
        <v>4</v>
      </c>
      <c r="J28" s="23">
        <v>1</v>
      </c>
      <c r="K28" s="23">
        <f t="shared" si="0"/>
        <v>63.108100000000007</v>
      </c>
      <c r="L28" s="23">
        <f t="shared" si="1"/>
        <v>73388.719980053997</v>
      </c>
      <c r="M28" s="23">
        <v>0</v>
      </c>
      <c r="N28" s="23">
        <v>0</v>
      </c>
      <c r="O28" s="23">
        <v>6990.3429999999998</v>
      </c>
      <c r="P28" s="23">
        <f>O28+N28+M28+1</f>
        <v>6991.3429999999998</v>
      </c>
      <c r="Q28" s="23">
        <f>L28/P28</f>
        <v>10.497084748960821</v>
      </c>
      <c r="R28" s="23">
        <f t="shared" si="2"/>
        <v>4.0420394856209067E-2</v>
      </c>
    </row>
    <row r="29" spans="1:18" x14ac:dyDescent="0.25">
      <c r="A29" s="23" t="s">
        <v>341</v>
      </c>
      <c r="B29" s="23" t="s">
        <v>342</v>
      </c>
      <c r="C29" s="23">
        <v>1327.5030171149249</v>
      </c>
      <c r="D29" s="23">
        <v>2</v>
      </c>
      <c r="E29" s="23">
        <v>1</v>
      </c>
      <c r="F29" s="23">
        <v>1</v>
      </c>
      <c r="G29" s="23">
        <v>15.689299999999999</v>
      </c>
      <c r="H29" s="23">
        <v>2</v>
      </c>
      <c r="I29" s="23">
        <v>4</v>
      </c>
      <c r="J29" s="23">
        <v>1</v>
      </c>
      <c r="K29" s="23">
        <f t="shared" si="0"/>
        <v>22.689299999999999</v>
      </c>
      <c r="L29" s="23">
        <f t="shared" si="1"/>
        <v>30120.114206225666</v>
      </c>
      <c r="M29" s="23">
        <v>1</v>
      </c>
      <c r="N29" s="23">
        <v>0</v>
      </c>
      <c r="O29" s="23">
        <v>14448.03</v>
      </c>
      <c r="P29" s="23">
        <f>O29+N29+M29+1</f>
        <v>14450.03</v>
      </c>
      <c r="Q29" s="23">
        <f>L29/P29</f>
        <v>2.0844326417471564</v>
      </c>
      <c r="R29" s="23">
        <f t="shared" si="2"/>
        <v>8.0263799374328086E-3</v>
      </c>
    </row>
    <row r="30" spans="1:18" x14ac:dyDescent="0.25">
      <c r="A30" s="23" t="s">
        <v>233</v>
      </c>
      <c r="B30" s="23" t="s">
        <v>234</v>
      </c>
      <c r="C30" s="23">
        <v>43585.51198177506</v>
      </c>
      <c r="D30" s="23">
        <v>2</v>
      </c>
      <c r="E30" s="23">
        <v>0</v>
      </c>
      <c r="F30" s="23">
        <v>1</v>
      </c>
      <c r="G30" s="23">
        <v>122.693</v>
      </c>
      <c r="H30" s="23">
        <v>1</v>
      </c>
      <c r="I30" s="23">
        <v>1</v>
      </c>
      <c r="J30" s="23">
        <v>1</v>
      </c>
      <c r="K30" s="23">
        <f t="shared" si="0"/>
        <v>134.69299999999998</v>
      </c>
      <c r="L30" s="23">
        <f t="shared" si="1"/>
        <v>5870663.3653612277</v>
      </c>
      <c r="M30" s="23">
        <v>1</v>
      </c>
      <c r="N30" s="23">
        <v>0</v>
      </c>
      <c r="O30" s="23">
        <v>16123</v>
      </c>
      <c r="P30" s="23">
        <f>O30+N30+M30+1</f>
        <v>16125</v>
      </c>
      <c r="Q30" s="23">
        <f>L30/P30</f>
        <v>364.0721466890684</v>
      </c>
      <c r="R30" s="23">
        <f t="shared" si="2"/>
        <v>1.4019073178176109</v>
      </c>
    </row>
    <row r="31" spans="1:18" x14ac:dyDescent="0.25">
      <c r="A31" s="23" t="s">
        <v>139</v>
      </c>
      <c r="B31" s="23" t="s">
        <v>140</v>
      </c>
      <c r="C31" s="23">
        <v>3043.0139843009792</v>
      </c>
      <c r="D31" s="23">
        <v>1</v>
      </c>
      <c r="E31" s="23">
        <v>1</v>
      </c>
      <c r="F31" s="23">
        <v>1</v>
      </c>
      <c r="G31" s="23">
        <v>90.233199999999997</v>
      </c>
      <c r="H31" s="23">
        <v>0</v>
      </c>
      <c r="I31" s="23">
        <v>3</v>
      </c>
      <c r="J31" s="23">
        <v>0</v>
      </c>
      <c r="K31" s="23">
        <f t="shared" si="0"/>
        <v>102.2332</v>
      </c>
      <c r="L31" s="23">
        <f t="shared" si="1"/>
        <v>311097.05725983885</v>
      </c>
      <c r="M31" s="23">
        <v>0</v>
      </c>
      <c r="N31" s="23">
        <v>0</v>
      </c>
      <c r="O31" s="23">
        <v>17648.86</v>
      </c>
      <c r="P31" s="23">
        <f>O31+N31+M31+1</f>
        <v>17649.86</v>
      </c>
      <c r="Q31" s="23">
        <f>L31/P31</f>
        <v>17.626035405370857</v>
      </c>
      <c r="R31" s="23">
        <f t="shared" si="2"/>
        <v>6.787134979596518E-2</v>
      </c>
    </row>
    <row r="32" spans="1:18" x14ac:dyDescent="0.25">
      <c r="A32" s="23" t="s">
        <v>361</v>
      </c>
      <c r="B32" s="23" t="s">
        <v>362</v>
      </c>
      <c r="C32" s="23">
        <v>377.42300167944683</v>
      </c>
      <c r="D32" s="23">
        <v>1</v>
      </c>
      <c r="E32" s="23">
        <v>1</v>
      </c>
      <c r="F32" s="23">
        <v>1</v>
      </c>
      <c r="G32" s="23">
        <v>12.488799999999999</v>
      </c>
      <c r="H32" s="23">
        <v>3</v>
      </c>
      <c r="I32" s="23">
        <v>4</v>
      </c>
      <c r="J32" s="23">
        <v>0</v>
      </c>
      <c r="K32" s="23">
        <f t="shared" si="0"/>
        <v>14.488799999999998</v>
      </c>
      <c r="L32" s="23">
        <f t="shared" si="1"/>
        <v>5468.4063867331679</v>
      </c>
      <c r="M32" s="23">
        <v>0</v>
      </c>
      <c r="N32" s="23">
        <v>0</v>
      </c>
      <c r="O32" s="23">
        <v>13906.59</v>
      </c>
      <c r="P32" s="23">
        <f>O32+N32+M32+1</f>
        <v>13907.59</v>
      </c>
      <c r="Q32" s="23">
        <f>L32/P32</f>
        <v>0.39319582952425025</v>
      </c>
      <c r="R32" s="23">
        <f t="shared" si="2"/>
        <v>1.5140518596611534E-3</v>
      </c>
    </row>
    <row r="33" spans="1:18" x14ac:dyDescent="0.25">
      <c r="A33" s="23" t="s">
        <v>384</v>
      </c>
      <c r="B33" s="23" t="s">
        <v>385</v>
      </c>
      <c r="C33" s="23">
        <v>776.01953230803656</v>
      </c>
      <c r="D33" s="23">
        <v>1</v>
      </c>
      <c r="E33" s="23">
        <v>1</v>
      </c>
      <c r="F33" s="23">
        <v>1</v>
      </c>
      <c r="G33" s="23">
        <v>8.4709800000000008</v>
      </c>
      <c r="H33" s="23">
        <v>1</v>
      </c>
      <c r="I33" s="23">
        <v>4</v>
      </c>
      <c r="J33" s="23">
        <v>1</v>
      </c>
      <c r="K33" s="23">
        <f t="shared" si="0"/>
        <v>15.470980000000001</v>
      </c>
      <c r="L33" s="23">
        <f t="shared" si="1"/>
        <v>12005.782663946988</v>
      </c>
      <c r="M33" s="23">
        <v>0</v>
      </c>
      <c r="N33" s="23">
        <v>0</v>
      </c>
      <c r="O33" s="23">
        <v>14763.57</v>
      </c>
      <c r="P33" s="23">
        <f>O33+N33+M33+1</f>
        <v>14764.57</v>
      </c>
      <c r="Q33" s="23">
        <f>L33/P33</f>
        <v>0.81314814206895214</v>
      </c>
      <c r="R33" s="23">
        <f t="shared" si="2"/>
        <v>3.1311330493233982E-3</v>
      </c>
    </row>
    <row r="34" spans="1:18" x14ac:dyDescent="0.25">
      <c r="A34" s="23" t="s">
        <v>173</v>
      </c>
      <c r="B34" s="23" t="s">
        <v>174</v>
      </c>
      <c r="C34" s="23">
        <v>13574.171830724023</v>
      </c>
      <c r="D34" s="23">
        <v>1</v>
      </c>
      <c r="E34" s="23">
        <v>1</v>
      </c>
      <c r="F34" s="23">
        <v>1</v>
      </c>
      <c r="G34" s="23">
        <v>51.5334</v>
      </c>
      <c r="H34" s="23">
        <v>0</v>
      </c>
      <c r="I34" s="23">
        <v>2</v>
      </c>
      <c r="J34" s="23">
        <v>1</v>
      </c>
      <c r="K34" s="23">
        <f t="shared" si="0"/>
        <v>63.5334</v>
      </c>
      <c r="L34" s="23">
        <f t="shared" si="1"/>
        <v>862413.28859012167</v>
      </c>
      <c r="M34" s="23">
        <v>0</v>
      </c>
      <c r="N34" s="23">
        <v>0</v>
      </c>
      <c r="O34" s="23">
        <v>11326.56</v>
      </c>
      <c r="P34" s="23">
        <f>O34+N34+M34+1</f>
        <v>11327.56</v>
      </c>
      <c r="Q34" s="23">
        <f>L34/P34</f>
        <v>76.134073762586269</v>
      </c>
      <c r="R34" s="23">
        <f t="shared" si="2"/>
        <v>0.29316418768555086</v>
      </c>
    </row>
    <row r="35" spans="1:18" x14ac:dyDescent="0.25">
      <c r="A35" s="23" t="s">
        <v>197</v>
      </c>
      <c r="B35" s="23" t="s">
        <v>198</v>
      </c>
      <c r="C35" s="23">
        <v>8066.9424235674496</v>
      </c>
      <c r="D35" s="23">
        <v>1</v>
      </c>
      <c r="E35" s="23">
        <v>0</v>
      </c>
      <c r="F35" s="23">
        <v>1</v>
      </c>
      <c r="G35" s="23">
        <v>44.801699999999997</v>
      </c>
      <c r="H35" s="23">
        <v>1</v>
      </c>
      <c r="I35" s="23">
        <v>4</v>
      </c>
      <c r="J35" s="23">
        <v>0</v>
      </c>
      <c r="K35" s="23">
        <f t="shared" si="0"/>
        <v>51.801699999999997</v>
      </c>
      <c r="L35" s="23">
        <f t="shared" si="1"/>
        <v>417881.33134291391</v>
      </c>
      <c r="M35" s="23">
        <v>0</v>
      </c>
      <c r="N35" s="23">
        <v>0</v>
      </c>
      <c r="O35" s="23">
        <v>9018.3070000000007</v>
      </c>
      <c r="P35" s="23">
        <f>O35+N35+M35+1</f>
        <v>9019.3070000000007</v>
      </c>
      <c r="Q35" s="23">
        <f>L35/P35</f>
        <v>46.3318668876571</v>
      </c>
      <c r="R35" s="23">
        <f t="shared" si="2"/>
        <v>0.1784069004691817</v>
      </c>
    </row>
    <row r="36" spans="1:18" x14ac:dyDescent="0.25">
      <c r="A36" s="23" t="s">
        <v>245</v>
      </c>
      <c r="B36" s="23" t="s">
        <v>246</v>
      </c>
      <c r="C36" s="23">
        <v>6175.8761315127922</v>
      </c>
      <c r="D36" s="23">
        <v>1</v>
      </c>
      <c r="E36" s="23">
        <v>1</v>
      </c>
      <c r="F36" s="23">
        <v>1</v>
      </c>
      <c r="G36" s="23">
        <v>24.116900000000001</v>
      </c>
      <c r="H36" s="23">
        <v>3</v>
      </c>
      <c r="I36" s="23">
        <v>4</v>
      </c>
      <c r="J36" s="23">
        <v>1</v>
      </c>
      <c r="K36" s="23">
        <f t="shared" si="0"/>
        <v>25.116900000000001</v>
      </c>
      <c r="L36" s="23">
        <f t="shared" si="1"/>
        <v>155118.86320759365</v>
      </c>
      <c r="M36" s="23">
        <v>0</v>
      </c>
      <c r="N36" s="23">
        <v>0</v>
      </c>
      <c r="O36" s="23">
        <v>14362.09</v>
      </c>
      <c r="P36" s="23">
        <f>O36+N36+M36+1</f>
        <v>14363.09</v>
      </c>
      <c r="Q36" s="23">
        <f>L36/P36</f>
        <v>10.799825330593462</v>
      </c>
      <c r="R36" s="23">
        <f t="shared" si="2"/>
        <v>4.1586136978068303E-2</v>
      </c>
    </row>
    <row r="37" spans="1:18" x14ac:dyDescent="0.25">
      <c r="A37" s="23" t="s">
        <v>313</v>
      </c>
      <c r="B37" s="23" t="s">
        <v>314</v>
      </c>
      <c r="C37" s="23">
        <v>1242.6031895578974</v>
      </c>
      <c r="D37" s="23">
        <v>3</v>
      </c>
      <c r="E37" s="23">
        <v>1</v>
      </c>
      <c r="F37" s="23">
        <v>1</v>
      </c>
      <c r="G37" s="23">
        <v>31.171199999999999</v>
      </c>
      <c r="H37" s="23">
        <v>1</v>
      </c>
      <c r="I37" s="23">
        <v>4</v>
      </c>
      <c r="J37" s="23">
        <v>0</v>
      </c>
      <c r="K37" s="23">
        <f t="shared" si="0"/>
        <v>45.171199999999999</v>
      </c>
      <c r="L37" s="23">
        <f t="shared" si="1"/>
        <v>56129.877196157693</v>
      </c>
      <c r="M37" s="23">
        <v>0</v>
      </c>
      <c r="N37" s="23">
        <v>0</v>
      </c>
      <c r="O37" s="23">
        <v>10666.36</v>
      </c>
      <c r="P37" s="23">
        <f>O37+N37+M37+1</f>
        <v>10667.36</v>
      </c>
      <c r="Q37" s="23">
        <f>L37/P37</f>
        <v>5.2618339679318682</v>
      </c>
      <c r="R37" s="23">
        <f t="shared" si="2"/>
        <v>2.0261378443445898E-2</v>
      </c>
    </row>
    <row r="38" spans="1:18" x14ac:dyDescent="0.25">
      <c r="A38" s="23" t="s">
        <v>309</v>
      </c>
      <c r="B38" s="23" t="s">
        <v>310</v>
      </c>
      <c r="C38" s="23">
        <v>1762.0320177379724</v>
      </c>
      <c r="D38" s="23">
        <v>1</v>
      </c>
      <c r="E38" s="23">
        <v>1</v>
      </c>
      <c r="F38" s="23">
        <v>1</v>
      </c>
      <c r="G38" s="23">
        <v>34.0152</v>
      </c>
      <c r="H38" s="23">
        <v>2</v>
      </c>
      <c r="I38" s="23">
        <v>4</v>
      </c>
      <c r="J38" s="23">
        <v>0</v>
      </c>
      <c r="K38" s="23">
        <f t="shared" si="0"/>
        <v>39.0152</v>
      </c>
      <c r="L38" s="23">
        <f t="shared" si="1"/>
        <v>68746.031578450536</v>
      </c>
      <c r="M38" s="23">
        <v>0</v>
      </c>
      <c r="N38" s="23">
        <v>0</v>
      </c>
      <c r="O38" s="23">
        <v>13516.93</v>
      </c>
      <c r="P38" s="23">
        <f>O38+N38+M38+1</f>
        <v>13517.93</v>
      </c>
      <c r="Q38" s="23">
        <f>L38/P38</f>
        <v>5.0855442792240035</v>
      </c>
      <c r="R38" s="23">
        <f t="shared" si="2"/>
        <v>1.9582551988571794E-2</v>
      </c>
    </row>
    <row r="39" spans="1:18" x14ac:dyDescent="0.25">
      <c r="A39" s="23" t="s">
        <v>215</v>
      </c>
      <c r="B39" s="23" t="s">
        <v>216</v>
      </c>
      <c r="C39" s="23">
        <v>11299.135542301106</v>
      </c>
      <c r="D39" s="23">
        <v>1</v>
      </c>
      <c r="E39" s="23">
        <v>1</v>
      </c>
      <c r="F39" s="23">
        <v>1</v>
      </c>
      <c r="G39" s="23">
        <v>25.5486</v>
      </c>
      <c r="H39" s="23">
        <v>0</v>
      </c>
      <c r="I39" s="23">
        <v>3</v>
      </c>
      <c r="J39" s="23">
        <v>1</v>
      </c>
      <c r="K39" s="23">
        <f t="shared" si="0"/>
        <v>36.5486</v>
      </c>
      <c r="L39" s="23">
        <f t="shared" si="1"/>
        <v>412967.58528134623</v>
      </c>
      <c r="M39" s="23">
        <v>0</v>
      </c>
      <c r="N39" s="23">
        <v>0</v>
      </c>
      <c r="O39" s="23">
        <v>13975.59</v>
      </c>
      <c r="P39" s="23">
        <f>O39+N39+M39+1</f>
        <v>13976.59</v>
      </c>
      <c r="Q39" s="23">
        <f>L39/P39</f>
        <v>29.547091621156966</v>
      </c>
      <c r="R39" s="23">
        <f t="shared" si="2"/>
        <v>0.1137749326352713</v>
      </c>
    </row>
    <row r="40" spans="1:18" x14ac:dyDescent="0.25">
      <c r="A40" s="23" t="s">
        <v>311</v>
      </c>
      <c r="B40" s="23" t="s">
        <v>312</v>
      </c>
      <c r="C40" s="23">
        <v>1972.5461076974559</v>
      </c>
      <c r="D40" s="23">
        <v>1</v>
      </c>
      <c r="E40" s="23">
        <v>1</v>
      </c>
      <c r="F40" s="23">
        <v>1</v>
      </c>
      <c r="G40" s="23">
        <v>24.928100000000001</v>
      </c>
      <c r="H40" s="23">
        <v>1</v>
      </c>
      <c r="I40" s="23">
        <v>4</v>
      </c>
      <c r="J40" s="23">
        <v>1</v>
      </c>
      <c r="K40" s="23">
        <f t="shared" si="0"/>
        <v>31.928100000000001</v>
      </c>
      <c r="L40" s="23">
        <f t="shared" si="1"/>
        <v>62979.649381175142</v>
      </c>
      <c r="M40" s="23">
        <v>0</v>
      </c>
      <c r="N40" s="23">
        <v>0</v>
      </c>
      <c r="O40" s="23">
        <v>15925.08</v>
      </c>
      <c r="P40" s="23">
        <f>O40+N40+M40+1</f>
        <v>15926.08</v>
      </c>
      <c r="Q40" s="23">
        <f>L40/P40</f>
        <v>3.9544978664665216</v>
      </c>
      <c r="R40" s="23">
        <f t="shared" si="2"/>
        <v>1.5227310157368886E-2</v>
      </c>
    </row>
    <row r="41" spans="1:18" x14ac:dyDescent="0.25">
      <c r="A41" s="23" t="s">
        <v>386</v>
      </c>
      <c r="B41" s="23" t="s">
        <v>387</v>
      </c>
      <c r="C41" s="23">
        <v>11782.899079982895</v>
      </c>
      <c r="D41" s="23">
        <v>1</v>
      </c>
      <c r="E41" s="23">
        <v>1</v>
      </c>
      <c r="F41" s="23">
        <v>1</v>
      </c>
      <c r="G41" s="23">
        <v>63.777999999999999</v>
      </c>
      <c r="H41" s="23">
        <v>1</v>
      </c>
      <c r="I41" s="23">
        <v>3</v>
      </c>
      <c r="J41" s="23">
        <v>1</v>
      </c>
      <c r="K41" s="23">
        <f t="shared" si="0"/>
        <v>71.777999999999992</v>
      </c>
      <c r="L41" s="23">
        <f t="shared" si="1"/>
        <v>845752.93016301212</v>
      </c>
      <c r="M41" s="23">
        <v>0</v>
      </c>
      <c r="N41" s="23">
        <v>0</v>
      </c>
      <c r="O41" s="23">
        <v>15967.86</v>
      </c>
      <c r="P41" s="23">
        <f>O41+N41+M41+1</f>
        <v>15968.86</v>
      </c>
      <c r="Q41" s="23">
        <f>L41/P41</f>
        <v>52.962636666801018</v>
      </c>
      <c r="R41" s="23">
        <f t="shared" si="2"/>
        <v>0.20393954492078989</v>
      </c>
    </row>
    <row r="42" spans="1:18" x14ac:dyDescent="0.25">
      <c r="A42" s="23" t="s">
        <v>115</v>
      </c>
      <c r="B42" s="23" t="s">
        <v>116</v>
      </c>
      <c r="C42" s="23">
        <v>23333.714911212901</v>
      </c>
      <c r="D42" s="23">
        <v>2</v>
      </c>
      <c r="E42" s="23">
        <v>1</v>
      </c>
      <c r="F42" s="23">
        <v>1</v>
      </c>
      <c r="G42" s="23">
        <v>175.04400000000001</v>
      </c>
      <c r="H42" s="23">
        <v>0</v>
      </c>
      <c r="I42" s="23">
        <v>2</v>
      </c>
      <c r="J42" s="23">
        <v>1</v>
      </c>
      <c r="K42" s="23">
        <f t="shared" si="0"/>
        <v>190.04400000000001</v>
      </c>
      <c r="L42" s="23">
        <f t="shared" si="1"/>
        <v>4434432.5165865449</v>
      </c>
      <c r="M42" s="23">
        <v>0</v>
      </c>
      <c r="N42" s="23">
        <v>0</v>
      </c>
      <c r="O42" s="23">
        <v>14305.42</v>
      </c>
      <c r="P42" s="23">
        <f>O42+N42+M42+1</f>
        <v>14306.42</v>
      </c>
      <c r="Q42" s="23">
        <f>L42/P42</f>
        <v>309.96101866061144</v>
      </c>
      <c r="R42" s="23">
        <f t="shared" si="2"/>
        <v>1.1935453570130516</v>
      </c>
    </row>
    <row r="43" spans="1:18" x14ac:dyDescent="0.25">
      <c r="A43" s="23" t="s">
        <v>183</v>
      </c>
      <c r="B43" s="23" t="s">
        <v>184</v>
      </c>
      <c r="C43" s="23">
        <v>17715.616852300889</v>
      </c>
      <c r="D43" s="23">
        <v>1</v>
      </c>
      <c r="E43" s="23">
        <v>1</v>
      </c>
      <c r="F43" s="23">
        <v>1</v>
      </c>
      <c r="G43" s="23">
        <v>65.860600000000005</v>
      </c>
      <c r="H43" s="23">
        <v>0</v>
      </c>
      <c r="I43" s="23">
        <v>3</v>
      </c>
      <c r="J43" s="23">
        <v>1</v>
      </c>
      <c r="K43" s="23">
        <f t="shared" si="0"/>
        <v>76.860600000000005</v>
      </c>
      <c r="L43" s="23">
        <f t="shared" si="1"/>
        <v>1361632.9406379578</v>
      </c>
      <c r="M43" s="23">
        <v>0</v>
      </c>
      <c r="N43" s="23">
        <v>0</v>
      </c>
      <c r="O43" s="23">
        <v>16054.59</v>
      </c>
      <c r="P43" s="23">
        <f>O43+N43+M43+1</f>
        <v>16055.59</v>
      </c>
      <c r="Q43" s="23">
        <f>L43/P43</f>
        <v>84.807406058448038</v>
      </c>
      <c r="R43" s="23">
        <f t="shared" si="2"/>
        <v>0.32656198569347394</v>
      </c>
    </row>
    <row r="44" spans="1:18" x14ac:dyDescent="0.25">
      <c r="A44" s="23" t="s">
        <v>99</v>
      </c>
      <c r="B44" s="23" t="s">
        <v>100</v>
      </c>
      <c r="C44" s="23">
        <v>53254.856003963112</v>
      </c>
      <c r="D44" s="23">
        <v>1</v>
      </c>
      <c r="E44" s="23">
        <v>0</v>
      </c>
      <c r="F44" s="23">
        <v>1</v>
      </c>
      <c r="G44" s="23">
        <v>53.243000000000002</v>
      </c>
      <c r="H44" s="23">
        <v>0</v>
      </c>
      <c r="I44" s="23">
        <v>1</v>
      </c>
      <c r="J44" s="23">
        <v>1</v>
      </c>
      <c r="K44" s="23">
        <f t="shared" si="0"/>
        <v>65.242999999999995</v>
      </c>
      <c r="L44" s="23">
        <f t="shared" si="1"/>
        <v>3474506.5702665648</v>
      </c>
      <c r="M44" s="23">
        <v>0</v>
      </c>
      <c r="N44" s="23">
        <v>0</v>
      </c>
      <c r="O44" s="23">
        <v>16052.43</v>
      </c>
      <c r="P44" s="23">
        <f>O44+N44+M44+1</f>
        <v>16053.43</v>
      </c>
      <c r="Q44" s="23">
        <f>L44/P44</f>
        <v>216.43390666459223</v>
      </c>
      <c r="R44" s="23">
        <f t="shared" si="2"/>
        <v>0.83340700555178204</v>
      </c>
    </row>
    <row r="45" spans="1:18" x14ac:dyDescent="0.25">
      <c r="A45" s="23" t="s">
        <v>291</v>
      </c>
      <c r="B45" s="23" t="s">
        <v>292</v>
      </c>
      <c r="C45" s="23">
        <v>2658.9787526018076</v>
      </c>
      <c r="D45" s="23">
        <v>1</v>
      </c>
      <c r="E45" s="23">
        <v>1</v>
      </c>
      <c r="F45" s="23">
        <v>1</v>
      </c>
      <c r="G45" s="23">
        <v>72.962900000000005</v>
      </c>
      <c r="H45" s="23">
        <v>2</v>
      </c>
      <c r="I45" s="23">
        <v>4</v>
      </c>
      <c r="J45" s="23">
        <v>0</v>
      </c>
      <c r="K45" s="23">
        <f t="shared" si="0"/>
        <v>77.962900000000005</v>
      </c>
      <c r="L45" s="23">
        <f t="shared" si="1"/>
        <v>207301.69459121948</v>
      </c>
      <c r="M45" s="23">
        <v>0</v>
      </c>
      <c r="N45" s="23">
        <v>0</v>
      </c>
      <c r="O45" s="23">
        <v>12204.34</v>
      </c>
      <c r="P45" s="23">
        <f>O45+N45+M45+1</f>
        <v>12205.34</v>
      </c>
      <c r="Q45" s="23">
        <f>L45/P45</f>
        <v>16.984507976936282</v>
      </c>
      <c r="R45" s="23">
        <f t="shared" si="2"/>
        <v>6.5401064703622655E-2</v>
      </c>
    </row>
    <row r="46" spans="1:18" x14ac:dyDescent="0.25">
      <c r="A46" s="23" t="s">
        <v>213</v>
      </c>
      <c r="B46" s="23" t="s">
        <v>214</v>
      </c>
      <c r="C46" s="23">
        <v>7596.435062262577</v>
      </c>
      <c r="D46" s="23">
        <v>1</v>
      </c>
      <c r="E46" s="23">
        <v>1</v>
      </c>
      <c r="F46" s="23">
        <v>1</v>
      </c>
      <c r="G46" s="23">
        <v>93.046000000000006</v>
      </c>
      <c r="H46" s="23">
        <v>2</v>
      </c>
      <c r="I46" s="23">
        <v>3</v>
      </c>
      <c r="J46" s="23">
        <v>1</v>
      </c>
      <c r="K46" s="23">
        <f t="shared" si="0"/>
        <v>98.046000000000006</v>
      </c>
      <c r="L46" s="23">
        <f t="shared" si="1"/>
        <v>744800.07211459673</v>
      </c>
      <c r="M46" s="23">
        <v>1</v>
      </c>
      <c r="N46" s="23">
        <v>0</v>
      </c>
      <c r="O46" s="23">
        <v>16268.13</v>
      </c>
      <c r="P46" s="23">
        <f>O46+N46+M46+1</f>
        <v>16270.13</v>
      </c>
      <c r="Q46" s="23">
        <f>L46/P46</f>
        <v>45.777143275105779</v>
      </c>
      <c r="R46" s="23">
        <f t="shared" si="2"/>
        <v>0.17627086479912513</v>
      </c>
    </row>
    <row r="47" spans="1:18" x14ac:dyDescent="0.25">
      <c r="A47" s="23" t="s">
        <v>237</v>
      </c>
      <c r="B47" s="23" t="s">
        <v>238</v>
      </c>
      <c r="C47" s="23">
        <v>6921.5172283794973</v>
      </c>
      <c r="D47" s="23">
        <v>1</v>
      </c>
      <c r="E47" s="23">
        <v>1</v>
      </c>
      <c r="F47" s="23">
        <v>1</v>
      </c>
      <c r="G47" s="23">
        <v>20.807400000000001</v>
      </c>
      <c r="H47" s="23">
        <v>0</v>
      </c>
      <c r="I47" s="23">
        <v>4</v>
      </c>
      <c r="J47" s="23">
        <v>0</v>
      </c>
      <c r="K47" s="23">
        <f t="shared" si="0"/>
        <v>31.807400000000001</v>
      </c>
      <c r="L47" s="23">
        <f t="shared" si="1"/>
        <v>220155.46708995802</v>
      </c>
      <c r="M47" s="23">
        <v>0</v>
      </c>
      <c r="N47" s="23">
        <v>0</v>
      </c>
      <c r="O47" s="23">
        <v>15779.06</v>
      </c>
      <c r="P47" s="23">
        <f>O47+N47+M47+1</f>
        <v>15780.06</v>
      </c>
      <c r="Q47" s="23">
        <f>L47/P47</f>
        <v>13.951497465152732</v>
      </c>
      <c r="R47" s="23">
        <f t="shared" si="2"/>
        <v>5.3722061873674037E-2</v>
      </c>
    </row>
    <row r="48" spans="1:18" x14ac:dyDescent="0.25">
      <c r="A48" s="23" t="s">
        <v>279</v>
      </c>
      <c r="B48" s="23" t="s">
        <v>280</v>
      </c>
      <c r="C48" s="23">
        <v>6124.491642620721</v>
      </c>
      <c r="D48" s="23">
        <v>1</v>
      </c>
      <c r="E48" s="23">
        <v>2</v>
      </c>
      <c r="F48" s="23">
        <v>1</v>
      </c>
      <c r="G48" s="23">
        <v>30.088699999999999</v>
      </c>
      <c r="H48" s="23">
        <v>2</v>
      </c>
      <c r="I48" s="23">
        <v>4</v>
      </c>
      <c r="J48" s="23">
        <v>0</v>
      </c>
      <c r="K48" s="23">
        <f t="shared" si="0"/>
        <v>36.088700000000003</v>
      </c>
      <c r="L48" s="23">
        <f t="shared" si="1"/>
        <v>221024.94154304644</v>
      </c>
      <c r="M48" s="23">
        <v>0</v>
      </c>
      <c r="N48" s="23">
        <v>0</v>
      </c>
      <c r="O48" s="23">
        <v>13712.48</v>
      </c>
      <c r="P48" s="23">
        <f>O48+N48+M48+1</f>
        <v>13713.48</v>
      </c>
      <c r="Q48" s="23">
        <f>L48/P48</f>
        <v>16.117348881760606</v>
      </c>
      <c r="R48" s="23">
        <f t="shared" si="2"/>
        <v>6.206195543010519E-2</v>
      </c>
    </row>
    <row r="49" spans="1:18" x14ac:dyDescent="0.25">
      <c r="A49" s="23" t="s">
        <v>235</v>
      </c>
      <c r="B49" s="23" t="s">
        <v>236</v>
      </c>
      <c r="C49" s="23">
        <v>3598.9709482020994</v>
      </c>
      <c r="D49" s="23">
        <v>1</v>
      </c>
      <c r="E49" s="23">
        <v>2</v>
      </c>
      <c r="F49" s="23">
        <v>1</v>
      </c>
      <c r="G49" s="23">
        <v>60.418599999999998</v>
      </c>
      <c r="H49" s="23">
        <v>4</v>
      </c>
      <c r="I49" s="23">
        <v>4</v>
      </c>
      <c r="J49" s="23">
        <v>1</v>
      </c>
      <c r="K49" s="23">
        <f t="shared" si="0"/>
        <v>59.418599999999998</v>
      </c>
      <c r="L49" s="23">
        <f t="shared" si="1"/>
        <v>213845.81518284127</v>
      </c>
      <c r="M49" s="23">
        <v>0</v>
      </c>
      <c r="N49" s="23">
        <v>0</v>
      </c>
      <c r="O49" s="23">
        <v>14279.4</v>
      </c>
      <c r="P49" s="23">
        <f>O49+N49+M49+1</f>
        <v>14280.4</v>
      </c>
      <c r="Q49" s="23">
        <f>L49/P49</f>
        <v>14.974777680095885</v>
      </c>
      <c r="R49" s="23">
        <f t="shared" si="2"/>
        <v>5.7662335895053492E-2</v>
      </c>
    </row>
    <row r="50" spans="1:18" x14ac:dyDescent="0.25">
      <c r="A50" s="23" t="s">
        <v>388</v>
      </c>
      <c r="B50" s="23" t="s">
        <v>389</v>
      </c>
      <c r="C50" s="23">
        <v>3705.5779459817704</v>
      </c>
      <c r="D50" s="23">
        <v>1</v>
      </c>
      <c r="E50" s="23">
        <v>1</v>
      </c>
      <c r="F50" s="23">
        <v>1</v>
      </c>
      <c r="G50" s="23">
        <v>44.132599999999996</v>
      </c>
      <c r="H50" s="23">
        <v>2</v>
      </c>
      <c r="I50" s="23">
        <v>4</v>
      </c>
      <c r="J50" s="23">
        <v>1</v>
      </c>
      <c r="K50" s="23">
        <f t="shared" si="0"/>
        <v>48.132599999999996</v>
      </c>
      <c r="L50" s="23">
        <f t="shared" si="1"/>
        <v>178359.10104276214</v>
      </c>
      <c r="M50" s="23">
        <v>0</v>
      </c>
      <c r="N50" s="23">
        <v>0</v>
      </c>
      <c r="O50" s="23">
        <v>13755.5</v>
      </c>
      <c r="P50" s="23">
        <f>O50+N50+M50+1</f>
        <v>13756.5</v>
      </c>
      <c r="Q50" s="23">
        <f>L50/P50</f>
        <v>12.965441866954686</v>
      </c>
      <c r="R50" s="23">
        <f t="shared" si="2"/>
        <v>4.992512609745426E-2</v>
      </c>
    </row>
    <row r="51" spans="1:18" x14ac:dyDescent="0.25">
      <c r="A51" s="23" t="s">
        <v>157</v>
      </c>
      <c r="B51" s="23" t="s">
        <v>158</v>
      </c>
      <c r="C51" s="23">
        <v>5390.7452371174477</v>
      </c>
      <c r="D51" s="23">
        <v>2</v>
      </c>
      <c r="E51" s="23">
        <v>1</v>
      </c>
      <c r="F51" s="23">
        <v>1</v>
      </c>
      <c r="G51" s="23">
        <v>66.757199999999997</v>
      </c>
      <c r="H51" s="23">
        <v>0</v>
      </c>
      <c r="I51" s="23">
        <v>5</v>
      </c>
      <c r="J51" s="23">
        <v>1</v>
      </c>
      <c r="K51" s="23">
        <f t="shared" si="0"/>
        <v>78.757199999999997</v>
      </c>
      <c r="L51" s="23">
        <f t="shared" si="1"/>
        <v>424560.00078870624</v>
      </c>
      <c r="M51" s="23">
        <v>1</v>
      </c>
      <c r="N51" s="23">
        <v>0</v>
      </c>
      <c r="O51" s="23">
        <v>3460.569</v>
      </c>
      <c r="P51" s="23">
        <f>O51+N51+M51+1</f>
        <v>3462.569</v>
      </c>
      <c r="Q51" s="23">
        <f>L51/P51</f>
        <v>122.61416329572241</v>
      </c>
      <c r="R51" s="23">
        <f t="shared" si="2"/>
        <v>0.47214183879647503</v>
      </c>
    </row>
    <row r="52" spans="1:18" x14ac:dyDescent="0.25">
      <c r="A52" s="23" t="s">
        <v>125</v>
      </c>
      <c r="B52" s="23" t="s">
        <v>126</v>
      </c>
      <c r="C52" s="23">
        <v>42784.69836164319</v>
      </c>
      <c r="D52" s="23">
        <v>1</v>
      </c>
      <c r="E52" s="23">
        <v>0</v>
      </c>
      <c r="F52" s="23">
        <v>1</v>
      </c>
      <c r="G52" s="23">
        <v>64.983500000000006</v>
      </c>
      <c r="H52" s="23">
        <v>0</v>
      </c>
      <c r="I52" s="23">
        <v>1</v>
      </c>
      <c r="J52" s="23">
        <v>1</v>
      </c>
      <c r="K52" s="23">
        <f t="shared" si="0"/>
        <v>76.983500000000006</v>
      </c>
      <c r="L52" s="23">
        <f t="shared" si="1"/>
        <v>3293715.8263235586</v>
      </c>
      <c r="M52" s="23">
        <v>0</v>
      </c>
      <c r="N52" s="23">
        <v>0</v>
      </c>
      <c r="O52" s="23">
        <v>15227.52</v>
      </c>
      <c r="P52" s="23">
        <f>O52+N52+M52+1</f>
        <v>15228.52</v>
      </c>
      <c r="Q52" s="23">
        <f>L52/P52</f>
        <v>216.28600982390662</v>
      </c>
      <c r="R52" s="23">
        <f t="shared" si="2"/>
        <v>0.83283750946391932</v>
      </c>
    </row>
    <row r="53" spans="1:18" x14ac:dyDescent="0.25">
      <c r="A53" s="23" t="s">
        <v>123</v>
      </c>
      <c r="B53" s="23" t="s">
        <v>124</v>
      </c>
      <c r="C53" s="23">
        <v>36638.184929157011</v>
      </c>
      <c r="D53" s="23">
        <v>1</v>
      </c>
      <c r="E53" s="23">
        <v>0</v>
      </c>
      <c r="F53" s="23">
        <v>1</v>
      </c>
      <c r="G53" s="23">
        <v>76.787899999999993</v>
      </c>
      <c r="H53" s="23">
        <v>0</v>
      </c>
      <c r="I53" s="23">
        <v>2</v>
      </c>
      <c r="J53" s="23">
        <v>1</v>
      </c>
      <c r="K53" s="23">
        <f t="shared" si="0"/>
        <v>87.787899999999993</v>
      </c>
      <c r="L53" s="23">
        <f t="shared" si="1"/>
        <v>3216389.3147423426</v>
      </c>
      <c r="M53" s="23">
        <v>0</v>
      </c>
      <c r="N53" s="23">
        <v>0</v>
      </c>
      <c r="O53" s="23">
        <v>16938.09</v>
      </c>
      <c r="P53" s="23">
        <f>O53+N53+M53+1</f>
        <v>16939.09</v>
      </c>
      <c r="Q53" s="23">
        <f>L53/P53</f>
        <v>189.87969924844501</v>
      </c>
      <c r="R53" s="23">
        <f t="shared" si="2"/>
        <v>0.7311565641651292</v>
      </c>
    </row>
    <row r="54" spans="1:18" x14ac:dyDescent="0.25">
      <c r="A54" s="23" t="s">
        <v>329</v>
      </c>
      <c r="B54" s="23" t="s">
        <v>330</v>
      </c>
      <c r="C54" s="23">
        <v>649.51082941779339</v>
      </c>
      <c r="D54" s="23">
        <v>2</v>
      </c>
      <c r="E54" s="23">
        <v>1</v>
      </c>
      <c r="F54" s="23">
        <v>1</v>
      </c>
      <c r="G54" s="23">
        <v>8.8049400000000002</v>
      </c>
      <c r="H54" s="23">
        <v>0</v>
      </c>
      <c r="I54" s="23">
        <v>4</v>
      </c>
      <c r="J54" s="23">
        <v>0</v>
      </c>
      <c r="K54" s="23">
        <f t="shared" si="0"/>
        <v>22.804940000000002</v>
      </c>
      <c r="L54" s="23">
        <f t="shared" si="1"/>
        <v>14812.055494223014</v>
      </c>
      <c r="M54" s="23">
        <v>1</v>
      </c>
      <c r="N54" s="23">
        <v>0</v>
      </c>
      <c r="O54" s="23">
        <v>17216.169999999998</v>
      </c>
      <c r="P54" s="23">
        <f>O54+N54+M54+1</f>
        <v>17218.169999999998</v>
      </c>
      <c r="Q54" s="23">
        <f>L54/P54</f>
        <v>0.86025724535319459</v>
      </c>
      <c r="R54" s="23">
        <f t="shared" si="2"/>
        <v>3.3125327999788861E-3</v>
      </c>
    </row>
    <row r="55" spans="1:18" x14ac:dyDescent="0.25">
      <c r="A55" s="23" t="s">
        <v>307</v>
      </c>
      <c r="B55" s="23" t="s">
        <v>308</v>
      </c>
      <c r="C55" s="23">
        <v>4014.1859441932947</v>
      </c>
      <c r="D55" s="23">
        <v>1</v>
      </c>
      <c r="E55" s="23">
        <v>1</v>
      </c>
      <c r="F55" s="23">
        <v>1</v>
      </c>
      <c r="G55" s="23">
        <v>32.449800000000003</v>
      </c>
      <c r="H55" s="23">
        <v>2</v>
      </c>
      <c r="I55" s="23">
        <v>3</v>
      </c>
      <c r="J55" s="23">
        <v>1</v>
      </c>
      <c r="K55" s="23">
        <f t="shared" si="0"/>
        <v>37.449800000000003</v>
      </c>
      <c r="L55" s="23">
        <f t="shared" si="1"/>
        <v>150330.46077285006</v>
      </c>
      <c r="M55" s="23">
        <v>0</v>
      </c>
      <c r="N55" s="23">
        <v>0</v>
      </c>
      <c r="O55" s="23">
        <v>13618.09</v>
      </c>
      <c r="P55" s="23">
        <f>O55+N55+M55+1</f>
        <v>13619.09</v>
      </c>
      <c r="Q55" s="23">
        <f>L55/P55</f>
        <v>11.038216266494315</v>
      </c>
      <c r="R55" s="23">
        <f t="shared" si="2"/>
        <v>4.2504092390422916E-2</v>
      </c>
    </row>
    <row r="56" spans="1:18" x14ac:dyDescent="0.25">
      <c r="A56" s="23" t="s">
        <v>113</v>
      </c>
      <c r="B56" s="23" t="s">
        <v>114</v>
      </c>
      <c r="C56" s="23">
        <v>41139.544568553334</v>
      </c>
      <c r="D56" s="23">
        <v>1</v>
      </c>
      <c r="E56" s="23">
        <v>0</v>
      </c>
      <c r="F56" s="23">
        <v>1</v>
      </c>
      <c r="G56" s="23">
        <v>79.766300000000001</v>
      </c>
      <c r="H56" s="23">
        <v>0</v>
      </c>
      <c r="I56" s="23">
        <v>2</v>
      </c>
      <c r="J56" s="23">
        <v>1</v>
      </c>
      <c r="K56" s="23">
        <f t="shared" si="0"/>
        <v>90.766300000000001</v>
      </c>
      <c r="L56" s="23">
        <f t="shared" si="1"/>
        <v>3734084.2441726825</v>
      </c>
      <c r="M56" s="23">
        <v>0</v>
      </c>
      <c r="N56" s="23">
        <v>0</v>
      </c>
      <c r="O56" s="23">
        <v>16082.09</v>
      </c>
      <c r="P56" s="23">
        <f>O56+N56+M56+1</f>
        <v>16083.09</v>
      </c>
      <c r="Q56" s="23">
        <f>L56/P56</f>
        <v>232.17455378118771</v>
      </c>
      <c r="R56" s="23">
        <f t="shared" si="2"/>
        <v>0.89401842166976897</v>
      </c>
    </row>
    <row r="57" spans="1:18" x14ac:dyDescent="0.25">
      <c r="A57" s="23" t="s">
        <v>323</v>
      </c>
      <c r="B57" s="23" t="s">
        <v>324</v>
      </c>
      <c r="C57" s="23">
        <v>1743.850996408702</v>
      </c>
      <c r="D57" s="23">
        <v>2</v>
      </c>
      <c r="E57" s="23">
        <v>4</v>
      </c>
      <c r="F57" s="23">
        <v>1</v>
      </c>
      <c r="G57" s="23">
        <v>24.929300000000001</v>
      </c>
      <c r="H57" s="23">
        <v>1</v>
      </c>
      <c r="I57" s="23">
        <v>3</v>
      </c>
      <c r="J57" s="23">
        <v>1</v>
      </c>
      <c r="K57" s="23">
        <f t="shared" si="0"/>
        <v>38.929299999999998</v>
      </c>
      <c r="L57" s="23">
        <f t="shared" si="1"/>
        <v>67886.898594493279</v>
      </c>
      <c r="M57" s="23">
        <v>1</v>
      </c>
      <c r="N57" s="23">
        <v>0</v>
      </c>
      <c r="O57" s="23">
        <v>15472.97</v>
      </c>
      <c r="P57" s="23">
        <f>O57+N57+M57+1</f>
        <v>15474.97</v>
      </c>
      <c r="Q57" s="23">
        <f>L57/P57</f>
        <v>4.3868840194516228</v>
      </c>
      <c r="R57" s="23">
        <f t="shared" si="2"/>
        <v>1.6892269472453505E-2</v>
      </c>
    </row>
    <row r="58" spans="1:18" x14ac:dyDescent="0.25">
      <c r="A58" s="23" t="s">
        <v>147</v>
      </c>
      <c r="B58" s="23" t="s">
        <v>148</v>
      </c>
      <c r="C58" s="23">
        <v>18167.773716916243</v>
      </c>
      <c r="D58" s="23">
        <v>1</v>
      </c>
      <c r="E58" s="23">
        <v>1</v>
      </c>
      <c r="F58" s="23">
        <v>1</v>
      </c>
      <c r="G58" s="23">
        <v>82.3459</v>
      </c>
      <c r="H58" s="23">
        <v>0</v>
      </c>
      <c r="I58" s="23">
        <v>3</v>
      </c>
      <c r="J58" s="23">
        <v>0</v>
      </c>
      <c r="K58" s="23">
        <f t="shared" si="0"/>
        <v>94.3459</v>
      </c>
      <c r="L58" s="23">
        <f t="shared" si="1"/>
        <v>1714054.9623188081</v>
      </c>
      <c r="M58" s="23">
        <v>0</v>
      </c>
      <c r="N58" s="23">
        <v>0</v>
      </c>
      <c r="O58" s="23">
        <v>15219.61</v>
      </c>
      <c r="P58" s="23">
        <f>O58+N58+M58+1</f>
        <v>15220.61</v>
      </c>
      <c r="Q58" s="23">
        <f>L58/P58</f>
        <v>112.61407803752991</v>
      </c>
      <c r="R58" s="23">
        <f t="shared" si="2"/>
        <v>0.43363520534551514</v>
      </c>
    </row>
    <row r="59" spans="1:18" x14ac:dyDescent="0.25">
      <c r="A59" s="23" t="s">
        <v>185</v>
      </c>
      <c r="B59" s="23" t="s">
        <v>186</v>
      </c>
      <c r="C59" s="23">
        <v>9096.8706459541227</v>
      </c>
      <c r="D59" s="23">
        <v>2</v>
      </c>
      <c r="E59" s="23">
        <v>2</v>
      </c>
      <c r="F59" s="23">
        <v>1</v>
      </c>
      <c r="G59" s="23">
        <v>78.513300000000001</v>
      </c>
      <c r="H59" s="23">
        <v>0</v>
      </c>
      <c r="I59" s="23">
        <v>2</v>
      </c>
      <c r="J59" s="23">
        <v>1</v>
      </c>
      <c r="K59" s="23">
        <f t="shared" si="0"/>
        <v>94.513300000000001</v>
      </c>
      <c r="L59" s="23">
        <f t="shared" si="1"/>
        <v>859775.2644222558</v>
      </c>
      <c r="M59" s="23">
        <v>1</v>
      </c>
      <c r="N59" s="23">
        <v>0</v>
      </c>
      <c r="O59" s="23">
        <v>15993.04</v>
      </c>
      <c r="P59" s="23">
        <f>O59+N59+M59+1</f>
        <v>15995.04</v>
      </c>
      <c r="Q59" s="23">
        <f>L59/P59</f>
        <v>53.752617337765692</v>
      </c>
      <c r="R59" s="23">
        <f t="shared" si="2"/>
        <v>0.20698146859891645</v>
      </c>
    </row>
    <row r="60" spans="1:18" x14ac:dyDescent="0.25">
      <c r="A60" s="23" t="s">
        <v>355</v>
      </c>
      <c r="B60" s="23" t="s">
        <v>356</v>
      </c>
      <c r="C60" s="23">
        <v>769.25601374601581</v>
      </c>
      <c r="D60" s="23">
        <v>1</v>
      </c>
      <c r="E60" s="23">
        <v>1</v>
      </c>
      <c r="F60" s="23">
        <v>1</v>
      </c>
      <c r="G60" s="23">
        <v>16.737100000000002</v>
      </c>
      <c r="H60" s="23">
        <v>2</v>
      </c>
      <c r="I60" s="23">
        <v>4</v>
      </c>
      <c r="J60" s="23">
        <v>0</v>
      </c>
      <c r="K60" s="23">
        <f t="shared" si="0"/>
        <v>21.737100000000002</v>
      </c>
      <c r="L60" s="23">
        <f t="shared" si="1"/>
        <v>16721.39489639852</v>
      </c>
      <c r="M60" s="23">
        <v>0</v>
      </c>
      <c r="N60" s="23">
        <v>0</v>
      </c>
      <c r="O60" s="23">
        <v>16778.009999999998</v>
      </c>
      <c r="P60" s="23">
        <f>O60+N60+M60+1</f>
        <v>16779.009999999998</v>
      </c>
      <c r="Q60" s="23">
        <f>L60/P60</f>
        <v>0.99656623939067457</v>
      </c>
      <c r="R60" s="23">
        <f t="shared" si="2"/>
        <v>3.8374083719316639E-3</v>
      </c>
    </row>
    <row r="61" spans="1:18" x14ac:dyDescent="0.25">
      <c r="A61" s="23" t="s">
        <v>367</v>
      </c>
      <c r="B61" s="23" t="s">
        <v>368</v>
      </c>
      <c r="C61" s="23">
        <v>603.1585129424044</v>
      </c>
      <c r="D61" s="23">
        <v>1</v>
      </c>
      <c r="E61" s="23">
        <v>1</v>
      </c>
      <c r="F61" s="23">
        <v>1</v>
      </c>
      <c r="G61" s="23">
        <v>16.6996</v>
      </c>
      <c r="H61" s="23">
        <v>1</v>
      </c>
      <c r="I61" s="23">
        <v>5</v>
      </c>
      <c r="J61" s="23">
        <v>0</v>
      </c>
      <c r="K61" s="23">
        <f t="shared" si="0"/>
        <v>23.6996</v>
      </c>
      <c r="L61" s="23">
        <f t="shared" si="1"/>
        <v>14294.615493329808</v>
      </c>
      <c r="M61" s="23">
        <v>0</v>
      </c>
      <c r="N61" s="23">
        <v>0</v>
      </c>
      <c r="O61" s="23">
        <v>17007.96</v>
      </c>
      <c r="P61" s="23">
        <f>O61+N61+M61+1</f>
        <v>17008.96</v>
      </c>
      <c r="Q61" s="23">
        <f>L61/P61</f>
        <v>0.84041678581934509</v>
      </c>
      <c r="R61" s="23">
        <f t="shared" si="2"/>
        <v>3.2361345210599485E-3</v>
      </c>
    </row>
    <row r="62" spans="1:18" x14ac:dyDescent="0.25">
      <c r="A62" s="23" t="s">
        <v>241</v>
      </c>
      <c r="B62" s="23" t="s">
        <v>242</v>
      </c>
      <c r="C62" s="23">
        <v>4166.1285155988426</v>
      </c>
      <c r="D62" s="23">
        <v>2</v>
      </c>
      <c r="E62" s="23">
        <v>1</v>
      </c>
      <c r="F62" s="23">
        <v>1</v>
      </c>
      <c r="G62" s="23">
        <v>54.123100000000001</v>
      </c>
      <c r="H62" s="23">
        <v>1</v>
      </c>
      <c r="I62" s="23">
        <v>4</v>
      </c>
      <c r="J62" s="23">
        <v>0</v>
      </c>
      <c r="K62" s="23">
        <f t="shared" si="0"/>
        <v>65.123099999999994</v>
      </c>
      <c r="L62" s="23">
        <f t="shared" si="1"/>
        <v>271311.20393419499</v>
      </c>
      <c r="M62" s="23">
        <v>1</v>
      </c>
      <c r="N62" s="23">
        <v>0</v>
      </c>
      <c r="O62" s="23">
        <v>15807.18</v>
      </c>
      <c r="P62" s="23">
        <f>O62+N62+M62+1</f>
        <v>15809.18</v>
      </c>
      <c r="Q62" s="23">
        <f>L62/P62</f>
        <v>17.161624064891093</v>
      </c>
      <c r="R62" s="23">
        <f t="shared" si="2"/>
        <v>6.6083073316654875E-2</v>
      </c>
    </row>
    <row r="63" spans="1:18" x14ac:dyDescent="0.25">
      <c r="A63" s="23" t="s">
        <v>319</v>
      </c>
      <c r="B63" s="23" t="s">
        <v>320</v>
      </c>
      <c r="C63" s="23">
        <v>815.7282844103172</v>
      </c>
      <c r="D63" s="23">
        <v>1</v>
      </c>
      <c r="E63" s="23">
        <v>1</v>
      </c>
      <c r="F63" s="23">
        <v>1</v>
      </c>
      <c r="G63" s="23">
        <v>38.122700000000002</v>
      </c>
      <c r="H63" s="23">
        <v>1</v>
      </c>
      <c r="I63" s="23">
        <v>5</v>
      </c>
      <c r="J63" s="23">
        <v>0</v>
      </c>
      <c r="K63" s="23">
        <f t="shared" si="0"/>
        <v>45.122700000000002</v>
      </c>
      <c r="L63" s="23">
        <f t="shared" si="1"/>
        <v>36807.862658961421</v>
      </c>
      <c r="M63" s="23">
        <v>0</v>
      </c>
      <c r="N63" s="23">
        <v>0</v>
      </c>
      <c r="O63" s="23">
        <v>15557.99</v>
      </c>
      <c r="P63" s="23">
        <f>O63+N63+M63+1</f>
        <v>15558.99</v>
      </c>
      <c r="Q63" s="23">
        <f>L63/P63</f>
        <v>2.3656974301649027</v>
      </c>
      <c r="R63" s="23">
        <f t="shared" si="2"/>
        <v>9.1094267145981431E-3</v>
      </c>
    </row>
    <row r="64" spans="1:18" x14ac:dyDescent="0.25">
      <c r="A64" s="23" t="s">
        <v>271</v>
      </c>
      <c r="B64" s="23" t="s">
        <v>272</v>
      </c>
      <c r="C64" s="23">
        <v>2302.2013793620436</v>
      </c>
      <c r="D64" s="23">
        <v>1</v>
      </c>
      <c r="E64" s="23">
        <v>1</v>
      </c>
      <c r="F64" s="23">
        <v>1</v>
      </c>
      <c r="G64" s="23">
        <v>46.393000000000001</v>
      </c>
      <c r="H64" s="23">
        <v>1</v>
      </c>
      <c r="I64" s="23">
        <v>4</v>
      </c>
      <c r="J64" s="23">
        <v>1</v>
      </c>
      <c r="K64" s="23">
        <f t="shared" si="0"/>
        <v>53.393000000000001</v>
      </c>
      <c r="L64" s="23">
        <f t="shared" si="1"/>
        <v>122921.4382482776</v>
      </c>
      <c r="M64" s="23">
        <v>0</v>
      </c>
      <c r="N64" s="23">
        <v>0</v>
      </c>
      <c r="O64" s="23">
        <v>13955.25</v>
      </c>
      <c r="P64" s="23">
        <f>O64+N64+M64+1</f>
        <v>13956.25</v>
      </c>
      <c r="Q64" s="23">
        <f>L64/P64</f>
        <v>8.8076265650355641</v>
      </c>
      <c r="R64" s="23">
        <f t="shared" si="2"/>
        <v>3.391491561883575E-2</v>
      </c>
    </row>
    <row r="65" spans="1:18" x14ac:dyDescent="0.25">
      <c r="A65" s="23" t="s">
        <v>95</v>
      </c>
      <c r="B65" s="23" t="s">
        <v>96</v>
      </c>
      <c r="C65" s="23">
        <v>42431.88828172769</v>
      </c>
      <c r="D65" s="23">
        <v>2</v>
      </c>
      <c r="E65" s="23">
        <v>0</v>
      </c>
      <c r="F65" s="23">
        <v>1</v>
      </c>
      <c r="G65" s="23">
        <v>334.55099999999999</v>
      </c>
      <c r="H65" s="23">
        <v>1</v>
      </c>
      <c r="I65" s="23">
        <v>2</v>
      </c>
      <c r="J65" s="23">
        <v>1</v>
      </c>
      <c r="K65" s="23">
        <f t="shared" si="0"/>
        <v>345.55099999999999</v>
      </c>
      <c r="L65" s="23">
        <f t="shared" si="1"/>
        <v>14662381.427639285</v>
      </c>
      <c r="M65" s="23">
        <v>1</v>
      </c>
      <c r="N65" s="23">
        <v>0</v>
      </c>
      <c r="O65" s="23">
        <v>7393.6970000000001</v>
      </c>
      <c r="P65" s="23">
        <f>O65+N65+M65+1</f>
        <v>7395.6970000000001</v>
      </c>
      <c r="Q65" s="23">
        <f>L65/P65</f>
        <v>1982.5557249897183</v>
      </c>
      <c r="R65" s="23">
        <f t="shared" si="2"/>
        <v>7.6340895729602867</v>
      </c>
    </row>
    <row r="66" spans="1:18" x14ac:dyDescent="0.25">
      <c r="A66" s="23" t="s">
        <v>179</v>
      </c>
      <c r="B66" s="23" t="s">
        <v>180</v>
      </c>
      <c r="C66" s="23">
        <v>12651.56834230037</v>
      </c>
      <c r="D66" s="23">
        <v>1</v>
      </c>
      <c r="E66" s="23">
        <v>2</v>
      </c>
      <c r="F66" s="23">
        <v>1</v>
      </c>
      <c r="G66" s="23">
        <v>45.012599999999999</v>
      </c>
      <c r="H66" s="23">
        <v>0</v>
      </c>
      <c r="I66" s="23">
        <v>3</v>
      </c>
      <c r="J66" s="23">
        <v>1</v>
      </c>
      <c r="K66" s="23">
        <f t="shared" ref="K66:K129" si="3">(3*D66)+E66+F66+G66-(3*H66)-I66-J66+10</f>
        <v>57.012599999999999</v>
      </c>
      <c r="L66" s="23">
        <f t="shared" ref="L66:L129" si="4">K66*C66</f>
        <v>721298.80527223402</v>
      </c>
      <c r="M66" s="23">
        <v>0</v>
      </c>
      <c r="N66" s="23">
        <v>0</v>
      </c>
      <c r="O66" s="23">
        <v>15733.1</v>
      </c>
      <c r="P66" s="23">
        <f>O66+N66+M66+1</f>
        <v>15734.1</v>
      </c>
      <c r="Q66" s="23">
        <f>L66/P66</f>
        <v>45.843029170542579</v>
      </c>
      <c r="R66" s="23">
        <f t="shared" ref="R66:R129" si="5">(Q66/$Q$154)*100</f>
        <v>0.17652456703862301</v>
      </c>
    </row>
    <row r="67" spans="1:18" x14ac:dyDescent="0.25">
      <c r="A67" s="23" t="s">
        <v>105</v>
      </c>
      <c r="B67" s="23" t="s">
        <v>106</v>
      </c>
      <c r="C67" s="23">
        <v>52564.42918633017</v>
      </c>
      <c r="D67" s="23">
        <v>1</v>
      </c>
      <c r="E67" s="23">
        <v>0</v>
      </c>
      <c r="F67" s="23">
        <v>1</v>
      </c>
      <c r="G67" s="23">
        <v>71.322900000000004</v>
      </c>
      <c r="H67" s="23">
        <v>0</v>
      </c>
      <c r="I67" s="23">
        <v>2</v>
      </c>
      <c r="J67" s="23">
        <v>1</v>
      </c>
      <c r="K67" s="23">
        <f t="shared" si="3"/>
        <v>82.322900000000004</v>
      </c>
      <c r="L67" s="23">
        <f t="shared" si="4"/>
        <v>4327256.2474633399</v>
      </c>
      <c r="M67" s="23">
        <v>0</v>
      </c>
      <c r="N67" s="23">
        <v>0</v>
      </c>
      <c r="O67" s="23">
        <v>16766.689999999999</v>
      </c>
      <c r="P67" s="23">
        <f>O67+N67+M67+1</f>
        <v>16767.689999999999</v>
      </c>
      <c r="Q67" s="23">
        <f>L67/P67</f>
        <v>258.0711026661001</v>
      </c>
      <c r="R67" s="23">
        <f t="shared" si="5"/>
        <v>0.99373646304739094</v>
      </c>
    </row>
    <row r="68" spans="1:18" x14ac:dyDescent="0.25">
      <c r="A68" s="23" t="s">
        <v>283</v>
      </c>
      <c r="B68" s="23" t="s">
        <v>284</v>
      </c>
      <c r="C68" s="23">
        <v>1605.6054335548802</v>
      </c>
      <c r="D68" s="23">
        <v>2</v>
      </c>
      <c r="E68" s="23">
        <v>0</v>
      </c>
      <c r="F68" s="23">
        <v>1</v>
      </c>
      <c r="G68" s="23">
        <v>64.412899999999993</v>
      </c>
      <c r="H68" s="23">
        <v>3</v>
      </c>
      <c r="I68" s="23">
        <v>4</v>
      </c>
      <c r="J68" s="23">
        <v>1</v>
      </c>
      <c r="K68" s="23">
        <f t="shared" si="3"/>
        <v>67.412899999999993</v>
      </c>
      <c r="L68" s="23">
        <f t="shared" si="4"/>
        <v>108238.51853169176</v>
      </c>
      <c r="M68" s="23">
        <v>1</v>
      </c>
      <c r="N68" s="23">
        <v>0</v>
      </c>
      <c r="O68" s="23">
        <v>10363.85</v>
      </c>
      <c r="P68" s="23">
        <f>O68+N68+M68+1</f>
        <v>10365.85</v>
      </c>
      <c r="Q68" s="23">
        <f>L68/P68</f>
        <v>10.441837237823407</v>
      </c>
      <c r="R68" s="23">
        <f t="shared" si="5"/>
        <v>4.0207657103928068E-2</v>
      </c>
    </row>
    <row r="69" spans="1:18" x14ac:dyDescent="0.25">
      <c r="A69" s="23" t="s">
        <v>229</v>
      </c>
      <c r="B69" s="23" t="s">
        <v>230</v>
      </c>
      <c r="C69" s="23">
        <v>3331.6951275862816</v>
      </c>
      <c r="D69" s="23">
        <v>1</v>
      </c>
      <c r="E69" s="23">
        <v>4</v>
      </c>
      <c r="F69" s="23">
        <v>1</v>
      </c>
      <c r="G69" s="23">
        <v>33.645600000000002</v>
      </c>
      <c r="H69" s="23">
        <v>1</v>
      </c>
      <c r="I69" s="23">
        <v>4</v>
      </c>
      <c r="J69" s="23">
        <v>1</v>
      </c>
      <c r="K69" s="23">
        <f t="shared" si="3"/>
        <v>43.645600000000002</v>
      </c>
      <c r="L69" s="23">
        <f t="shared" si="4"/>
        <v>145413.83286057983</v>
      </c>
      <c r="M69" s="23">
        <v>0</v>
      </c>
      <c r="N69" s="23">
        <v>0</v>
      </c>
      <c r="O69" s="23">
        <v>5410.6559999999999</v>
      </c>
      <c r="P69" s="23">
        <f>O69+N69+M69+1</f>
        <v>5411.6559999999999</v>
      </c>
      <c r="Q69" s="23">
        <f>L69/P69</f>
        <v>26.870487122718043</v>
      </c>
      <c r="R69" s="23">
        <f t="shared" si="5"/>
        <v>0.10346831767614971</v>
      </c>
    </row>
    <row r="70" spans="1:18" x14ac:dyDescent="0.25">
      <c r="A70" s="23" t="s">
        <v>374</v>
      </c>
      <c r="B70" s="23" t="s">
        <v>375</v>
      </c>
      <c r="C70" s="23">
        <v>4904.3268774797607</v>
      </c>
      <c r="D70" s="23">
        <v>4</v>
      </c>
      <c r="E70" s="23">
        <v>4</v>
      </c>
      <c r="F70" s="23">
        <v>1</v>
      </c>
      <c r="G70" s="23">
        <v>72.339699999999993</v>
      </c>
      <c r="H70" s="23">
        <v>1</v>
      </c>
      <c r="I70" s="23">
        <v>4</v>
      </c>
      <c r="J70" s="23">
        <v>0</v>
      </c>
      <c r="K70" s="23">
        <f t="shared" si="3"/>
        <v>92.339699999999993</v>
      </c>
      <c r="L70" s="23">
        <f t="shared" si="4"/>
        <v>452864.07256841782</v>
      </c>
      <c r="M70" s="23">
        <v>0</v>
      </c>
      <c r="N70" s="23">
        <v>0</v>
      </c>
      <c r="O70" s="23">
        <v>12821.57</v>
      </c>
      <c r="P70" s="23">
        <f>O70+N70+M70+1</f>
        <v>12822.57</v>
      </c>
      <c r="Q70" s="23">
        <f>L70/P70</f>
        <v>35.31773057728816</v>
      </c>
      <c r="R70" s="23">
        <f t="shared" si="5"/>
        <v>0.13599553109262263</v>
      </c>
    </row>
    <row r="71" spans="1:18" x14ac:dyDescent="0.25">
      <c r="A71" s="23" t="s">
        <v>390</v>
      </c>
      <c r="B71" s="23" t="s">
        <v>391</v>
      </c>
      <c r="C71" s="23">
        <v>4989.8030747307121</v>
      </c>
      <c r="D71" s="23">
        <v>1</v>
      </c>
      <c r="E71" s="23">
        <v>1</v>
      </c>
      <c r="F71" s="23">
        <v>1</v>
      </c>
      <c r="G71" s="23">
        <v>25.470099999999999</v>
      </c>
      <c r="H71" s="23">
        <v>4</v>
      </c>
      <c r="I71" s="23">
        <v>5</v>
      </c>
      <c r="J71" s="23">
        <v>0</v>
      </c>
      <c r="K71" s="23">
        <f t="shared" si="3"/>
        <v>23.470099999999999</v>
      </c>
      <c r="L71" s="23">
        <f t="shared" si="4"/>
        <v>117111.17714423728</v>
      </c>
      <c r="M71" s="23">
        <v>0</v>
      </c>
      <c r="N71" s="23">
        <v>0</v>
      </c>
      <c r="O71" s="23">
        <v>13286.64</v>
      </c>
      <c r="P71" s="23">
        <f>O71+N71+M71+1</f>
        <v>13287.64</v>
      </c>
      <c r="Q71" s="23">
        <f>L71/P71</f>
        <v>8.8135422952636659</v>
      </c>
      <c r="R71" s="23">
        <f t="shared" si="5"/>
        <v>3.3937694910172456E-2</v>
      </c>
    </row>
    <row r="72" spans="1:18" x14ac:dyDescent="0.25">
      <c r="A72" s="23" t="s">
        <v>107</v>
      </c>
      <c r="B72" s="23" t="s">
        <v>108</v>
      </c>
      <c r="C72" s="23">
        <v>61995.422778992826</v>
      </c>
      <c r="D72" s="23">
        <v>2</v>
      </c>
      <c r="E72" s="23">
        <v>0</v>
      </c>
      <c r="F72" s="23">
        <v>1</v>
      </c>
      <c r="G72" s="23">
        <v>68.185000000000002</v>
      </c>
      <c r="H72" s="23">
        <v>0</v>
      </c>
      <c r="I72" s="23">
        <v>2</v>
      </c>
      <c r="J72" s="23">
        <v>1</v>
      </c>
      <c r="K72" s="23">
        <f t="shared" si="3"/>
        <v>82.185000000000002</v>
      </c>
      <c r="L72" s="23">
        <f t="shared" si="4"/>
        <v>5095093.8210915253</v>
      </c>
      <c r="M72" s="23">
        <v>1</v>
      </c>
      <c r="N72" s="23">
        <v>0</v>
      </c>
      <c r="O72" s="23">
        <v>17255.5</v>
      </c>
      <c r="P72" s="23">
        <f>O72+N72+M72+1</f>
        <v>17257.5</v>
      </c>
      <c r="Q72" s="23">
        <f>L72/P72</f>
        <v>295.23939279104883</v>
      </c>
      <c r="R72" s="23">
        <f t="shared" si="5"/>
        <v>1.1368578152046451</v>
      </c>
    </row>
    <row r="73" spans="1:18" x14ac:dyDescent="0.25">
      <c r="A73" s="23" t="s">
        <v>149</v>
      </c>
      <c r="B73" s="23" t="s">
        <v>150</v>
      </c>
      <c r="C73" s="23">
        <v>35776.795171017198</v>
      </c>
      <c r="D73" s="23">
        <v>2</v>
      </c>
      <c r="E73" s="23">
        <v>2</v>
      </c>
      <c r="F73" s="23">
        <v>1</v>
      </c>
      <c r="G73" s="23">
        <v>70.369</v>
      </c>
      <c r="H73" s="23">
        <v>4</v>
      </c>
      <c r="I73" s="23">
        <v>2</v>
      </c>
      <c r="J73" s="23">
        <v>1</v>
      </c>
      <c r="K73" s="23">
        <f t="shared" si="3"/>
        <v>74.369</v>
      </c>
      <c r="L73" s="23">
        <f t="shared" si="4"/>
        <v>2660684.480073378</v>
      </c>
      <c r="M73" s="23">
        <v>1</v>
      </c>
      <c r="N73" s="23">
        <v>0</v>
      </c>
      <c r="O73" s="23">
        <v>14058.72</v>
      </c>
      <c r="P73" s="23">
        <f>O73+N73+M73+1</f>
        <v>14060.72</v>
      </c>
      <c r="Q73" s="23">
        <f>L73/P73</f>
        <v>189.22818177684914</v>
      </c>
      <c r="R73" s="23">
        <f t="shared" si="5"/>
        <v>0.72864781110774046</v>
      </c>
    </row>
    <row r="74" spans="1:18" x14ac:dyDescent="0.25">
      <c r="A74" s="23" t="s">
        <v>127</v>
      </c>
      <c r="B74" s="23" t="s">
        <v>128</v>
      </c>
      <c r="C74" s="23">
        <v>30230.226302129598</v>
      </c>
      <c r="D74" s="23">
        <v>1</v>
      </c>
      <c r="E74" s="23">
        <v>0</v>
      </c>
      <c r="F74" s="23">
        <v>1</v>
      </c>
      <c r="G74" s="23">
        <v>78.054699999999997</v>
      </c>
      <c r="H74" s="23">
        <v>0</v>
      </c>
      <c r="I74" s="23">
        <v>4</v>
      </c>
      <c r="J74" s="23">
        <v>1</v>
      </c>
      <c r="K74" s="23">
        <f t="shared" si="3"/>
        <v>87.054699999999997</v>
      </c>
      <c r="L74" s="23">
        <f t="shared" si="4"/>
        <v>2631683.2816640013</v>
      </c>
      <c r="M74" s="23">
        <v>0</v>
      </c>
      <c r="N74" s="23">
        <v>0</v>
      </c>
      <c r="O74" s="23">
        <v>16232.27</v>
      </c>
      <c r="P74" s="23">
        <f>O74+N74+M74+1</f>
        <v>16233.27</v>
      </c>
      <c r="Q74" s="23">
        <f>L74/P74</f>
        <v>162.11664573212923</v>
      </c>
      <c r="R74" s="23">
        <f t="shared" si="5"/>
        <v>0.62425130309684629</v>
      </c>
    </row>
    <row r="75" spans="1:18" x14ac:dyDescent="0.25">
      <c r="A75" s="23" t="s">
        <v>207</v>
      </c>
      <c r="B75" s="23" t="s">
        <v>208</v>
      </c>
      <c r="C75" s="23">
        <v>4907.5037197431566</v>
      </c>
      <c r="D75" s="23">
        <v>2</v>
      </c>
      <c r="E75" s="23">
        <v>1</v>
      </c>
      <c r="F75" s="23">
        <v>1</v>
      </c>
      <c r="G75" s="23">
        <v>40.094499999999996</v>
      </c>
      <c r="H75" s="23">
        <v>1</v>
      </c>
      <c r="I75" s="23">
        <v>4</v>
      </c>
      <c r="J75" s="23">
        <v>1</v>
      </c>
      <c r="K75" s="23">
        <f t="shared" si="3"/>
        <v>50.094499999999996</v>
      </c>
      <c r="L75" s="23">
        <f t="shared" si="4"/>
        <v>245838.94508867353</v>
      </c>
      <c r="M75" s="23">
        <v>1</v>
      </c>
      <c r="N75" s="23">
        <v>0</v>
      </c>
      <c r="O75" s="23">
        <v>15126.16</v>
      </c>
      <c r="P75" s="23">
        <f>O75+N75+M75+1</f>
        <v>15128.16</v>
      </c>
      <c r="Q75" s="23">
        <f>L75/P75</f>
        <v>16.250419422366868</v>
      </c>
      <c r="R75" s="23">
        <f t="shared" si="5"/>
        <v>6.2574360914453286E-2</v>
      </c>
    </row>
    <row r="76" spans="1:18" x14ac:dyDescent="0.25">
      <c r="A76" s="23" t="s">
        <v>91</v>
      </c>
      <c r="B76" s="23" t="s">
        <v>92</v>
      </c>
      <c r="C76" s="23">
        <v>34524.469860933721</v>
      </c>
      <c r="D76" s="23">
        <v>1</v>
      </c>
      <c r="E76" s="23">
        <v>0</v>
      </c>
      <c r="F76" s="23">
        <v>1</v>
      </c>
      <c r="G76" s="23">
        <v>215.04300000000001</v>
      </c>
      <c r="H76" s="23">
        <v>0</v>
      </c>
      <c r="I76" s="23">
        <v>2</v>
      </c>
      <c r="J76" s="23">
        <v>1</v>
      </c>
      <c r="K76" s="23">
        <f t="shared" si="3"/>
        <v>226.04300000000001</v>
      </c>
      <c r="L76" s="23">
        <f t="shared" si="4"/>
        <v>7804014.7407750413</v>
      </c>
      <c r="M76" s="23">
        <v>0</v>
      </c>
      <c r="N76" s="23">
        <v>0</v>
      </c>
      <c r="O76" s="23">
        <v>7958.28</v>
      </c>
      <c r="P76" s="23">
        <f>O76+N76+M76+1</f>
        <v>7959.28</v>
      </c>
      <c r="Q76" s="23">
        <f>L76/P76</f>
        <v>980.4925496747245</v>
      </c>
      <c r="R76" s="23">
        <f t="shared" si="5"/>
        <v>3.7755145318177017</v>
      </c>
    </row>
    <row r="77" spans="1:18" x14ac:dyDescent="0.25">
      <c r="A77" s="23" t="s">
        <v>219</v>
      </c>
      <c r="B77" s="23" t="s">
        <v>220</v>
      </c>
      <c r="C77" s="23">
        <v>4105.4489608323838</v>
      </c>
      <c r="D77" s="23">
        <v>1</v>
      </c>
      <c r="E77" s="23">
        <v>1</v>
      </c>
      <c r="F77" s="23">
        <v>1</v>
      </c>
      <c r="G77" s="23">
        <v>95.810400000000001</v>
      </c>
      <c r="H77" s="23">
        <v>0</v>
      </c>
      <c r="I77" s="23">
        <v>3</v>
      </c>
      <c r="J77" s="23">
        <v>1</v>
      </c>
      <c r="K77" s="23">
        <f t="shared" si="3"/>
        <v>106.8104</v>
      </c>
      <c r="L77" s="23">
        <f t="shared" si="4"/>
        <v>438504.64568609127</v>
      </c>
      <c r="M77" s="23">
        <v>0</v>
      </c>
      <c r="N77" s="23">
        <v>0</v>
      </c>
      <c r="O77" s="23">
        <v>13951.52</v>
      </c>
      <c r="P77" s="23">
        <f>O77+N77+M77+1</f>
        <v>13952.52</v>
      </c>
      <c r="Q77" s="23">
        <f>L77/P77</f>
        <v>31.428347401479535</v>
      </c>
      <c r="R77" s="23">
        <f t="shared" si="5"/>
        <v>0.12101895355009641</v>
      </c>
    </row>
    <row r="78" spans="1:18" x14ac:dyDescent="0.25">
      <c r="A78" s="23" t="s">
        <v>265</v>
      </c>
      <c r="B78" s="23" t="s">
        <v>266</v>
      </c>
      <c r="C78" s="23">
        <v>10510.771888414849</v>
      </c>
      <c r="D78" s="23">
        <v>1</v>
      </c>
      <c r="E78" s="23">
        <v>1</v>
      </c>
      <c r="F78" s="23">
        <v>1</v>
      </c>
      <c r="G78" s="23">
        <v>31.361699999999999</v>
      </c>
      <c r="H78" s="23">
        <v>0</v>
      </c>
      <c r="I78" s="23">
        <v>4</v>
      </c>
      <c r="J78" s="23">
        <v>1</v>
      </c>
      <c r="K78" s="23">
        <f t="shared" si="3"/>
        <v>41.361699999999999</v>
      </c>
      <c r="L78" s="23">
        <f t="shared" si="4"/>
        <v>434743.39361704845</v>
      </c>
      <c r="M78" s="23">
        <v>0</v>
      </c>
      <c r="N78" s="23">
        <v>0</v>
      </c>
      <c r="O78" s="23">
        <v>12234.77</v>
      </c>
      <c r="P78" s="23">
        <f>O78+N78+M78+1</f>
        <v>12235.77</v>
      </c>
      <c r="Q78" s="23">
        <f>L78/P78</f>
        <v>35.530530045681509</v>
      </c>
      <c r="R78" s="23">
        <f t="shared" si="5"/>
        <v>0.13681494321926113</v>
      </c>
    </row>
    <row r="79" spans="1:18" x14ac:dyDescent="0.25">
      <c r="A79" s="23" t="s">
        <v>301</v>
      </c>
      <c r="B79" s="23" t="s">
        <v>302</v>
      </c>
      <c r="C79" s="23">
        <v>1336.8833488560344</v>
      </c>
      <c r="D79" s="23">
        <v>2</v>
      </c>
      <c r="E79" s="23">
        <v>4</v>
      </c>
      <c r="F79" s="23">
        <v>1</v>
      </c>
      <c r="G79" s="23">
        <v>36.1678</v>
      </c>
      <c r="H79" s="23">
        <v>1</v>
      </c>
      <c r="I79" s="23">
        <v>4</v>
      </c>
      <c r="J79" s="23">
        <v>0</v>
      </c>
      <c r="K79" s="23">
        <f t="shared" si="3"/>
        <v>50.1678</v>
      </c>
      <c r="L79" s="23">
        <f t="shared" si="4"/>
        <v>67068.496468739759</v>
      </c>
      <c r="M79" s="23">
        <v>1</v>
      </c>
      <c r="N79" s="23">
        <v>0</v>
      </c>
      <c r="O79" s="23">
        <v>11937.66</v>
      </c>
      <c r="P79" s="23">
        <f>O79+N79+M79+1</f>
        <v>11939.66</v>
      </c>
      <c r="Q79" s="23">
        <f>L79/P79</f>
        <v>5.6172869636773379</v>
      </c>
      <c r="R79" s="23">
        <f t="shared" si="5"/>
        <v>2.1630096595623968E-2</v>
      </c>
    </row>
    <row r="80" spans="1:18" x14ac:dyDescent="0.25">
      <c r="A80" s="23" t="s">
        <v>119</v>
      </c>
      <c r="B80" s="23" t="s">
        <v>120</v>
      </c>
      <c r="C80" s="23">
        <v>28732.231076259857</v>
      </c>
      <c r="D80" s="23">
        <v>1</v>
      </c>
      <c r="E80" s="23">
        <v>1</v>
      </c>
      <c r="F80" s="23">
        <v>1</v>
      </c>
      <c r="G80" s="23">
        <v>119.949</v>
      </c>
      <c r="H80" s="23">
        <v>0</v>
      </c>
      <c r="I80" s="23">
        <v>3</v>
      </c>
      <c r="J80" s="23">
        <v>1</v>
      </c>
      <c r="K80" s="23">
        <f t="shared" si="3"/>
        <v>130.94900000000001</v>
      </c>
      <c r="L80" s="23">
        <f t="shared" si="4"/>
        <v>3762456.9272051523</v>
      </c>
      <c r="M80" s="23">
        <v>0</v>
      </c>
      <c r="N80" s="23">
        <v>0</v>
      </c>
      <c r="O80" s="23">
        <v>8418.7860000000001</v>
      </c>
      <c r="P80" s="23">
        <f>O80+N80+M80+1</f>
        <v>8419.7860000000001</v>
      </c>
      <c r="Q80" s="23">
        <f>L80/P80</f>
        <v>446.85897328093046</v>
      </c>
      <c r="R80" s="23">
        <f t="shared" si="5"/>
        <v>1.7206887985584274</v>
      </c>
    </row>
    <row r="81" spans="1:18" x14ac:dyDescent="0.25">
      <c r="A81" s="23" t="s">
        <v>133</v>
      </c>
      <c r="B81" s="23" t="s">
        <v>134</v>
      </c>
      <c r="C81" s="23">
        <v>29869.529390824766</v>
      </c>
      <c r="D81" s="23">
        <v>2</v>
      </c>
      <c r="E81" s="23">
        <v>1</v>
      </c>
      <c r="F81" s="23">
        <v>1</v>
      </c>
      <c r="G81" s="23">
        <v>94.947000000000003</v>
      </c>
      <c r="H81" s="23">
        <v>2</v>
      </c>
      <c r="I81" s="23">
        <v>3</v>
      </c>
      <c r="J81" s="23">
        <v>0</v>
      </c>
      <c r="K81" s="23">
        <f t="shared" si="3"/>
        <v>103.947</v>
      </c>
      <c r="L81" s="23">
        <f t="shared" si="4"/>
        <v>3104847.9715880621</v>
      </c>
      <c r="M81" s="23">
        <v>0</v>
      </c>
      <c r="N81" s="23">
        <v>0</v>
      </c>
      <c r="O81" s="23">
        <v>12784.28</v>
      </c>
      <c r="P81" s="23">
        <f>O81+N81+M81+1</f>
        <v>12785.28</v>
      </c>
      <c r="Q81" s="23">
        <f>L81/P81</f>
        <v>242.84552012846507</v>
      </c>
      <c r="R81" s="23">
        <f t="shared" si="5"/>
        <v>0.93510837031450766</v>
      </c>
    </row>
    <row r="82" spans="1:18" x14ac:dyDescent="0.25">
      <c r="A82" s="23" t="s">
        <v>335</v>
      </c>
      <c r="B82" s="23" t="s">
        <v>336</v>
      </c>
      <c r="C82" s="23">
        <v>1121.0828351073899</v>
      </c>
      <c r="D82" s="23">
        <v>1</v>
      </c>
      <c r="E82" s="23">
        <v>1</v>
      </c>
      <c r="F82" s="23">
        <v>1</v>
      </c>
      <c r="G82" s="23">
        <v>18.806100000000001</v>
      </c>
      <c r="H82" s="23">
        <v>1</v>
      </c>
      <c r="I82" s="23">
        <v>4</v>
      </c>
      <c r="J82" s="23">
        <v>1</v>
      </c>
      <c r="K82" s="23">
        <f t="shared" si="3"/>
        <v>25.806100000000001</v>
      </c>
      <c r="L82" s="23">
        <f t="shared" si="4"/>
        <v>28930.775751064815</v>
      </c>
      <c r="M82" s="23">
        <v>0</v>
      </c>
      <c r="N82" s="23">
        <v>0</v>
      </c>
      <c r="O82" s="23">
        <v>11522.59</v>
      </c>
      <c r="P82" s="23">
        <f>O82+N82+M82+1</f>
        <v>11523.59</v>
      </c>
      <c r="Q82" s="23">
        <f>L82/P82</f>
        <v>2.5105696880108384</v>
      </c>
      <c r="R82" s="23">
        <f t="shared" si="5"/>
        <v>9.667276251482464E-3</v>
      </c>
    </row>
    <row r="83" spans="1:18" x14ac:dyDescent="0.25">
      <c r="A83" s="23" t="s">
        <v>331</v>
      </c>
      <c r="B83" s="23" t="s">
        <v>332</v>
      </c>
      <c r="C83" s="23">
        <v>2134.711795677963</v>
      </c>
      <c r="D83" s="23">
        <v>1</v>
      </c>
      <c r="E83" s="23">
        <v>1</v>
      </c>
      <c r="F83" s="23">
        <v>1</v>
      </c>
      <c r="G83" s="23">
        <v>16.979500000000002</v>
      </c>
      <c r="H83" s="23">
        <v>1</v>
      </c>
      <c r="I83" s="23">
        <v>4</v>
      </c>
      <c r="J83" s="23">
        <v>0</v>
      </c>
      <c r="K83" s="23">
        <f t="shared" si="3"/>
        <v>24.979500000000002</v>
      </c>
      <c r="L83" s="23">
        <f t="shared" si="4"/>
        <v>53324.033300137678</v>
      </c>
      <c r="M83" s="23">
        <v>0</v>
      </c>
      <c r="N83" s="23">
        <v>0</v>
      </c>
      <c r="O83" s="23">
        <v>7696.2079999999996</v>
      </c>
      <c r="P83" s="23">
        <f>O83+N83+M83+1</f>
        <v>7697.2079999999996</v>
      </c>
      <c r="Q83" s="23">
        <f>L83/P83</f>
        <v>6.9277110999387936</v>
      </c>
      <c r="R83" s="23">
        <f t="shared" si="5"/>
        <v>2.6676055762719236E-2</v>
      </c>
    </row>
    <row r="84" spans="1:18" x14ac:dyDescent="0.25">
      <c r="A84" s="23" t="s">
        <v>205</v>
      </c>
      <c r="B84" s="23" t="s">
        <v>206</v>
      </c>
      <c r="C84" s="23">
        <v>13698.937947647606</v>
      </c>
      <c r="D84" s="23">
        <v>1</v>
      </c>
      <c r="E84" s="23">
        <v>1</v>
      </c>
      <c r="F84" s="23">
        <v>1</v>
      </c>
      <c r="G84" s="23">
        <v>40.562199999999997</v>
      </c>
      <c r="H84" s="23">
        <v>0</v>
      </c>
      <c r="I84" s="23">
        <v>3</v>
      </c>
      <c r="J84" s="23">
        <v>1</v>
      </c>
      <c r="K84" s="23">
        <f t="shared" si="3"/>
        <v>51.562199999999997</v>
      </c>
      <c r="L84" s="23">
        <f t="shared" si="4"/>
        <v>706347.37824419537</v>
      </c>
      <c r="M84" s="23">
        <v>0</v>
      </c>
      <c r="N84" s="23">
        <v>0</v>
      </c>
      <c r="O84" s="23">
        <v>15328.11</v>
      </c>
      <c r="P84" s="23">
        <f>O84+N84+M84+1</f>
        <v>15329.11</v>
      </c>
      <c r="Q84" s="23">
        <f>L84/P84</f>
        <v>46.078825074919244</v>
      </c>
      <c r="R84" s="23">
        <f t="shared" si="5"/>
        <v>0.17743252994340239</v>
      </c>
    </row>
    <row r="85" spans="1:18" x14ac:dyDescent="0.25">
      <c r="A85" s="23" t="s">
        <v>159</v>
      </c>
      <c r="B85" s="23" t="s">
        <v>160</v>
      </c>
      <c r="C85" s="23">
        <v>7644.5486571821148</v>
      </c>
      <c r="D85" s="23">
        <v>1</v>
      </c>
      <c r="E85" s="23">
        <v>2</v>
      </c>
      <c r="F85" s="23">
        <v>1</v>
      </c>
      <c r="G85" s="23">
        <v>233.07</v>
      </c>
      <c r="H85" s="23">
        <v>4</v>
      </c>
      <c r="I85" s="23">
        <v>4</v>
      </c>
      <c r="J85" s="23">
        <v>0</v>
      </c>
      <c r="K85" s="23">
        <f t="shared" si="3"/>
        <v>233.07</v>
      </c>
      <c r="L85" s="23">
        <f t="shared" si="4"/>
        <v>1781714.9555294355</v>
      </c>
      <c r="M85" s="23">
        <v>0</v>
      </c>
      <c r="N85" s="23">
        <v>0</v>
      </c>
      <c r="O85" s="23">
        <v>14070.28</v>
      </c>
      <c r="P85" s="23">
        <f>O85+N85+M85+1</f>
        <v>14071.28</v>
      </c>
      <c r="Q85" s="23">
        <f>L85/P85</f>
        <v>126.62067384981576</v>
      </c>
      <c r="R85" s="23">
        <f t="shared" si="5"/>
        <v>0.48756943059600338</v>
      </c>
    </row>
    <row r="86" spans="1:18" x14ac:dyDescent="0.25">
      <c r="A86" s="23" t="s">
        <v>333</v>
      </c>
      <c r="B86" s="23" t="s">
        <v>334</v>
      </c>
      <c r="C86" s="23">
        <v>1152.1398272487427</v>
      </c>
      <c r="D86" s="23">
        <v>2</v>
      </c>
      <c r="E86" s="23">
        <v>1</v>
      </c>
      <c r="F86" s="23">
        <v>1</v>
      </c>
      <c r="G86" s="23">
        <v>26.3111</v>
      </c>
      <c r="H86" s="23">
        <v>1</v>
      </c>
      <c r="I86" s="23">
        <v>3</v>
      </c>
      <c r="J86" s="23">
        <v>0</v>
      </c>
      <c r="K86" s="23">
        <f t="shared" si="3"/>
        <v>38.311099999999996</v>
      </c>
      <c r="L86" s="23">
        <f t="shared" si="4"/>
        <v>44139.744135709298</v>
      </c>
      <c r="M86" s="23">
        <v>1</v>
      </c>
      <c r="N86" s="23">
        <v>0</v>
      </c>
      <c r="O86" s="23">
        <v>10594.58</v>
      </c>
      <c r="P86" s="23">
        <f>O86+N86+M86+1</f>
        <v>10596.58</v>
      </c>
      <c r="Q86" s="23">
        <f>L86/P86</f>
        <v>4.16547075902879</v>
      </c>
      <c r="R86" s="23">
        <f t="shared" si="5"/>
        <v>1.6039688815373689E-2</v>
      </c>
    </row>
    <row r="87" spans="1:18" x14ac:dyDescent="0.25">
      <c r="A87" s="23" t="s">
        <v>303</v>
      </c>
      <c r="B87" s="23" t="s">
        <v>304</v>
      </c>
      <c r="C87" s="23">
        <v>710.3838577175145</v>
      </c>
      <c r="D87" s="23">
        <v>2</v>
      </c>
      <c r="E87" s="23">
        <v>1</v>
      </c>
      <c r="F87" s="23">
        <v>1</v>
      </c>
      <c r="G87" s="23">
        <v>972.20500000000004</v>
      </c>
      <c r="H87" s="23">
        <v>2</v>
      </c>
      <c r="I87" s="23">
        <v>4</v>
      </c>
      <c r="J87" s="23">
        <v>0</v>
      </c>
      <c r="K87" s="23">
        <f t="shared" si="3"/>
        <v>980.20500000000004</v>
      </c>
      <c r="L87" s="23">
        <f t="shared" si="4"/>
        <v>696321.80925399635</v>
      </c>
      <c r="M87" s="23">
        <v>1</v>
      </c>
      <c r="N87" s="23">
        <v>0</v>
      </c>
      <c r="O87" s="23">
        <v>16209.48</v>
      </c>
      <c r="P87" s="23">
        <f>O87+N87+M87+1</f>
        <v>16211.48</v>
      </c>
      <c r="Q87" s="23">
        <f>L87/P87</f>
        <v>42.952389865329778</v>
      </c>
      <c r="R87" s="23">
        <f t="shared" si="5"/>
        <v>0.1653937831211981</v>
      </c>
    </row>
    <row r="88" spans="1:18" x14ac:dyDescent="0.25">
      <c r="A88" s="23" t="s">
        <v>263</v>
      </c>
      <c r="B88" s="23" t="s">
        <v>264</v>
      </c>
      <c r="C88" s="23">
        <v>4337.9191391934755</v>
      </c>
      <c r="D88" s="23">
        <v>1</v>
      </c>
      <c r="E88" s="23">
        <v>1</v>
      </c>
      <c r="F88" s="23">
        <v>1</v>
      </c>
      <c r="G88" s="23">
        <v>210.88</v>
      </c>
      <c r="H88" s="23">
        <v>3</v>
      </c>
      <c r="I88" s="23">
        <v>5</v>
      </c>
      <c r="J88" s="23">
        <v>0</v>
      </c>
      <c r="K88" s="23">
        <f t="shared" si="3"/>
        <v>211.88</v>
      </c>
      <c r="L88" s="23">
        <f t="shared" si="4"/>
        <v>919118.30721231352</v>
      </c>
      <c r="M88" s="23">
        <v>0</v>
      </c>
      <c r="N88" s="23">
        <v>0</v>
      </c>
      <c r="O88" s="23">
        <v>15999.32</v>
      </c>
      <c r="P88" s="23">
        <f>O88+N88+M88+1</f>
        <v>16000.32</v>
      </c>
      <c r="Q88" s="23">
        <f>L88/P88</f>
        <v>57.443745325863077</v>
      </c>
      <c r="R88" s="23">
        <f t="shared" si="5"/>
        <v>0.22119463866582201</v>
      </c>
    </row>
    <row r="89" spans="1:18" x14ac:dyDescent="0.25">
      <c r="A89" s="23" t="s">
        <v>376</v>
      </c>
      <c r="B89" s="23" t="s">
        <v>377</v>
      </c>
      <c r="C89" s="23">
        <v>14249.114966602645</v>
      </c>
      <c r="D89" s="23">
        <v>1</v>
      </c>
      <c r="E89" s="23">
        <v>1</v>
      </c>
      <c r="F89" s="23">
        <v>1</v>
      </c>
      <c r="G89" s="23">
        <v>41.656700000000001</v>
      </c>
      <c r="H89" s="23">
        <v>0</v>
      </c>
      <c r="I89" s="23">
        <v>3</v>
      </c>
      <c r="J89" s="23">
        <v>1</v>
      </c>
      <c r="K89" s="23">
        <f t="shared" si="3"/>
        <v>52.656700000000001</v>
      </c>
      <c r="L89" s="23">
        <f t="shared" si="4"/>
        <v>750311.37206190545</v>
      </c>
      <c r="M89" s="23">
        <v>0</v>
      </c>
      <c r="N89" s="23">
        <v>0</v>
      </c>
      <c r="O89" s="23">
        <v>15273.62</v>
      </c>
      <c r="P89" s="23">
        <f>O89+N89+M89+1</f>
        <v>15274.62</v>
      </c>
      <c r="Q89" s="23">
        <f>L89/P89</f>
        <v>49.121442763348966</v>
      </c>
      <c r="R89" s="23">
        <f t="shared" si="5"/>
        <v>0.18914852646091079</v>
      </c>
    </row>
    <row r="90" spans="1:18" x14ac:dyDescent="0.25">
      <c r="A90" s="23" t="s">
        <v>101</v>
      </c>
      <c r="B90" s="23" t="s">
        <v>102</v>
      </c>
      <c r="C90" s="23">
        <v>101376.4965743388</v>
      </c>
      <c r="D90" s="23">
        <v>1</v>
      </c>
      <c r="E90" s="23">
        <v>0</v>
      </c>
      <c r="F90" s="23">
        <v>1</v>
      </c>
      <c r="G90" s="23">
        <v>385.75400000000002</v>
      </c>
      <c r="H90" s="23">
        <v>0</v>
      </c>
      <c r="I90" s="23">
        <v>1</v>
      </c>
      <c r="J90" s="23">
        <v>1</v>
      </c>
      <c r="K90" s="23">
        <f t="shared" si="3"/>
        <v>397.75400000000002</v>
      </c>
      <c r="L90" s="23">
        <f t="shared" si="4"/>
        <v>40322907.018429555</v>
      </c>
      <c r="M90" s="23">
        <v>0</v>
      </c>
      <c r="N90" s="23">
        <v>0</v>
      </c>
      <c r="O90" s="23">
        <v>16649.03</v>
      </c>
      <c r="P90" s="23">
        <f>O90+N90+M90+1</f>
        <v>16650.03</v>
      </c>
      <c r="Q90" s="23">
        <f>L90/P90</f>
        <v>2421.7918537341711</v>
      </c>
      <c r="R90" s="23">
        <f t="shared" si="5"/>
        <v>9.3254256137330422</v>
      </c>
    </row>
    <row r="91" spans="1:18" x14ac:dyDescent="0.25">
      <c r="A91" s="23" t="s">
        <v>161</v>
      </c>
      <c r="B91" s="23" t="s">
        <v>162</v>
      </c>
      <c r="C91" s="23">
        <v>75340.986981115188</v>
      </c>
      <c r="D91" s="23">
        <v>1</v>
      </c>
      <c r="E91" s="23">
        <v>1</v>
      </c>
      <c r="F91" s="23">
        <v>1</v>
      </c>
      <c r="G91" s="23">
        <v>129.905</v>
      </c>
      <c r="H91" s="23">
        <v>0</v>
      </c>
      <c r="I91" s="23">
        <v>3</v>
      </c>
      <c r="J91" s="23">
        <v>1</v>
      </c>
      <c r="K91" s="23">
        <f t="shared" si="3"/>
        <v>140.905</v>
      </c>
      <c r="L91" s="23">
        <f t="shared" si="4"/>
        <v>10615921.770574035</v>
      </c>
      <c r="M91" s="23">
        <v>0</v>
      </c>
      <c r="N91" s="23">
        <v>0</v>
      </c>
      <c r="O91" s="23">
        <v>7425.2330000000002</v>
      </c>
      <c r="P91" s="23">
        <f>O91+N91+M91+1</f>
        <v>7426.2330000000002</v>
      </c>
      <c r="Q91" s="23">
        <f>L91/P91</f>
        <v>1429.5163874570101</v>
      </c>
      <c r="R91" s="23">
        <f t="shared" si="5"/>
        <v>5.5045394236865715</v>
      </c>
    </row>
    <row r="92" spans="1:18" x14ac:dyDescent="0.25">
      <c r="A92" s="23" t="s">
        <v>275</v>
      </c>
      <c r="B92" s="23" t="s">
        <v>276</v>
      </c>
      <c r="C92" s="23">
        <v>4840.2731228678294</v>
      </c>
      <c r="D92" s="23">
        <v>1</v>
      </c>
      <c r="E92" s="23">
        <v>1</v>
      </c>
      <c r="F92" s="23">
        <v>1</v>
      </c>
      <c r="G92" s="23">
        <v>47.445399999999999</v>
      </c>
      <c r="H92" s="23">
        <v>1</v>
      </c>
      <c r="I92" s="23">
        <v>3</v>
      </c>
      <c r="J92" s="23">
        <v>1</v>
      </c>
      <c r="K92" s="23">
        <f t="shared" si="3"/>
        <v>55.445399999999999</v>
      </c>
      <c r="L92" s="23">
        <f t="shared" si="4"/>
        <v>268370.87940665596</v>
      </c>
      <c r="M92" s="23">
        <v>0</v>
      </c>
      <c r="N92" s="23">
        <v>0</v>
      </c>
      <c r="O92" s="23">
        <v>15495.59</v>
      </c>
      <c r="P92" s="23">
        <f>O92+N92+M92+1</f>
        <v>15496.59</v>
      </c>
      <c r="Q92" s="23">
        <f>L92/P92</f>
        <v>17.318060257557047</v>
      </c>
      <c r="R92" s="23">
        <f t="shared" si="5"/>
        <v>6.6685451293834283E-2</v>
      </c>
    </row>
    <row r="93" spans="1:18" x14ac:dyDescent="0.25">
      <c r="A93" s="23" t="s">
        <v>327</v>
      </c>
      <c r="B93" s="23" t="s">
        <v>328</v>
      </c>
      <c r="C93" s="23">
        <v>467.23539943280815</v>
      </c>
      <c r="D93" s="23">
        <v>1</v>
      </c>
      <c r="E93" s="23">
        <v>2</v>
      </c>
      <c r="F93" s="23">
        <v>1</v>
      </c>
      <c r="G93" s="23">
        <v>16.615500000000001</v>
      </c>
      <c r="H93" s="23">
        <v>1</v>
      </c>
      <c r="I93" s="23">
        <v>4</v>
      </c>
      <c r="J93" s="23">
        <v>0</v>
      </c>
      <c r="K93" s="23">
        <f t="shared" si="3"/>
        <v>25.615500000000001</v>
      </c>
      <c r="L93" s="23">
        <f t="shared" si="4"/>
        <v>11968.468374171098</v>
      </c>
      <c r="M93" s="23">
        <v>0</v>
      </c>
      <c r="N93" s="23">
        <v>0</v>
      </c>
      <c r="O93" s="23">
        <v>9818.3539999999994</v>
      </c>
      <c r="P93" s="23">
        <f>O93+N93+M93+1</f>
        <v>9819.3539999999994</v>
      </c>
      <c r="Q93" s="23">
        <f>L93/P93</f>
        <v>1.2188651487838302</v>
      </c>
      <c r="R93" s="23">
        <f t="shared" si="5"/>
        <v>4.6933993359624653E-3</v>
      </c>
    </row>
    <row r="94" spans="1:18" x14ac:dyDescent="0.25">
      <c r="A94" s="23" t="s">
        <v>347</v>
      </c>
      <c r="B94" s="23" t="s">
        <v>348</v>
      </c>
      <c r="C94" s="23">
        <v>380.5970331409377</v>
      </c>
      <c r="D94" s="23">
        <v>2</v>
      </c>
      <c r="E94" s="23">
        <v>1</v>
      </c>
      <c r="F94" s="23">
        <v>1</v>
      </c>
      <c r="G94" s="23">
        <v>18.116800000000001</v>
      </c>
      <c r="H94" s="23">
        <v>0</v>
      </c>
      <c r="I94" s="23">
        <v>4</v>
      </c>
      <c r="J94" s="23">
        <v>1</v>
      </c>
      <c r="K94" s="23">
        <f t="shared" si="3"/>
        <v>31.116800000000001</v>
      </c>
      <c r="L94" s="23">
        <f t="shared" si="4"/>
        <v>11842.961760839931</v>
      </c>
      <c r="M94" s="23">
        <v>1</v>
      </c>
      <c r="N94" s="23">
        <v>0</v>
      </c>
      <c r="O94" s="23">
        <v>11295.81</v>
      </c>
      <c r="P94" s="23">
        <f>O94+N94+M94+1</f>
        <v>11297.81</v>
      </c>
      <c r="Q94" s="23">
        <f>L94/P94</f>
        <v>1.0482528703208791</v>
      </c>
      <c r="R94" s="23">
        <f t="shared" si="5"/>
        <v>4.0364344902253961E-3</v>
      </c>
    </row>
    <row r="95" spans="1:18" x14ac:dyDescent="0.25">
      <c r="A95" s="23" t="s">
        <v>153</v>
      </c>
      <c r="B95" s="23" t="s">
        <v>154</v>
      </c>
      <c r="C95" s="23">
        <v>9955.2421265361081</v>
      </c>
      <c r="D95" s="23">
        <v>2</v>
      </c>
      <c r="E95" s="23">
        <v>1</v>
      </c>
      <c r="F95" s="23">
        <v>1</v>
      </c>
      <c r="G95" s="23">
        <v>123.74299999999999</v>
      </c>
      <c r="H95" s="23">
        <v>0</v>
      </c>
      <c r="I95" s="23">
        <v>3</v>
      </c>
      <c r="J95" s="23">
        <v>1</v>
      </c>
      <c r="K95" s="23">
        <f t="shared" si="3"/>
        <v>137.74299999999999</v>
      </c>
      <c r="L95" s="23">
        <f t="shared" si="4"/>
        <v>1371264.916235463</v>
      </c>
      <c r="M95" s="23">
        <v>0</v>
      </c>
      <c r="N95" s="23">
        <v>0</v>
      </c>
      <c r="O95" s="23">
        <v>6532.1589999999997</v>
      </c>
      <c r="P95" s="23">
        <f>O95+N95+M95+1</f>
        <v>6533.1589999999997</v>
      </c>
      <c r="Q95" s="23">
        <f>L95/P95</f>
        <v>209.89308789751834</v>
      </c>
      <c r="R95" s="23">
        <f t="shared" si="5"/>
        <v>0.80822072921213439</v>
      </c>
    </row>
    <row r="96" spans="1:18" x14ac:dyDescent="0.25">
      <c r="A96" s="23" t="s">
        <v>217</v>
      </c>
      <c r="B96" s="23" t="s">
        <v>218</v>
      </c>
      <c r="C96" s="23">
        <v>9033.3904129871989</v>
      </c>
      <c r="D96" s="23">
        <v>2</v>
      </c>
      <c r="E96" s="23">
        <v>1</v>
      </c>
      <c r="F96" s="23">
        <v>1</v>
      </c>
      <c r="G96" s="23">
        <v>42.555199999999999</v>
      </c>
      <c r="H96" s="23">
        <v>0</v>
      </c>
      <c r="I96" s="23">
        <v>4</v>
      </c>
      <c r="J96" s="23">
        <v>0</v>
      </c>
      <c r="K96" s="23">
        <f t="shared" si="3"/>
        <v>56.555199999999999</v>
      </c>
      <c r="L96" s="23">
        <f t="shared" si="4"/>
        <v>510885.20148457366</v>
      </c>
      <c r="M96" s="23">
        <v>0</v>
      </c>
      <c r="N96" s="23">
        <v>0</v>
      </c>
      <c r="O96" s="23">
        <v>8995.2430000000004</v>
      </c>
      <c r="P96" s="23">
        <f>O96+N96+M96+1</f>
        <v>8996.2430000000004</v>
      </c>
      <c r="Q96" s="23">
        <f>L96/P96</f>
        <v>56.788728526405258</v>
      </c>
      <c r="R96" s="23">
        <f t="shared" si="5"/>
        <v>0.21867241098978496</v>
      </c>
    </row>
    <row r="97" spans="1:18" x14ac:dyDescent="0.25">
      <c r="A97" s="23" t="s">
        <v>357</v>
      </c>
      <c r="B97" s="23" t="s">
        <v>358</v>
      </c>
      <c r="C97" s="23">
        <v>751.4786686445251</v>
      </c>
      <c r="D97" s="23">
        <v>1</v>
      </c>
      <c r="E97" s="23">
        <v>1</v>
      </c>
      <c r="F97" s="23">
        <v>1</v>
      </c>
      <c r="G97" s="23">
        <v>21.699300000000001</v>
      </c>
      <c r="H97" s="23">
        <v>3</v>
      </c>
      <c r="I97" s="23">
        <v>4</v>
      </c>
      <c r="J97" s="23">
        <v>0</v>
      </c>
      <c r="K97" s="23">
        <f t="shared" si="3"/>
        <v>23.699300000000001</v>
      </c>
      <c r="L97" s="23">
        <f t="shared" si="4"/>
        <v>17809.518411807196</v>
      </c>
      <c r="M97" s="23">
        <v>0</v>
      </c>
      <c r="N97" s="23">
        <v>0</v>
      </c>
      <c r="O97" s="23">
        <v>16622.77</v>
      </c>
      <c r="P97" s="23">
        <f>O97+N97+M97+1</f>
        <v>16623.77</v>
      </c>
      <c r="Q97" s="23">
        <f>L97/P97</f>
        <v>1.0713284899759317</v>
      </c>
      <c r="R97" s="23">
        <f t="shared" si="5"/>
        <v>4.1252901754289728E-3</v>
      </c>
    </row>
    <row r="98" spans="1:18" x14ac:dyDescent="0.25">
      <c r="A98" s="23" t="s">
        <v>151</v>
      </c>
      <c r="B98" s="23" t="s">
        <v>152</v>
      </c>
      <c r="C98" s="23">
        <v>24002.523291238875</v>
      </c>
      <c r="D98" s="23">
        <v>2</v>
      </c>
      <c r="E98" s="23">
        <v>1</v>
      </c>
      <c r="F98" s="23">
        <v>1</v>
      </c>
      <c r="G98" s="23">
        <v>140.928</v>
      </c>
      <c r="H98" s="23">
        <v>0</v>
      </c>
      <c r="I98" s="23">
        <v>3</v>
      </c>
      <c r="J98" s="23">
        <v>1</v>
      </c>
      <c r="K98" s="23">
        <f t="shared" si="3"/>
        <v>154.928</v>
      </c>
      <c r="L98" s="23">
        <f t="shared" si="4"/>
        <v>3718662.9284650562</v>
      </c>
      <c r="M98" s="23">
        <v>1</v>
      </c>
      <c r="N98" s="23">
        <v>0</v>
      </c>
      <c r="O98" s="23">
        <v>15962.62</v>
      </c>
      <c r="P98" s="23">
        <f>O98+N98+M98+1</f>
        <v>15964.62</v>
      </c>
      <c r="Q98" s="23">
        <f>L98/P98</f>
        <v>232.93150281466492</v>
      </c>
      <c r="R98" s="23">
        <f t="shared" si="5"/>
        <v>0.89693315271661556</v>
      </c>
    </row>
    <row r="99" spans="1:18" x14ac:dyDescent="0.25">
      <c r="A99" s="23" t="s">
        <v>378</v>
      </c>
      <c r="B99" s="23" t="s">
        <v>379</v>
      </c>
      <c r="C99" s="23">
        <v>1524.0728825221152</v>
      </c>
      <c r="D99" s="23">
        <v>1</v>
      </c>
      <c r="E99" s="23">
        <v>1</v>
      </c>
      <c r="F99" s="23">
        <v>1</v>
      </c>
      <c r="G99" s="23">
        <v>2.5268600000000001</v>
      </c>
      <c r="H99" s="23">
        <v>1</v>
      </c>
      <c r="I99" s="23">
        <v>4</v>
      </c>
      <c r="J99" s="23">
        <v>0</v>
      </c>
      <c r="K99" s="23">
        <f t="shared" si="3"/>
        <v>10.526859999999999</v>
      </c>
      <c r="L99" s="23">
        <f t="shared" si="4"/>
        <v>16043.701864106752</v>
      </c>
      <c r="M99" s="23">
        <v>0</v>
      </c>
      <c r="N99" s="23">
        <v>0</v>
      </c>
      <c r="O99" s="23">
        <v>17624.29</v>
      </c>
      <c r="P99" s="23">
        <f>O99+N99+M99+1</f>
        <v>17625.29</v>
      </c>
      <c r="Q99" s="23">
        <f>L99/P99</f>
        <v>0.9102659794027077</v>
      </c>
      <c r="R99" s="23">
        <f t="shared" si="5"/>
        <v>3.5050979573422749E-3</v>
      </c>
    </row>
    <row r="100" spans="1:18" x14ac:dyDescent="0.25">
      <c r="A100" s="23" t="s">
        <v>167</v>
      </c>
      <c r="B100" s="23" t="s">
        <v>168</v>
      </c>
      <c r="C100" s="23">
        <v>9260.4473025063544</v>
      </c>
      <c r="D100" s="23">
        <v>1</v>
      </c>
      <c r="E100" s="23">
        <v>1</v>
      </c>
      <c r="F100" s="23">
        <v>1</v>
      </c>
      <c r="G100" s="23">
        <v>96.241</v>
      </c>
      <c r="H100" s="23">
        <v>0</v>
      </c>
      <c r="I100" s="23">
        <v>3</v>
      </c>
      <c r="J100" s="23">
        <v>0</v>
      </c>
      <c r="K100" s="23">
        <f t="shared" si="3"/>
        <v>108.241</v>
      </c>
      <c r="L100" s="23">
        <f t="shared" si="4"/>
        <v>1002360.0764705903</v>
      </c>
      <c r="M100" s="23">
        <v>1</v>
      </c>
      <c r="N100" s="23">
        <v>0</v>
      </c>
      <c r="O100" s="23">
        <v>8879.7250000000004</v>
      </c>
      <c r="P100" s="23">
        <f>O100+N100+M100+1</f>
        <v>8881.7250000000004</v>
      </c>
      <c r="Q100" s="23">
        <f>L100/P100</f>
        <v>112.856463859283</v>
      </c>
      <c r="R100" s="23">
        <f t="shared" si="5"/>
        <v>0.43456854358723757</v>
      </c>
    </row>
    <row r="101" spans="1:18" x14ac:dyDescent="0.25">
      <c r="A101" s="23" t="s">
        <v>211</v>
      </c>
      <c r="B101" s="23" t="s">
        <v>212</v>
      </c>
      <c r="C101" s="23">
        <v>9605.9523510313884</v>
      </c>
      <c r="D101" s="23">
        <v>1</v>
      </c>
      <c r="E101" s="23">
        <v>1</v>
      </c>
      <c r="F101" s="23">
        <v>1</v>
      </c>
      <c r="G101" s="23">
        <v>28.733699999999999</v>
      </c>
      <c r="H101" s="23">
        <v>3</v>
      </c>
      <c r="I101" s="23">
        <v>4</v>
      </c>
      <c r="J101" s="23">
        <v>1</v>
      </c>
      <c r="K101" s="23">
        <f t="shared" si="3"/>
        <v>29.733699999999999</v>
      </c>
      <c r="L101" s="23">
        <f t="shared" si="4"/>
        <v>285620.50541986199</v>
      </c>
      <c r="M101" s="23">
        <v>0</v>
      </c>
      <c r="N101" s="23">
        <v>0</v>
      </c>
      <c r="O101" s="23">
        <v>13185.67</v>
      </c>
      <c r="P101" s="23">
        <f>O101+N101+M101+1</f>
        <v>13186.67</v>
      </c>
      <c r="Q101" s="23">
        <f>L101/P101</f>
        <v>21.659790183561277</v>
      </c>
      <c r="R101" s="23">
        <f t="shared" si="5"/>
        <v>8.3403849036167835E-2</v>
      </c>
    </row>
    <row r="102" spans="1:18" x14ac:dyDescent="0.25">
      <c r="A102" s="23" t="s">
        <v>371</v>
      </c>
      <c r="B102" s="23" t="s">
        <v>372</v>
      </c>
      <c r="C102" s="23">
        <v>2732.4571129373285</v>
      </c>
      <c r="D102" s="23">
        <v>1</v>
      </c>
      <c r="E102" s="23">
        <v>1</v>
      </c>
      <c r="F102" s="23">
        <v>1</v>
      </c>
      <c r="G102" s="23">
        <v>39.817</v>
      </c>
      <c r="H102" s="23">
        <v>1</v>
      </c>
      <c r="I102" s="23">
        <v>4</v>
      </c>
      <c r="J102" s="23">
        <v>1</v>
      </c>
      <c r="K102" s="23">
        <f t="shared" si="3"/>
        <v>46.817</v>
      </c>
      <c r="L102" s="23">
        <f t="shared" si="4"/>
        <v>127925.44465638691</v>
      </c>
      <c r="M102" s="23">
        <v>0</v>
      </c>
      <c r="N102" s="23">
        <v>0</v>
      </c>
      <c r="O102" s="23">
        <v>14992.39</v>
      </c>
      <c r="P102" s="23">
        <f>O102+N102+M102+1</f>
        <v>14993.39</v>
      </c>
      <c r="Q102" s="23">
        <f>L102/P102</f>
        <v>8.5321227992059772</v>
      </c>
      <c r="R102" s="23">
        <f t="shared" si="5"/>
        <v>3.2854052411047802E-2</v>
      </c>
    </row>
    <row r="103" spans="1:18" x14ac:dyDescent="0.25">
      <c r="A103" s="23" t="s">
        <v>295</v>
      </c>
      <c r="B103" s="23" t="s">
        <v>296</v>
      </c>
      <c r="C103" s="23">
        <v>3918.579173895535</v>
      </c>
      <c r="D103" s="23">
        <v>1</v>
      </c>
      <c r="E103" s="23">
        <v>1</v>
      </c>
      <c r="F103" s="23">
        <v>1</v>
      </c>
      <c r="G103" s="23">
        <v>42.431699999999999</v>
      </c>
      <c r="H103" s="23">
        <v>0</v>
      </c>
      <c r="I103" s="23">
        <v>4</v>
      </c>
      <c r="J103" s="23">
        <v>1</v>
      </c>
      <c r="K103" s="23">
        <f t="shared" si="3"/>
        <v>52.431699999999999</v>
      </c>
      <c r="L103" s="23">
        <f t="shared" si="4"/>
        <v>205457.76767193852</v>
      </c>
      <c r="M103" s="23">
        <v>0</v>
      </c>
      <c r="N103" s="23">
        <v>0</v>
      </c>
      <c r="O103" s="23">
        <v>10168.99</v>
      </c>
      <c r="P103" s="23">
        <f>O103+N103+M103+1</f>
        <v>10169.99</v>
      </c>
      <c r="Q103" s="23">
        <f>L103/P103</f>
        <v>20.202356902213133</v>
      </c>
      <c r="R103" s="23">
        <f t="shared" si="5"/>
        <v>7.7791811968971211E-2</v>
      </c>
    </row>
    <row r="104" spans="1:18" x14ac:dyDescent="0.25">
      <c r="A104" s="23" t="s">
        <v>225</v>
      </c>
      <c r="B104" s="23" t="s">
        <v>226</v>
      </c>
      <c r="C104" s="23">
        <v>792.55289059338145</v>
      </c>
      <c r="D104" s="23">
        <v>2</v>
      </c>
      <c r="E104" s="23">
        <v>1</v>
      </c>
      <c r="F104" s="23">
        <v>1</v>
      </c>
      <c r="G104" s="23">
        <v>72.879400000000004</v>
      </c>
      <c r="H104" s="23">
        <v>1</v>
      </c>
      <c r="I104" s="23">
        <v>4</v>
      </c>
      <c r="J104" s="23">
        <v>1</v>
      </c>
      <c r="K104" s="23">
        <f t="shared" si="3"/>
        <v>82.879400000000004</v>
      </c>
      <c r="L104" s="23">
        <f t="shared" si="4"/>
        <v>65686.308040645104</v>
      </c>
      <c r="M104" s="23">
        <v>0</v>
      </c>
      <c r="N104" s="23">
        <v>0</v>
      </c>
      <c r="O104" s="23">
        <v>9696.4380000000001</v>
      </c>
      <c r="P104" s="23">
        <f>O104+N104+M104+1</f>
        <v>9697.4380000000001</v>
      </c>
      <c r="Q104" s="23">
        <f>L104/P104</f>
        <v>6.7735733954313604</v>
      </c>
      <c r="R104" s="23">
        <f t="shared" si="5"/>
        <v>2.608252841418212E-2</v>
      </c>
    </row>
    <row r="105" spans="1:18" x14ac:dyDescent="0.25">
      <c r="A105" s="23" t="s">
        <v>285</v>
      </c>
      <c r="B105" s="23" t="s">
        <v>286</v>
      </c>
      <c r="C105" s="23">
        <v>45175.231893379838</v>
      </c>
      <c r="D105" s="23">
        <v>1</v>
      </c>
      <c r="E105" s="23">
        <v>0</v>
      </c>
      <c r="F105" s="23">
        <v>1</v>
      </c>
      <c r="G105" s="23">
        <v>100.408</v>
      </c>
      <c r="H105" s="23">
        <v>0</v>
      </c>
      <c r="I105" s="23">
        <v>1</v>
      </c>
      <c r="J105" s="23">
        <v>1</v>
      </c>
      <c r="K105" s="23">
        <f t="shared" si="3"/>
        <v>112.408</v>
      </c>
      <c r="L105" s="23">
        <f t="shared" si="4"/>
        <v>5078057.4666710412</v>
      </c>
      <c r="M105" s="23">
        <v>0</v>
      </c>
      <c r="N105" s="23">
        <v>0</v>
      </c>
      <c r="O105" s="23">
        <v>16644.240000000002</v>
      </c>
      <c r="P105" s="23">
        <f>O105+N105+M105+1</f>
        <v>16645.240000000002</v>
      </c>
      <c r="Q105" s="23">
        <f>L105/P105</f>
        <v>305.07565326009365</v>
      </c>
      <c r="R105" s="23">
        <f t="shared" si="5"/>
        <v>1.1747336199233478</v>
      </c>
    </row>
    <row r="106" spans="1:18" x14ac:dyDescent="0.25">
      <c r="A106" s="23" t="s">
        <v>247</v>
      </c>
      <c r="B106" s="23" t="s">
        <v>248</v>
      </c>
      <c r="C106" s="23">
        <v>2049.8496897614941</v>
      </c>
      <c r="D106" s="23">
        <v>1</v>
      </c>
      <c r="E106" s="23">
        <v>1</v>
      </c>
      <c r="F106" s="23">
        <v>1</v>
      </c>
      <c r="G106" s="23">
        <v>33.9086</v>
      </c>
      <c r="H106" s="23">
        <v>1</v>
      </c>
      <c r="I106" s="23">
        <v>4</v>
      </c>
      <c r="J106" s="23">
        <v>0</v>
      </c>
      <c r="K106" s="23">
        <f t="shared" si="3"/>
        <v>41.9086</v>
      </c>
      <c r="L106" s="23">
        <f t="shared" si="4"/>
        <v>85906.330708338559</v>
      </c>
      <c r="M106" s="23">
        <v>0</v>
      </c>
      <c r="N106" s="23">
        <v>0</v>
      </c>
      <c r="O106" s="23">
        <v>13914.87</v>
      </c>
      <c r="P106" s="23">
        <f>O106+N106+M106+1</f>
        <v>13915.87</v>
      </c>
      <c r="Q106" s="23">
        <f>L106/P106</f>
        <v>6.1732633826227579</v>
      </c>
      <c r="R106" s="23">
        <f t="shared" si="5"/>
        <v>2.377095636021144E-2</v>
      </c>
    </row>
    <row r="107" spans="1:18" x14ac:dyDescent="0.25">
      <c r="A107" s="23" t="s">
        <v>369</v>
      </c>
      <c r="B107" s="23" t="s">
        <v>370</v>
      </c>
      <c r="C107" s="23">
        <v>483.3392822026392</v>
      </c>
      <c r="D107" s="23">
        <v>1</v>
      </c>
      <c r="E107" s="23">
        <v>4</v>
      </c>
      <c r="F107" s="23">
        <v>1</v>
      </c>
      <c r="G107" s="23">
        <v>14.1351</v>
      </c>
      <c r="H107" s="23">
        <v>2</v>
      </c>
      <c r="I107" s="23">
        <v>4</v>
      </c>
      <c r="J107" s="23">
        <v>1</v>
      </c>
      <c r="K107" s="23">
        <f t="shared" si="3"/>
        <v>21.135100000000001</v>
      </c>
      <c r="L107" s="23">
        <f t="shared" si="4"/>
        <v>10215.424063281</v>
      </c>
      <c r="M107" s="23">
        <v>0</v>
      </c>
      <c r="N107" s="23">
        <v>0</v>
      </c>
      <c r="O107" s="23">
        <v>15941.6</v>
      </c>
      <c r="P107" s="23">
        <f>O107+N107+M107+1</f>
        <v>15942.6</v>
      </c>
      <c r="Q107" s="23">
        <f>L107/P107</f>
        <v>0.64076274028583791</v>
      </c>
      <c r="R107" s="23">
        <f t="shared" si="5"/>
        <v>2.4673405608222911E-3</v>
      </c>
    </row>
    <row r="108" spans="1:18" x14ac:dyDescent="0.25">
      <c r="A108" s="23" t="s">
        <v>315</v>
      </c>
      <c r="B108" s="23" t="s">
        <v>316</v>
      </c>
      <c r="C108" s="23">
        <v>2730.4303237014983</v>
      </c>
      <c r="D108" s="23">
        <v>2</v>
      </c>
      <c r="E108" s="23">
        <v>2</v>
      </c>
      <c r="F108" s="23">
        <v>1</v>
      </c>
      <c r="G108" s="23">
        <v>17.692299999999999</v>
      </c>
      <c r="H108" s="23">
        <v>1</v>
      </c>
      <c r="I108" s="23">
        <v>4</v>
      </c>
      <c r="J108" s="23">
        <v>1</v>
      </c>
      <c r="K108" s="23">
        <f t="shared" si="3"/>
        <v>28.692299999999999</v>
      </c>
      <c r="L108" s="23">
        <f t="shared" si="4"/>
        <v>78342.325976740496</v>
      </c>
      <c r="M108" s="23">
        <v>1</v>
      </c>
      <c r="N108" s="23">
        <v>0</v>
      </c>
      <c r="O108" s="23">
        <v>15205.16</v>
      </c>
      <c r="P108" s="23">
        <f>O108+N108+M108+1</f>
        <v>15207.16</v>
      </c>
      <c r="Q108" s="23">
        <f>L108/P108</f>
        <v>5.1516736837608397</v>
      </c>
      <c r="R108" s="23">
        <f t="shared" si="5"/>
        <v>1.9837191891641025E-2</v>
      </c>
    </row>
    <row r="109" spans="1:18" x14ac:dyDescent="0.25">
      <c r="A109" s="23" t="s">
        <v>171</v>
      </c>
      <c r="B109" s="23" t="s">
        <v>172</v>
      </c>
      <c r="C109" s="23">
        <v>16028.751364553209</v>
      </c>
      <c r="D109" s="23">
        <v>3</v>
      </c>
      <c r="E109" s="23">
        <v>1</v>
      </c>
      <c r="F109" s="23">
        <v>1</v>
      </c>
      <c r="G109" s="23">
        <v>48.560699999999997</v>
      </c>
      <c r="H109" s="23">
        <v>0</v>
      </c>
      <c r="I109" s="23">
        <v>3</v>
      </c>
      <c r="J109" s="23">
        <v>0</v>
      </c>
      <c r="K109" s="23">
        <f t="shared" si="3"/>
        <v>66.560699999999997</v>
      </c>
      <c r="L109" s="23">
        <f t="shared" si="4"/>
        <v>1066884.9109506167</v>
      </c>
      <c r="M109" s="23">
        <v>0</v>
      </c>
      <c r="N109" s="23">
        <v>0</v>
      </c>
      <c r="O109" s="23">
        <v>11549.48</v>
      </c>
      <c r="P109" s="23">
        <f>O109+N109+M109+1</f>
        <v>11550.48</v>
      </c>
      <c r="Q109" s="23">
        <f>L109/P109</f>
        <v>92.367149326315158</v>
      </c>
      <c r="R109" s="23">
        <f t="shared" si="5"/>
        <v>0.35567176380867943</v>
      </c>
    </row>
    <row r="110" spans="1:18" x14ac:dyDescent="0.25">
      <c r="A110" s="23" t="s">
        <v>191</v>
      </c>
      <c r="B110" s="23" t="s">
        <v>192</v>
      </c>
      <c r="C110" s="23">
        <v>13630.307973794545</v>
      </c>
      <c r="D110" s="23">
        <v>1</v>
      </c>
      <c r="E110" s="23">
        <v>1</v>
      </c>
      <c r="F110" s="23">
        <v>1</v>
      </c>
      <c r="G110" s="23">
        <v>66.412000000000006</v>
      </c>
      <c r="H110" s="23">
        <v>2</v>
      </c>
      <c r="I110" s="23">
        <v>4</v>
      </c>
      <c r="J110" s="23">
        <v>1</v>
      </c>
      <c r="K110" s="23">
        <f t="shared" si="3"/>
        <v>70.412000000000006</v>
      </c>
      <c r="L110" s="23">
        <f t="shared" si="4"/>
        <v>959737.24505082157</v>
      </c>
      <c r="M110" s="23">
        <v>0</v>
      </c>
      <c r="N110" s="23">
        <v>0</v>
      </c>
      <c r="O110" s="23">
        <v>14303.46</v>
      </c>
      <c r="P110" s="23">
        <f>O110+N110+M110+1</f>
        <v>14304.46</v>
      </c>
      <c r="Q110" s="23">
        <f>L110/P110</f>
        <v>67.093566974972958</v>
      </c>
      <c r="R110" s="23">
        <f t="shared" si="5"/>
        <v>0.25835253637524364</v>
      </c>
    </row>
    <row r="111" spans="1:18" x14ac:dyDescent="0.25">
      <c r="A111" s="23" t="s">
        <v>239</v>
      </c>
      <c r="B111" s="23" t="s">
        <v>240</v>
      </c>
      <c r="C111" s="23">
        <v>2679.3455878142722</v>
      </c>
      <c r="D111" s="23">
        <v>2</v>
      </c>
      <c r="E111" s="23">
        <v>1</v>
      </c>
      <c r="F111" s="23">
        <v>1</v>
      </c>
      <c r="G111" s="23">
        <v>31.6264</v>
      </c>
      <c r="H111" s="23">
        <v>1</v>
      </c>
      <c r="I111" s="23">
        <v>4</v>
      </c>
      <c r="J111" s="23">
        <v>0</v>
      </c>
      <c r="K111" s="23">
        <f t="shared" si="3"/>
        <v>42.626400000000004</v>
      </c>
      <c r="L111" s="23">
        <f t="shared" si="4"/>
        <v>114210.8567644063</v>
      </c>
      <c r="M111" s="23">
        <v>1</v>
      </c>
      <c r="N111" s="23">
        <v>1</v>
      </c>
      <c r="O111" s="23">
        <v>2878.8130000000001</v>
      </c>
      <c r="P111" s="23">
        <f>O111+N111+M111+1</f>
        <v>2881.8130000000001</v>
      </c>
      <c r="Q111" s="23">
        <f>L111/P111</f>
        <v>39.631598845728817</v>
      </c>
      <c r="R111" s="23">
        <f t="shared" si="5"/>
        <v>0.1526066438861346</v>
      </c>
    </row>
    <row r="112" spans="1:18" x14ac:dyDescent="0.25">
      <c r="A112" s="23" t="s">
        <v>293</v>
      </c>
      <c r="B112" s="23" t="s">
        <v>294</v>
      </c>
      <c r="C112" s="23">
        <v>5406.7038570833838</v>
      </c>
      <c r="D112" s="23">
        <v>1</v>
      </c>
      <c r="E112" s="23">
        <v>1</v>
      </c>
      <c r="F112" s="23">
        <v>1</v>
      </c>
      <c r="G112" s="23">
        <v>23.5931</v>
      </c>
      <c r="H112" s="23">
        <v>1</v>
      </c>
      <c r="I112" s="23">
        <v>4</v>
      </c>
      <c r="J112" s="23">
        <v>1</v>
      </c>
      <c r="K112" s="23">
        <f t="shared" si="3"/>
        <v>30.5931</v>
      </c>
      <c r="L112" s="23">
        <f t="shared" si="4"/>
        <v>165407.83177013768</v>
      </c>
      <c r="M112" s="23">
        <v>0</v>
      </c>
      <c r="N112" s="23">
        <v>0</v>
      </c>
      <c r="O112" s="23">
        <v>12727.53</v>
      </c>
      <c r="P112" s="23">
        <f>O112+N112+M112+1</f>
        <v>12728.53</v>
      </c>
      <c r="Q112" s="23">
        <f>L112/P112</f>
        <v>12.995045914189436</v>
      </c>
      <c r="R112" s="23">
        <f t="shared" si="5"/>
        <v>5.0039120345113243E-2</v>
      </c>
    </row>
    <row r="113" spans="1:18" x14ac:dyDescent="0.25">
      <c r="A113" s="23" t="s">
        <v>257</v>
      </c>
      <c r="B113" s="23" t="s">
        <v>258</v>
      </c>
      <c r="C113" s="23">
        <v>6229.1016961259556</v>
      </c>
      <c r="D113" s="23">
        <v>1</v>
      </c>
      <c r="E113" s="23">
        <v>1</v>
      </c>
      <c r="F113" s="23">
        <v>1</v>
      </c>
      <c r="G113" s="23">
        <v>33.991399999999999</v>
      </c>
      <c r="H113" s="23">
        <v>1</v>
      </c>
      <c r="I113" s="23">
        <v>4</v>
      </c>
      <c r="J113" s="23">
        <v>1</v>
      </c>
      <c r="K113" s="23">
        <f t="shared" si="3"/>
        <v>40.991399999999999</v>
      </c>
      <c r="L113" s="23">
        <f t="shared" si="4"/>
        <v>255339.59926657748</v>
      </c>
      <c r="M113" s="23">
        <v>0</v>
      </c>
      <c r="N113" s="23">
        <v>0</v>
      </c>
      <c r="O113" s="23">
        <v>12861.16</v>
      </c>
      <c r="P113" s="23">
        <f>O113+N113+M113+1</f>
        <v>12862.16</v>
      </c>
      <c r="Q113" s="23">
        <f>L113/P113</f>
        <v>19.851999918099096</v>
      </c>
      <c r="R113" s="23">
        <f t="shared" si="5"/>
        <v>7.6442716674687536E-2</v>
      </c>
    </row>
    <row r="114" spans="1:18" x14ac:dyDescent="0.25">
      <c r="A114" s="23" t="s">
        <v>231</v>
      </c>
      <c r="B114" s="23" t="s">
        <v>232</v>
      </c>
      <c r="C114" s="23">
        <v>3001.0403710685655</v>
      </c>
      <c r="D114" s="23">
        <v>3</v>
      </c>
      <c r="E114" s="23">
        <v>2</v>
      </c>
      <c r="F114" s="23">
        <v>1</v>
      </c>
      <c r="G114" s="23">
        <v>62.793599999999998</v>
      </c>
      <c r="H114" s="23">
        <v>4</v>
      </c>
      <c r="I114" s="23">
        <v>4</v>
      </c>
      <c r="J114" s="23">
        <v>1</v>
      </c>
      <c r="K114" s="23">
        <f t="shared" si="3"/>
        <v>67.793599999999998</v>
      </c>
      <c r="L114" s="23">
        <f t="shared" si="4"/>
        <v>203451.33050007391</v>
      </c>
      <c r="M114" s="23">
        <v>1</v>
      </c>
      <c r="N114" s="23">
        <v>0</v>
      </c>
      <c r="O114" s="23">
        <v>6300.2820000000002</v>
      </c>
      <c r="P114" s="23">
        <f>O114+N114+M114+1</f>
        <v>6302.2820000000002</v>
      </c>
      <c r="Q114" s="23">
        <f>L114/P114</f>
        <v>32.282168665266632</v>
      </c>
      <c r="R114" s="23">
        <f t="shared" si="5"/>
        <v>0.12430670376306087</v>
      </c>
    </row>
    <row r="115" spans="1:18" x14ac:dyDescent="0.25">
      <c r="A115" s="23" t="s">
        <v>203</v>
      </c>
      <c r="B115" s="23" t="s">
        <v>204</v>
      </c>
      <c r="C115" s="23">
        <v>12572.426604556118</v>
      </c>
      <c r="D115" s="23">
        <v>1</v>
      </c>
      <c r="E115" s="23">
        <v>1</v>
      </c>
      <c r="F115" s="23">
        <v>2</v>
      </c>
      <c r="G115" s="23">
        <v>53.572099999999999</v>
      </c>
      <c r="H115" s="23">
        <v>0</v>
      </c>
      <c r="I115" s="23">
        <v>2</v>
      </c>
      <c r="J115" s="23">
        <v>1</v>
      </c>
      <c r="K115" s="23">
        <f t="shared" si="3"/>
        <v>66.572100000000006</v>
      </c>
      <c r="L115" s="23">
        <f t="shared" si="4"/>
        <v>836972.84116117039</v>
      </c>
      <c r="M115" s="23">
        <v>0</v>
      </c>
      <c r="N115" s="23">
        <v>0</v>
      </c>
      <c r="O115" s="23">
        <v>15575.86</v>
      </c>
      <c r="P115" s="23">
        <f>O115+N115+M115+1</f>
        <v>15576.86</v>
      </c>
      <c r="Q115" s="23">
        <f>L115/P115</f>
        <v>53.731807383591452</v>
      </c>
      <c r="R115" s="23">
        <f t="shared" si="5"/>
        <v>0.2069013371543508</v>
      </c>
    </row>
    <row r="116" spans="1:18" x14ac:dyDescent="0.25">
      <c r="A116" s="23" t="s">
        <v>137</v>
      </c>
      <c r="B116" s="23" t="s">
        <v>138</v>
      </c>
      <c r="C116" s="23">
        <v>19242.366471098059</v>
      </c>
      <c r="D116" s="23">
        <v>1</v>
      </c>
      <c r="E116" s="23">
        <v>1</v>
      </c>
      <c r="F116" s="23">
        <v>1</v>
      </c>
      <c r="G116" s="23">
        <v>80.182199999999995</v>
      </c>
      <c r="H116" s="23">
        <v>0</v>
      </c>
      <c r="I116" s="23">
        <v>2</v>
      </c>
      <c r="J116" s="23">
        <v>1</v>
      </c>
      <c r="K116" s="23">
        <f t="shared" si="3"/>
        <v>92.182199999999995</v>
      </c>
      <c r="L116" s="23">
        <f t="shared" si="4"/>
        <v>1773803.6745120555</v>
      </c>
      <c r="M116" s="23">
        <v>0</v>
      </c>
      <c r="N116" s="23">
        <v>0</v>
      </c>
      <c r="O116" s="23">
        <v>18069.91</v>
      </c>
      <c r="P116" s="23">
        <f>O116+N116+M116+1</f>
        <v>18070.91</v>
      </c>
      <c r="Q116" s="23">
        <f>L116/P116</f>
        <v>98.157960750845163</v>
      </c>
      <c r="R116" s="23">
        <f t="shared" si="5"/>
        <v>0.37797003898841647</v>
      </c>
    </row>
    <row r="117" spans="1:18" x14ac:dyDescent="0.25">
      <c r="A117" s="23" t="s">
        <v>129</v>
      </c>
      <c r="B117" s="23" t="s">
        <v>130</v>
      </c>
      <c r="C117" s="23">
        <v>63039.016554807509</v>
      </c>
      <c r="D117" s="23">
        <v>1</v>
      </c>
      <c r="E117" s="23">
        <v>1</v>
      </c>
      <c r="F117" s="23">
        <v>1</v>
      </c>
      <c r="G117" s="23">
        <v>85.282200000000003</v>
      </c>
      <c r="H117" s="23">
        <v>0</v>
      </c>
      <c r="I117" s="23">
        <v>2</v>
      </c>
      <c r="J117" s="23">
        <v>1</v>
      </c>
      <c r="K117" s="23">
        <f t="shared" si="3"/>
        <v>97.282200000000003</v>
      </c>
      <c r="L117" s="23">
        <f t="shared" si="4"/>
        <v>6132574.2162880953</v>
      </c>
      <c r="M117" s="23">
        <v>0</v>
      </c>
      <c r="N117" s="23">
        <v>0</v>
      </c>
      <c r="O117" s="23">
        <v>12257.15</v>
      </c>
      <c r="P117" s="23">
        <f>O117+N117+M117+1</f>
        <v>12258.15</v>
      </c>
      <c r="Q117" s="23">
        <f>L117/P117</f>
        <v>500.28546039068664</v>
      </c>
      <c r="R117" s="23">
        <f t="shared" si="5"/>
        <v>1.9264144601494035</v>
      </c>
    </row>
    <row r="118" spans="1:18" x14ac:dyDescent="0.25">
      <c r="A118" s="23" t="s">
        <v>251</v>
      </c>
      <c r="B118" s="23" t="s">
        <v>252</v>
      </c>
      <c r="C118" s="23">
        <v>9313.0136248499603</v>
      </c>
      <c r="D118" s="23">
        <v>1</v>
      </c>
      <c r="E118" s="23">
        <v>2</v>
      </c>
      <c r="F118" s="23">
        <v>1</v>
      </c>
      <c r="G118" s="23">
        <v>48.272300000000001</v>
      </c>
      <c r="H118" s="23">
        <v>4</v>
      </c>
      <c r="I118" s="23">
        <v>4</v>
      </c>
      <c r="J118" s="23">
        <v>1</v>
      </c>
      <c r="K118" s="23">
        <f t="shared" si="3"/>
        <v>47.272300000000001</v>
      </c>
      <c r="L118" s="23">
        <f t="shared" si="4"/>
        <v>440247.57397799479</v>
      </c>
      <c r="M118" s="23">
        <v>0</v>
      </c>
      <c r="N118" s="23">
        <v>0</v>
      </c>
      <c r="O118" s="23">
        <v>14491.46</v>
      </c>
      <c r="P118" s="23">
        <f>O118+N118+M118+1</f>
        <v>14492.46</v>
      </c>
      <c r="Q118" s="23">
        <f>L118/P118</f>
        <v>30.37769805664427</v>
      </c>
      <c r="R118" s="23">
        <f t="shared" si="5"/>
        <v>0.11697329112197676</v>
      </c>
    </row>
    <row r="119" spans="1:18" x14ac:dyDescent="0.25">
      <c r="A119" s="23" t="s">
        <v>193</v>
      </c>
      <c r="B119" s="23" t="s">
        <v>194</v>
      </c>
      <c r="C119" s="23">
        <v>4073.6660098064222</v>
      </c>
      <c r="D119" s="23">
        <v>2</v>
      </c>
      <c r="E119" s="23">
        <v>1</v>
      </c>
      <c r="F119" s="23">
        <v>1</v>
      </c>
      <c r="G119" s="23">
        <v>39.668399999999998</v>
      </c>
      <c r="H119" s="23">
        <v>0</v>
      </c>
      <c r="I119" s="23">
        <v>3</v>
      </c>
      <c r="J119" s="23">
        <v>1</v>
      </c>
      <c r="K119" s="23">
        <f t="shared" si="3"/>
        <v>53.668399999999998</v>
      </c>
      <c r="L119" s="23">
        <f t="shared" si="4"/>
        <v>218627.13688069498</v>
      </c>
      <c r="M119" s="23">
        <v>1</v>
      </c>
      <c r="N119" s="23">
        <v>0</v>
      </c>
      <c r="O119" s="23">
        <v>3294.84</v>
      </c>
      <c r="P119" s="23">
        <f>O119+N119+M119+1</f>
        <v>3296.84</v>
      </c>
      <c r="Q119" s="23">
        <f>L119/P119</f>
        <v>66.314148360458788</v>
      </c>
      <c r="R119" s="23">
        <f t="shared" si="5"/>
        <v>0.25535128327398987</v>
      </c>
    </row>
    <row r="120" spans="1:18" x14ac:dyDescent="0.25">
      <c r="A120" s="23" t="s">
        <v>177</v>
      </c>
      <c r="B120" s="23" t="s">
        <v>178</v>
      </c>
      <c r="C120" s="23">
        <v>20627.932782067484</v>
      </c>
      <c r="D120" s="23">
        <v>1</v>
      </c>
      <c r="E120" s="23">
        <v>1</v>
      </c>
      <c r="F120" s="23">
        <v>1</v>
      </c>
      <c r="G120" s="23">
        <v>40.095100000000002</v>
      </c>
      <c r="H120" s="23">
        <v>0</v>
      </c>
      <c r="I120" s="23">
        <v>3</v>
      </c>
      <c r="J120" s="23">
        <v>1</v>
      </c>
      <c r="K120" s="23">
        <f t="shared" si="3"/>
        <v>51.095100000000002</v>
      </c>
      <c r="L120" s="23">
        <f t="shared" si="4"/>
        <v>1053986.2882930164</v>
      </c>
      <c r="M120" s="23">
        <v>0</v>
      </c>
      <c r="N120" s="23">
        <v>0</v>
      </c>
      <c r="O120" s="23">
        <v>12640.23</v>
      </c>
      <c r="P120" s="23">
        <f>O120+N120+M120+1</f>
        <v>12641.23</v>
      </c>
      <c r="Q120" s="23">
        <f>L120/P120</f>
        <v>83.376877747894497</v>
      </c>
      <c r="R120" s="23">
        <f t="shared" si="5"/>
        <v>0.32105354972783273</v>
      </c>
    </row>
    <row r="121" spans="1:18" x14ac:dyDescent="0.25">
      <c r="A121" s="23" t="s">
        <v>321</v>
      </c>
      <c r="B121" s="23" t="s">
        <v>322</v>
      </c>
      <c r="C121" s="23">
        <v>1219.2486624303667</v>
      </c>
      <c r="D121" s="23">
        <v>1</v>
      </c>
      <c r="E121" s="23">
        <v>1</v>
      </c>
      <c r="F121" s="23">
        <v>1</v>
      </c>
      <c r="G121" s="23">
        <v>27.8123</v>
      </c>
      <c r="H121" s="23">
        <v>2</v>
      </c>
      <c r="I121" s="23">
        <v>3</v>
      </c>
      <c r="J121" s="23">
        <v>1</v>
      </c>
      <c r="K121" s="23">
        <f t="shared" si="3"/>
        <v>32.8123</v>
      </c>
      <c r="L121" s="23">
        <f t="shared" si="4"/>
        <v>40006.352886263921</v>
      </c>
      <c r="M121" s="23">
        <v>0</v>
      </c>
      <c r="N121" s="23">
        <v>0</v>
      </c>
      <c r="O121" s="23">
        <v>17371.34</v>
      </c>
      <c r="P121" s="23">
        <f>O121+N121+M121+1</f>
        <v>17372.34</v>
      </c>
      <c r="Q121" s="23">
        <f>L121/P121</f>
        <v>2.3028764625988165</v>
      </c>
      <c r="R121" s="23">
        <f t="shared" si="5"/>
        <v>8.8675263798864822E-3</v>
      </c>
    </row>
    <row r="122" spans="1:18" x14ac:dyDescent="0.25">
      <c r="A122" s="23" t="s">
        <v>141</v>
      </c>
      <c r="B122" s="23" t="s">
        <v>142</v>
      </c>
      <c r="C122" s="23">
        <v>14745.341441560689</v>
      </c>
      <c r="D122" s="23">
        <v>2</v>
      </c>
      <c r="E122" s="23">
        <v>1</v>
      </c>
      <c r="F122" s="23">
        <v>1</v>
      </c>
      <c r="G122" s="23">
        <v>61.873100000000001</v>
      </c>
      <c r="H122" s="23">
        <v>0</v>
      </c>
      <c r="I122" s="23">
        <v>3</v>
      </c>
      <c r="J122" s="23">
        <v>1</v>
      </c>
      <c r="K122" s="23">
        <f t="shared" si="3"/>
        <v>75.873099999999994</v>
      </c>
      <c r="L122" s="23">
        <f t="shared" si="4"/>
        <v>1118774.7657296783</v>
      </c>
      <c r="M122" s="23">
        <v>1</v>
      </c>
      <c r="N122" s="23">
        <v>0</v>
      </c>
      <c r="O122" s="23">
        <v>10050.98</v>
      </c>
      <c r="P122" s="23">
        <f>O122+N122+M122+1</f>
        <v>10052.98</v>
      </c>
      <c r="Q122" s="23">
        <f>L122/P122</f>
        <v>111.28787341959085</v>
      </c>
      <c r="R122" s="23">
        <f t="shared" si="5"/>
        <v>0.42852848137412569</v>
      </c>
    </row>
    <row r="123" spans="1:18" x14ac:dyDescent="0.25">
      <c r="A123" s="23" t="s">
        <v>337</v>
      </c>
      <c r="B123" s="23" t="s">
        <v>338</v>
      </c>
      <c r="C123" s="23">
        <v>588.22845270284938</v>
      </c>
      <c r="D123" s="23">
        <v>2</v>
      </c>
      <c r="E123" s="23">
        <v>1</v>
      </c>
      <c r="F123" s="23">
        <v>1</v>
      </c>
      <c r="G123" s="23">
        <v>17.799199999999999</v>
      </c>
      <c r="H123" s="23">
        <v>2</v>
      </c>
      <c r="I123" s="23">
        <v>4</v>
      </c>
      <c r="J123" s="23">
        <v>0</v>
      </c>
      <c r="K123" s="23">
        <f t="shared" si="3"/>
        <v>25.799199999999999</v>
      </c>
      <c r="L123" s="23">
        <f t="shared" si="4"/>
        <v>15175.82349697135</v>
      </c>
      <c r="M123" s="23">
        <v>1</v>
      </c>
      <c r="N123" s="23">
        <v>0</v>
      </c>
      <c r="O123" s="23">
        <v>16555.27</v>
      </c>
      <c r="P123" s="23">
        <f>O123+N123+M123+1</f>
        <v>16557.27</v>
      </c>
      <c r="Q123" s="23">
        <f>L123/P123</f>
        <v>0.91656556285977997</v>
      </c>
      <c r="R123" s="23">
        <f t="shared" si="5"/>
        <v>3.5293553256358582E-3</v>
      </c>
    </row>
    <row r="124" spans="1:18" x14ac:dyDescent="0.25">
      <c r="A124" s="23" t="s">
        <v>103</v>
      </c>
      <c r="B124" s="23" t="s">
        <v>104</v>
      </c>
      <c r="C124" s="23">
        <v>55646.618746950466</v>
      </c>
      <c r="D124" s="23">
        <v>2</v>
      </c>
      <c r="E124" s="23">
        <v>0</v>
      </c>
      <c r="F124" s="23">
        <v>1</v>
      </c>
      <c r="G124" s="23">
        <v>118.94</v>
      </c>
      <c r="H124" s="23">
        <v>0</v>
      </c>
      <c r="I124" s="23">
        <v>1</v>
      </c>
      <c r="J124" s="23">
        <v>1</v>
      </c>
      <c r="K124" s="23">
        <f t="shared" si="3"/>
        <v>133.94</v>
      </c>
      <c r="L124" s="23">
        <f t="shared" si="4"/>
        <v>7453308.1149665453</v>
      </c>
      <c r="M124" s="23">
        <v>1</v>
      </c>
      <c r="N124" s="23">
        <v>0</v>
      </c>
      <c r="O124" s="23">
        <v>6217.6660000000002</v>
      </c>
      <c r="P124" s="23">
        <f>O124+N124+M124+1</f>
        <v>6219.6660000000002</v>
      </c>
      <c r="Q124" s="23">
        <f>L124/P124</f>
        <v>1198.3453958727921</v>
      </c>
      <c r="R124" s="23">
        <f t="shared" si="5"/>
        <v>4.6143853492364721</v>
      </c>
    </row>
    <row r="125" spans="1:18" x14ac:dyDescent="0.25">
      <c r="A125" s="23" t="s">
        <v>187</v>
      </c>
      <c r="B125" s="23" t="s">
        <v>188</v>
      </c>
      <c r="C125" s="23">
        <v>16309.073235591984</v>
      </c>
      <c r="D125" s="23">
        <v>1</v>
      </c>
      <c r="E125" s="23">
        <v>1</v>
      </c>
      <c r="F125" s="23">
        <v>1</v>
      </c>
      <c r="G125" s="23">
        <v>49.807400000000001</v>
      </c>
      <c r="H125" s="23">
        <v>0</v>
      </c>
      <c r="I125" s="23">
        <v>3</v>
      </c>
      <c r="J125" s="23">
        <v>1</v>
      </c>
      <c r="K125" s="23">
        <f t="shared" si="3"/>
        <v>60.807400000000001</v>
      </c>
      <c r="L125" s="23">
        <f t="shared" si="4"/>
        <v>991712.33986593608</v>
      </c>
      <c r="M125" s="23">
        <v>0</v>
      </c>
      <c r="N125" s="23">
        <v>0</v>
      </c>
      <c r="O125" s="23">
        <v>15872.67</v>
      </c>
      <c r="P125" s="23">
        <f>O125+N125+M125+1</f>
        <v>15873.67</v>
      </c>
      <c r="Q125" s="23">
        <f>L125/P125</f>
        <v>62.475302804325409</v>
      </c>
      <c r="R125" s="23">
        <f t="shared" si="5"/>
        <v>0.24056930743195662</v>
      </c>
    </row>
    <row r="126" spans="1:18" x14ac:dyDescent="0.25">
      <c r="A126" s="23" t="s">
        <v>169</v>
      </c>
      <c r="B126" s="23" t="s">
        <v>170</v>
      </c>
      <c r="C126" s="23">
        <v>20881.766768694673</v>
      </c>
      <c r="D126" s="23">
        <v>1</v>
      </c>
      <c r="E126" s="23">
        <v>1</v>
      </c>
      <c r="F126" s="23">
        <v>1</v>
      </c>
      <c r="G126" s="23">
        <v>53.392600000000002</v>
      </c>
      <c r="H126" s="23">
        <v>0</v>
      </c>
      <c r="I126" s="23">
        <v>3</v>
      </c>
      <c r="J126" s="23">
        <v>1</v>
      </c>
      <c r="K126" s="23">
        <f t="shared" si="3"/>
        <v>64.392600000000002</v>
      </c>
      <c r="L126" s="23">
        <f t="shared" si="4"/>
        <v>1344631.2548298487</v>
      </c>
      <c r="M126" s="23">
        <v>0</v>
      </c>
      <c r="N126" s="23">
        <v>0</v>
      </c>
      <c r="O126" s="23">
        <v>16081.15</v>
      </c>
      <c r="P126" s="23">
        <f>O126+N126+M126+1</f>
        <v>16082.15</v>
      </c>
      <c r="Q126" s="23">
        <f>L126/P126</f>
        <v>83.610167473245099</v>
      </c>
      <c r="R126" s="23">
        <f t="shared" si="5"/>
        <v>0.32195186226317751</v>
      </c>
    </row>
    <row r="127" spans="1:18" x14ac:dyDescent="0.25">
      <c r="A127" s="23" t="s">
        <v>227</v>
      </c>
      <c r="B127" s="23" t="s">
        <v>228</v>
      </c>
      <c r="C127" s="23">
        <v>1914.4679297570483</v>
      </c>
      <c r="D127" s="23">
        <v>2</v>
      </c>
      <c r="E127" s="23">
        <v>1</v>
      </c>
      <c r="F127" s="23">
        <v>1</v>
      </c>
      <c r="G127" s="23">
        <v>35.991399999999999</v>
      </c>
      <c r="H127" s="23">
        <v>0</v>
      </c>
      <c r="I127" s="23">
        <v>4</v>
      </c>
      <c r="J127" s="23">
        <v>0</v>
      </c>
      <c r="K127" s="23">
        <f t="shared" si="3"/>
        <v>49.991399999999999</v>
      </c>
      <c r="L127" s="23">
        <f t="shared" si="4"/>
        <v>95706.932063656495</v>
      </c>
      <c r="M127" s="23">
        <v>1</v>
      </c>
      <c r="N127" s="23">
        <v>0</v>
      </c>
      <c r="O127" s="23">
        <v>3077.9380000000001</v>
      </c>
      <c r="P127" s="23">
        <f>O127+N127+M127+1</f>
        <v>3079.9380000000001</v>
      </c>
      <c r="Q127" s="23">
        <f>L127/P127</f>
        <v>31.074304763166172</v>
      </c>
      <c r="R127" s="23">
        <f t="shared" si="5"/>
        <v>0.11965566616328391</v>
      </c>
    </row>
    <row r="128" spans="1:18" x14ac:dyDescent="0.25">
      <c r="A128" s="23" t="s">
        <v>165</v>
      </c>
      <c r="B128" s="23" t="s">
        <v>166</v>
      </c>
      <c r="C128" s="23">
        <v>5734.6336291533071</v>
      </c>
      <c r="D128" s="23">
        <v>2</v>
      </c>
      <c r="E128" s="23">
        <v>1</v>
      </c>
      <c r="F128" s="23">
        <v>1</v>
      </c>
      <c r="G128" s="23">
        <v>59.515900000000002</v>
      </c>
      <c r="H128" s="23">
        <v>2</v>
      </c>
      <c r="I128" s="23">
        <v>3</v>
      </c>
      <c r="J128" s="23">
        <v>1</v>
      </c>
      <c r="K128" s="23">
        <f t="shared" si="3"/>
        <v>67.515900000000002</v>
      </c>
      <c r="L128" s="23">
        <f t="shared" si="4"/>
        <v>387178.95064255176</v>
      </c>
      <c r="M128" s="23">
        <v>1</v>
      </c>
      <c r="N128" s="23">
        <v>0</v>
      </c>
      <c r="O128" s="23">
        <v>10827.98</v>
      </c>
      <c r="P128" s="23">
        <f>O128+N128+M128+1</f>
        <v>10829.98</v>
      </c>
      <c r="Q128" s="23">
        <f>L128/P128</f>
        <v>35.75066164873359</v>
      </c>
      <c r="R128" s="23">
        <f t="shared" si="5"/>
        <v>0.13766258868735895</v>
      </c>
    </row>
    <row r="129" spans="1:18" x14ac:dyDescent="0.25">
      <c r="A129" s="23" t="s">
        <v>131</v>
      </c>
      <c r="B129" s="23" t="s">
        <v>132</v>
      </c>
      <c r="C129" s="23">
        <v>25732.018364745443</v>
      </c>
      <c r="D129" s="23">
        <v>1</v>
      </c>
      <c r="E129" s="23">
        <v>0</v>
      </c>
      <c r="F129" s="23">
        <v>1</v>
      </c>
      <c r="G129" s="23">
        <v>95.500900000000001</v>
      </c>
      <c r="H129" s="23">
        <v>1</v>
      </c>
      <c r="I129" s="23">
        <v>2</v>
      </c>
      <c r="J129" s="23">
        <v>1</v>
      </c>
      <c r="K129" s="23">
        <f t="shared" si="3"/>
        <v>103.5009</v>
      </c>
      <c r="L129" s="23">
        <f t="shared" si="4"/>
        <v>2663287.0595676815</v>
      </c>
      <c r="M129" s="23">
        <v>0</v>
      </c>
      <c r="N129" s="23">
        <v>0</v>
      </c>
      <c r="O129" s="23">
        <v>17591.48</v>
      </c>
      <c r="P129" s="23">
        <f>O129+N129+M129+1</f>
        <v>17592.48</v>
      </c>
      <c r="Q129" s="23">
        <f>L129/P129</f>
        <v>151.38781226795095</v>
      </c>
      <c r="R129" s="23">
        <f t="shared" si="5"/>
        <v>0.58293852956593561</v>
      </c>
    </row>
    <row r="130" spans="1:18" x14ac:dyDescent="0.25">
      <c r="A130" s="23" t="s">
        <v>249</v>
      </c>
      <c r="B130" s="23" t="s">
        <v>250</v>
      </c>
      <c r="C130" s="23">
        <v>3843.780671844419</v>
      </c>
      <c r="D130" s="23">
        <v>2</v>
      </c>
      <c r="E130" s="23">
        <v>4</v>
      </c>
      <c r="F130" s="23">
        <v>1</v>
      </c>
      <c r="G130" s="23">
        <v>34.765999999999998</v>
      </c>
      <c r="H130" s="23">
        <v>2</v>
      </c>
      <c r="I130" s="23">
        <v>4</v>
      </c>
      <c r="J130" s="23">
        <v>1</v>
      </c>
      <c r="K130" s="23">
        <f t="shared" ref="K130:K153" si="6">(3*D130)+E130+F130+G130-(3*H130)-I130-J130+10</f>
        <v>44.765999999999998</v>
      </c>
      <c r="L130" s="23">
        <f t="shared" ref="L130:L153" si="7">K130*C130</f>
        <v>172070.68555578726</v>
      </c>
      <c r="M130" s="23">
        <v>0</v>
      </c>
      <c r="N130" s="23">
        <v>0</v>
      </c>
      <c r="O130" s="23">
        <v>8620.4509999999991</v>
      </c>
      <c r="P130" s="23">
        <f>O130+N130+M130+1</f>
        <v>8621.4509999999991</v>
      </c>
      <c r="Q130" s="23">
        <f>L130/P130</f>
        <v>19.958436875160256</v>
      </c>
      <c r="R130" s="23">
        <f t="shared" ref="R130:R154" si="8">(Q130/$Q$154)*100</f>
        <v>7.6852566069504649E-2</v>
      </c>
    </row>
    <row r="131" spans="1:18" x14ac:dyDescent="0.25">
      <c r="A131" s="23" t="s">
        <v>343</v>
      </c>
      <c r="B131" s="23" t="s">
        <v>344</v>
      </c>
      <c r="C131" s="23">
        <v>1909.7387545020699</v>
      </c>
      <c r="D131" s="23">
        <v>2</v>
      </c>
      <c r="E131" s="23">
        <v>1</v>
      </c>
      <c r="F131" s="23">
        <v>1</v>
      </c>
      <c r="G131" s="23">
        <v>11.319699999999999</v>
      </c>
      <c r="H131" s="23">
        <v>3</v>
      </c>
      <c r="I131" s="23">
        <v>5</v>
      </c>
      <c r="J131" s="23">
        <v>0</v>
      </c>
      <c r="K131" s="23">
        <f t="shared" si="6"/>
        <v>15.319699999999997</v>
      </c>
      <c r="L131" s="23">
        <f t="shared" si="7"/>
        <v>29256.624797345357</v>
      </c>
      <c r="M131" s="23">
        <v>0</v>
      </c>
      <c r="N131" s="23">
        <v>0</v>
      </c>
      <c r="O131" s="23">
        <v>13407.31</v>
      </c>
      <c r="P131" s="23">
        <f>O131+N131+M131+1</f>
        <v>13408.31</v>
      </c>
      <c r="Q131" s="23">
        <f>L131/P131</f>
        <v>2.1819770573133646</v>
      </c>
      <c r="R131" s="23">
        <f t="shared" si="8"/>
        <v>8.4019874406107368E-3</v>
      </c>
    </row>
    <row r="132" spans="1:18" x14ac:dyDescent="0.25">
      <c r="A132" s="23" t="s">
        <v>253</v>
      </c>
      <c r="B132" s="23" t="s">
        <v>254</v>
      </c>
      <c r="C132" s="23">
        <v>8561.9741785514161</v>
      </c>
      <c r="D132" s="23">
        <v>1</v>
      </c>
      <c r="E132" s="23">
        <v>1</v>
      </c>
      <c r="F132" s="23">
        <v>1</v>
      </c>
      <c r="G132" s="23">
        <v>51.852600000000002</v>
      </c>
      <c r="H132" s="23">
        <v>2</v>
      </c>
      <c r="I132" s="23">
        <v>4</v>
      </c>
      <c r="J132" s="23">
        <v>0</v>
      </c>
      <c r="K132" s="23">
        <f t="shared" si="6"/>
        <v>56.852600000000002</v>
      </c>
      <c r="L132" s="23">
        <f t="shared" si="7"/>
        <v>486770.49318351224</v>
      </c>
      <c r="M132" s="23">
        <v>0</v>
      </c>
      <c r="N132" s="23">
        <v>0</v>
      </c>
      <c r="O132" s="23">
        <v>15915.54</v>
      </c>
      <c r="P132" s="23">
        <f>O132+N132+M132+1</f>
        <v>15916.54</v>
      </c>
      <c r="Q132" s="23">
        <f>L132/P132</f>
        <v>30.582682742826783</v>
      </c>
      <c r="R132" s="23">
        <f t="shared" si="8"/>
        <v>0.11776261140976364</v>
      </c>
    </row>
    <row r="133" spans="1:18" x14ac:dyDescent="0.25">
      <c r="A133" s="23" t="s">
        <v>259</v>
      </c>
      <c r="B133" s="23" t="s">
        <v>260</v>
      </c>
      <c r="C133" s="23">
        <v>3689.5187056121599</v>
      </c>
      <c r="D133" s="23">
        <v>2</v>
      </c>
      <c r="E133" s="23">
        <v>0</v>
      </c>
      <c r="F133" s="23">
        <v>1</v>
      </c>
      <c r="G133" s="23">
        <v>22.294699999999999</v>
      </c>
      <c r="H133" s="23">
        <v>0</v>
      </c>
      <c r="I133" s="23">
        <v>3</v>
      </c>
      <c r="J133" s="23">
        <v>0</v>
      </c>
      <c r="K133" s="23">
        <f t="shared" si="6"/>
        <v>36.294699999999999</v>
      </c>
      <c r="L133" s="23">
        <f t="shared" si="7"/>
        <v>133909.97456458164</v>
      </c>
      <c r="M133" s="23">
        <v>1</v>
      </c>
      <c r="N133" s="23">
        <v>0</v>
      </c>
      <c r="O133" s="23">
        <v>10572.78</v>
      </c>
      <c r="P133" s="23">
        <f>O133+N133+M133+1</f>
        <v>10574.78</v>
      </c>
      <c r="Q133" s="23">
        <f>L133/P133</f>
        <v>12.66314519683451</v>
      </c>
      <c r="R133" s="23">
        <f t="shared" si="8"/>
        <v>4.8761093314811016E-2</v>
      </c>
    </row>
    <row r="134" spans="1:18" x14ac:dyDescent="0.25">
      <c r="A134" s="23" t="s">
        <v>111</v>
      </c>
      <c r="B134" s="23" t="s">
        <v>112</v>
      </c>
      <c r="C134" s="23">
        <v>51545.483609532152</v>
      </c>
      <c r="D134" s="23">
        <v>1</v>
      </c>
      <c r="E134" s="23">
        <v>0</v>
      </c>
      <c r="F134" s="23">
        <v>1</v>
      </c>
      <c r="G134" s="23">
        <v>62.698099999999997</v>
      </c>
      <c r="H134" s="23">
        <v>0</v>
      </c>
      <c r="I134" s="23">
        <v>1</v>
      </c>
      <c r="J134" s="23">
        <v>1</v>
      </c>
      <c r="K134" s="23">
        <f t="shared" si="6"/>
        <v>74.698099999999997</v>
      </c>
      <c r="L134" s="23">
        <f t="shared" si="7"/>
        <v>3850349.6892131935</v>
      </c>
      <c r="M134" s="23">
        <v>0</v>
      </c>
      <c r="N134" s="23">
        <v>0</v>
      </c>
      <c r="O134" s="23">
        <v>15625.38</v>
      </c>
      <c r="P134" s="23">
        <f>O134+N134+M134+1</f>
        <v>15626.38</v>
      </c>
      <c r="Q134" s="23">
        <f>L134/P134</f>
        <v>246.40061800706201</v>
      </c>
      <c r="R134" s="23">
        <f t="shared" si="8"/>
        <v>0.948797738690769</v>
      </c>
    </row>
    <row r="135" spans="1:18" x14ac:dyDescent="0.25">
      <c r="A135" s="23" t="s">
        <v>97</v>
      </c>
      <c r="B135" s="23" t="s">
        <v>98</v>
      </c>
      <c r="C135" s="23">
        <v>82081.597123979212</v>
      </c>
      <c r="D135" s="23">
        <v>1</v>
      </c>
      <c r="E135" s="23">
        <v>0</v>
      </c>
      <c r="F135" s="23">
        <v>1</v>
      </c>
      <c r="G135" s="23">
        <v>168.95599999999999</v>
      </c>
      <c r="H135" s="23">
        <v>0</v>
      </c>
      <c r="I135" s="23">
        <v>1</v>
      </c>
      <c r="J135" s="23">
        <v>1</v>
      </c>
      <c r="K135" s="23">
        <f t="shared" si="6"/>
        <v>180.95599999999999</v>
      </c>
      <c r="L135" s="23">
        <f t="shared" si="7"/>
        <v>14853157.489166781</v>
      </c>
      <c r="M135" s="23">
        <v>0</v>
      </c>
      <c r="N135" s="23">
        <v>0</v>
      </c>
      <c r="O135" s="23">
        <v>16612.46</v>
      </c>
      <c r="P135" s="23">
        <f>O135+N135+M135+1</f>
        <v>16613.46</v>
      </c>
      <c r="Q135" s="23">
        <f>L135/P135</f>
        <v>894.04359411987525</v>
      </c>
      <c r="R135" s="23">
        <f t="shared" si="8"/>
        <v>3.4426315455409835</v>
      </c>
    </row>
    <row r="136" spans="1:18" x14ac:dyDescent="0.25">
      <c r="A136" s="23" t="s">
        <v>359</v>
      </c>
      <c r="B136" s="23" t="s">
        <v>360</v>
      </c>
      <c r="C136" s="23">
        <v>929.09585722374607</v>
      </c>
      <c r="D136" s="23">
        <v>1</v>
      </c>
      <c r="E136" s="23">
        <v>1</v>
      </c>
      <c r="F136" s="23">
        <v>1</v>
      </c>
      <c r="G136" s="23">
        <v>11.365399999999999</v>
      </c>
      <c r="H136" s="23">
        <v>2</v>
      </c>
      <c r="I136" s="23">
        <v>4</v>
      </c>
      <c r="J136" s="23">
        <v>1</v>
      </c>
      <c r="K136" s="23">
        <f t="shared" si="6"/>
        <v>15.365400000000001</v>
      </c>
      <c r="L136" s="23">
        <f t="shared" si="7"/>
        <v>14275.929484585749</v>
      </c>
      <c r="M136" s="23">
        <v>0</v>
      </c>
      <c r="N136" s="23">
        <v>0</v>
      </c>
      <c r="O136" s="23">
        <v>11649.17</v>
      </c>
      <c r="P136" s="23">
        <f>O136+N136+M136+1</f>
        <v>11650.17</v>
      </c>
      <c r="Q136" s="23">
        <f>L136/P136</f>
        <v>1.2253837913597612</v>
      </c>
      <c r="R136" s="23">
        <f t="shared" si="8"/>
        <v>4.7185002199837843E-3</v>
      </c>
    </row>
    <row r="137" spans="1:18" x14ac:dyDescent="0.25">
      <c r="A137" s="23" t="s">
        <v>345</v>
      </c>
      <c r="B137" s="23" t="s">
        <v>346</v>
      </c>
      <c r="C137" s="23">
        <v>947.93344648790298</v>
      </c>
      <c r="D137" s="23">
        <v>2</v>
      </c>
      <c r="E137" s="23">
        <v>4</v>
      </c>
      <c r="F137" s="23">
        <v>1</v>
      </c>
      <c r="G137" s="23">
        <v>18.5261</v>
      </c>
      <c r="H137" s="23">
        <v>1</v>
      </c>
      <c r="I137" s="23">
        <v>4</v>
      </c>
      <c r="J137" s="23">
        <v>1</v>
      </c>
      <c r="K137" s="23">
        <f t="shared" si="6"/>
        <v>31.5261</v>
      </c>
      <c r="L137" s="23">
        <f t="shared" si="7"/>
        <v>29884.644627322279</v>
      </c>
      <c r="M137" s="23">
        <v>1</v>
      </c>
      <c r="N137" s="23">
        <v>0</v>
      </c>
      <c r="O137" s="23">
        <v>11694.55</v>
      </c>
      <c r="P137" s="23">
        <f>O137+N137+M137+1</f>
        <v>11696.55</v>
      </c>
      <c r="Q137" s="23">
        <f>L137/P137</f>
        <v>2.5549965269521593</v>
      </c>
      <c r="R137" s="23">
        <f t="shared" si="8"/>
        <v>9.8383475932089532E-3</v>
      </c>
    </row>
    <row r="138" spans="1:18" x14ac:dyDescent="0.25">
      <c r="A138" s="23" t="s">
        <v>175</v>
      </c>
      <c r="B138" s="23" t="s">
        <v>176</v>
      </c>
      <c r="C138" s="23">
        <v>5840.0465229432575</v>
      </c>
      <c r="D138" s="23">
        <v>1</v>
      </c>
      <c r="E138" s="23">
        <v>4</v>
      </c>
      <c r="F138" s="23">
        <v>1</v>
      </c>
      <c r="G138" s="23">
        <v>126.45399999999999</v>
      </c>
      <c r="H138" s="23">
        <v>1</v>
      </c>
      <c r="I138" s="23">
        <v>4</v>
      </c>
      <c r="J138" s="23">
        <v>1</v>
      </c>
      <c r="K138" s="23">
        <f t="shared" si="6"/>
        <v>136.45400000000001</v>
      </c>
      <c r="L138" s="23">
        <f t="shared" si="7"/>
        <v>796897.70824169926</v>
      </c>
      <c r="M138" s="23">
        <v>0</v>
      </c>
      <c r="N138" s="23">
        <v>0</v>
      </c>
      <c r="O138" s="23">
        <v>7484.5060000000003</v>
      </c>
      <c r="P138" s="23">
        <f>O138+N138+M138+1</f>
        <v>7485.5060000000003</v>
      </c>
      <c r="Q138" s="23">
        <f>L138/P138</f>
        <v>106.45876287343825</v>
      </c>
      <c r="R138" s="23">
        <f t="shared" si="8"/>
        <v>0.40993336094327509</v>
      </c>
    </row>
    <row r="139" spans="1:18" x14ac:dyDescent="0.25">
      <c r="A139" s="23" t="s">
        <v>392</v>
      </c>
      <c r="B139" s="23" t="s">
        <v>393</v>
      </c>
      <c r="C139" s="23">
        <v>570.91027901343375</v>
      </c>
      <c r="D139" s="23">
        <v>1</v>
      </c>
      <c r="E139" s="23">
        <v>1</v>
      </c>
      <c r="F139" s="23">
        <v>1</v>
      </c>
      <c r="G139" s="23">
        <v>40.3628</v>
      </c>
      <c r="H139" s="23">
        <v>1</v>
      </c>
      <c r="I139" s="23">
        <v>4</v>
      </c>
      <c r="J139" s="23">
        <v>0</v>
      </c>
      <c r="K139" s="23">
        <f t="shared" si="6"/>
        <v>48.3628</v>
      </c>
      <c r="L139" s="23">
        <f t="shared" si="7"/>
        <v>27610.819641870894</v>
      </c>
      <c r="M139" s="23">
        <v>0</v>
      </c>
      <c r="N139" s="23">
        <v>0</v>
      </c>
      <c r="O139" s="23">
        <v>15411.13</v>
      </c>
      <c r="P139" s="23">
        <f>O139+N139+M139+1</f>
        <v>15412.13</v>
      </c>
      <c r="Q139" s="23">
        <f>L139/P139</f>
        <v>1.7914992698524406</v>
      </c>
      <c r="R139" s="23">
        <f t="shared" si="8"/>
        <v>6.89840175666054E-3</v>
      </c>
    </row>
    <row r="140" spans="1:18" x14ac:dyDescent="0.25">
      <c r="A140" s="23" t="s">
        <v>189</v>
      </c>
      <c r="B140" s="23" t="s">
        <v>190</v>
      </c>
      <c r="C140" s="23">
        <v>18289.704340369015</v>
      </c>
      <c r="D140" s="23">
        <v>2</v>
      </c>
      <c r="E140" s="23">
        <v>1</v>
      </c>
      <c r="F140" s="23">
        <v>1</v>
      </c>
      <c r="G140" s="23">
        <v>60.972200000000001</v>
      </c>
      <c r="H140" s="23">
        <v>1</v>
      </c>
      <c r="I140" s="23">
        <v>4</v>
      </c>
      <c r="J140" s="23">
        <v>1</v>
      </c>
      <c r="K140" s="23">
        <f t="shared" si="6"/>
        <v>70.972200000000001</v>
      </c>
      <c r="L140" s="23">
        <f t="shared" si="7"/>
        <v>1298060.5543855377</v>
      </c>
      <c r="M140" s="23">
        <v>1</v>
      </c>
      <c r="N140" s="23">
        <v>0</v>
      </c>
      <c r="O140" s="23">
        <v>15895.26</v>
      </c>
      <c r="P140" s="23">
        <f>O140+N140+M140+1</f>
        <v>15897.26</v>
      </c>
      <c r="Q140" s="23">
        <f>L140/P140</f>
        <v>81.653099614998922</v>
      </c>
      <c r="R140" s="23">
        <f t="shared" si="8"/>
        <v>0.31441591704767019</v>
      </c>
    </row>
    <row r="141" spans="1:18" x14ac:dyDescent="0.25">
      <c r="A141" s="23" t="s">
        <v>223</v>
      </c>
      <c r="B141" s="23" t="s">
        <v>224</v>
      </c>
      <c r="C141" s="23">
        <v>3861.688531134972</v>
      </c>
      <c r="D141" s="23">
        <v>1</v>
      </c>
      <c r="E141" s="23">
        <v>1</v>
      </c>
      <c r="F141" s="23">
        <v>1</v>
      </c>
      <c r="G141" s="23">
        <v>57.552599999999998</v>
      </c>
      <c r="H141" s="23">
        <v>0</v>
      </c>
      <c r="I141" s="23">
        <v>3</v>
      </c>
      <c r="J141" s="23">
        <v>1</v>
      </c>
      <c r="K141" s="23">
        <f t="shared" si="6"/>
        <v>68.552599999999998</v>
      </c>
      <c r="L141" s="23">
        <f t="shared" si="7"/>
        <v>264728.78919948329</v>
      </c>
      <c r="M141" s="23">
        <v>0</v>
      </c>
      <c r="N141" s="23">
        <v>0</v>
      </c>
      <c r="O141" s="23">
        <v>16362.34</v>
      </c>
      <c r="P141" s="23">
        <f>O141+N141+M141+1</f>
        <v>16363.34</v>
      </c>
      <c r="Q141" s="23">
        <f>L141/P141</f>
        <v>16.178163455595453</v>
      </c>
      <c r="R141" s="23">
        <f t="shared" si="8"/>
        <v>6.2296129883889599E-2</v>
      </c>
    </row>
    <row r="142" spans="1:18" x14ac:dyDescent="0.25">
      <c r="A142" s="23" t="s">
        <v>221</v>
      </c>
      <c r="B142" s="23" t="s">
        <v>222</v>
      </c>
      <c r="C142" s="23">
        <v>10948.724606902664</v>
      </c>
      <c r="D142" s="23">
        <v>1</v>
      </c>
      <c r="E142" s="23">
        <v>4</v>
      </c>
      <c r="F142" s="23">
        <v>1</v>
      </c>
      <c r="G142" s="23">
        <v>44.4709</v>
      </c>
      <c r="H142" s="23">
        <v>4</v>
      </c>
      <c r="I142" s="23">
        <v>3</v>
      </c>
      <c r="J142" s="23">
        <v>1</v>
      </c>
      <c r="K142" s="23">
        <f t="shared" si="6"/>
        <v>46.4709</v>
      </c>
      <c r="L142" s="23">
        <f t="shared" si="7"/>
        <v>508797.08633491304</v>
      </c>
      <c r="M142" s="23">
        <v>0</v>
      </c>
      <c r="N142" s="23">
        <v>0</v>
      </c>
      <c r="O142" s="23">
        <v>14512.6</v>
      </c>
      <c r="P142" s="23">
        <f>O142+N142+M142+1</f>
        <v>14513.6</v>
      </c>
      <c r="Q142" s="23">
        <f>L142/P142</f>
        <v>35.056573581669127</v>
      </c>
      <c r="R142" s="23">
        <f t="shared" si="8"/>
        <v>0.13498991199600369</v>
      </c>
    </row>
    <row r="143" spans="1:18" x14ac:dyDescent="0.25">
      <c r="A143" s="23" t="s">
        <v>365</v>
      </c>
      <c r="B143" s="23" t="s">
        <v>366</v>
      </c>
      <c r="C143" s="23">
        <v>840.40157145576666</v>
      </c>
      <c r="D143" s="23">
        <v>2</v>
      </c>
      <c r="E143" s="23">
        <v>1</v>
      </c>
      <c r="F143" s="23">
        <v>1</v>
      </c>
      <c r="G143" s="23">
        <v>16.478000000000002</v>
      </c>
      <c r="H143" s="23">
        <v>3</v>
      </c>
      <c r="I143" s="23">
        <v>4</v>
      </c>
      <c r="J143" s="23">
        <v>0</v>
      </c>
      <c r="K143" s="23">
        <f t="shared" si="6"/>
        <v>21.478000000000002</v>
      </c>
      <c r="L143" s="23">
        <f t="shared" si="7"/>
        <v>18050.144951726958</v>
      </c>
      <c r="M143" s="23">
        <v>1</v>
      </c>
      <c r="N143" s="23">
        <v>0</v>
      </c>
      <c r="O143" s="23">
        <v>12421.15</v>
      </c>
      <c r="P143" s="23">
        <f>O143+N143+M143+1</f>
        <v>12423.15</v>
      </c>
      <c r="Q143" s="23">
        <f>L143/P143</f>
        <v>1.4529442976802951</v>
      </c>
      <c r="R143" s="23">
        <f t="shared" si="8"/>
        <v>5.5947516497024423E-3</v>
      </c>
    </row>
    <row r="144" spans="1:18" x14ac:dyDescent="0.25">
      <c r="A144" s="23" t="s">
        <v>289</v>
      </c>
      <c r="B144" s="23" t="s">
        <v>290</v>
      </c>
      <c r="C144" s="23">
        <v>2124.6623187837999</v>
      </c>
      <c r="D144" s="23">
        <v>1</v>
      </c>
      <c r="E144" s="23">
        <v>2</v>
      </c>
      <c r="F144" s="23">
        <v>1</v>
      </c>
      <c r="G144" s="23">
        <v>38.990900000000003</v>
      </c>
      <c r="H144" s="23">
        <v>4</v>
      </c>
      <c r="I144" s="23">
        <v>4</v>
      </c>
      <c r="J144" s="23">
        <v>1</v>
      </c>
      <c r="K144" s="23">
        <f t="shared" si="6"/>
        <v>37.990900000000003</v>
      </c>
      <c r="L144" s="23">
        <f t="shared" si="7"/>
        <v>80717.833686683472</v>
      </c>
      <c r="M144" s="23">
        <v>0</v>
      </c>
      <c r="N144" s="23">
        <v>0</v>
      </c>
      <c r="O144" s="23">
        <v>14913.19</v>
      </c>
      <c r="P144" s="23">
        <f>O144+N144+M144+1</f>
        <v>14914.19</v>
      </c>
      <c r="Q144" s="23">
        <f>L144/P144</f>
        <v>5.4121500186522677</v>
      </c>
      <c r="R144" s="23">
        <f t="shared" si="8"/>
        <v>2.0840190015291686E-2</v>
      </c>
    </row>
    <row r="145" spans="1:18" x14ac:dyDescent="0.25">
      <c r="A145" s="23" t="s">
        <v>143</v>
      </c>
      <c r="B145" s="23" t="s">
        <v>144</v>
      </c>
      <c r="C145" s="23">
        <v>38663.383806636317</v>
      </c>
      <c r="D145" s="23">
        <v>1</v>
      </c>
      <c r="E145" s="23">
        <v>1</v>
      </c>
      <c r="F145" s="23">
        <v>1</v>
      </c>
      <c r="G145" s="23">
        <v>85.341899999999995</v>
      </c>
      <c r="H145" s="23">
        <v>0</v>
      </c>
      <c r="I145" s="23">
        <v>2</v>
      </c>
      <c r="J145" s="23">
        <v>1</v>
      </c>
      <c r="K145" s="23">
        <f t="shared" si="6"/>
        <v>97.341899999999995</v>
      </c>
      <c r="L145" s="23">
        <f t="shared" si="7"/>
        <v>3763567.2401672117</v>
      </c>
      <c r="M145" s="23">
        <v>0</v>
      </c>
      <c r="N145" s="23">
        <v>0</v>
      </c>
      <c r="O145" s="23">
        <v>11962.66</v>
      </c>
      <c r="P145" s="23">
        <f>O145+N145+M145+1</f>
        <v>11963.66</v>
      </c>
      <c r="Q145" s="23">
        <f>L145/P145</f>
        <v>314.58326633883041</v>
      </c>
      <c r="R145" s="23">
        <f t="shared" si="8"/>
        <v>1.2113439249721512</v>
      </c>
    </row>
    <row r="146" spans="1:18" x14ac:dyDescent="0.25">
      <c r="A146" s="23" t="s">
        <v>109</v>
      </c>
      <c r="B146" s="23" t="s">
        <v>110</v>
      </c>
      <c r="C146" s="23">
        <v>44974.831877178156</v>
      </c>
      <c r="D146" s="23">
        <v>2</v>
      </c>
      <c r="E146" s="23">
        <v>0</v>
      </c>
      <c r="F146" s="23">
        <v>1</v>
      </c>
      <c r="G146" s="23">
        <v>140.762</v>
      </c>
      <c r="H146" s="23">
        <v>1</v>
      </c>
      <c r="I146" s="23">
        <v>2</v>
      </c>
      <c r="J146" s="23">
        <v>1</v>
      </c>
      <c r="K146" s="23">
        <f t="shared" si="6"/>
        <v>151.762</v>
      </c>
      <c r="L146" s="23">
        <f t="shared" si="7"/>
        <v>6825470.4353443114</v>
      </c>
      <c r="M146" s="23">
        <v>1</v>
      </c>
      <c r="N146" s="23">
        <v>1</v>
      </c>
      <c r="O146" s="23">
        <v>17001.95</v>
      </c>
      <c r="P146" s="23">
        <f>O146+N146+M146+1</f>
        <v>17004.95</v>
      </c>
      <c r="Q146" s="23">
        <f>L146/P146</f>
        <v>401.38138808666366</v>
      </c>
      <c r="R146" s="23">
        <f t="shared" si="8"/>
        <v>1.5455714212464906</v>
      </c>
    </row>
    <row r="147" spans="1:18" x14ac:dyDescent="0.25">
      <c r="A147" s="23" t="s">
        <v>93</v>
      </c>
      <c r="B147" s="23" t="s">
        <v>94</v>
      </c>
      <c r="C147" s="23">
        <v>56822.518820245554</v>
      </c>
      <c r="D147" s="23">
        <v>2</v>
      </c>
      <c r="E147" s="23">
        <v>0</v>
      </c>
      <c r="F147" s="23">
        <v>1</v>
      </c>
      <c r="G147" s="23">
        <v>80.6066</v>
      </c>
      <c r="H147" s="23">
        <v>3</v>
      </c>
      <c r="I147" s="23">
        <v>2</v>
      </c>
      <c r="J147" s="23">
        <v>1</v>
      </c>
      <c r="K147" s="23">
        <f t="shared" si="6"/>
        <v>85.6066</v>
      </c>
      <c r="L147" s="23">
        <f t="shared" si="7"/>
        <v>4864382.6396372328</v>
      </c>
      <c r="M147" s="23">
        <v>1</v>
      </c>
      <c r="N147" s="23">
        <v>0</v>
      </c>
      <c r="O147" s="23">
        <v>15961.95</v>
      </c>
      <c r="P147" s="23">
        <f>O147+N147+M147+1</f>
        <v>15963.95</v>
      </c>
      <c r="Q147" s="23">
        <f>L147/P147</f>
        <v>304.71046574545977</v>
      </c>
      <c r="R147" s="23">
        <f t="shared" si="8"/>
        <v>1.1733274177356861</v>
      </c>
    </row>
    <row r="148" spans="1:18" x14ac:dyDescent="0.25">
      <c r="A148" s="23" t="s">
        <v>195</v>
      </c>
      <c r="B148" s="23" t="s">
        <v>196</v>
      </c>
      <c r="C148" s="23">
        <v>15613.764272642899</v>
      </c>
      <c r="D148" s="23">
        <v>1</v>
      </c>
      <c r="E148" s="23">
        <v>1</v>
      </c>
      <c r="F148" s="23">
        <v>1</v>
      </c>
      <c r="G148" s="23">
        <v>44.597900000000003</v>
      </c>
      <c r="H148" s="23">
        <v>0</v>
      </c>
      <c r="I148" s="23">
        <v>2</v>
      </c>
      <c r="J148" s="23">
        <v>0</v>
      </c>
      <c r="K148" s="23">
        <f t="shared" si="6"/>
        <v>57.597900000000003</v>
      </c>
      <c r="L148" s="23">
        <f t="shared" si="7"/>
        <v>899320.0331992585</v>
      </c>
      <c r="M148" s="23">
        <v>0</v>
      </c>
      <c r="N148" s="23">
        <v>0</v>
      </c>
      <c r="O148" s="23">
        <v>11788.68</v>
      </c>
      <c r="P148" s="23">
        <f>O148+N148+M148+1</f>
        <v>11789.68</v>
      </c>
      <c r="Q148" s="23">
        <f>L148/P148</f>
        <v>76.280275054052225</v>
      </c>
      <c r="R148" s="23">
        <f t="shared" si="8"/>
        <v>0.29372715483984835</v>
      </c>
    </row>
    <row r="149" spans="1:18" x14ac:dyDescent="0.25">
      <c r="A149" s="23" t="s">
        <v>181</v>
      </c>
      <c r="B149" s="23" t="s">
        <v>182</v>
      </c>
      <c r="C149" s="23">
        <v>2801.9398477885811</v>
      </c>
      <c r="D149" s="23">
        <v>2</v>
      </c>
      <c r="E149" s="23">
        <v>1</v>
      </c>
      <c r="F149" s="23">
        <v>1</v>
      </c>
      <c r="G149" s="23">
        <v>68.261399999999995</v>
      </c>
      <c r="H149" s="23">
        <v>0</v>
      </c>
      <c r="I149" s="23">
        <v>4</v>
      </c>
      <c r="J149" s="23">
        <v>1</v>
      </c>
      <c r="K149" s="23">
        <f t="shared" si="6"/>
        <v>81.261399999999995</v>
      </c>
      <c r="L149" s="23">
        <f t="shared" si="7"/>
        <v>227689.55474708698</v>
      </c>
      <c r="M149" s="23">
        <v>1</v>
      </c>
      <c r="N149" s="23">
        <v>0</v>
      </c>
      <c r="O149" s="23">
        <v>2720.6030000000001</v>
      </c>
      <c r="P149" s="23">
        <f>O149+N149+M149+1</f>
        <v>2722.6030000000001</v>
      </c>
      <c r="Q149" s="23">
        <f>L149/P149</f>
        <v>83.62936305700353</v>
      </c>
      <c r="R149" s="23">
        <f t="shared" si="8"/>
        <v>0.32202577736375698</v>
      </c>
    </row>
    <row r="150" spans="1:18" x14ac:dyDescent="0.25">
      <c r="A150" s="23" t="s">
        <v>277</v>
      </c>
      <c r="B150" s="23" t="s">
        <v>278</v>
      </c>
      <c r="C150" s="23">
        <v>16054.4905130962</v>
      </c>
      <c r="D150" s="23">
        <v>1</v>
      </c>
      <c r="E150" s="23">
        <v>1</v>
      </c>
      <c r="F150" s="23">
        <v>1</v>
      </c>
      <c r="G150" s="23">
        <v>46.525799999999997</v>
      </c>
      <c r="H150" s="23">
        <v>1</v>
      </c>
      <c r="I150" s="23">
        <v>5</v>
      </c>
      <c r="J150" s="23">
        <v>1</v>
      </c>
      <c r="K150" s="23">
        <f t="shared" si="6"/>
        <v>52.525799999999997</v>
      </c>
      <c r="L150" s="23">
        <f t="shared" si="7"/>
        <v>843274.95779278828</v>
      </c>
      <c r="M150" s="23">
        <v>0</v>
      </c>
      <c r="N150" s="23">
        <v>0</v>
      </c>
      <c r="O150" s="23">
        <v>15469.75</v>
      </c>
      <c r="P150" s="23">
        <f>O150+N150+M150+1</f>
        <v>15470.75</v>
      </c>
      <c r="Q150" s="23">
        <f>L150/P150</f>
        <v>54.507697286349291</v>
      </c>
      <c r="R150" s="23">
        <f t="shared" si="8"/>
        <v>0.20988900249043585</v>
      </c>
    </row>
    <row r="151" spans="1:18" x14ac:dyDescent="0.25">
      <c r="A151" s="23" t="s">
        <v>269</v>
      </c>
      <c r="B151" s="23" t="s">
        <v>270</v>
      </c>
      <c r="C151" s="23">
        <v>2085.1014840987887</v>
      </c>
      <c r="D151" s="23">
        <v>1</v>
      </c>
      <c r="E151" s="23">
        <v>2</v>
      </c>
      <c r="F151" s="23">
        <v>1</v>
      </c>
      <c r="G151" s="23">
        <v>15.013400000000001</v>
      </c>
      <c r="H151" s="23">
        <v>0</v>
      </c>
      <c r="I151" s="23">
        <v>4</v>
      </c>
      <c r="J151" s="23">
        <v>0</v>
      </c>
      <c r="K151" s="23">
        <f t="shared" si="6"/>
        <v>27.013400000000001</v>
      </c>
      <c r="L151" s="23">
        <f t="shared" si="7"/>
        <v>56325.680430554217</v>
      </c>
      <c r="M151" s="23">
        <v>0</v>
      </c>
      <c r="N151" s="23">
        <v>0</v>
      </c>
      <c r="O151" s="23">
        <v>7753.6180000000004</v>
      </c>
      <c r="P151" s="23">
        <f>O151+N151+M151+1</f>
        <v>7754.6180000000004</v>
      </c>
      <c r="Q151" s="23">
        <f>L151/P151</f>
        <v>7.2635016232333065</v>
      </c>
      <c r="R151" s="23">
        <f t="shared" si="8"/>
        <v>2.7969060998471088E-2</v>
      </c>
    </row>
    <row r="152" spans="1:18" x14ac:dyDescent="0.25">
      <c r="A152" s="23" t="s">
        <v>351</v>
      </c>
      <c r="B152" s="23" t="s">
        <v>352</v>
      </c>
      <c r="C152" s="23">
        <v>1395.4396331747732</v>
      </c>
      <c r="D152" s="23">
        <v>2</v>
      </c>
      <c r="E152" s="23">
        <v>2</v>
      </c>
      <c r="F152" s="23">
        <v>1</v>
      </c>
      <c r="G152" s="23">
        <v>4.8381999999999996</v>
      </c>
      <c r="H152" s="23">
        <v>4</v>
      </c>
      <c r="I152" s="23">
        <v>5</v>
      </c>
      <c r="J152" s="23">
        <v>0</v>
      </c>
      <c r="K152" s="23">
        <f t="shared" si="6"/>
        <v>6.8382000000000005</v>
      </c>
      <c r="L152" s="23">
        <f t="shared" si="7"/>
        <v>9542.295299575735</v>
      </c>
      <c r="M152" s="23">
        <v>0</v>
      </c>
      <c r="N152" s="23">
        <v>0</v>
      </c>
      <c r="O152" s="23">
        <v>12336.47</v>
      </c>
      <c r="P152" s="23">
        <f>O152+N152+M152+1</f>
        <v>12337.47</v>
      </c>
      <c r="Q152" s="23">
        <f>L152/P152</f>
        <v>0.77344020285972215</v>
      </c>
      <c r="R152" s="23">
        <f t="shared" si="8"/>
        <v>2.9782324469040159E-3</v>
      </c>
    </row>
    <row r="153" spans="1:18" x14ac:dyDescent="0.25">
      <c r="A153" s="23" t="s">
        <v>305</v>
      </c>
      <c r="B153" s="23" t="s">
        <v>306</v>
      </c>
      <c r="C153" s="23">
        <v>1337.7961101408707</v>
      </c>
      <c r="D153" s="23">
        <v>2</v>
      </c>
      <c r="E153" s="23">
        <v>1</v>
      </c>
      <c r="F153" s="23">
        <v>1</v>
      </c>
      <c r="G153" s="23">
        <v>19.2042</v>
      </c>
      <c r="H153" s="23">
        <v>0</v>
      </c>
      <c r="I153" s="23">
        <v>4</v>
      </c>
      <c r="J153" s="23">
        <v>0</v>
      </c>
      <c r="K153" s="23">
        <f t="shared" si="6"/>
        <v>33.2042</v>
      </c>
      <c r="L153" s="23">
        <f t="shared" si="7"/>
        <v>44420.449600339503</v>
      </c>
      <c r="M153" s="23">
        <v>1</v>
      </c>
      <c r="N153" s="23">
        <v>0</v>
      </c>
      <c r="O153" s="23">
        <v>11624.6</v>
      </c>
      <c r="P153" s="23">
        <f>O153+N153+M153+1</f>
        <v>11626.6</v>
      </c>
      <c r="Q153" s="23">
        <f>L153/P153</f>
        <v>3.8205880997316068</v>
      </c>
      <c r="R153" s="23">
        <f t="shared" si="8"/>
        <v>1.4711673123280545E-2</v>
      </c>
    </row>
    <row r="154" spans="1:18" x14ac:dyDescent="0.25">
      <c r="Q154" s="25">
        <f>SUM(Q2:Q153)</f>
        <v>25969.772898812589</v>
      </c>
      <c r="R154" s="25">
        <f t="shared" si="8"/>
        <v>100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A796E-9C5B-4D1F-AAB3-58399BB11D51}">
  <dimension ref="A1:R154"/>
  <sheetViews>
    <sheetView topLeftCell="A77" workbookViewId="0">
      <selection activeCell="A154" sqref="A154"/>
    </sheetView>
  </sheetViews>
  <sheetFormatPr defaultRowHeight="15" x14ac:dyDescent="0.25"/>
  <cols>
    <col min="1" max="16384" width="9.140625" style="23"/>
  </cols>
  <sheetData>
    <row r="1" spans="1:18" x14ac:dyDescent="0.25">
      <c r="A1" s="23" t="s">
        <v>71</v>
      </c>
      <c r="B1" s="23" t="s">
        <v>72</v>
      </c>
      <c r="C1" s="23" t="s">
        <v>73</v>
      </c>
      <c r="D1" s="23" t="s">
        <v>74</v>
      </c>
      <c r="E1" s="23" t="s">
        <v>75</v>
      </c>
      <c r="F1" s="23" t="s">
        <v>76</v>
      </c>
      <c r="G1" s="23" t="s">
        <v>77</v>
      </c>
      <c r="H1" s="23" t="s">
        <v>78</v>
      </c>
      <c r="I1" s="23" t="s">
        <v>79</v>
      </c>
      <c r="J1" s="23" t="s">
        <v>80</v>
      </c>
      <c r="K1" s="24" t="s">
        <v>81</v>
      </c>
      <c r="L1" s="24" t="s">
        <v>82</v>
      </c>
      <c r="M1" s="23" t="s">
        <v>83</v>
      </c>
      <c r="N1" s="23" t="s">
        <v>84</v>
      </c>
      <c r="O1" s="23" t="s">
        <v>85</v>
      </c>
      <c r="P1" s="23" t="s">
        <v>86</v>
      </c>
      <c r="Q1" s="23" t="s">
        <v>87</v>
      </c>
      <c r="R1" s="23" t="s">
        <v>88</v>
      </c>
    </row>
    <row r="2" spans="1:18" x14ac:dyDescent="0.25">
      <c r="A2" s="23" t="s">
        <v>380</v>
      </c>
      <c r="B2" s="23" t="s">
        <v>381</v>
      </c>
      <c r="C2" s="23">
        <v>547.22811015036302</v>
      </c>
      <c r="D2" s="23">
        <v>1</v>
      </c>
      <c r="E2" s="23">
        <v>1</v>
      </c>
      <c r="F2" s="23">
        <v>1</v>
      </c>
      <c r="G2" s="23">
        <v>16.6096</v>
      </c>
      <c r="H2" s="23">
        <v>4</v>
      </c>
      <c r="I2" s="23">
        <v>5</v>
      </c>
      <c r="J2" s="23">
        <v>1</v>
      </c>
      <c r="K2" s="23">
        <f t="shared" ref="K2:K65" si="0">(3*D2)+E2+F2+G2-(3*H2)-I2-J2+10</f>
        <v>13.6096</v>
      </c>
      <c r="L2" s="23">
        <f t="shared" ref="L2:L65" si="1">K2*C2</f>
        <v>7447.5556879023807</v>
      </c>
      <c r="M2" s="23">
        <v>0</v>
      </c>
      <c r="N2" s="23">
        <v>0</v>
      </c>
      <c r="O2" s="23">
        <v>11365.44</v>
      </c>
      <c r="P2" s="23">
        <f>O2+N2+M2+1</f>
        <v>11366.44</v>
      </c>
      <c r="Q2" s="23">
        <f>L2/P2</f>
        <v>0.65522324385668518</v>
      </c>
      <c r="R2" s="23">
        <f t="shared" ref="R2:R65" si="2">(Q2/$Q$154)*100</f>
        <v>2.5071675619651561E-3</v>
      </c>
    </row>
    <row r="3" spans="1:18" x14ac:dyDescent="0.25">
      <c r="A3" s="23" t="s">
        <v>297</v>
      </c>
      <c r="B3" s="23" t="s">
        <v>298</v>
      </c>
      <c r="C3" s="23">
        <v>4124.0557259535226</v>
      </c>
      <c r="D3" s="23">
        <v>1</v>
      </c>
      <c r="E3" s="23">
        <v>1</v>
      </c>
      <c r="F3" s="23">
        <v>1</v>
      </c>
      <c r="G3" s="23">
        <v>67.887500000000003</v>
      </c>
      <c r="H3" s="23">
        <v>0</v>
      </c>
      <c r="I3" s="23">
        <v>4</v>
      </c>
      <c r="J3" s="23">
        <v>0</v>
      </c>
      <c r="K3" s="23">
        <f t="shared" si="0"/>
        <v>78.887500000000003</v>
      </c>
      <c r="L3" s="23">
        <f t="shared" si="1"/>
        <v>325336.44608115853</v>
      </c>
      <c r="M3" s="23">
        <v>0</v>
      </c>
      <c r="N3" s="23">
        <v>0</v>
      </c>
      <c r="O3" s="23">
        <v>15620.51</v>
      </c>
      <c r="P3" s="23">
        <f>O3+N3+M3+1</f>
        <v>15621.51</v>
      </c>
      <c r="Q3" s="23">
        <f>L3/P3</f>
        <v>20.826184285716202</v>
      </c>
      <c r="R3" s="23">
        <f t="shared" si="2"/>
        <v>7.9689989893088856E-2</v>
      </c>
    </row>
    <row r="4" spans="1:18" x14ac:dyDescent="0.25">
      <c r="A4" s="23" t="s">
        <v>267</v>
      </c>
      <c r="B4" s="23" t="s">
        <v>268</v>
      </c>
      <c r="C4" s="23">
        <v>3946.4439768983543</v>
      </c>
      <c r="D4" s="23">
        <v>1</v>
      </c>
      <c r="E4" s="23">
        <v>2</v>
      </c>
      <c r="F4" s="23">
        <v>1</v>
      </c>
      <c r="G4" s="23">
        <v>47.466299999999997</v>
      </c>
      <c r="H4" s="23">
        <v>3</v>
      </c>
      <c r="I4" s="23">
        <v>4</v>
      </c>
      <c r="J4" s="23">
        <v>1</v>
      </c>
      <c r="K4" s="23">
        <f t="shared" si="0"/>
        <v>49.466299999999997</v>
      </c>
      <c r="L4" s="23">
        <f t="shared" si="1"/>
        <v>195215.98169444705</v>
      </c>
      <c r="M4" s="23">
        <v>0</v>
      </c>
      <c r="N4" s="23">
        <v>0</v>
      </c>
      <c r="O4" s="23">
        <v>16998.09</v>
      </c>
      <c r="P4" s="23">
        <f>O4+N4+M4+1</f>
        <v>16999.09</v>
      </c>
      <c r="Q4" s="23">
        <f>L4/P4</f>
        <v>11.48390776767739</v>
      </c>
      <c r="R4" s="23">
        <f t="shared" si="2"/>
        <v>4.3942398731535291E-2</v>
      </c>
    </row>
    <row r="5" spans="1:18" x14ac:dyDescent="0.25">
      <c r="A5" s="23" t="s">
        <v>325</v>
      </c>
      <c r="B5" s="23" t="s">
        <v>326</v>
      </c>
      <c r="C5" s="23">
        <v>3506.0728850696551</v>
      </c>
      <c r="D5" s="23">
        <v>1</v>
      </c>
      <c r="E5" s="23">
        <v>1</v>
      </c>
      <c r="F5" s="23">
        <v>1</v>
      </c>
      <c r="G5" s="23">
        <v>35.9818</v>
      </c>
      <c r="H5" s="23">
        <v>1</v>
      </c>
      <c r="I5" s="23">
        <v>5</v>
      </c>
      <c r="J5" s="23">
        <v>1</v>
      </c>
      <c r="K5" s="23">
        <f t="shared" si="0"/>
        <v>41.9818</v>
      </c>
      <c r="L5" s="23">
        <f t="shared" si="1"/>
        <v>147191.25064641723</v>
      </c>
      <c r="M5" s="23">
        <v>0</v>
      </c>
      <c r="N5" s="23">
        <v>0</v>
      </c>
      <c r="O5" s="23">
        <v>13284.23</v>
      </c>
      <c r="P5" s="23">
        <f>O5+N5+M5+1</f>
        <v>13285.23</v>
      </c>
      <c r="Q5" s="23">
        <f>L5/P5</f>
        <v>11.079315197886467</v>
      </c>
      <c r="R5" s="23">
        <f t="shared" si="2"/>
        <v>4.2394252544258396E-2</v>
      </c>
    </row>
    <row r="6" spans="1:18" x14ac:dyDescent="0.25">
      <c r="A6" s="23" t="s">
        <v>209</v>
      </c>
      <c r="B6" s="23" t="s">
        <v>210</v>
      </c>
      <c r="C6" s="23">
        <v>12790.242473244707</v>
      </c>
      <c r="D6" s="23">
        <v>1</v>
      </c>
      <c r="E6" s="23">
        <v>0</v>
      </c>
      <c r="F6" s="23">
        <v>1</v>
      </c>
      <c r="G6" s="23">
        <v>18.502400000000002</v>
      </c>
      <c r="H6" s="23">
        <v>0</v>
      </c>
      <c r="I6" s="23">
        <v>4</v>
      </c>
      <c r="J6" s="23">
        <v>1</v>
      </c>
      <c r="K6" s="23">
        <f t="shared" si="0"/>
        <v>27.502400000000002</v>
      </c>
      <c r="L6" s="23">
        <f t="shared" si="1"/>
        <v>351762.36459616525</v>
      </c>
      <c r="M6" s="23">
        <v>0</v>
      </c>
      <c r="N6" s="23">
        <v>0</v>
      </c>
      <c r="O6" s="23">
        <v>11733.88</v>
      </c>
      <c r="P6" s="23">
        <f>O6+N6+M6+1</f>
        <v>11734.88</v>
      </c>
      <c r="Q6" s="23">
        <f>L6/P6</f>
        <v>29.97579562774952</v>
      </c>
      <c r="R6" s="23">
        <f t="shared" si="2"/>
        <v>0.11470036074976121</v>
      </c>
    </row>
    <row r="7" spans="1:18" x14ac:dyDescent="0.25">
      <c r="A7" s="23" t="s">
        <v>317</v>
      </c>
      <c r="B7" s="23" t="s">
        <v>318</v>
      </c>
      <c r="C7" s="23">
        <v>3591.8292755302314</v>
      </c>
      <c r="D7" s="23">
        <v>1</v>
      </c>
      <c r="E7" s="23">
        <v>1</v>
      </c>
      <c r="F7" s="23">
        <v>1</v>
      </c>
      <c r="G7" s="23">
        <v>32.152700000000003</v>
      </c>
      <c r="H7" s="23">
        <v>0</v>
      </c>
      <c r="I7" s="23">
        <v>4</v>
      </c>
      <c r="J7" s="23">
        <v>1</v>
      </c>
      <c r="K7" s="23">
        <f t="shared" si="0"/>
        <v>42.152700000000003</v>
      </c>
      <c r="L7" s="23">
        <f t="shared" si="1"/>
        <v>151405.3019026432</v>
      </c>
      <c r="M7" s="23">
        <v>0</v>
      </c>
      <c r="N7" s="23">
        <v>0</v>
      </c>
      <c r="O7" s="23">
        <v>13581.9</v>
      </c>
      <c r="P7" s="23">
        <f>O7+N7+M7+1</f>
        <v>13582.9</v>
      </c>
      <c r="Q7" s="23">
        <f>L7/P7</f>
        <v>11.146758196161587</v>
      </c>
      <c r="R7" s="23">
        <f t="shared" si="2"/>
        <v>4.2652318629584941E-2</v>
      </c>
    </row>
    <row r="8" spans="1:18" x14ac:dyDescent="0.25">
      <c r="A8" s="23" t="s">
        <v>155</v>
      </c>
      <c r="B8" s="23" t="s">
        <v>156</v>
      </c>
      <c r="C8" s="23">
        <v>28281.350481629957</v>
      </c>
      <c r="D8" s="23">
        <v>1</v>
      </c>
      <c r="E8" s="23">
        <v>1</v>
      </c>
      <c r="F8" s="23">
        <v>1</v>
      </c>
      <c r="G8" s="23">
        <v>78.342799999999997</v>
      </c>
      <c r="H8" s="23">
        <v>0</v>
      </c>
      <c r="I8" s="23">
        <v>1</v>
      </c>
      <c r="J8" s="23">
        <v>1</v>
      </c>
      <c r="K8" s="23">
        <f t="shared" si="0"/>
        <v>91.342799999999997</v>
      </c>
      <c r="L8" s="23">
        <f t="shared" si="1"/>
        <v>2583297.7407734287</v>
      </c>
      <c r="M8" s="23">
        <v>0</v>
      </c>
      <c r="N8" s="23">
        <v>0</v>
      </c>
      <c r="O8" s="23">
        <v>15354.32</v>
      </c>
      <c r="P8" s="23">
        <f>O8+N8+M8+1</f>
        <v>15355.32</v>
      </c>
      <c r="Q8" s="23">
        <f>L8/P8</f>
        <v>168.23470567682267</v>
      </c>
      <c r="R8" s="23">
        <f t="shared" si="2"/>
        <v>0.64373875747598241</v>
      </c>
    </row>
    <row r="9" spans="1:18" s="25" customFormat="1" x14ac:dyDescent="0.25">
      <c r="A9" s="25" t="s">
        <v>89</v>
      </c>
      <c r="B9" s="25" t="s">
        <v>90</v>
      </c>
      <c r="C9" s="25">
        <v>49971.131456129013</v>
      </c>
      <c r="D9" s="25">
        <v>2</v>
      </c>
      <c r="E9" s="25">
        <v>0</v>
      </c>
      <c r="F9" s="25">
        <v>1</v>
      </c>
      <c r="G9" s="25">
        <v>104.85</v>
      </c>
      <c r="H9" s="25">
        <v>0</v>
      </c>
      <c r="I9" s="25">
        <v>1</v>
      </c>
      <c r="J9" s="25">
        <v>1</v>
      </c>
      <c r="K9" s="25">
        <f t="shared" si="0"/>
        <v>119.85</v>
      </c>
      <c r="L9" s="25">
        <f t="shared" si="1"/>
        <v>5989040.1050170623</v>
      </c>
      <c r="M9" s="25">
        <v>0</v>
      </c>
      <c r="N9" s="25">
        <v>0</v>
      </c>
      <c r="O9" s="25">
        <v>1042.817</v>
      </c>
      <c r="P9" s="25">
        <f>O9+N9+M9+1</f>
        <v>1043.817</v>
      </c>
      <c r="Q9" s="25">
        <f>L9/P9</f>
        <v>5737.6341878098001</v>
      </c>
      <c r="R9" s="25">
        <f t="shared" si="2"/>
        <v>21.954670340183256</v>
      </c>
    </row>
    <row r="10" spans="1:18" x14ac:dyDescent="0.25">
      <c r="A10" s="23" t="s">
        <v>117</v>
      </c>
      <c r="B10" s="23" t="s">
        <v>118</v>
      </c>
      <c r="C10" s="23">
        <v>45237.805092154333</v>
      </c>
      <c r="D10" s="23">
        <v>1</v>
      </c>
      <c r="E10" s="23">
        <v>0</v>
      </c>
      <c r="F10" s="23">
        <v>1</v>
      </c>
      <c r="G10" s="23">
        <v>79.931899999999999</v>
      </c>
      <c r="H10" s="23">
        <v>0</v>
      </c>
      <c r="I10" s="23">
        <v>2</v>
      </c>
      <c r="J10" s="23">
        <v>1</v>
      </c>
      <c r="K10" s="23">
        <f t="shared" si="0"/>
        <v>90.931899999999999</v>
      </c>
      <c r="L10" s="23">
        <f t="shared" si="1"/>
        <v>4113559.5688592684</v>
      </c>
      <c r="M10" s="23">
        <v>0</v>
      </c>
      <c r="N10" s="23">
        <v>0</v>
      </c>
      <c r="O10" s="23">
        <v>15931.75</v>
      </c>
      <c r="P10" s="23">
        <f>O10+N10+M10+1</f>
        <v>15932.75</v>
      </c>
      <c r="Q10" s="23">
        <f>L10/P10</f>
        <v>258.18264699184186</v>
      </c>
      <c r="R10" s="23">
        <f t="shared" si="2"/>
        <v>0.98791848987248398</v>
      </c>
    </row>
    <row r="11" spans="1:18" x14ac:dyDescent="0.25">
      <c r="A11" s="23" t="s">
        <v>353</v>
      </c>
      <c r="B11" s="23" t="s">
        <v>354</v>
      </c>
      <c r="C11" s="23">
        <v>3880.7387308955604</v>
      </c>
      <c r="D11" s="23">
        <v>1</v>
      </c>
      <c r="E11" s="23">
        <v>1</v>
      </c>
      <c r="F11" s="23">
        <v>1</v>
      </c>
      <c r="G11" s="23">
        <v>25.933499999999999</v>
      </c>
      <c r="H11" s="23">
        <v>4</v>
      </c>
      <c r="I11" s="23">
        <v>4</v>
      </c>
      <c r="J11" s="23">
        <v>1</v>
      </c>
      <c r="K11" s="23">
        <f t="shared" si="0"/>
        <v>23.933499999999999</v>
      </c>
      <c r="L11" s="23">
        <f t="shared" si="1"/>
        <v>92879.660415888895</v>
      </c>
      <c r="M11" s="23">
        <v>0</v>
      </c>
      <c r="N11" s="23">
        <v>0</v>
      </c>
      <c r="O11" s="23">
        <v>13167.62</v>
      </c>
      <c r="P11" s="23">
        <f>O11+N11+M11+1</f>
        <v>13168.62</v>
      </c>
      <c r="Q11" s="23">
        <f>L11/P11</f>
        <v>7.0531050646072933</v>
      </c>
      <c r="R11" s="23">
        <f t="shared" si="2"/>
        <v>2.6988230950157465E-2</v>
      </c>
    </row>
    <row r="12" spans="1:18" x14ac:dyDescent="0.25">
      <c r="A12" s="23" t="s">
        <v>145</v>
      </c>
      <c r="B12" s="23" t="s">
        <v>146</v>
      </c>
      <c r="C12" s="23">
        <v>31588.834998981296</v>
      </c>
      <c r="D12" s="23">
        <v>2</v>
      </c>
      <c r="E12" s="23">
        <v>2</v>
      </c>
      <c r="F12" s="23">
        <v>1</v>
      </c>
      <c r="G12" s="23">
        <v>53.804099999999998</v>
      </c>
      <c r="H12" s="23">
        <v>0</v>
      </c>
      <c r="I12" s="23">
        <v>2</v>
      </c>
      <c r="J12" s="23">
        <v>1</v>
      </c>
      <c r="K12" s="23">
        <f t="shared" si="0"/>
        <v>69.804100000000005</v>
      </c>
      <c r="L12" s="23">
        <f t="shared" si="1"/>
        <v>2205030.1971523906</v>
      </c>
      <c r="M12" s="23">
        <v>1</v>
      </c>
      <c r="N12" s="23">
        <v>0</v>
      </c>
      <c r="O12" s="23">
        <v>15464.67</v>
      </c>
      <c r="P12" s="23">
        <f>O12+N12+M12+1</f>
        <v>15466.67</v>
      </c>
      <c r="Q12" s="23">
        <f>L12/P12</f>
        <v>142.56657684895265</v>
      </c>
      <c r="R12" s="23">
        <f t="shared" si="2"/>
        <v>0.54552139327689664</v>
      </c>
    </row>
    <row r="13" spans="1:18" x14ac:dyDescent="0.25">
      <c r="A13" s="23" t="s">
        <v>163</v>
      </c>
      <c r="B13" s="23" t="s">
        <v>164</v>
      </c>
      <c r="C13" s="23">
        <v>22619.116671884873</v>
      </c>
      <c r="D13" s="23">
        <v>2</v>
      </c>
      <c r="E13" s="23">
        <v>1</v>
      </c>
      <c r="F13" s="23">
        <v>1</v>
      </c>
      <c r="G13" s="23">
        <v>104.72799999999999</v>
      </c>
      <c r="H13" s="23">
        <v>1</v>
      </c>
      <c r="I13" s="23">
        <v>3</v>
      </c>
      <c r="J13" s="23">
        <v>1</v>
      </c>
      <c r="K13" s="23">
        <f t="shared" si="0"/>
        <v>115.72799999999999</v>
      </c>
      <c r="L13" s="23">
        <f t="shared" si="1"/>
        <v>2617665.1342038922</v>
      </c>
      <c r="M13" s="23">
        <v>0</v>
      </c>
      <c r="N13" s="23">
        <v>0</v>
      </c>
      <c r="O13" s="23">
        <v>12388.36</v>
      </c>
      <c r="P13" s="23">
        <f>O13+N13+M13+1</f>
        <v>12389.36</v>
      </c>
      <c r="Q13" s="23">
        <f>L13/P13</f>
        <v>211.28332167310435</v>
      </c>
      <c r="R13" s="23">
        <f t="shared" si="2"/>
        <v>0.80846138388662137</v>
      </c>
    </row>
    <row r="14" spans="1:18" x14ac:dyDescent="0.25">
      <c r="A14" s="23" t="s">
        <v>287</v>
      </c>
      <c r="B14" s="23" t="s">
        <v>288</v>
      </c>
      <c r="C14" s="23">
        <v>1401.6204664458842</v>
      </c>
      <c r="D14" s="23">
        <v>2</v>
      </c>
      <c r="E14" s="23">
        <v>1</v>
      </c>
      <c r="F14" s="23">
        <v>1</v>
      </c>
      <c r="G14" s="23">
        <v>44.3797</v>
      </c>
      <c r="H14" s="23">
        <v>1</v>
      </c>
      <c r="I14" s="23">
        <v>4</v>
      </c>
      <c r="J14" s="23">
        <v>1</v>
      </c>
      <c r="K14" s="23">
        <f t="shared" si="0"/>
        <v>54.3797</v>
      </c>
      <c r="L14" s="23">
        <f t="shared" si="1"/>
        <v>76219.700479187246</v>
      </c>
      <c r="M14" s="23">
        <v>0</v>
      </c>
      <c r="N14" s="23">
        <v>0</v>
      </c>
      <c r="O14" s="23">
        <v>9022.9969999999994</v>
      </c>
      <c r="P14" s="23">
        <f>O14+N14+M14+1</f>
        <v>9023.9969999999994</v>
      </c>
      <c r="Q14" s="23">
        <f>L14/P14</f>
        <v>8.4463348646045926</v>
      </c>
      <c r="R14" s="23">
        <f t="shared" si="2"/>
        <v>3.2319330836596258E-2</v>
      </c>
    </row>
    <row r="15" spans="1:18" x14ac:dyDescent="0.25">
      <c r="A15" s="23" t="s">
        <v>273</v>
      </c>
      <c r="B15" s="23" t="s">
        <v>274</v>
      </c>
      <c r="C15" s="23">
        <v>5022.6266433049095</v>
      </c>
      <c r="D15" s="23">
        <v>1</v>
      </c>
      <c r="E15" s="23">
        <v>1</v>
      </c>
      <c r="F15" s="23">
        <v>1</v>
      </c>
      <c r="G15" s="23">
        <v>31.828399999999998</v>
      </c>
      <c r="H15" s="23">
        <v>0</v>
      </c>
      <c r="I15" s="23">
        <v>4</v>
      </c>
      <c r="J15" s="23">
        <v>1</v>
      </c>
      <c r="K15" s="23">
        <f t="shared" si="0"/>
        <v>41.828400000000002</v>
      </c>
      <c r="L15" s="23">
        <f t="shared" si="1"/>
        <v>210088.43628681509</v>
      </c>
      <c r="M15" s="23">
        <v>0</v>
      </c>
      <c r="N15" s="23">
        <v>0</v>
      </c>
      <c r="O15" s="23">
        <v>15134.58</v>
      </c>
      <c r="P15" s="23">
        <f>O15+N15+M15+1</f>
        <v>15135.58</v>
      </c>
      <c r="Q15" s="23">
        <f>L15/P15</f>
        <v>13.880435126160682</v>
      </c>
      <c r="R15" s="23">
        <f t="shared" si="2"/>
        <v>5.3112549074775507E-2</v>
      </c>
    </row>
    <row r="16" spans="1:18" x14ac:dyDescent="0.25">
      <c r="A16" s="23" t="s">
        <v>121</v>
      </c>
      <c r="B16" s="23" t="s">
        <v>122</v>
      </c>
      <c r="C16" s="23">
        <v>41998.335750238963</v>
      </c>
      <c r="D16" s="23">
        <v>1</v>
      </c>
      <c r="E16" s="23">
        <v>0</v>
      </c>
      <c r="F16" s="23">
        <v>1</v>
      </c>
      <c r="G16" s="23">
        <v>110.146</v>
      </c>
      <c r="H16" s="23">
        <v>0</v>
      </c>
      <c r="I16" s="23">
        <v>2</v>
      </c>
      <c r="J16" s="23">
        <v>1</v>
      </c>
      <c r="K16" s="23">
        <f t="shared" si="0"/>
        <v>121.146</v>
      </c>
      <c r="L16" s="23">
        <f t="shared" si="1"/>
        <v>5087930.3827984491</v>
      </c>
      <c r="M16" s="23">
        <v>0</v>
      </c>
      <c r="N16" s="23">
        <v>0</v>
      </c>
      <c r="O16" s="23">
        <v>16734.73</v>
      </c>
      <c r="P16" s="23">
        <f>O16+N16+M16+1</f>
        <v>16735.73</v>
      </c>
      <c r="Q16" s="23">
        <f>L16/P16</f>
        <v>304.01604129598468</v>
      </c>
      <c r="R16" s="23">
        <f t="shared" si="2"/>
        <v>1.1632968827050187</v>
      </c>
    </row>
    <row r="17" spans="1:18" x14ac:dyDescent="0.25">
      <c r="A17" s="23" t="s">
        <v>201</v>
      </c>
      <c r="B17" s="23" t="s">
        <v>202</v>
      </c>
      <c r="C17" s="23">
        <v>4818.4039087947876</v>
      </c>
      <c r="D17" s="23">
        <v>2</v>
      </c>
      <c r="E17" s="23">
        <v>1</v>
      </c>
      <c r="F17" s="23">
        <v>1</v>
      </c>
      <c r="G17" s="23">
        <v>72.262200000000007</v>
      </c>
      <c r="H17" s="23">
        <v>0</v>
      </c>
      <c r="I17" s="23">
        <v>3</v>
      </c>
      <c r="J17" s="23">
        <v>1</v>
      </c>
      <c r="K17" s="23">
        <f t="shared" si="0"/>
        <v>86.262200000000007</v>
      </c>
      <c r="L17" s="23">
        <f t="shared" si="1"/>
        <v>415646.12166123779</v>
      </c>
      <c r="M17" s="23">
        <v>1</v>
      </c>
      <c r="N17" s="23">
        <v>0</v>
      </c>
      <c r="O17" s="23">
        <v>14001.13</v>
      </c>
      <c r="P17" s="23">
        <f>O17+N17+M17+1</f>
        <v>14003.13</v>
      </c>
      <c r="Q17" s="23">
        <f>L17/P17</f>
        <v>29.682372559651863</v>
      </c>
      <c r="R17" s="23">
        <f t="shared" si="2"/>
        <v>0.11357759716473241</v>
      </c>
    </row>
    <row r="18" spans="1:18" x14ac:dyDescent="0.25">
      <c r="A18" s="23" t="s">
        <v>339</v>
      </c>
      <c r="B18" s="23" t="s">
        <v>340</v>
      </c>
      <c r="C18" s="23">
        <v>1087.2878315225569</v>
      </c>
      <c r="D18" s="23">
        <v>1</v>
      </c>
      <c r="E18" s="23">
        <v>1</v>
      </c>
      <c r="F18" s="23">
        <v>1</v>
      </c>
      <c r="G18" s="23">
        <v>30.4467</v>
      </c>
      <c r="H18" s="23">
        <v>0</v>
      </c>
      <c r="I18" s="23">
        <v>4</v>
      </c>
      <c r="J18" s="23">
        <v>0</v>
      </c>
      <c r="K18" s="23">
        <f t="shared" si="0"/>
        <v>41.4467</v>
      </c>
      <c r="L18" s="23">
        <f t="shared" si="1"/>
        <v>45064.492566765955</v>
      </c>
      <c r="M18" s="23">
        <v>0</v>
      </c>
      <c r="N18" s="23">
        <v>0</v>
      </c>
      <c r="O18" s="23">
        <v>15333.47</v>
      </c>
      <c r="P18" s="23">
        <f>O18+N18+M18+1</f>
        <v>15334.47</v>
      </c>
      <c r="Q18" s="23">
        <f>L18/P18</f>
        <v>2.9387707933020155</v>
      </c>
      <c r="R18" s="23">
        <f t="shared" si="2"/>
        <v>1.1245008283968934E-2</v>
      </c>
    </row>
    <row r="19" spans="1:18" x14ac:dyDescent="0.25">
      <c r="A19" s="23" t="s">
        <v>281</v>
      </c>
      <c r="B19" s="23" t="s">
        <v>282</v>
      </c>
      <c r="C19" s="23">
        <v>2930.5629889183788</v>
      </c>
      <c r="D19" s="23">
        <v>1</v>
      </c>
      <c r="E19" s="23">
        <v>1</v>
      </c>
      <c r="F19" s="23">
        <v>1</v>
      </c>
      <c r="G19" s="23">
        <v>57.167900000000003</v>
      </c>
      <c r="H19" s="23">
        <v>0</v>
      </c>
      <c r="I19" s="23">
        <v>2</v>
      </c>
      <c r="J19" s="23">
        <v>0</v>
      </c>
      <c r="K19" s="23">
        <f t="shared" si="0"/>
        <v>70.167900000000003</v>
      </c>
      <c r="L19" s="23">
        <f t="shared" si="1"/>
        <v>205631.45075012592</v>
      </c>
      <c r="M19" s="23">
        <v>0</v>
      </c>
      <c r="N19" s="23">
        <v>0</v>
      </c>
      <c r="O19" s="23">
        <v>9368.8240000000005</v>
      </c>
      <c r="P19" s="23">
        <f>O19+N19+M19+1</f>
        <v>9369.8240000000005</v>
      </c>
      <c r="Q19" s="23">
        <f>L19/P19</f>
        <v>21.946138022456548</v>
      </c>
      <c r="R19" s="23">
        <f t="shared" si="2"/>
        <v>8.3975417350041576E-2</v>
      </c>
    </row>
    <row r="20" spans="1:18" x14ac:dyDescent="0.25">
      <c r="A20" s="23" t="s">
        <v>261</v>
      </c>
      <c r="B20" s="23" t="s">
        <v>262</v>
      </c>
      <c r="C20" s="23">
        <v>3076.6589493424021</v>
      </c>
      <c r="D20" s="23">
        <v>1</v>
      </c>
      <c r="E20" s="23">
        <v>1</v>
      </c>
      <c r="F20" s="23">
        <v>1</v>
      </c>
      <c r="G20" s="23">
        <v>64.615200000000002</v>
      </c>
      <c r="H20" s="23">
        <v>1</v>
      </c>
      <c r="I20" s="23">
        <v>4</v>
      </c>
      <c r="J20" s="23">
        <v>1</v>
      </c>
      <c r="K20" s="23">
        <f t="shared" si="0"/>
        <v>71.615200000000002</v>
      </c>
      <c r="L20" s="23">
        <f t="shared" si="1"/>
        <v>220335.54598894599</v>
      </c>
      <c r="M20" s="23">
        <v>0</v>
      </c>
      <c r="N20" s="23">
        <v>0</v>
      </c>
      <c r="O20" s="23">
        <v>12976.39</v>
      </c>
      <c r="P20" s="23">
        <f>O20+N20+M20+1</f>
        <v>12977.39</v>
      </c>
      <c r="Q20" s="23">
        <f>L20/P20</f>
        <v>16.978417539192858</v>
      </c>
      <c r="R20" s="23">
        <f t="shared" si="2"/>
        <v>6.4966769886257728E-2</v>
      </c>
    </row>
    <row r="21" spans="1:18" x14ac:dyDescent="0.25">
      <c r="A21" s="23" t="s">
        <v>255</v>
      </c>
      <c r="B21" s="23" t="s">
        <v>256</v>
      </c>
      <c r="C21" s="23">
        <v>4994.6831404509076</v>
      </c>
      <c r="D21" s="23">
        <v>1</v>
      </c>
      <c r="E21" s="23">
        <v>2</v>
      </c>
      <c r="F21" s="23">
        <v>1</v>
      </c>
      <c r="G21" s="23">
        <v>53.8202</v>
      </c>
      <c r="H21" s="23">
        <v>2</v>
      </c>
      <c r="I21" s="23">
        <v>4</v>
      </c>
      <c r="J21" s="23">
        <v>1</v>
      </c>
      <c r="K21" s="23">
        <f t="shared" si="0"/>
        <v>58.8202</v>
      </c>
      <c r="L21" s="23">
        <f t="shared" si="1"/>
        <v>293788.26125795045</v>
      </c>
      <c r="M21" s="23">
        <v>0</v>
      </c>
      <c r="N21" s="23">
        <v>0</v>
      </c>
      <c r="O21" s="23">
        <v>15764.51</v>
      </c>
      <c r="P21" s="23">
        <f>O21+N21+M21+1</f>
        <v>15765.51</v>
      </c>
      <c r="Q21" s="23">
        <f>L21/P21</f>
        <v>18.63487202494245</v>
      </c>
      <c r="R21" s="23">
        <f t="shared" si="2"/>
        <v>7.1305081283909291E-2</v>
      </c>
    </row>
    <row r="22" spans="1:18" x14ac:dyDescent="0.25">
      <c r="A22" s="23" t="s">
        <v>299</v>
      </c>
      <c r="B22" s="23" t="s">
        <v>300</v>
      </c>
      <c r="C22" s="23">
        <v>7243.8529972684155</v>
      </c>
      <c r="D22" s="23">
        <v>1</v>
      </c>
      <c r="E22" s="23">
        <v>1</v>
      </c>
      <c r="F22" s="23">
        <v>1</v>
      </c>
      <c r="G22" s="23">
        <v>39.346699999999998</v>
      </c>
      <c r="H22" s="23">
        <v>0</v>
      </c>
      <c r="I22" s="23">
        <v>2</v>
      </c>
      <c r="J22" s="23">
        <v>0</v>
      </c>
      <c r="K22" s="23">
        <f t="shared" si="0"/>
        <v>52.346699999999998</v>
      </c>
      <c r="L22" s="23">
        <f t="shared" si="1"/>
        <v>379191.79969211057</v>
      </c>
      <c r="M22" s="23">
        <v>1</v>
      </c>
      <c r="N22" s="23">
        <v>0</v>
      </c>
      <c r="O22" s="23">
        <v>11068.07</v>
      </c>
      <c r="P22" s="23">
        <f>O22+N22+M22+1</f>
        <v>11070.07</v>
      </c>
      <c r="Q22" s="23">
        <f>L22/P22</f>
        <v>34.253785178604161</v>
      </c>
      <c r="R22" s="23">
        <f t="shared" si="2"/>
        <v>0.13106979930813237</v>
      </c>
    </row>
    <row r="23" spans="1:18" x14ac:dyDescent="0.25">
      <c r="A23" s="23" t="s">
        <v>199</v>
      </c>
      <c r="B23" s="23" t="s">
        <v>200</v>
      </c>
      <c r="C23" s="23">
        <v>8710.096689541213</v>
      </c>
      <c r="D23" s="23">
        <v>1</v>
      </c>
      <c r="E23" s="23">
        <v>0</v>
      </c>
      <c r="F23" s="23">
        <v>1</v>
      </c>
      <c r="G23" s="23">
        <v>59.259500000000003</v>
      </c>
      <c r="H23" s="23">
        <v>1</v>
      </c>
      <c r="I23" s="23">
        <v>3</v>
      </c>
      <c r="J23" s="23">
        <v>1</v>
      </c>
      <c r="K23" s="23">
        <f t="shared" si="0"/>
        <v>66.259500000000003</v>
      </c>
      <c r="L23" s="23">
        <f t="shared" si="1"/>
        <v>577126.65160065598</v>
      </c>
      <c r="M23" s="23">
        <v>0</v>
      </c>
      <c r="N23" s="23">
        <v>0</v>
      </c>
      <c r="O23" s="23">
        <v>14070.8</v>
      </c>
      <c r="P23" s="23">
        <f>O23+N23+M23+1</f>
        <v>14071.8</v>
      </c>
      <c r="Q23" s="23">
        <f>L23/P23</f>
        <v>41.012994187002093</v>
      </c>
      <c r="R23" s="23">
        <f t="shared" si="2"/>
        <v>0.1569334568161444</v>
      </c>
    </row>
    <row r="24" spans="1:18" x14ac:dyDescent="0.25">
      <c r="A24" s="23" t="s">
        <v>135</v>
      </c>
      <c r="B24" s="23" t="s">
        <v>136</v>
      </c>
      <c r="C24" s="23">
        <v>27157.823410478362</v>
      </c>
      <c r="D24" s="23">
        <v>2</v>
      </c>
      <c r="E24" s="23">
        <v>1</v>
      </c>
      <c r="F24" s="23">
        <v>1</v>
      </c>
      <c r="G24" s="23">
        <v>84.396799999999999</v>
      </c>
      <c r="H24" s="23">
        <v>0</v>
      </c>
      <c r="I24" s="23">
        <v>3</v>
      </c>
      <c r="J24" s="23">
        <v>1</v>
      </c>
      <c r="K24" s="23">
        <f t="shared" si="0"/>
        <v>98.396799999999999</v>
      </c>
      <c r="L24" s="23">
        <f t="shared" si="1"/>
        <v>2672242.9185561575</v>
      </c>
      <c r="M24" s="23">
        <v>0</v>
      </c>
      <c r="N24" s="23">
        <v>0</v>
      </c>
      <c r="O24" s="23">
        <v>5727.2539999999999</v>
      </c>
      <c r="P24" s="23">
        <f>O24+N24+M24+1</f>
        <v>5728.2539999999999</v>
      </c>
      <c r="Q24" s="23">
        <f>L24/P24</f>
        <v>466.50216951904673</v>
      </c>
      <c r="R24" s="23">
        <f t="shared" si="2"/>
        <v>1.7850390961715437</v>
      </c>
    </row>
    <row r="25" spans="1:18" x14ac:dyDescent="0.25">
      <c r="A25" s="23" t="s">
        <v>243</v>
      </c>
      <c r="B25" s="23" t="s">
        <v>244</v>
      </c>
      <c r="C25" s="23">
        <v>7545.7903324979943</v>
      </c>
      <c r="D25" s="23">
        <v>1</v>
      </c>
      <c r="E25" s="23">
        <v>1</v>
      </c>
      <c r="F25" s="23">
        <v>1</v>
      </c>
      <c r="G25" s="23">
        <v>67.569599999999994</v>
      </c>
      <c r="H25" s="23">
        <v>0</v>
      </c>
      <c r="I25" s="23">
        <v>3</v>
      </c>
      <c r="J25" s="23">
        <v>1</v>
      </c>
      <c r="K25" s="23">
        <f t="shared" si="0"/>
        <v>78.569599999999994</v>
      </c>
      <c r="L25" s="23">
        <f t="shared" si="1"/>
        <v>592869.72810823435</v>
      </c>
      <c r="M25" s="23">
        <v>0</v>
      </c>
      <c r="N25" s="23">
        <v>0</v>
      </c>
      <c r="O25" s="23">
        <v>15357.47</v>
      </c>
      <c r="P25" s="23">
        <f>O25+N25+M25+1</f>
        <v>15358.47</v>
      </c>
      <c r="Q25" s="23">
        <f>L25/P25</f>
        <v>38.602134724893453</v>
      </c>
      <c r="R25" s="23">
        <f t="shared" si="2"/>
        <v>0.14770846564477255</v>
      </c>
    </row>
    <row r="26" spans="1:18" x14ac:dyDescent="0.25">
      <c r="A26" s="23" t="s">
        <v>349</v>
      </c>
      <c r="B26" s="23" t="s">
        <v>350</v>
      </c>
      <c r="C26" s="23">
        <v>687.67017497420522</v>
      </c>
      <c r="D26" s="23">
        <v>1</v>
      </c>
      <c r="E26" s="23">
        <v>1</v>
      </c>
      <c r="F26" s="23">
        <v>1</v>
      </c>
      <c r="G26" s="23">
        <v>33.128399999999999</v>
      </c>
      <c r="H26" s="23">
        <v>0</v>
      </c>
      <c r="I26" s="23">
        <v>4</v>
      </c>
      <c r="J26" s="23">
        <v>1</v>
      </c>
      <c r="K26" s="23">
        <f t="shared" si="0"/>
        <v>43.128399999999999</v>
      </c>
      <c r="L26" s="23">
        <f t="shared" si="1"/>
        <v>29658.114374357512</v>
      </c>
      <c r="M26" s="23">
        <v>0</v>
      </c>
      <c r="N26" s="23">
        <v>0</v>
      </c>
      <c r="O26" s="23">
        <v>16141.25</v>
      </c>
      <c r="P26" s="23">
        <f>O26+N26+M26+1</f>
        <v>16142.25</v>
      </c>
      <c r="Q26" s="23">
        <f>L26/P26</f>
        <v>1.8372974259695838</v>
      </c>
      <c r="R26" s="23">
        <f t="shared" si="2"/>
        <v>7.0302947144539399E-3</v>
      </c>
    </row>
    <row r="27" spans="1:18" x14ac:dyDescent="0.25">
      <c r="A27" s="23" t="s">
        <v>363</v>
      </c>
      <c r="B27" s="23" t="s">
        <v>364</v>
      </c>
      <c r="C27" s="23">
        <v>282.19313040481427</v>
      </c>
      <c r="D27" s="23">
        <v>2</v>
      </c>
      <c r="E27" s="23">
        <v>2</v>
      </c>
      <c r="F27" s="23">
        <v>1</v>
      </c>
      <c r="G27" s="23">
        <v>17.163799999999998</v>
      </c>
      <c r="H27" s="23">
        <v>1</v>
      </c>
      <c r="I27" s="23">
        <v>4</v>
      </c>
      <c r="J27" s="23">
        <v>0</v>
      </c>
      <c r="K27" s="23">
        <f t="shared" si="0"/>
        <v>29.163799999999998</v>
      </c>
      <c r="L27" s="23">
        <f t="shared" si="1"/>
        <v>8229.8240164999224</v>
      </c>
      <c r="M27" s="23">
        <v>0</v>
      </c>
      <c r="N27" s="23">
        <v>0</v>
      </c>
      <c r="O27" s="23">
        <v>12441.86</v>
      </c>
      <c r="P27" s="23">
        <f>O27+N27+M27+1</f>
        <v>12442.86</v>
      </c>
      <c r="Q27" s="23">
        <f>L27/P27</f>
        <v>0.66140935576707627</v>
      </c>
      <c r="R27" s="23">
        <f t="shared" si="2"/>
        <v>2.5308383020706633E-3</v>
      </c>
    </row>
    <row r="28" spans="1:18" x14ac:dyDescent="0.25">
      <c r="A28" s="23" t="s">
        <v>382</v>
      </c>
      <c r="B28" s="23" t="s">
        <v>383</v>
      </c>
      <c r="C28" s="23">
        <v>1269.5912573754169</v>
      </c>
      <c r="D28" s="23">
        <v>1</v>
      </c>
      <c r="E28" s="23">
        <v>1</v>
      </c>
      <c r="F28" s="23">
        <v>1</v>
      </c>
      <c r="G28" s="23">
        <v>64.409899999999993</v>
      </c>
      <c r="H28" s="23">
        <v>2</v>
      </c>
      <c r="I28" s="23">
        <v>4</v>
      </c>
      <c r="J28" s="23">
        <v>1</v>
      </c>
      <c r="K28" s="23">
        <f t="shared" si="0"/>
        <v>68.409899999999993</v>
      </c>
      <c r="L28" s="23">
        <f t="shared" si="1"/>
        <v>86852.610957926532</v>
      </c>
      <c r="M28" s="23">
        <v>0</v>
      </c>
      <c r="N28" s="23">
        <v>0</v>
      </c>
      <c r="O28" s="23">
        <v>6990.3429999999998</v>
      </c>
      <c r="P28" s="23">
        <f>O28+N28+M28+1</f>
        <v>6991.3429999999998</v>
      </c>
      <c r="Q28" s="23">
        <f>L28/P28</f>
        <v>12.422879403560451</v>
      </c>
      <c r="R28" s="23">
        <f t="shared" si="2"/>
        <v>4.753531038289039E-2</v>
      </c>
    </row>
    <row r="29" spans="1:18" x14ac:dyDescent="0.25">
      <c r="A29" s="23" t="s">
        <v>341</v>
      </c>
      <c r="B29" s="23" t="s">
        <v>342</v>
      </c>
      <c r="C29" s="23">
        <v>1364.3301104199722</v>
      </c>
      <c r="D29" s="23">
        <v>2</v>
      </c>
      <c r="E29" s="23">
        <v>1</v>
      </c>
      <c r="F29" s="23">
        <v>1</v>
      </c>
      <c r="G29" s="23">
        <v>15.4131</v>
      </c>
      <c r="H29" s="23">
        <v>2</v>
      </c>
      <c r="I29" s="23">
        <v>4</v>
      </c>
      <c r="J29" s="23">
        <v>1</v>
      </c>
      <c r="K29" s="23">
        <f t="shared" si="0"/>
        <v>22.4131</v>
      </c>
      <c r="L29" s="23">
        <f t="shared" si="1"/>
        <v>30578.86719785388</v>
      </c>
      <c r="M29" s="23">
        <v>1</v>
      </c>
      <c r="N29" s="23">
        <v>0</v>
      </c>
      <c r="O29" s="23">
        <v>14448.03</v>
      </c>
      <c r="P29" s="23">
        <f>O29+N29+M29+1</f>
        <v>14450.03</v>
      </c>
      <c r="Q29" s="23">
        <f>L29/P29</f>
        <v>2.1161801877126813</v>
      </c>
      <c r="R29" s="23">
        <f t="shared" si="2"/>
        <v>8.0974207976465661E-3</v>
      </c>
    </row>
    <row r="30" spans="1:18" x14ac:dyDescent="0.25">
      <c r="A30" s="23" t="s">
        <v>233</v>
      </c>
      <c r="B30" s="23" t="s">
        <v>234</v>
      </c>
      <c r="C30" s="23">
        <v>42322.484780303843</v>
      </c>
      <c r="D30" s="23">
        <v>2</v>
      </c>
      <c r="E30" s="23">
        <v>0</v>
      </c>
      <c r="F30" s="23">
        <v>1</v>
      </c>
      <c r="G30" s="23">
        <v>122.693</v>
      </c>
      <c r="H30" s="23">
        <v>1</v>
      </c>
      <c r="I30" s="23">
        <v>1</v>
      </c>
      <c r="J30" s="23">
        <v>1</v>
      </c>
      <c r="K30" s="23">
        <f t="shared" si="0"/>
        <v>134.69299999999998</v>
      </c>
      <c r="L30" s="23">
        <f t="shared" si="1"/>
        <v>5700542.442513465</v>
      </c>
      <c r="M30" s="23">
        <v>1</v>
      </c>
      <c r="N30" s="23">
        <v>0</v>
      </c>
      <c r="O30" s="23">
        <v>16123</v>
      </c>
      <c r="P30" s="23">
        <f>O30+N30+M30+1</f>
        <v>16125</v>
      </c>
      <c r="Q30" s="23">
        <f>L30/P30</f>
        <v>353.52201193881956</v>
      </c>
      <c r="R30" s="23">
        <f t="shared" si="2"/>
        <v>1.3527281412616265</v>
      </c>
    </row>
    <row r="31" spans="1:18" x14ac:dyDescent="0.25">
      <c r="A31" s="23" t="s">
        <v>139</v>
      </c>
      <c r="B31" s="23" t="s">
        <v>140</v>
      </c>
      <c r="C31" s="23">
        <v>3130.9633846141246</v>
      </c>
      <c r="D31" s="23">
        <v>1</v>
      </c>
      <c r="E31" s="23">
        <v>1</v>
      </c>
      <c r="F31" s="23">
        <v>1</v>
      </c>
      <c r="G31" s="23">
        <v>93.331100000000006</v>
      </c>
      <c r="H31" s="23">
        <v>0</v>
      </c>
      <c r="I31" s="23">
        <v>3</v>
      </c>
      <c r="J31" s="23">
        <v>0</v>
      </c>
      <c r="K31" s="23">
        <f t="shared" si="0"/>
        <v>105.33110000000001</v>
      </c>
      <c r="L31" s="23">
        <f t="shared" si="1"/>
        <v>329787.81736112887</v>
      </c>
      <c r="M31" s="23">
        <v>0</v>
      </c>
      <c r="N31" s="23">
        <v>0</v>
      </c>
      <c r="O31" s="23">
        <v>17648.86</v>
      </c>
      <c r="P31" s="23">
        <f>O31+N31+M31+1</f>
        <v>17649.86</v>
      </c>
      <c r="Q31" s="23">
        <f>L31/P31</f>
        <v>18.685010383149152</v>
      </c>
      <c r="R31" s="23">
        <f t="shared" si="2"/>
        <v>7.1496932330838162E-2</v>
      </c>
    </row>
    <row r="32" spans="1:18" x14ac:dyDescent="0.25">
      <c r="A32" s="23" t="s">
        <v>361</v>
      </c>
      <c r="B32" s="23" t="s">
        <v>362</v>
      </c>
      <c r="C32" s="23">
        <v>402.19129059600425</v>
      </c>
      <c r="D32" s="23">
        <v>1</v>
      </c>
      <c r="E32" s="23">
        <v>1</v>
      </c>
      <c r="F32" s="23">
        <v>1</v>
      </c>
      <c r="G32" s="23">
        <v>12.851699999999999</v>
      </c>
      <c r="H32" s="23">
        <v>3</v>
      </c>
      <c r="I32" s="23">
        <v>4</v>
      </c>
      <c r="J32" s="23">
        <v>0</v>
      </c>
      <c r="K32" s="23">
        <f t="shared" si="0"/>
        <v>14.851700000000001</v>
      </c>
      <c r="L32" s="23">
        <f t="shared" si="1"/>
        <v>5973.2243905446767</v>
      </c>
      <c r="M32" s="23">
        <v>0</v>
      </c>
      <c r="N32" s="23">
        <v>0</v>
      </c>
      <c r="O32" s="23">
        <v>13906.59</v>
      </c>
      <c r="P32" s="23">
        <f>O32+N32+M32+1</f>
        <v>13907.59</v>
      </c>
      <c r="Q32" s="23">
        <f>L32/P32</f>
        <v>0.42949385123840123</v>
      </c>
      <c r="R32" s="23">
        <f t="shared" si="2"/>
        <v>1.6434292616821994E-3</v>
      </c>
    </row>
    <row r="33" spans="1:18" x14ac:dyDescent="0.25">
      <c r="A33" s="23" t="s">
        <v>384</v>
      </c>
      <c r="B33" s="23" t="s">
        <v>385</v>
      </c>
      <c r="C33" s="23">
        <v>693.44938647577374</v>
      </c>
      <c r="D33" s="23">
        <v>1</v>
      </c>
      <c r="E33" s="23">
        <v>1</v>
      </c>
      <c r="F33" s="23">
        <v>1</v>
      </c>
      <c r="G33" s="23">
        <v>8.3759999999999994</v>
      </c>
      <c r="H33" s="23">
        <v>1</v>
      </c>
      <c r="I33" s="23">
        <v>4</v>
      </c>
      <c r="J33" s="23">
        <v>1</v>
      </c>
      <c r="K33" s="23">
        <f t="shared" si="0"/>
        <v>15.375999999999999</v>
      </c>
      <c r="L33" s="23">
        <f t="shared" si="1"/>
        <v>10662.477766451497</v>
      </c>
      <c r="M33" s="23">
        <v>0</v>
      </c>
      <c r="N33" s="23">
        <v>0</v>
      </c>
      <c r="O33" s="23">
        <v>14763.57</v>
      </c>
      <c r="P33" s="23">
        <f>O33+N33+M33+1</f>
        <v>14764.57</v>
      </c>
      <c r="Q33" s="23">
        <f>L33/P33</f>
        <v>0.72216649495728602</v>
      </c>
      <c r="R33" s="23">
        <f t="shared" si="2"/>
        <v>2.7633213984255512E-3</v>
      </c>
    </row>
    <row r="34" spans="1:18" x14ac:dyDescent="0.25">
      <c r="A34" s="23" t="s">
        <v>173</v>
      </c>
      <c r="B34" s="23" t="s">
        <v>174</v>
      </c>
      <c r="C34" s="23">
        <v>13753.594437459813</v>
      </c>
      <c r="D34" s="23">
        <v>1</v>
      </c>
      <c r="E34" s="23">
        <v>1</v>
      </c>
      <c r="F34" s="23">
        <v>1</v>
      </c>
      <c r="G34" s="23">
        <v>53.344099999999997</v>
      </c>
      <c r="H34" s="23">
        <v>0</v>
      </c>
      <c r="I34" s="23">
        <v>2</v>
      </c>
      <c r="J34" s="23">
        <v>1</v>
      </c>
      <c r="K34" s="23">
        <f t="shared" si="0"/>
        <v>65.344099999999997</v>
      </c>
      <c r="L34" s="23">
        <f t="shared" si="1"/>
        <v>898716.25028081774</v>
      </c>
      <c r="M34" s="23">
        <v>0</v>
      </c>
      <c r="N34" s="23">
        <v>0</v>
      </c>
      <c r="O34" s="23">
        <v>11326.56</v>
      </c>
      <c r="P34" s="23">
        <f>O34+N34+M34+1</f>
        <v>11327.56</v>
      </c>
      <c r="Q34" s="23">
        <f>L34/P34</f>
        <v>79.338908845401633</v>
      </c>
      <c r="R34" s="23">
        <f t="shared" si="2"/>
        <v>0.30358498500155406</v>
      </c>
    </row>
    <row r="35" spans="1:18" x14ac:dyDescent="0.25">
      <c r="A35" s="23" t="s">
        <v>197</v>
      </c>
      <c r="B35" s="23" t="s">
        <v>198</v>
      </c>
      <c r="C35" s="23">
        <v>8147.9381477822044</v>
      </c>
      <c r="D35" s="23">
        <v>1</v>
      </c>
      <c r="E35" s="23">
        <v>0</v>
      </c>
      <c r="F35" s="23">
        <v>1</v>
      </c>
      <c r="G35" s="23">
        <v>50.845799999999997</v>
      </c>
      <c r="H35" s="23">
        <v>1</v>
      </c>
      <c r="I35" s="23">
        <v>4</v>
      </c>
      <c r="J35" s="23">
        <v>0</v>
      </c>
      <c r="K35" s="23">
        <f t="shared" si="0"/>
        <v>57.845799999999997</v>
      </c>
      <c r="L35" s="23">
        <f t="shared" si="1"/>
        <v>471324.00050897984</v>
      </c>
      <c r="M35" s="23">
        <v>0</v>
      </c>
      <c r="N35" s="23">
        <v>0</v>
      </c>
      <c r="O35" s="23">
        <v>9018.3070000000007</v>
      </c>
      <c r="P35" s="23">
        <f>O35+N35+M35+1</f>
        <v>9019.3070000000007</v>
      </c>
      <c r="Q35" s="23">
        <f>L35/P35</f>
        <v>52.257230018778586</v>
      </c>
      <c r="R35" s="23">
        <f t="shared" si="2"/>
        <v>0.19995876704564916</v>
      </c>
    </row>
    <row r="36" spans="1:18" x14ac:dyDescent="0.25">
      <c r="A36" s="23" t="s">
        <v>245</v>
      </c>
      <c r="B36" s="23" t="s">
        <v>246</v>
      </c>
      <c r="C36" s="23">
        <v>5871.2235753588975</v>
      </c>
      <c r="D36" s="23">
        <v>1</v>
      </c>
      <c r="E36" s="23">
        <v>1</v>
      </c>
      <c r="F36" s="23">
        <v>1</v>
      </c>
      <c r="G36" s="23">
        <v>23.568000000000001</v>
      </c>
      <c r="H36" s="23">
        <v>3</v>
      </c>
      <c r="I36" s="23">
        <v>4</v>
      </c>
      <c r="J36" s="23">
        <v>1</v>
      </c>
      <c r="K36" s="23">
        <f t="shared" si="0"/>
        <v>24.568000000000001</v>
      </c>
      <c r="L36" s="23">
        <f t="shared" si="1"/>
        <v>144244.22079941741</v>
      </c>
      <c r="M36" s="23">
        <v>0</v>
      </c>
      <c r="N36" s="23">
        <v>0</v>
      </c>
      <c r="O36" s="23">
        <v>14362.09</v>
      </c>
      <c r="P36" s="23">
        <f>O36+N36+M36+1</f>
        <v>14363.09</v>
      </c>
      <c r="Q36" s="23">
        <f>L36/P36</f>
        <v>10.042701173592688</v>
      </c>
      <c r="R36" s="23">
        <f t="shared" si="2"/>
        <v>3.8427718877519335E-2</v>
      </c>
    </row>
    <row r="37" spans="1:18" x14ac:dyDescent="0.25">
      <c r="A37" s="23" t="s">
        <v>313</v>
      </c>
      <c r="B37" s="23" t="s">
        <v>314</v>
      </c>
      <c r="C37" s="23">
        <v>1273.0589526545946</v>
      </c>
      <c r="D37" s="23">
        <v>3</v>
      </c>
      <c r="E37" s="23">
        <v>1</v>
      </c>
      <c r="F37" s="23">
        <v>1</v>
      </c>
      <c r="G37" s="23">
        <v>32.211599999999997</v>
      </c>
      <c r="H37" s="23">
        <v>1</v>
      </c>
      <c r="I37" s="23">
        <v>4</v>
      </c>
      <c r="J37" s="23">
        <v>0</v>
      </c>
      <c r="K37" s="23">
        <f t="shared" si="0"/>
        <v>46.211599999999997</v>
      </c>
      <c r="L37" s="23">
        <f t="shared" si="1"/>
        <v>58830.091096493059</v>
      </c>
      <c r="M37" s="23">
        <v>0</v>
      </c>
      <c r="N37" s="23">
        <v>0</v>
      </c>
      <c r="O37" s="23">
        <v>10666.36</v>
      </c>
      <c r="P37" s="23">
        <f>O37+N37+M37+1</f>
        <v>10667.36</v>
      </c>
      <c r="Q37" s="23">
        <f>L37/P37</f>
        <v>5.5149625677293219</v>
      </c>
      <c r="R37" s="23">
        <f t="shared" si="2"/>
        <v>2.1102632400335514E-2</v>
      </c>
    </row>
    <row r="38" spans="1:18" x14ac:dyDescent="0.25">
      <c r="A38" s="23" t="s">
        <v>309</v>
      </c>
      <c r="B38" s="23" t="s">
        <v>310</v>
      </c>
      <c r="C38" s="23">
        <v>1815.295842940385</v>
      </c>
      <c r="D38" s="23">
        <v>1</v>
      </c>
      <c r="E38" s="23">
        <v>1</v>
      </c>
      <c r="F38" s="23">
        <v>1</v>
      </c>
      <c r="G38" s="23">
        <v>32.097700000000003</v>
      </c>
      <c r="H38" s="23">
        <v>2</v>
      </c>
      <c r="I38" s="23">
        <v>4</v>
      </c>
      <c r="J38" s="23">
        <v>0</v>
      </c>
      <c r="K38" s="23">
        <f t="shared" si="0"/>
        <v>37.097700000000003</v>
      </c>
      <c r="L38" s="23">
        <f t="shared" si="1"/>
        <v>67343.300592649524</v>
      </c>
      <c r="M38" s="23">
        <v>0</v>
      </c>
      <c r="N38" s="23">
        <v>0</v>
      </c>
      <c r="O38" s="23">
        <v>13516.93</v>
      </c>
      <c r="P38" s="23">
        <f>O38+N38+M38+1</f>
        <v>13517.93</v>
      </c>
      <c r="Q38" s="23">
        <f>L38/P38</f>
        <v>4.9817760997911309</v>
      </c>
      <c r="R38" s="23">
        <f t="shared" si="2"/>
        <v>1.9062430332678404E-2</v>
      </c>
    </row>
    <row r="39" spans="1:18" x14ac:dyDescent="0.25">
      <c r="A39" s="23" t="s">
        <v>215</v>
      </c>
      <c r="B39" s="23" t="s">
        <v>216</v>
      </c>
      <c r="C39" s="23">
        <v>11666.455910775921</v>
      </c>
      <c r="D39" s="23">
        <v>1</v>
      </c>
      <c r="E39" s="23">
        <v>1</v>
      </c>
      <c r="F39" s="23">
        <v>1</v>
      </c>
      <c r="G39" s="23">
        <v>26.558</v>
      </c>
      <c r="H39" s="23">
        <v>0</v>
      </c>
      <c r="I39" s="23">
        <v>3</v>
      </c>
      <c r="J39" s="23">
        <v>1</v>
      </c>
      <c r="K39" s="23">
        <f t="shared" si="0"/>
        <v>37.558</v>
      </c>
      <c r="L39" s="23">
        <f t="shared" si="1"/>
        <v>438168.75109692203</v>
      </c>
      <c r="M39" s="23">
        <v>0</v>
      </c>
      <c r="N39" s="23">
        <v>0</v>
      </c>
      <c r="O39" s="23">
        <v>13975.59</v>
      </c>
      <c r="P39" s="23">
        <f>O39+N39+M39+1</f>
        <v>13976.59</v>
      </c>
      <c r="Q39" s="23">
        <f>L39/P39</f>
        <v>31.350189931658726</v>
      </c>
      <c r="R39" s="23">
        <f t="shared" si="2"/>
        <v>0.11995938788046621</v>
      </c>
    </row>
    <row r="40" spans="1:18" x14ac:dyDescent="0.25">
      <c r="A40" s="23" t="s">
        <v>311</v>
      </c>
      <c r="B40" s="23" t="s">
        <v>312</v>
      </c>
      <c r="C40" s="23">
        <v>2013.3824617989121</v>
      </c>
      <c r="D40" s="23">
        <v>1</v>
      </c>
      <c r="E40" s="23">
        <v>1</v>
      </c>
      <c r="F40" s="23">
        <v>1</v>
      </c>
      <c r="G40" s="23">
        <v>25.387899999999998</v>
      </c>
      <c r="H40" s="23">
        <v>1</v>
      </c>
      <c r="I40" s="23">
        <v>4</v>
      </c>
      <c r="J40" s="23">
        <v>1</v>
      </c>
      <c r="K40" s="23">
        <f t="shared" si="0"/>
        <v>32.387900000000002</v>
      </c>
      <c r="L40" s="23">
        <f t="shared" si="1"/>
        <v>65209.229834496989</v>
      </c>
      <c r="M40" s="23">
        <v>0</v>
      </c>
      <c r="N40" s="23">
        <v>0</v>
      </c>
      <c r="O40" s="23">
        <v>15925.08</v>
      </c>
      <c r="P40" s="23">
        <f>O40+N40+M40+1</f>
        <v>15926.08</v>
      </c>
      <c r="Q40" s="23">
        <f>L40/P40</f>
        <v>4.0944934242762177</v>
      </c>
      <c r="R40" s="23">
        <f t="shared" si="2"/>
        <v>1.5667303002868324E-2</v>
      </c>
    </row>
    <row r="41" spans="1:18" x14ac:dyDescent="0.25">
      <c r="A41" s="23" t="s">
        <v>386</v>
      </c>
      <c r="B41" s="23" t="s">
        <v>387</v>
      </c>
      <c r="C41" s="23">
        <v>12360.483816491915</v>
      </c>
      <c r="D41" s="23">
        <v>1</v>
      </c>
      <c r="E41" s="23">
        <v>1</v>
      </c>
      <c r="F41" s="23">
        <v>1</v>
      </c>
      <c r="G41" s="23">
        <v>63.5154</v>
      </c>
      <c r="H41" s="23">
        <v>1</v>
      </c>
      <c r="I41" s="23">
        <v>3</v>
      </c>
      <c r="J41" s="23">
        <v>1</v>
      </c>
      <c r="K41" s="23">
        <f t="shared" si="0"/>
        <v>71.5154</v>
      </c>
      <c r="L41" s="23">
        <f t="shared" si="1"/>
        <v>883964.94432994584</v>
      </c>
      <c r="M41" s="23">
        <v>0</v>
      </c>
      <c r="N41" s="23">
        <v>0</v>
      </c>
      <c r="O41" s="23">
        <v>15967.86</v>
      </c>
      <c r="P41" s="23">
        <f>O41+N41+M41+1</f>
        <v>15968.86</v>
      </c>
      <c r="Q41" s="23">
        <f>L41/P41</f>
        <v>55.3555447495905</v>
      </c>
      <c r="R41" s="23">
        <f t="shared" si="2"/>
        <v>0.21181425944870788</v>
      </c>
    </row>
    <row r="42" spans="1:18" x14ac:dyDescent="0.25">
      <c r="A42" s="23" t="s">
        <v>115</v>
      </c>
      <c r="B42" s="23" t="s">
        <v>116</v>
      </c>
      <c r="C42" s="23">
        <v>24532.5190588269</v>
      </c>
      <c r="D42" s="23">
        <v>2</v>
      </c>
      <c r="E42" s="23">
        <v>1</v>
      </c>
      <c r="F42" s="23">
        <v>1</v>
      </c>
      <c r="G42" s="23">
        <v>247.982</v>
      </c>
      <c r="H42" s="23">
        <v>0</v>
      </c>
      <c r="I42" s="23">
        <v>2</v>
      </c>
      <c r="J42" s="23">
        <v>1</v>
      </c>
      <c r="K42" s="23">
        <f t="shared" si="0"/>
        <v>262.98199999999997</v>
      </c>
      <c r="L42" s="23">
        <f t="shared" si="1"/>
        <v>6451610.9271284146</v>
      </c>
      <c r="M42" s="23">
        <v>0</v>
      </c>
      <c r="N42" s="23">
        <v>0</v>
      </c>
      <c r="O42" s="23">
        <v>14305.42</v>
      </c>
      <c r="P42" s="23">
        <f>O42+N42+M42+1</f>
        <v>14306.42</v>
      </c>
      <c r="Q42" s="23">
        <f>L42/P42</f>
        <v>450.95914471463965</v>
      </c>
      <c r="R42" s="23">
        <f t="shared" si="2"/>
        <v>1.725564759798714</v>
      </c>
    </row>
    <row r="43" spans="1:18" x14ac:dyDescent="0.25">
      <c r="A43" s="23" t="s">
        <v>183</v>
      </c>
      <c r="B43" s="23" t="s">
        <v>184</v>
      </c>
      <c r="C43" s="23">
        <v>18463.386575656423</v>
      </c>
      <c r="D43" s="23">
        <v>1</v>
      </c>
      <c r="E43" s="23">
        <v>1</v>
      </c>
      <c r="F43" s="23">
        <v>1</v>
      </c>
      <c r="G43" s="23">
        <v>67.631299999999996</v>
      </c>
      <c r="H43" s="23">
        <v>0</v>
      </c>
      <c r="I43" s="23">
        <v>3</v>
      </c>
      <c r="J43" s="23">
        <v>1</v>
      </c>
      <c r="K43" s="23">
        <f t="shared" si="0"/>
        <v>78.631299999999996</v>
      </c>
      <c r="L43" s="23">
        <f t="shared" si="1"/>
        <v>1451800.0888464127</v>
      </c>
      <c r="M43" s="23">
        <v>0</v>
      </c>
      <c r="N43" s="23">
        <v>0</v>
      </c>
      <c r="O43" s="23">
        <v>16054.59</v>
      </c>
      <c r="P43" s="23">
        <f>O43+N43+M43+1</f>
        <v>16055.59</v>
      </c>
      <c r="Q43" s="23">
        <f>L43/P43</f>
        <v>90.423340957661026</v>
      </c>
      <c r="R43" s="23">
        <f t="shared" si="2"/>
        <v>0.34599881707363517</v>
      </c>
    </row>
    <row r="44" spans="1:18" x14ac:dyDescent="0.25">
      <c r="A44" s="23" t="s">
        <v>99</v>
      </c>
      <c r="B44" s="23" t="s">
        <v>100</v>
      </c>
      <c r="C44" s="23">
        <v>54663.998371919501</v>
      </c>
      <c r="D44" s="23">
        <v>1</v>
      </c>
      <c r="E44" s="23">
        <v>0</v>
      </c>
      <c r="F44" s="23">
        <v>1</v>
      </c>
      <c r="G44" s="23">
        <v>54.509900000000002</v>
      </c>
      <c r="H44" s="23">
        <v>0</v>
      </c>
      <c r="I44" s="23">
        <v>1</v>
      </c>
      <c r="J44" s="23">
        <v>1</v>
      </c>
      <c r="K44" s="23">
        <f t="shared" si="0"/>
        <v>66.509900000000002</v>
      </c>
      <c r="L44" s="23">
        <f t="shared" si="1"/>
        <v>3635697.065316529</v>
      </c>
      <c r="M44" s="23">
        <v>0</v>
      </c>
      <c r="N44" s="23">
        <v>0</v>
      </c>
      <c r="O44" s="23">
        <v>16052.43</v>
      </c>
      <c r="P44" s="23">
        <f>O44+N44+M44+1</f>
        <v>16053.43</v>
      </c>
      <c r="Q44" s="23">
        <f>L44/P44</f>
        <v>226.47478235595315</v>
      </c>
      <c r="R44" s="23">
        <f t="shared" si="2"/>
        <v>0.8665904838537134</v>
      </c>
    </row>
    <row r="45" spans="1:18" x14ac:dyDescent="0.25">
      <c r="A45" s="23" t="s">
        <v>291</v>
      </c>
      <c r="B45" s="23" t="s">
        <v>292</v>
      </c>
      <c r="C45" s="23">
        <v>2802.1970511570653</v>
      </c>
      <c r="D45" s="23">
        <v>1</v>
      </c>
      <c r="E45" s="23">
        <v>1</v>
      </c>
      <c r="F45" s="23">
        <v>1</v>
      </c>
      <c r="G45" s="23">
        <v>77.687399999999997</v>
      </c>
      <c r="H45" s="23">
        <v>2</v>
      </c>
      <c r="I45" s="23">
        <v>4</v>
      </c>
      <c r="J45" s="23">
        <v>0</v>
      </c>
      <c r="K45" s="23">
        <f t="shared" si="0"/>
        <v>82.687399999999997</v>
      </c>
      <c r="L45" s="23">
        <f t="shared" si="1"/>
        <v>231706.38844784471</v>
      </c>
      <c r="M45" s="23">
        <v>0</v>
      </c>
      <c r="N45" s="23">
        <v>0</v>
      </c>
      <c r="O45" s="23">
        <v>12204.34</v>
      </c>
      <c r="P45" s="23">
        <f>O45+N45+M45+1</f>
        <v>12205.34</v>
      </c>
      <c r="Q45" s="23">
        <f>L45/P45</f>
        <v>18.984017524120155</v>
      </c>
      <c r="R45" s="23">
        <f t="shared" si="2"/>
        <v>7.2641062994191749E-2</v>
      </c>
    </row>
    <row r="46" spans="1:18" x14ac:dyDescent="0.25">
      <c r="A46" s="23" t="s">
        <v>213</v>
      </c>
      <c r="B46" s="23" t="s">
        <v>214</v>
      </c>
      <c r="C46" s="23">
        <v>8080.9686234118599</v>
      </c>
      <c r="D46" s="23">
        <v>1</v>
      </c>
      <c r="E46" s="23">
        <v>1</v>
      </c>
      <c r="F46" s="23">
        <v>1</v>
      </c>
      <c r="G46" s="23">
        <v>89.427599999999998</v>
      </c>
      <c r="H46" s="23">
        <v>2</v>
      </c>
      <c r="I46" s="23">
        <v>3</v>
      </c>
      <c r="J46" s="23">
        <v>1</v>
      </c>
      <c r="K46" s="23">
        <f t="shared" si="0"/>
        <v>94.427599999999998</v>
      </c>
      <c r="L46" s="23">
        <f t="shared" si="1"/>
        <v>763066.47278408578</v>
      </c>
      <c r="M46" s="23">
        <v>1</v>
      </c>
      <c r="N46" s="23">
        <v>0</v>
      </c>
      <c r="O46" s="23">
        <v>16268.13</v>
      </c>
      <c r="P46" s="23">
        <f>O46+N46+M46+1</f>
        <v>16270.13</v>
      </c>
      <c r="Q46" s="23">
        <f>L46/P46</f>
        <v>46.899838709591492</v>
      </c>
      <c r="R46" s="23">
        <f t="shared" si="2"/>
        <v>0.17945907044134823</v>
      </c>
    </row>
    <row r="47" spans="1:18" x14ac:dyDescent="0.25">
      <c r="A47" s="23" t="s">
        <v>237</v>
      </c>
      <c r="B47" s="23" t="s">
        <v>238</v>
      </c>
      <c r="C47" s="23">
        <v>7280.880109227618</v>
      </c>
      <c r="D47" s="23">
        <v>1</v>
      </c>
      <c r="E47" s="23">
        <v>1</v>
      </c>
      <c r="F47" s="23">
        <v>1</v>
      </c>
      <c r="G47" s="23">
        <v>21.527200000000001</v>
      </c>
      <c r="H47" s="23">
        <v>0</v>
      </c>
      <c r="I47" s="23">
        <v>4</v>
      </c>
      <c r="J47" s="23">
        <v>0</v>
      </c>
      <c r="K47" s="23">
        <f t="shared" si="0"/>
        <v>32.527200000000001</v>
      </c>
      <c r="L47" s="23">
        <f t="shared" si="1"/>
        <v>236826.64348886858</v>
      </c>
      <c r="M47" s="23">
        <v>0</v>
      </c>
      <c r="N47" s="23">
        <v>0</v>
      </c>
      <c r="O47" s="23">
        <v>15779.06</v>
      </c>
      <c r="P47" s="23">
        <f>O47+N47+M47+1</f>
        <v>15780.06</v>
      </c>
      <c r="Q47" s="23">
        <f>L47/P47</f>
        <v>15.007968505117761</v>
      </c>
      <c r="R47" s="23">
        <f t="shared" si="2"/>
        <v>5.7426979521587436E-2</v>
      </c>
    </row>
    <row r="48" spans="1:18" x14ac:dyDescent="0.25">
      <c r="A48" s="23" t="s">
        <v>279</v>
      </c>
      <c r="B48" s="23" t="s">
        <v>280</v>
      </c>
      <c r="C48" s="23">
        <v>6060.0933290441544</v>
      </c>
      <c r="D48" s="23">
        <v>1</v>
      </c>
      <c r="E48" s="23">
        <v>2</v>
      </c>
      <c r="F48" s="23">
        <v>1</v>
      </c>
      <c r="G48" s="23">
        <v>30.437200000000001</v>
      </c>
      <c r="H48" s="23">
        <v>2</v>
      </c>
      <c r="I48" s="23">
        <v>4</v>
      </c>
      <c r="J48" s="23">
        <v>0</v>
      </c>
      <c r="K48" s="23">
        <f t="shared" si="0"/>
        <v>36.437200000000004</v>
      </c>
      <c r="L48" s="23">
        <f t="shared" si="1"/>
        <v>220812.83264904769</v>
      </c>
      <c r="M48" s="23">
        <v>0</v>
      </c>
      <c r="N48" s="23">
        <v>0</v>
      </c>
      <c r="O48" s="23">
        <v>13712.48</v>
      </c>
      <c r="P48" s="23">
        <f>O48+N48+M48+1</f>
        <v>13713.48</v>
      </c>
      <c r="Q48" s="23">
        <f>L48/P48</f>
        <v>16.101881699542908</v>
      </c>
      <c r="R48" s="23">
        <f t="shared" si="2"/>
        <v>6.1612764599243031E-2</v>
      </c>
    </row>
    <row r="49" spans="1:18" x14ac:dyDescent="0.25">
      <c r="A49" s="23" t="s">
        <v>235</v>
      </c>
      <c r="B49" s="23" t="s">
        <v>236</v>
      </c>
      <c r="C49" s="23">
        <v>3525.0201645005777</v>
      </c>
      <c r="D49" s="23">
        <v>1</v>
      </c>
      <c r="E49" s="23">
        <v>2</v>
      </c>
      <c r="F49" s="23">
        <v>1</v>
      </c>
      <c r="G49" s="23">
        <v>69.490899999999996</v>
      </c>
      <c r="H49" s="23">
        <v>4</v>
      </c>
      <c r="I49" s="23">
        <v>4</v>
      </c>
      <c r="J49" s="23">
        <v>1</v>
      </c>
      <c r="K49" s="23">
        <f t="shared" si="0"/>
        <v>68.490899999999996</v>
      </c>
      <c r="L49" s="23">
        <f t="shared" si="1"/>
        <v>241431.80358479259</v>
      </c>
      <c r="M49" s="23">
        <v>0</v>
      </c>
      <c r="N49" s="23">
        <v>0</v>
      </c>
      <c r="O49" s="23">
        <v>14279.4</v>
      </c>
      <c r="P49" s="23">
        <f>O49+N49+M49+1</f>
        <v>14280.4</v>
      </c>
      <c r="Q49" s="23">
        <f>L49/P49</f>
        <v>16.906515474692068</v>
      </c>
      <c r="R49" s="23">
        <f t="shared" si="2"/>
        <v>6.4691641484686355E-2</v>
      </c>
    </row>
    <row r="50" spans="1:18" x14ac:dyDescent="0.25">
      <c r="A50" s="23" t="s">
        <v>388</v>
      </c>
      <c r="B50" s="23" t="s">
        <v>389</v>
      </c>
      <c r="C50" s="23">
        <v>3805.9936662847263</v>
      </c>
      <c r="D50" s="23">
        <v>1</v>
      </c>
      <c r="E50" s="23">
        <v>1</v>
      </c>
      <c r="F50" s="23">
        <v>1</v>
      </c>
      <c r="G50" s="23">
        <v>45.012900000000002</v>
      </c>
      <c r="H50" s="23">
        <v>2</v>
      </c>
      <c r="I50" s="23">
        <v>4</v>
      </c>
      <c r="J50" s="23">
        <v>1</v>
      </c>
      <c r="K50" s="23">
        <f t="shared" si="0"/>
        <v>49.012900000000002</v>
      </c>
      <c r="L50" s="23">
        <f t="shared" si="1"/>
        <v>186542.78696624667</v>
      </c>
      <c r="M50" s="23">
        <v>0</v>
      </c>
      <c r="N50" s="23">
        <v>0</v>
      </c>
      <c r="O50" s="23">
        <v>13755.5</v>
      </c>
      <c r="P50" s="23">
        <f>O50+N50+M50+1</f>
        <v>13756.5</v>
      </c>
      <c r="Q50" s="23">
        <f>L50/P50</f>
        <v>13.560337801493597</v>
      </c>
      <c r="R50" s="23">
        <f t="shared" si="2"/>
        <v>5.188771824558612E-2</v>
      </c>
    </row>
    <row r="51" spans="1:18" x14ac:dyDescent="0.25">
      <c r="A51" s="23" t="s">
        <v>157</v>
      </c>
      <c r="B51" s="23" t="s">
        <v>158</v>
      </c>
      <c r="C51" s="23">
        <v>5651.3180663006642</v>
      </c>
      <c r="D51" s="23">
        <v>2</v>
      </c>
      <c r="E51" s="23">
        <v>1</v>
      </c>
      <c r="F51" s="23">
        <v>1</v>
      </c>
      <c r="G51" s="23">
        <v>70.349699999999999</v>
      </c>
      <c r="H51" s="23">
        <v>0</v>
      </c>
      <c r="I51" s="23">
        <v>5</v>
      </c>
      <c r="J51" s="23">
        <v>1</v>
      </c>
      <c r="K51" s="23">
        <f t="shared" si="0"/>
        <v>82.349699999999999</v>
      </c>
      <c r="L51" s="23">
        <f t="shared" si="1"/>
        <v>465384.3473644398</v>
      </c>
      <c r="M51" s="23">
        <v>1</v>
      </c>
      <c r="N51" s="23">
        <v>0</v>
      </c>
      <c r="O51" s="23">
        <v>3460.569</v>
      </c>
      <c r="P51" s="23">
        <f>O51+N51+M51+1</f>
        <v>3462.569</v>
      </c>
      <c r="Q51" s="23">
        <f>L51/P51</f>
        <v>134.40435334702062</v>
      </c>
      <c r="R51" s="23">
        <f t="shared" si="2"/>
        <v>0.51428919541239349</v>
      </c>
    </row>
    <row r="52" spans="1:18" x14ac:dyDescent="0.25">
      <c r="A52" s="23" t="s">
        <v>125</v>
      </c>
      <c r="B52" s="23" t="s">
        <v>126</v>
      </c>
      <c r="C52" s="23">
        <v>43784.283962209796</v>
      </c>
      <c r="D52" s="23">
        <v>1</v>
      </c>
      <c r="E52" s="23">
        <v>0</v>
      </c>
      <c r="F52" s="23">
        <v>1</v>
      </c>
      <c r="G52" s="23">
        <v>66.587100000000007</v>
      </c>
      <c r="H52" s="23">
        <v>0</v>
      </c>
      <c r="I52" s="23">
        <v>1</v>
      </c>
      <c r="J52" s="23">
        <v>1</v>
      </c>
      <c r="K52" s="23">
        <f t="shared" si="0"/>
        <v>78.587100000000007</v>
      </c>
      <c r="L52" s="23">
        <f t="shared" si="1"/>
        <v>3440879.902166578</v>
      </c>
      <c r="M52" s="23">
        <v>0</v>
      </c>
      <c r="N52" s="23">
        <v>0</v>
      </c>
      <c r="O52" s="23">
        <v>15227.52</v>
      </c>
      <c r="P52" s="23">
        <f>O52+N52+M52+1</f>
        <v>15228.52</v>
      </c>
      <c r="Q52" s="23">
        <f>L52/P52</f>
        <v>225.94972473796389</v>
      </c>
      <c r="R52" s="23">
        <f t="shared" si="2"/>
        <v>0.86458138628227066</v>
      </c>
    </row>
    <row r="53" spans="1:18" x14ac:dyDescent="0.25">
      <c r="A53" s="23" t="s">
        <v>123</v>
      </c>
      <c r="B53" s="23" t="s">
        <v>124</v>
      </c>
      <c r="C53" s="23">
        <v>37037.374186121946</v>
      </c>
      <c r="D53" s="23">
        <v>1</v>
      </c>
      <c r="E53" s="23">
        <v>0</v>
      </c>
      <c r="F53" s="23">
        <v>1</v>
      </c>
      <c r="G53" s="23">
        <v>78.818700000000007</v>
      </c>
      <c r="H53" s="23">
        <v>0</v>
      </c>
      <c r="I53" s="23">
        <v>2</v>
      </c>
      <c r="J53" s="23">
        <v>1</v>
      </c>
      <c r="K53" s="23">
        <f t="shared" si="0"/>
        <v>89.818700000000007</v>
      </c>
      <c r="L53" s="23">
        <f t="shared" si="1"/>
        <v>3326648.8008110314</v>
      </c>
      <c r="M53" s="23">
        <v>0</v>
      </c>
      <c r="N53" s="23">
        <v>0</v>
      </c>
      <c r="O53" s="23">
        <v>16938.09</v>
      </c>
      <c r="P53" s="23">
        <f>O53+N53+M53+1</f>
        <v>16939.09</v>
      </c>
      <c r="Q53" s="23">
        <f>L53/P53</f>
        <v>196.38887335807482</v>
      </c>
      <c r="R53" s="23">
        <f t="shared" si="2"/>
        <v>0.7514687817179222</v>
      </c>
    </row>
    <row r="54" spans="1:18" x14ac:dyDescent="0.25">
      <c r="A54" s="23" t="s">
        <v>329</v>
      </c>
      <c r="B54" s="23" t="s">
        <v>330</v>
      </c>
      <c r="C54" s="23">
        <v>683.9976538986889</v>
      </c>
      <c r="D54" s="23">
        <v>2</v>
      </c>
      <c r="E54" s="23">
        <v>1</v>
      </c>
      <c r="F54" s="23">
        <v>1</v>
      </c>
      <c r="G54" s="23">
        <v>8.8049400000000002</v>
      </c>
      <c r="H54" s="23">
        <v>0</v>
      </c>
      <c r="I54" s="23">
        <v>4</v>
      </c>
      <c r="J54" s="23">
        <v>0</v>
      </c>
      <c r="K54" s="23">
        <f t="shared" si="0"/>
        <v>22.804940000000002</v>
      </c>
      <c r="L54" s="23">
        <f t="shared" si="1"/>
        <v>15598.525457300368</v>
      </c>
      <c r="M54" s="23">
        <v>1</v>
      </c>
      <c r="N54" s="23">
        <v>0</v>
      </c>
      <c r="O54" s="23">
        <v>17216.169999999998</v>
      </c>
      <c r="P54" s="23">
        <f>O54+N54+M54+1</f>
        <v>17218.169999999998</v>
      </c>
      <c r="Q54" s="23">
        <f>L54/P54</f>
        <v>0.90593399050540035</v>
      </c>
      <c r="R54" s="23">
        <f t="shared" si="2"/>
        <v>3.4664953289929219E-3</v>
      </c>
    </row>
    <row r="55" spans="1:18" x14ac:dyDescent="0.25">
      <c r="A55" s="23" t="s">
        <v>307</v>
      </c>
      <c r="B55" s="23" t="s">
        <v>308</v>
      </c>
      <c r="C55" s="23">
        <v>4062.1698875737929</v>
      </c>
      <c r="D55" s="23">
        <v>1</v>
      </c>
      <c r="E55" s="23">
        <v>1</v>
      </c>
      <c r="F55" s="23">
        <v>1</v>
      </c>
      <c r="G55" s="23">
        <v>36.769199999999998</v>
      </c>
      <c r="H55" s="23">
        <v>2</v>
      </c>
      <c r="I55" s="23">
        <v>3</v>
      </c>
      <c r="J55" s="23">
        <v>1</v>
      </c>
      <c r="K55" s="23">
        <f t="shared" si="0"/>
        <v>41.769199999999998</v>
      </c>
      <c r="L55" s="23">
        <f t="shared" si="1"/>
        <v>169673.58646804726</v>
      </c>
      <c r="M55" s="23">
        <v>0</v>
      </c>
      <c r="N55" s="23">
        <v>0</v>
      </c>
      <c r="O55" s="23">
        <v>13618.09</v>
      </c>
      <c r="P55" s="23">
        <f>O55+N55+M55+1</f>
        <v>13619.09</v>
      </c>
      <c r="Q55" s="23">
        <f>L55/P55</f>
        <v>12.458511285852966</v>
      </c>
      <c r="R55" s="23">
        <f t="shared" si="2"/>
        <v>4.7671653377882026E-2</v>
      </c>
    </row>
    <row r="56" spans="1:18" x14ac:dyDescent="0.25">
      <c r="A56" s="23" t="s">
        <v>113</v>
      </c>
      <c r="B56" s="23" t="s">
        <v>114</v>
      </c>
      <c r="C56" s="23">
        <v>42098.920445354459</v>
      </c>
      <c r="D56" s="23">
        <v>1</v>
      </c>
      <c r="E56" s="23">
        <v>0</v>
      </c>
      <c r="F56" s="23">
        <v>1</v>
      </c>
      <c r="G56" s="23">
        <v>81.099400000000003</v>
      </c>
      <c r="H56" s="23">
        <v>0</v>
      </c>
      <c r="I56" s="23">
        <v>2</v>
      </c>
      <c r="J56" s="23">
        <v>1</v>
      </c>
      <c r="K56" s="23">
        <f t="shared" si="0"/>
        <v>92.099400000000003</v>
      </c>
      <c r="L56" s="23">
        <f t="shared" si="1"/>
        <v>3877285.3136648787</v>
      </c>
      <c r="M56" s="23">
        <v>0</v>
      </c>
      <c r="N56" s="23">
        <v>0</v>
      </c>
      <c r="O56" s="23">
        <v>16082.09</v>
      </c>
      <c r="P56" s="23">
        <f>O56+N56+M56+1</f>
        <v>16083.09</v>
      </c>
      <c r="Q56" s="23">
        <f>L56/P56</f>
        <v>241.07838193188491</v>
      </c>
      <c r="R56" s="23">
        <f t="shared" si="2"/>
        <v>0.92247017293371902</v>
      </c>
    </row>
    <row r="57" spans="1:18" x14ac:dyDescent="0.25">
      <c r="A57" s="23" t="s">
        <v>323</v>
      </c>
      <c r="B57" s="23" t="s">
        <v>324</v>
      </c>
      <c r="C57" s="23">
        <v>1931.3894703694295</v>
      </c>
      <c r="D57" s="23">
        <v>2</v>
      </c>
      <c r="E57" s="23">
        <v>4</v>
      </c>
      <c r="F57" s="23">
        <v>1</v>
      </c>
      <c r="G57" s="23">
        <v>25.5153</v>
      </c>
      <c r="H57" s="23">
        <v>1</v>
      </c>
      <c r="I57" s="23">
        <v>3</v>
      </c>
      <c r="J57" s="23">
        <v>1</v>
      </c>
      <c r="K57" s="23">
        <f t="shared" si="0"/>
        <v>39.515299999999996</v>
      </c>
      <c r="L57" s="23">
        <f t="shared" si="1"/>
        <v>76319.434338489111</v>
      </c>
      <c r="M57" s="23">
        <v>1</v>
      </c>
      <c r="N57" s="23">
        <v>0</v>
      </c>
      <c r="O57" s="23">
        <v>15472.97</v>
      </c>
      <c r="P57" s="23">
        <f>O57+N57+M57+1</f>
        <v>15474.97</v>
      </c>
      <c r="Q57" s="23">
        <f>L57/P57</f>
        <v>4.9317985326297311</v>
      </c>
      <c r="R57" s="23">
        <f t="shared" si="2"/>
        <v>1.8871194541842506E-2</v>
      </c>
    </row>
    <row r="58" spans="1:18" x14ac:dyDescent="0.25">
      <c r="A58" s="23" t="s">
        <v>147</v>
      </c>
      <c r="B58" s="23" t="s">
        <v>148</v>
      </c>
      <c r="C58" s="23">
        <v>18116.45962233355</v>
      </c>
      <c r="D58" s="23">
        <v>1</v>
      </c>
      <c r="E58" s="23">
        <v>1</v>
      </c>
      <c r="F58" s="23">
        <v>1</v>
      </c>
      <c r="G58" s="23">
        <v>70.995400000000004</v>
      </c>
      <c r="H58" s="23">
        <v>0</v>
      </c>
      <c r="I58" s="23">
        <v>3</v>
      </c>
      <c r="J58" s="23">
        <v>0</v>
      </c>
      <c r="K58" s="23">
        <f t="shared" si="0"/>
        <v>82.995400000000004</v>
      </c>
      <c r="L58" s="23">
        <f t="shared" si="1"/>
        <v>1503582.812939422</v>
      </c>
      <c r="M58" s="23">
        <v>0</v>
      </c>
      <c r="N58" s="23">
        <v>0</v>
      </c>
      <c r="O58" s="23">
        <v>15219.61</v>
      </c>
      <c r="P58" s="23">
        <f>O58+N58+M58+1</f>
        <v>15220.61</v>
      </c>
      <c r="Q58" s="23">
        <f>L58/P58</f>
        <v>98.785975919455396</v>
      </c>
      <c r="R58" s="23">
        <f t="shared" si="2"/>
        <v>0.3779978758758783</v>
      </c>
    </row>
    <row r="59" spans="1:18" x14ac:dyDescent="0.25">
      <c r="A59" s="23" t="s">
        <v>185</v>
      </c>
      <c r="B59" s="23" t="s">
        <v>186</v>
      </c>
      <c r="C59" s="23">
        <v>9628.3474866201304</v>
      </c>
      <c r="D59" s="23">
        <v>2</v>
      </c>
      <c r="E59" s="23">
        <v>2</v>
      </c>
      <c r="F59" s="23">
        <v>1</v>
      </c>
      <c r="G59" s="23">
        <v>79.010400000000004</v>
      </c>
      <c r="H59" s="23">
        <v>0</v>
      </c>
      <c r="I59" s="23">
        <v>2</v>
      </c>
      <c r="J59" s="23">
        <v>1</v>
      </c>
      <c r="K59" s="23">
        <f t="shared" si="0"/>
        <v>95.010400000000004</v>
      </c>
      <c r="L59" s="23">
        <f t="shared" si="1"/>
        <v>914793.14604277327</v>
      </c>
      <c r="M59" s="23">
        <v>1</v>
      </c>
      <c r="N59" s="23">
        <v>0</v>
      </c>
      <c r="O59" s="23">
        <v>15993.04</v>
      </c>
      <c r="P59" s="23">
        <f>O59+N59+M59+1</f>
        <v>15995.04</v>
      </c>
      <c r="Q59" s="23">
        <f>L59/P59</f>
        <v>57.192301241058054</v>
      </c>
      <c r="R59" s="23">
        <f t="shared" si="2"/>
        <v>0.21884248431376419</v>
      </c>
    </row>
    <row r="60" spans="1:18" x14ac:dyDescent="0.25">
      <c r="A60" s="23" t="s">
        <v>355</v>
      </c>
      <c r="B60" s="23" t="s">
        <v>356</v>
      </c>
      <c r="C60" s="23">
        <v>732.96657072192022</v>
      </c>
      <c r="D60" s="23">
        <v>1</v>
      </c>
      <c r="E60" s="23">
        <v>1</v>
      </c>
      <c r="F60" s="23">
        <v>1</v>
      </c>
      <c r="G60" s="23">
        <v>16.2333</v>
      </c>
      <c r="H60" s="23">
        <v>2</v>
      </c>
      <c r="I60" s="23">
        <v>4</v>
      </c>
      <c r="J60" s="23">
        <v>0</v>
      </c>
      <c r="K60" s="23">
        <f t="shared" si="0"/>
        <v>21.2333</v>
      </c>
      <c r="L60" s="23">
        <f t="shared" si="1"/>
        <v>15563.299086109748</v>
      </c>
      <c r="M60" s="23">
        <v>0</v>
      </c>
      <c r="N60" s="23">
        <v>0</v>
      </c>
      <c r="O60" s="23">
        <v>16778.009999999998</v>
      </c>
      <c r="P60" s="23">
        <f>O60+N60+M60+1</f>
        <v>16779.009999999998</v>
      </c>
      <c r="Q60" s="23">
        <f>L60/P60</f>
        <v>0.92754573041614186</v>
      </c>
      <c r="R60" s="23">
        <f t="shared" si="2"/>
        <v>3.5491911945164148E-3</v>
      </c>
    </row>
    <row r="61" spans="1:18" x14ac:dyDescent="0.25">
      <c r="A61" s="23" t="s">
        <v>367</v>
      </c>
      <c r="B61" s="23" t="s">
        <v>368</v>
      </c>
      <c r="C61" s="23">
        <v>661.00765490618062</v>
      </c>
      <c r="D61" s="23">
        <v>1</v>
      </c>
      <c r="E61" s="23">
        <v>1</v>
      </c>
      <c r="F61" s="23">
        <v>1</v>
      </c>
      <c r="G61" s="23">
        <v>16.0611</v>
      </c>
      <c r="H61" s="23">
        <v>1</v>
      </c>
      <c r="I61" s="23">
        <v>5</v>
      </c>
      <c r="J61" s="23">
        <v>0</v>
      </c>
      <c r="K61" s="23">
        <f t="shared" si="0"/>
        <v>23.0611</v>
      </c>
      <c r="L61" s="23">
        <f t="shared" si="1"/>
        <v>15243.563630556922</v>
      </c>
      <c r="M61" s="23">
        <v>0</v>
      </c>
      <c r="N61" s="23">
        <v>0</v>
      </c>
      <c r="O61" s="23">
        <v>17007.96</v>
      </c>
      <c r="P61" s="23">
        <f>O61+N61+M61+1</f>
        <v>17008.96</v>
      </c>
      <c r="Q61" s="23">
        <f>L61/P61</f>
        <v>0.89620785930221036</v>
      </c>
      <c r="R61" s="23">
        <f t="shared" si="2"/>
        <v>3.4292789437613434E-3</v>
      </c>
    </row>
    <row r="62" spans="1:18" x14ac:dyDescent="0.25">
      <c r="A62" s="23" t="s">
        <v>241</v>
      </c>
      <c r="B62" s="23" t="s">
        <v>242</v>
      </c>
      <c r="C62" s="23">
        <v>4542.6220666649315</v>
      </c>
      <c r="D62" s="23">
        <v>2</v>
      </c>
      <c r="E62" s="23">
        <v>1</v>
      </c>
      <c r="F62" s="23">
        <v>1</v>
      </c>
      <c r="G62" s="23">
        <v>51.889200000000002</v>
      </c>
      <c r="H62" s="23">
        <v>1</v>
      </c>
      <c r="I62" s="23">
        <v>4</v>
      </c>
      <c r="J62" s="23">
        <v>0</v>
      </c>
      <c r="K62" s="23">
        <f t="shared" si="0"/>
        <v>62.889200000000002</v>
      </c>
      <c r="L62" s="23">
        <f t="shared" si="1"/>
        <v>285681.86767490424</v>
      </c>
      <c r="M62" s="23">
        <v>1</v>
      </c>
      <c r="N62" s="23">
        <v>0</v>
      </c>
      <c r="O62" s="23">
        <v>15807.18</v>
      </c>
      <c r="P62" s="23">
        <f>O62+N62+M62+1</f>
        <v>15809.18</v>
      </c>
      <c r="Q62" s="23">
        <f>L62/P62</f>
        <v>18.070631599798613</v>
      </c>
      <c r="R62" s="23">
        <f t="shared" si="2"/>
        <v>6.91460533429233E-2</v>
      </c>
    </row>
    <row r="63" spans="1:18" x14ac:dyDescent="0.25">
      <c r="A63" s="23" t="s">
        <v>319</v>
      </c>
      <c r="B63" s="23" t="s">
        <v>320</v>
      </c>
      <c r="C63" s="23">
        <v>735.301770321704</v>
      </c>
      <c r="D63" s="23">
        <v>1</v>
      </c>
      <c r="E63" s="23">
        <v>1</v>
      </c>
      <c r="F63" s="23">
        <v>1</v>
      </c>
      <c r="G63" s="23">
        <v>40.9818</v>
      </c>
      <c r="H63" s="23">
        <v>1</v>
      </c>
      <c r="I63" s="23">
        <v>5</v>
      </c>
      <c r="J63" s="23">
        <v>0</v>
      </c>
      <c r="K63" s="23">
        <f t="shared" si="0"/>
        <v>47.9818</v>
      </c>
      <c r="L63" s="23">
        <f t="shared" si="1"/>
        <v>35281.102483221934</v>
      </c>
      <c r="M63" s="23">
        <v>0</v>
      </c>
      <c r="N63" s="23">
        <v>0</v>
      </c>
      <c r="O63" s="23">
        <v>15557.99</v>
      </c>
      <c r="P63" s="23">
        <f>O63+N63+M63+1</f>
        <v>15558.99</v>
      </c>
      <c r="Q63" s="23">
        <f>L63/P63</f>
        <v>2.2675702268091911</v>
      </c>
      <c r="R63" s="23">
        <f t="shared" si="2"/>
        <v>8.6767045742618312E-3</v>
      </c>
    </row>
    <row r="64" spans="1:18" x14ac:dyDescent="0.25">
      <c r="A64" s="23" t="s">
        <v>271</v>
      </c>
      <c r="B64" s="23" t="s">
        <v>272</v>
      </c>
      <c r="C64" s="23">
        <v>2342.5846511956793</v>
      </c>
      <c r="D64" s="23">
        <v>1</v>
      </c>
      <c r="E64" s="23">
        <v>1</v>
      </c>
      <c r="F64" s="23">
        <v>1</v>
      </c>
      <c r="G64" s="23">
        <v>48.104399999999998</v>
      </c>
      <c r="H64" s="23">
        <v>1</v>
      </c>
      <c r="I64" s="23">
        <v>4</v>
      </c>
      <c r="J64" s="23">
        <v>1</v>
      </c>
      <c r="K64" s="23">
        <f t="shared" si="0"/>
        <v>55.104399999999998</v>
      </c>
      <c r="L64" s="23">
        <f t="shared" si="1"/>
        <v>129086.72165334718</v>
      </c>
      <c r="M64" s="23">
        <v>0</v>
      </c>
      <c r="N64" s="23">
        <v>0</v>
      </c>
      <c r="O64" s="23">
        <v>13955.25</v>
      </c>
      <c r="P64" s="23">
        <f>O64+N64+M64+1</f>
        <v>13956.25</v>
      </c>
      <c r="Q64" s="23">
        <f>L64/P64</f>
        <v>9.2493844444852442</v>
      </c>
      <c r="R64" s="23">
        <f t="shared" si="2"/>
        <v>3.5392145905664377E-2</v>
      </c>
    </row>
    <row r="65" spans="1:18" x14ac:dyDescent="0.25">
      <c r="A65" s="23" t="s">
        <v>95</v>
      </c>
      <c r="B65" s="23" t="s">
        <v>96</v>
      </c>
      <c r="C65" s="23">
        <v>43731.106824529867</v>
      </c>
      <c r="D65" s="23">
        <v>2</v>
      </c>
      <c r="E65" s="23">
        <v>0</v>
      </c>
      <c r="F65" s="23">
        <v>1</v>
      </c>
      <c r="G65" s="23">
        <v>347.41</v>
      </c>
      <c r="H65" s="23">
        <v>1</v>
      </c>
      <c r="I65" s="23">
        <v>2</v>
      </c>
      <c r="J65" s="23">
        <v>1</v>
      </c>
      <c r="K65" s="23">
        <f t="shared" si="0"/>
        <v>358.41</v>
      </c>
      <c r="L65" s="23">
        <f t="shared" si="1"/>
        <v>15673665.996979751</v>
      </c>
      <c r="M65" s="23">
        <v>1</v>
      </c>
      <c r="N65" s="23">
        <v>0</v>
      </c>
      <c r="O65" s="23">
        <v>7393.6970000000001</v>
      </c>
      <c r="P65" s="23">
        <f>O65+N65+M65+1</f>
        <v>7395.6970000000001</v>
      </c>
      <c r="Q65" s="23">
        <f>L65/P65</f>
        <v>2119.2953141508842</v>
      </c>
      <c r="R65" s="23">
        <f t="shared" si="2"/>
        <v>8.10934061891437</v>
      </c>
    </row>
    <row r="66" spans="1:18" x14ac:dyDescent="0.25">
      <c r="A66" s="23" t="s">
        <v>179</v>
      </c>
      <c r="B66" s="23" t="s">
        <v>180</v>
      </c>
      <c r="C66" s="23">
        <v>12992.375667514954</v>
      </c>
      <c r="D66" s="23">
        <v>1</v>
      </c>
      <c r="E66" s="23">
        <v>2</v>
      </c>
      <c r="F66" s="23">
        <v>1</v>
      </c>
      <c r="G66" s="23">
        <v>45.668500000000002</v>
      </c>
      <c r="H66" s="23">
        <v>0</v>
      </c>
      <c r="I66" s="23">
        <v>3</v>
      </c>
      <c r="J66" s="23">
        <v>1</v>
      </c>
      <c r="K66" s="23">
        <f t="shared" ref="K66:K129" si="3">(3*D66)+E66+F66+G66-(3*H66)-I66-J66+10</f>
        <v>57.668500000000002</v>
      </c>
      <c r="L66" s="23">
        <f t="shared" ref="L66:L129" si="4">K66*C66</f>
        <v>749250.81618208613</v>
      </c>
      <c r="M66" s="23">
        <v>0</v>
      </c>
      <c r="N66" s="23">
        <v>0</v>
      </c>
      <c r="O66" s="23">
        <v>15733.1</v>
      </c>
      <c r="P66" s="23">
        <f>O66+N66+M66+1</f>
        <v>15734.1</v>
      </c>
      <c r="Q66" s="23">
        <f>L66/P66</f>
        <v>47.619553465535752</v>
      </c>
      <c r="R66" s="23">
        <f t="shared" ref="R66:R129" si="5">(Q66/$Q$154)*100</f>
        <v>0.18221301042575727</v>
      </c>
    </row>
    <row r="67" spans="1:18" x14ac:dyDescent="0.25">
      <c r="A67" s="23" t="s">
        <v>105</v>
      </c>
      <c r="B67" s="23" t="s">
        <v>106</v>
      </c>
      <c r="C67" s="23">
        <v>61466.803966627616</v>
      </c>
      <c r="D67" s="23">
        <v>1</v>
      </c>
      <c r="E67" s="23">
        <v>0</v>
      </c>
      <c r="F67" s="23">
        <v>1</v>
      </c>
      <c r="G67" s="23">
        <v>65.550200000000004</v>
      </c>
      <c r="H67" s="23">
        <v>0</v>
      </c>
      <c r="I67" s="23">
        <v>2</v>
      </c>
      <c r="J67" s="23">
        <v>1</v>
      </c>
      <c r="K67" s="23">
        <f t="shared" si="3"/>
        <v>76.550200000000004</v>
      </c>
      <c r="L67" s="23">
        <f t="shared" si="4"/>
        <v>4705296.1370061375</v>
      </c>
      <c r="M67" s="23">
        <v>0</v>
      </c>
      <c r="N67" s="23">
        <v>0</v>
      </c>
      <c r="O67" s="23">
        <v>16766.689999999999</v>
      </c>
      <c r="P67" s="23">
        <f>O67+N67+M67+1</f>
        <v>16767.689999999999</v>
      </c>
      <c r="Q67" s="23">
        <f>L67/P67</f>
        <v>280.61683732262094</v>
      </c>
      <c r="R67" s="23">
        <f t="shared" si="5"/>
        <v>1.0737614064717373</v>
      </c>
    </row>
    <row r="68" spans="1:18" x14ac:dyDescent="0.25">
      <c r="A68" s="23" t="s">
        <v>283</v>
      </c>
      <c r="B68" s="23" t="s">
        <v>284</v>
      </c>
      <c r="C68" s="23">
        <v>1732.5642617842798</v>
      </c>
      <c r="D68" s="23">
        <v>2</v>
      </c>
      <c r="E68" s="23">
        <v>0</v>
      </c>
      <c r="F68" s="23">
        <v>1</v>
      </c>
      <c r="G68" s="23">
        <v>66.057599999999994</v>
      </c>
      <c r="H68" s="23">
        <v>3</v>
      </c>
      <c r="I68" s="23">
        <v>4</v>
      </c>
      <c r="J68" s="23">
        <v>1</v>
      </c>
      <c r="K68" s="23">
        <f t="shared" si="3"/>
        <v>69.057599999999994</v>
      </c>
      <c r="L68" s="23">
        <f t="shared" si="4"/>
        <v>119646.72976459407</v>
      </c>
      <c r="M68" s="23">
        <v>1</v>
      </c>
      <c r="N68" s="23">
        <v>0</v>
      </c>
      <c r="O68" s="23">
        <v>10363.85</v>
      </c>
      <c r="P68" s="23">
        <f>O68+N68+M68+1</f>
        <v>10365.85</v>
      </c>
      <c r="Q68" s="23">
        <f>L68/P68</f>
        <v>11.542394474605947</v>
      </c>
      <c r="R68" s="23">
        <f t="shared" si="5"/>
        <v>4.4166194171932571E-2</v>
      </c>
    </row>
    <row r="69" spans="1:18" x14ac:dyDescent="0.25">
      <c r="A69" s="23" t="s">
        <v>229</v>
      </c>
      <c r="B69" s="23" t="s">
        <v>230</v>
      </c>
      <c r="C69" s="23">
        <v>3562.8457564197097</v>
      </c>
      <c r="D69" s="23">
        <v>1</v>
      </c>
      <c r="E69" s="23">
        <v>4</v>
      </c>
      <c r="F69" s="23">
        <v>1</v>
      </c>
      <c r="G69" s="23">
        <v>34.383099999999999</v>
      </c>
      <c r="H69" s="23">
        <v>1</v>
      </c>
      <c r="I69" s="23">
        <v>4</v>
      </c>
      <c r="J69" s="23">
        <v>1</v>
      </c>
      <c r="K69" s="23">
        <f t="shared" si="3"/>
        <v>44.383099999999999</v>
      </c>
      <c r="L69" s="23">
        <f t="shared" si="4"/>
        <v>158130.13949175162</v>
      </c>
      <c r="M69" s="23">
        <v>0</v>
      </c>
      <c r="N69" s="23">
        <v>0</v>
      </c>
      <c r="O69" s="23">
        <v>5410.6559999999999</v>
      </c>
      <c r="P69" s="23">
        <f>O69+N69+M69+1</f>
        <v>5411.6559999999999</v>
      </c>
      <c r="Q69" s="23">
        <f>L69/P69</f>
        <v>29.220286635320431</v>
      </c>
      <c r="R69" s="23">
        <f t="shared" si="5"/>
        <v>0.11180945653299094</v>
      </c>
    </row>
    <row r="70" spans="1:18" x14ac:dyDescent="0.25">
      <c r="A70" s="23" t="s">
        <v>374</v>
      </c>
      <c r="B70" s="23" t="s">
        <v>375</v>
      </c>
      <c r="C70" s="23">
        <v>5253.4248425999112</v>
      </c>
      <c r="D70" s="23">
        <v>4</v>
      </c>
      <c r="E70" s="23">
        <v>4</v>
      </c>
      <c r="F70" s="23">
        <v>1</v>
      </c>
      <c r="G70" s="23">
        <v>80.159800000000004</v>
      </c>
      <c r="H70" s="23">
        <v>1</v>
      </c>
      <c r="I70" s="23">
        <v>4</v>
      </c>
      <c r="J70" s="23">
        <v>0</v>
      </c>
      <c r="K70" s="23">
        <f t="shared" si="3"/>
        <v>100.1598</v>
      </c>
      <c r="L70" s="23">
        <f t="shared" si="4"/>
        <v>526181.98154983856</v>
      </c>
      <c r="M70" s="23">
        <v>0</v>
      </c>
      <c r="N70" s="23">
        <v>0</v>
      </c>
      <c r="O70" s="23">
        <v>12821.57</v>
      </c>
      <c r="P70" s="23">
        <f>O70+N70+M70+1</f>
        <v>12822.57</v>
      </c>
      <c r="Q70" s="23">
        <f>L70/P70</f>
        <v>41.035609986908909</v>
      </c>
      <c r="R70" s="23">
        <f t="shared" si="5"/>
        <v>0.15701999464954072</v>
      </c>
    </row>
    <row r="71" spans="1:18" x14ac:dyDescent="0.25">
      <c r="A71" s="23" t="s">
        <v>390</v>
      </c>
      <c r="B71" s="23" t="s">
        <v>391</v>
      </c>
      <c r="C71" s="23">
        <v>4776.7264993933059</v>
      </c>
      <c r="D71" s="23">
        <v>1</v>
      </c>
      <c r="E71" s="23">
        <v>1</v>
      </c>
      <c r="F71" s="23">
        <v>1</v>
      </c>
      <c r="G71" s="23">
        <v>24.126000000000001</v>
      </c>
      <c r="H71" s="23">
        <v>4</v>
      </c>
      <c r="I71" s="23">
        <v>5</v>
      </c>
      <c r="J71" s="23">
        <v>0</v>
      </c>
      <c r="K71" s="23">
        <f t="shared" si="3"/>
        <v>22.126000000000001</v>
      </c>
      <c r="L71" s="23">
        <f t="shared" si="4"/>
        <v>105689.85052557629</v>
      </c>
      <c r="M71" s="23">
        <v>0</v>
      </c>
      <c r="N71" s="23">
        <v>0</v>
      </c>
      <c r="O71" s="23">
        <v>13286.64</v>
      </c>
      <c r="P71" s="23">
        <f>O71+N71+M71+1</f>
        <v>13287.64</v>
      </c>
      <c r="Q71" s="23">
        <f>L71/P71</f>
        <v>7.9539971376088072</v>
      </c>
      <c r="R71" s="23">
        <f t="shared" si="5"/>
        <v>3.0435433721790178E-2</v>
      </c>
    </row>
    <row r="72" spans="1:18" x14ac:dyDescent="0.25">
      <c r="A72" s="23" t="s">
        <v>107</v>
      </c>
      <c r="B72" s="23" t="s">
        <v>108</v>
      </c>
      <c r="C72" s="23">
        <v>63197.082374419551</v>
      </c>
      <c r="D72" s="23">
        <v>2</v>
      </c>
      <c r="E72" s="23">
        <v>0</v>
      </c>
      <c r="F72" s="23">
        <v>1</v>
      </c>
      <c r="G72" s="23">
        <v>71.819500000000005</v>
      </c>
      <c r="H72" s="23">
        <v>0</v>
      </c>
      <c r="I72" s="23">
        <v>2</v>
      </c>
      <c r="J72" s="23">
        <v>1</v>
      </c>
      <c r="K72" s="23">
        <f t="shared" si="3"/>
        <v>85.819500000000005</v>
      </c>
      <c r="L72" s="23">
        <f t="shared" si="4"/>
        <v>5423542.0108314985</v>
      </c>
      <c r="M72" s="23">
        <v>1</v>
      </c>
      <c r="N72" s="23">
        <v>0</v>
      </c>
      <c r="O72" s="23">
        <v>17255.5</v>
      </c>
      <c r="P72" s="23">
        <f>O72+N72+M72+1</f>
        <v>17257.5</v>
      </c>
      <c r="Q72" s="23">
        <f>L72/P72</f>
        <v>314.27159268906263</v>
      </c>
      <c r="R72" s="23">
        <f t="shared" si="5"/>
        <v>1.2025390585952496</v>
      </c>
    </row>
    <row r="73" spans="1:18" x14ac:dyDescent="0.25">
      <c r="A73" s="23" t="s">
        <v>149</v>
      </c>
      <c r="B73" s="23" t="s">
        <v>150</v>
      </c>
      <c r="C73" s="23">
        <v>37321.624036684516</v>
      </c>
      <c r="D73" s="23">
        <v>2</v>
      </c>
      <c r="E73" s="23">
        <v>2</v>
      </c>
      <c r="F73" s="23">
        <v>1</v>
      </c>
      <c r="G73" s="23">
        <v>71.949600000000004</v>
      </c>
      <c r="H73" s="23">
        <v>4</v>
      </c>
      <c r="I73" s="23">
        <v>2</v>
      </c>
      <c r="J73" s="23">
        <v>1</v>
      </c>
      <c r="K73" s="23">
        <f t="shared" si="3"/>
        <v>75.949600000000004</v>
      </c>
      <c r="L73" s="23">
        <f t="shared" si="4"/>
        <v>2834562.4169365745</v>
      </c>
      <c r="M73" s="23">
        <v>1</v>
      </c>
      <c r="N73" s="23">
        <v>0</v>
      </c>
      <c r="O73" s="23">
        <v>14058.72</v>
      </c>
      <c r="P73" s="23">
        <f>O73+N73+M73+1</f>
        <v>14060.72</v>
      </c>
      <c r="Q73" s="23">
        <f>L73/P73</f>
        <v>201.59440035336559</v>
      </c>
      <c r="R73" s="23">
        <f t="shared" si="5"/>
        <v>0.77138737976506599</v>
      </c>
    </row>
    <row r="74" spans="1:18" x14ac:dyDescent="0.25">
      <c r="A74" s="23" t="s">
        <v>127</v>
      </c>
      <c r="B74" s="23" t="s">
        <v>128</v>
      </c>
      <c r="C74" s="23">
        <v>30939.714246229771</v>
      </c>
      <c r="D74" s="23">
        <v>1</v>
      </c>
      <c r="E74" s="23">
        <v>0</v>
      </c>
      <c r="F74" s="23">
        <v>1</v>
      </c>
      <c r="G74" s="23">
        <v>79.235100000000003</v>
      </c>
      <c r="H74" s="23">
        <v>0</v>
      </c>
      <c r="I74" s="23">
        <v>4</v>
      </c>
      <c r="J74" s="23">
        <v>1</v>
      </c>
      <c r="K74" s="23">
        <f t="shared" si="3"/>
        <v>88.235100000000003</v>
      </c>
      <c r="L74" s="23">
        <f t="shared" si="4"/>
        <v>2729968.7804875085</v>
      </c>
      <c r="M74" s="23">
        <v>0</v>
      </c>
      <c r="N74" s="23">
        <v>0</v>
      </c>
      <c r="O74" s="23">
        <v>16232.27</v>
      </c>
      <c r="P74" s="23">
        <f>O74+N74+M74+1</f>
        <v>16233.27</v>
      </c>
      <c r="Q74" s="23">
        <f>L74/P74</f>
        <v>168.17121753580815</v>
      </c>
      <c r="R74" s="23">
        <f t="shared" si="5"/>
        <v>0.64349582438529385</v>
      </c>
    </row>
    <row r="75" spans="1:18" x14ac:dyDescent="0.25">
      <c r="A75" s="23" t="s">
        <v>207</v>
      </c>
      <c r="B75" s="23" t="s">
        <v>208</v>
      </c>
      <c r="C75" s="23">
        <v>4843.3384741086447</v>
      </c>
      <c r="D75" s="23">
        <v>2</v>
      </c>
      <c r="E75" s="23">
        <v>1</v>
      </c>
      <c r="F75" s="23">
        <v>1</v>
      </c>
      <c r="G75" s="23">
        <v>42.600200000000001</v>
      </c>
      <c r="H75" s="23">
        <v>1</v>
      </c>
      <c r="I75" s="23">
        <v>4</v>
      </c>
      <c r="J75" s="23">
        <v>1</v>
      </c>
      <c r="K75" s="23">
        <f t="shared" si="3"/>
        <v>52.600200000000001</v>
      </c>
      <c r="L75" s="23">
        <f t="shared" si="4"/>
        <v>254760.57240580954</v>
      </c>
      <c r="M75" s="23">
        <v>1</v>
      </c>
      <c r="N75" s="23">
        <v>0</v>
      </c>
      <c r="O75" s="23">
        <v>15126.16</v>
      </c>
      <c r="P75" s="23">
        <f>O75+N75+M75+1</f>
        <v>15128.16</v>
      </c>
      <c r="Q75" s="23">
        <f>L75/P75</f>
        <v>16.840155868645596</v>
      </c>
      <c r="R75" s="23">
        <f t="shared" si="5"/>
        <v>6.4437720926671341E-2</v>
      </c>
    </row>
    <row r="76" spans="1:18" x14ac:dyDescent="0.25">
      <c r="A76" s="23" t="s">
        <v>91</v>
      </c>
      <c r="B76" s="23" t="s">
        <v>92</v>
      </c>
      <c r="C76" s="23">
        <v>38761.818150192456</v>
      </c>
      <c r="D76" s="23">
        <v>1</v>
      </c>
      <c r="E76" s="23">
        <v>0</v>
      </c>
      <c r="F76" s="23">
        <v>1</v>
      </c>
      <c r="G76" s="23">
        <v>218.631</v>
      </c>
      <c r="H76" s="23">
        <v>0</v>
      </c>
      <c r="I76" s="23">
        <v>2</v>
      </c>
      <c r="J76" s="23">
        <v>1</v>
      </c>
      <c r="K76" s="23">
        <f t="shared" si="3"/>
        <v>229.631</v>
      </c>
      <c r="L76" s="23">
        <f t="shared" si="4"/>
        <v>8900915.0636468437</v>
      </c>
      <c r="M76" s="23">
        <v>0</v>
      </c>
      <c r="N76" s="23">
        <v>0</v>
      </c>
      <c r="O76" s="23">
        <v>7958.28</v>
      </c>
      <c r="P76" s="23">
        <f>O76+N76+M76+1</f>
        <v>7959.28</v>
      </c>
      <c r="Q76" s="23">
        <f>L76/P76</f>
        <v>1118.3065633633751</v>
      </c>
      <c r="R76" s="23">
        <f t="shared" si="5"/>
        <v>4.2791246590919894</v>
      </c>
    </row>
    <row r="77" spans="1:18" x14ac:dyDescent="0.25">
      <c r="A77" s="23" t="s">
        <v>219</v>
      </c>
      <c r="B77" s="23" t="s">
        <v>220</v>
      </c>
      <c r="C77" s="23">
        <v>4103.7335999106763</v>
      </c>
      <c r="D77" s="23">
        <v>1</v>
      </c>
      <c r="E77" s="23">
        <v>1</v>
      </c>
      <c r="F77" s="23">
        <v>1</v>
      </c>
      <c r="G77" s="23">
        <v>98.148700000000005</v>
      </c>
      <c r="H77" s="23">
        <v>0</v>
      </c>
      <c r="I77" s="23">
        <v>3</v>
      </c>
      <c r="J77" s="23">
        <v>1</v>
      </c>
      <c r="K77" s="23">
        <f t="shared" si="3"/>
        <v>109.14870000000001</v>
      </c>
      <c r="L77" s="23">
        <f t="shared" si="4"/>
        <v>447917.18757657043</v>
      </c>
      <c r="M77" s="23">
        <v>0</v>
      </c>
      <c r="N77" s="23">
        <v>0</v>
      </c>
      <c r="O77" s="23">
        <v>13951.52</v>
      </c>
      <c r="P77" s="23">
        <f>O77+N77+M77+1</f>
        <v>13952.52</v>
      </c>
      <c r="Q77" s="23">
        <f>L77/P77</f>
        <v>32.102959721725568</v>
      </c>
      <c r="R77" s="23">
        <f t="shared" si="5"/>
        <v>0.12283981072409739</v>
      </c>
    </row>
    <row r="78" spans="1:18" x14ac:dyDescent="0.25">
      <c r="A78" s="23" t="s">
        <v>265</v>
      </c>
      <c r="B78" s="23" t="s">
        <v>266</v>
      </c>
      <c r="C78" s="23">
        <v>7714.8418437602413</v>
      </c>
      <c r="D78" s="23">
        <v>1</v>
      </c>
      <c r="E78" s="23">
        <v>1</v>
      </c>
      <c r="F78" s="23">
        <v>1</v>
      </c>
      <c r="G78" s="23">
        <v>34.772599999999997</v>
      </c>
      <c r="H78" s="23">
        <v>0</v>
      </c>
      <c r="I78" s="23">
        <v>4</v>
      </c>
      <c r="J78" s="23">
        <v>1</v>
      </c>
      <c r="K78" s="23">
        <f t="shared" si="3"/>
        <v>44.772599999999997</v>
      </c>
      <c r="L78" s="23">
        <f t="shared" si="4"/>
        <v>345413.52793393977</v>
      </c>
      <c r="M78" s="23">
        <v>0</v>
      </c>
      <c r="N78" s="23">
        <v>0</v>
      </c>
      <c r="O78" s="23">
        <v>12234.77</v>
      </c>
      <c r="P78" s="23">
        <f>O78+N78+M78+1</f>
        <v>12235.77</v>
      </c>
      <c r="Q78" s="23">
        <f>L78/P78</f>
        <v>28.229815363801357</v>
      </c>
      <c r="R78" s="23">
        <f t="shared" si="5"/>
        <v>0.10801948499841248</v>
      </c>
    </row>
    <row r="79" spans="1:18" x14ac:dyDescent="0.25">
      <c r="A79" s="23" t="s">
        <v>301</v>
      </c>
      <c r="B79" s="23" t="s">
        <v>302</v>
      </c>
      <c r="C79" s="23">
        <v>1410.5275680901054</v>
      </c>
      <c r="D79" s="23">
        <v>2</v>
      </c>
      <c r="E79" s="23">
        <v>4</v>
      </c>
      <c r="F79" s="23">
        <v>1</v>
      </c>
      <c r="G79" s="23">
        <v>34.113</v>
      </c>
      <c r="H79" s="23">
        <v>1</v>
      </c>
      <c r="I79" s="23">
        <v>4</v>
      </c>
      <c r="J79" s="23">
        <v>0</v>
      </c>
      <c r="K79" s="23">
        <f t="shared" si="3"/>
        <v>48.113</v>
      </c>
      <c r="L79" s="23">
        <f t="shared" si="4"/>
        <v>67864.712883519242</v>
      </c>
      <c r="M79" s="23">
        <v>1</v>
      </c>
      <c r="N79" s="23">
        <v>0</v>
      </c>
      <c r="O79" s="23">
        <v>11937.66</v>
      </c>
      <c r="P79" s="23">
        <f>O79+N79+M79+1</f>
        <v>11939.66</v>
      </c>
      <c r="Q79" s="23">
        <f>L79/P79</f>
        <v>5.6839736544859099</v>
      </c>
      <c r="R79" s="23">
        <f t="shared" si="5"/>
        <v>2.1749341927663087E-2</v>
      </c>
    </row>
    <row r="80" spans="1:18" x14ac:dyDescent="0.25">
      <c r="A80" s="23" t="s">
        <v>119</v>
      </c>
      <c r="B80" s="23" t="s">
        <v>120</v>
      </c>
      <c r="C80" s="23">
        <v>29288.870438983326</v>
      </c>
      <c r="D80" s="23">
        <v>1</v>
      </c>
      <c r="E80" s="23">
        <v>1</v>
      </c>
      <c r="F80" s="23">
        <v>1</v>
      </c>
      <c r="G80" s="23">
        <v>122.709</v>
      </c>
      <c r="H80" s="23">
        <v>0</v>
      </c>
      <c r="I80" s="23">
        <v>3</v>
      </c>
      <c r="J80" s="23">
        <v>1</v>
      </c>
      <c r="K80" s="23">
        <f t="shared" si="3"/>
        <v>133.709</v>
      </c>
      <c r="L80" s="23">
        <f t="shared" si="4"/>
        <v>3916185.5775260217</v>
      </c>
      <c r="M80" s="23">
        <v>0</v>
      </c>
      <c r="N80" s="23">
        <v>0</v>
      </c>
      <c r="O80" s="23">
        <v>8418.7860000000001</v>
      </c>
      <c r="P80" s="23">
        <f>O80+N80+M80+1</f>
        <v>8419.7860000000001</v>
      </c>
      <c r="Q80" s="23">
        <f>L80/P80</f>
        <v>465.11699674148747</v>
      </c>
      <c r="R80" s="23">
        <f t="shared" si="5"/>
        <v>1.7797388259381923</v>
      </c>
    </row>
    <row r="81" spans="1:18" x14ac:dyDescent="0.25">
      <c r="A81" s="23" t="s">
        <v>133</v>
      </c>
      <c r="B81" s="23" t="s">
        <v>134</v>
      </c>
      <c r="C81" s="23">
        <v>27653.066767764907</v>
      </c>
      <c r="D81" s="23">
        <v>2</v>
      </c>
      <c r="E81" s="23">
        <v>1</v>
      </c>
      <c r="F81" s="23">
        <v>1</v>
      </c>
      <c r="G81" s="23">
        <v>100.07</v>
      </c>
      <c r="H81" s="23">
        <v>2</v>
      </c>
      <c r="I81" s="23">
        <v>3</v>
      </c>
      <c r="J81" s="23">
        <v>0</v>
      </c>
      <c r="K81" s="23">
        <f t="shared" si="3"/>
        <v>109.07</v>
      </c>
      <c r="L81" s="23">
        <f t="shared" si="4"/>
        <v>3016119.9923601183</v>
      </c>
      <c r="M81" s="23">
        <v>0</v>
      </c>
      <c r="N81" s="23">
        <v>0</v>
      </c>
      <c r="O81" s="23">
        <v>12784.28</v>
      </c>
      <c r="P81" s="23">
        <f>O81+N81+M81+1</f>
        <v>12785.28</v>
      </c>
      <c r="Q81" s="23">
        <f>L81/P81</f>
        <v>235.90566591894103</v>
      </c>
      <c r="R81" s="23">
        <f t="shared" si="5"/>
        <v>0.90267712389813359</v>
      </c>
    </row>
    <row r="82" spans="1:18" x14ac:dyDescent="0.25">
      <c r="A82" s="23" t="s">
        <v>335</v>
      </c>
      <c r="B82" s="23" t="s">
        <v>336</v>
      </c>
      <c r="C82" s="23">
        <v>1120.6665130084834</v>
      </c>
      <c r="D82" s="23">
        <v>1</v>
      </c>
      <c r="E82" s="23">
        <v>1</v>
      </c>
      <c r="F82" s="23">
        <v>1</v>
      </c>
      <c r="G82" s="23">
        <v>19.138500000000001</v>
      </c>
      <c r="H82" s="23">
        <v>1</v>
      </c>
      <c r="I82" s="23">
        <v>4</v>
      </c>
      <c r="J82" s="23">
        <v>1</v>
      </c>
      <c r="K82" s="23">
        <f t="shared" si="3"/>
        <v>26.138500000000001</v>
      </c>
      <c r="L82" s="23">
        <f t="shared" si="4"/>
        <v>29292.541650272244</v>
      </c>
      <c r="M82" s="23">
        <v>0</v>
      </c>
      <c r="N82" s="23">
        <v>0</v>
      </c>
      <c r="O82" s="23">
        <v>11522.59</v>
      </c>
      <c r="P82" s="23">
        <f>O82+N82+M82+1</f>
        <v>11523.59</v>
      </c>
      <c r="Q82" s="23">
        <f>L82/P82</f>
        <v>2.5419631946530763</v>
      </c>
      <c r="R82" s="23">
        <f t="shared" si="5"/>
        <v>9.7266507638387231E-3</v>
      </c>
    </row>
    <row r="83" spans="1:18" x14ac:dyDescent="0.25">
      <c r="A83" s="23" t="s">
        <v>331</v>
      </c>
      <c r="B83" s="23" t="s">
        <v>332</v>
      </c>
      <c r="C83" s="23">
        <v>2308.8004822007897</v>
      </c>
      <c r="D83" s="23">
        <v>1</v>
      </c>
      <c r="E83" s="23">
        <v>1</v>
      </c>
      <c r="F83" s="23">
        <v>1</v>
      </c>
      <c r="G83" s="23">
        <v>16.979500000000002</v>
      </c>
      <c r="H83" s="23">
        <v>1</v>
      </c>
      <c r="I83" s="23">
        <v>4</v>
      </c>
      <c r="J83" s="23">
        <v>0</v>
      </c>
      <c r="K83" s="23">
        <f t="shared" si="3"/>
        <v>24.979500000000002</v>
      </c>
      <c r="L83" s="23">
        <f t="shared" si="4"/>
        <v>57672.681645134631</v>
      </c>
      <c r="M83" s="23">
        <v>0</v>
      </c>
      <c r="N83" s="23">
        <v>0</v>
      </c>
      <c r="O83" s="23">
        <v>7696.2079999999996</v>
      </c>
      <c r="P83" s="23">
        <f>O83+N83+M83+1</f>
        <v>7697.2079999999996</v>
      </c>
      <c r="Q83" s="23">
        <f>L83/P83</f>
        <v>7.4926754798798001</v>
      </c>
      <c r="R83" s="23">
        <f t="shared" si="5"/>
        <v>2.8670217504669616E-2</v>
      </c>
    </row>
    <row r="84" spans="1:18" x14ac:dyDescent="0.25">
      <c r="A84" s="23" t="s">
        <v>205</v>
      </c>
      <c r="B84" s="23" t="s">
        <v>206</v>
      </c>
      <c r="C84" s="23">
        <v>14153.41492269162</v>
      </c>
      <c r="D84" s="23">
        <v>1</v>
      </c>
      <c r="E84" s="23">
        <v>1</v>
      </c>
      <c r="F84" s="23">
        <v>1</v>
      </c>
      <c r="G84" s="23">
        <v>42.323900000000002</v>
      </c>
      <c r="H84" s="23">
        <v>0</v>
      </c>
      <c r="I84" s="23">
        <v>3</v>
      </c>
      <c r="J84" s="23">
        <v>1</v>
      </c>
      <c r="K84" s="23">
        <f t="shared" si="3"/>
        <v>53.323900000000002</v>
      </c>
      <c r="L84" s="23">
        <f t="shared" si="4"/>
        <v>754715.28199611569</v>
      </c>
      <c r="M84" s="23">
        <v>0</v>
      </c>
      <c r="N84" s="23">
        <v>0</v>
      </c>
      <c r="O84" s="23">
        <v>15328.11</v>
      </c>
      <c r="P84" s="23">
        <f>O84+N84+M84+1</f>
        <v>15329.11</v>
      </c>
      <c r="Q84" s="23">
        <f>L84/P84</f>
        <v>49.234122659183456</v>
      </c>
      <c r="R84" s="23">
        <f t="shared" si="5"/>
        <v>0.18839105057743902</v>
      </c>
    </row>
    <row r="85" spans="1:18" x14ac:dyDescent="0.25">
      <c r="A85" s="23" t="s">
        <v>159</v>
      </c>
      <c r="B85" s="23" t="s">
        <v>160</v>
      </c>
      <c r="C85" s="23">
        <v>7629.8911171195177</v>
      </c>
      <c r="D85" s="23">
        <v>1</v>
      </c>
      <c r="E85" s="23">
        <v>2</v>
      </c>
      <c r="F85" s="23">
        <v>1</v>
      </c>
      <c r="G85" s="23">
        <v>238.191</v>
      </c>
      <c r="H85" s="23">
        <v>4</v>
      </c>
      <c r="I85" s="23">
        <v>4</v>
      </c>
      <c r="J85" s="23">
        <v>0</v>
      </c>
      <c r="K85" s="23">
        <f t="shared" si="3"/>
        <v>238.191</v>
      </c>
      <c r="L85" s="23">
        <f t="shared" si="4"/>
        <v>1817371.395077815</v>
      </c>
      <c r="M85" s="23">
        <v>0</v>
      </c>
      <c r="N85" s="23">
        <v>0</v>
      </c>
      <c r="O85" s="23">
        <v>14070.28</v>
      </c>
      <c r="P85" s="23">
        <f>O85+N85+M85+1</f>
        <v>14071.28</v>
      </c>
      <c r="Q85" s="23">
        <f>L85/P85</f>
        <v>129.1546607755524</v>
      </c>
      <c r="R85" s="23">
        <f t="shared" si="5"/>
        <v>0.4942016007660206</v>
      </c>
    </row>
    <row r="86" spans="1:18" x14ac:dyDescent="0.25">
      <c r="A86" s="23" t="s">
        <v>333</v>
      </c>
      <c r="B86" s="23" t="s">
        <v>334</v>
      </c>
      <c r="C86" s="23">
        <v>1043.5697918200453</v>
      </c>
      <c r="D86" s="23">
        <v>2</v>
      </c>
      <c r="E86" s="23">
        <v>1</v>
      </c>
      <c r="F86" s="23">
        <v>1</v>
      </c>
      <c r="G86" s="23">
        <v>26.173400000000001</v>
      </c>
      <c r="H86" s="23">
        <v>1</v>
      </c>
      <c r="I86" s="23">
        <v>3</v>
      </c>
      <c r="J86" s="23">
        <v>0</v>
      </c>
      <c r="K86" s="23">
        <f t="shared" si="3"/>
        <v>38.173400000000001</v>
      </c>
      <c r="L86" s="23">
        <f t="shared" si="4"/>
        <v>39836.607091063321</v>
      </c>
      <c r="M86" s="23">
        <v>1</v>
      </c>
      <c r="N86" s="23">
        <v>0</v>
      </c>
      <c r="O86" s="23">
        <v>10594.58</v>
      </c>
      <c r="P86" s="23">
        <f>O86+N86+M86+1</f>
        <v>10596.58</v>
      </c>
      <c r="Q86" s="23">
        <f>L86/P86</f>
        <v>3.7593834134280422</v>
      </c>
      <c r="R86" s="23">
        <f t="shared" si="5"/>
        <v>1.4385027142288346E-2</v>
      </c>
    </row>
    <row r="87" spans="1:18" x14ac:dyDescent="0.25">
      <c r="A87" s="23" t="s">
        <v>303</v>
      </c>
      <c r="B87" s="23" t="s">
        <v>304</v>
      </c>
      <c r="C87" s="23">
        <v>714.62339223003119</v>
      </c>
      <c r="D87" s="23">
        <v>2</v>
      </c>
      <c r="E87" s="23">
        <v>1</v>
      </c>
      <c r="F87" s="23">
        <v>1</v>
      </c>
      <c r="G87" s="23">
        <v>972.20500000000004</v>
      </c>
      <c r="H87" s="23">
        <v>2</v>
      </c>
      <c r="I87" s="23">
        <v>4</v>
      </c>
      <c r="J87" s="23">
        <v>0</v>
      </c>
      <c r="K87" s="23">
        <f t="shared" si="3"/>
        <v>980.20500000000004</v>
      </c>
      <c r="L87" s="23">
        <f t="shared" si="4"/>
        <v>700477.42218083772</v>
      </c>
      <c r="M87" s="23">
        <v>1</v>
      </c>
      <c r="N87" s="23">
        <v>0</v>
      </c>
      <c r="O87" s="23">
        <v>16209.48</v>
      </c>
      <c r="P87" s="23">
        <f>O87+N87+M87+1</f>
        <v>16211.48</v>
      </c>
      <c r="Q87" s="23">
        <f>L87/P87</f>
        <v>43.208727530172304</v>
      </c>
      <c r="R87" s="23">
        <f t="shared" si="5"/>
        <v>0.16533528239900752</v>
      </c>
    </row>
    <row r="88" spans="1:18" x14ac:dyDescent="0.25">
      <c r="A88" s="23" t="s">
        <v>263</v>
      </c>
      <c r="B88" s="23" t="s">
        <v>264</v>
      </c>
      <c r="C88" s="23">
        <v>4035.1943155047038</v>
      </c>
      <c r="D88" s="23">
        <v>1</v>
      </c>
      <c r="E88" s="23">
        <v>1</v>
      </c>
      <c r="F88" s="23">
        <v>1</v>
      </c>
      <c r="G88" s="23">
        <v>218.434</v>
      </c>
      <c r="H88" s="23">
        <v>3</v>
      </c>
      <c r="I88" s="23">
        <v>5</v>
      </c>
      <c r="J88" s="23">
        <v>0</v>
      </c>
      <c r="K88" s="23">
        <f t="shared" si="3"/>
        <v>219.434</v>
      </c>
      <c r="L88" s="23">
        <f t="shared" si="4"/>
        <v>885458.82942845917</v>
      </c>
      <c r="M88" s="23">
        <v>0</v>
      </c>
      <c r="N88" s="23">
        <v>0</v>
      </c>
      <c r="O88" s="23">
        <v>15999.32</v>
      </c>
      <c r="P88" s="23">
        <f>O88+N88+M88+1</f>
        <v>16000.32</v>
      </c>
      <c r="Q88" s="23">
        <f>L88/P88</f>
        <v>55.340070037877943</v>
      </c>
      <c r="R88" s="23">
        <f t="shared" si="5"/>
        <v>0.21175504650777477</v>
      </c>
    </row>
    <row r="89" spans="1:18" x14ac:dyDescent="0.25">
      <c r="A89" s="23" t="s">
        <v>376</v>
      </c>
      <c r="B89" s="23" t="s">
        <v>377</v>
      </c>
      <c r="C89" s="23">
        <v>14999.479639132926</v>
      </c>
      <c r="D89" s="23">
        <v>1</v>
      </c>
      <c r="E89" s="23">
        <v>1</v>
      </c>
      <c r="F89" s="23">
        <v>1</v>
      </c>
      <c r="G89" s="23">
        <v>43.1569</v>
      </c>
      <c r="H89" s="23">
        <v>0</v>
      </c>
      <c r="I89" s="23">
        <v>3</v>
      </c>
      <c r="J89" s="23">
        <v>1</v>
      </c>
      <c r="K89" s="23">
        <f t="shared" si="3"/>
        <v>54.1569</v>
      </c>
      <c r="L89" s="23">
        <f t="shared" si="4"/>
        <v>812325.31886855792</v>
      </c>
      <c r="M89" s="23">
        <v>0</v>
      </c>
      <c r="N89" s="23">
        <v>0</v>
      </c>
      <c r="O89" s="23">
        <v>15273.62</v>
      </c>
      <c r="P89" s="23">
        <f>O89+N89+M89+1</f>
        <v>15274.62</v>
      </c>
      <c r="Q89" s="23">
        <f>L89/P89</f>
        <v>53.18137661483938</v>
      </c>
      <c r="R89" s="23">
        <f t="shared" si="5"/>
        <v>0.20349495168175299</v>
      </c>
    </row>
    <row r="90" spans="1:18" x14ac:dyDescent="0.25">
      <c r="A90" s="23" t="s">
        <v>101</v>
      </c>
      <c r="B90" s="23" t="s">
        <v>102</v>
      </c>
      <c r="C90" s="23">
        <v>104278.39097190465</v>
      </c>
      <c r="D90" s="23">
        <v>1</v>
      </c>
      <c r="E90" s="23">
        <v>0</v>
      </c>
      <c r="F90" s="23">
        <v>1</v>
      </c>
      <c r="G90" s="23">
        <v>397.226</v>
      </c>
      <c r="H90" s="23">
        <v>0</v>
      </c>
      <c r="I90" s="23">
        <v>1</v>
      </c>
      <c r="J90" s="23">
        <v>1</v>
      </c>
      <c r="K90" s="23">
        <f t="shared" si="3"/>
        <v>409.226</v>
      </c>
      <c r="L90" s="23">
        <f t="shared" si="4"/>
        <v>42673428.823868655</v>
      </c>
      <c r="M90" s="23">
        <v>0</v>
      </c>
      <c r="N90" s="23">
        <v>0</v>
      </c>
      <c r="O90" s="23">
        <v>16649.03</v>
      </c>
      <c r="P90" s="23">
        <f>O90+N90+M90+1</f>
        <v>16650.03</v>
      </c>
      <c r="Q90" s="23">
        <f>L90/P90</f>
        <v>2562.9640801769519</v>
      </c>
      <c r="R90" s="23">
        <f t="shared" si="5"/>
        <v>9.8070092362398054</v>
      </c>
    </row>
    <row r="91" spans="1:18" x14ac:dyDescent="0.25">
      <c r="A91" s="23" t="s">
        <v>161</v>
      </c>
      <c r="B91" s="23" t="s">
        <v>162</v>
      </c>
      <c r="C91" s="23">
        <v>74061.0860345658</v>
      </c>
      <c r="D91" s="23">
        <v>1</v>
      </c>
      <c r="E91" s="23">
        <v>1</v>
      </c>
      <c r="F91" s="23">
        <v>1</v>
      </c>
      <c r="G91" s="23">
        <v>135.31700000000001</v>
      </c>
      <c r="H91" s="23">
        <v>0</v>
      </c>
      <c r="I91" s="23">
        <v>3</v>
      </c>
      <c r="J91" s="23">
        <v>1</v>
      </c>
      <c r="K91" s="23">
        <f t="shared" si="3"/>
        <v>146.31700000000001</v>
      </c>
      <c r="L91" s="23">
        <f t="shared" si="4"/>
        <v>10836395.925319565</v>
      </c>
      <c r="M91" s="23">
        <v>0</v>
      </c>
      <c r="N91" s="23">
        <v>0</v>
      </c>
      <c r="O91" s="23">
        <v>7425.2330000000002</v>
      </c>
      <c r="P91" s="23">
        <f>O91+N91+M91+1</f>
        <v>7426.2330000000002</v>
      </c>
      <c r="Q91" s="23">
        <f>L91/P91</f>
        <v>1459.2049462115672</v>
      </c>
      <c r="R91" s="23">
        <f t="shared" si="5"/>
        <v>5.5835493348293932</v>
      </c>
    </row>
    <row r="92" spans="1:18" x14ac:dyDescent="0.25">
      <c r="A92" s="23" t="s">
        <v>275</v>
      </c>
      <c r="B92" s="23" t="s">
        <v>276</v>
      </c>
      <c r="C92" s="23">
        <v>5129.1589602370341</v>
      </c>
      <c r="D92" s="23">
        <v>1</v>
      </c>
      <c r="E92" s="23">
        <v>1</v>
      </c>
      <c r="F92" s="23">
        <v>1</v>
      </c>
      <c r="G92" s="23">
        <v>47.425800000000002</v>
      </c>
      <c r="H92" s="23">
        <v>1</v>
      </c>
      <c r="I92" s="23">
        <v>3</v>
      </c>
      <c r="J92" s="23">
        <v>1</v>
      </c>
      <c r="K92" s="23">
        <f t="shared" si="3"/>
        <v>55.425800000000002</v>
      </c>
      <c r="L92" s="23">
        <f t="shared" si="4"/>
        <v>284287.73869830579</v>
      </c>
      <c r="M92" s="23">
        <v>0</v>
      </c>
      <c r="N92" s="23">
        <v>0</v>
      </c>
      <c r="O92" s="23">
        <v>15495.59</v>
      </c>
      <c r="P92" s="23">
        <f>O92+N92+M92+1</f>
        <v>15496.59</v>
      </c>
      <c r="Q92" s="23">
        <f>L92/P92</f>
        <v>18.345180371830562</v>
      </c>
      <c r="R92" s="23">
        <f t="shared" si="5"/>
        <v>7.0196595706720197E-2</v>
      </c>
    </row>
    <row r="93" spans="1:18" x14ac:dyDescent="0.25">
      <c r="A93" s="23" t="s">
        <v>327</v>
      </c>
      <c r="B93" s="23" t="s">
        <v>328</v>
      </c>
      <c r="C93" s="23">
        <v>475.95541718306509</v>
      </c>
      <c r="D93" s="23">
        <v>1</v>
      </c>
      <c r="E93" s="23">
        <v>2</v>
      </c>
      <c r="F93" s="23">
        <v>1</v>
      </c>
      <c r="G93" s="23">
        <v>17.367799999999999</v>
      </c>
      <c r="H93" s="23">
        <v>1</v>
      </c>
      <c r="I93" s="23">
        <v>4</v>
      </c>
      <c r="J93" s="23">
        <v>0</v>
      </c>
      <c r="K93" s="23">
        <f t="shared" si="3"/>
        <v>26.367799999999999</v>
      </c>
      <c r="L93" s="23">
        <f t="shared" si="4"/>
        <v>12549.897249199623</v>
      </c>
      <c r="M93" s="23">
        <v>0</v>
      </c>
      <c r="N93" s="23">
        <v>0</v>
      </c>
      <c r="O93" s="23">
        <v>9818.3539999999994</v>
      </c>
      <c r="P93" s="23">
        <f>O93+N93+M93+1</f>
        <v>9819.3539999999994</v>
      </c>
      <c r="Q93" s="23">
        <f>L93/P93</f>
        <v>1.2780776871064659</v>
      </c>
      <c r="R93" s="23">
        <f t="shared" si="5"/>
        <v>4.8904780909843027E-3</v>
      </c>
    </row>
    <row r="94" spans="1:18" x14ac:dyDescent="0.25">
      <c r="A94" s="23" t="s">
        <v>347</v>
      </c>
      <c r="B94" s="23" t="s">
        <v>348</v>
      </c>
      <c r="C94" s="23">
        <v>315.77732637257452</v>
      </c>
      <c r="D94" s="23">
        <v>2</v>
      </c>
      <c r="E94" s="23">
        <v>1</v>
      </c>
      <c r="F94" s="23">
        <v>1</v>
      </c>
      <c r="G94" s="23">
        <v>17.756499999999999</v>
      </c>
      <c r="H94" s="23">
        <v>0</v>
      </c>
      <c r="I94" s="23">
        <v>4</v>
      </c>
      <c r="J94" s="23">
        <v>1</v>
      </c>
      <c r="K94" s="23">
        <f t="shared" si="3"/>
        <v>30.756499999999999</v>
      </c>
      <c r="L94" s="23">
        <f t="shared" si="4"/>
        <v>9712.2053385780873</v>
      </c>
      <c r="M94" s="23">
        <v>1</v>
      </c>
      <c r="N94" s="23">
        <v>0</v>
      </c>
      <c r="O94" s="23">
        <v>11295.81</v>
      </c>
      <c r="P94" s="23">
        <f>O94+N94+M94+1</f>
        <v>11297.81</v>
      </c>
      <c r="Q94" s="23">
        <f>L94/P94</f>
        <v>0.85965380357592203</v>
      </c>
      <c r="R94" s="23">
        <f t="shared" si="5"/>
        <v>3.2894073143060511E-3</v>
      </c>
    </row>
    <row r="95" spans="1:18" x14ac:dyDescent="0.25">
      <c r="A95" s="23" t="s">
        <v>153</v>
      </c>
      <c r="B95" s="23" t="s">
        <v>154</v>
      </c>
      <c r="C95" s="23">
        <v>9817.7408609621416</v>
      </c>
      <c r="D95" s="23">
        <v>2</v>
      </c>
      <c r="E95" s="23">
        <v>1</v>
      </c>
      <c r="F95" s="23">
        <v>1</v>
      </c>
      <c r="G95" s="23">
        <v>119.52</v>
      </c>
      <c r="H95" s="23">
        <v>0</v>
      </c>
      <c r="I95" s="23">
        <v>3</v>
      </c>
      <c r="J95" s="23">
        <v>1</v>
      </c>
      <c r="K95" s="23">
        <f t="shared" si="3"/>
        <v>133.51999999999998</v>
      </c>
      <c r="L95" s="23">
        <f t="shared" si="4"/>
        <v>1310864.759755665</v>
      </c>
      <c r="M95" s="23">
        <v>0</v>
      </c>
      <c r="N95" s="23">
        <v>0</v>
      </c>
      <c r="O95" s="23">
        <v>6532.1589999999997</v>
      </c>
      <c r="P95" s="23">
        <f>O95+N95+M95+1</f>
        <v>6533.1589999999997</v>
      </c>
      <c r="Q95" s="23">
        <f>L95/P95</f>
        <v>200.64791929228494</v>
      </c>
      <c r="R95" s="23">
        <f t="shared" si="5"/>
        <v>0.76776573380454072</v>
      </c>
    </row>
    <row r="96" spans="1:18" x14ac:dyDescent="0.25">
      <c r="A96" s="23" t="s">
        <v>217</v>
      </c>
      <c r="B96" s="23" t="s">
        <v>218</v>
      </c>
      <c r="C96" s="23">
        <v>9209.2886247710776</v>
      </c>
      <c r="D96" s="23">
        <v>2</v>
      </c>
      <c r="E96" s="23">
        <v>1</v>
      </c>
      <c r="F96" s="23">
        <v>1</v>
      </c>
      <c r="G96" s="23">
        <v>42.408099999999997</v>
      </c>
      <c r="H96" s="23">
        <v>0</v>
      </c>
      <c r="I96" s="23">
        <v>4</v>
      </c>
      <c r="J96" s="23">
        <v>0</v>
      </c>
      <c r="K96" s="23">
        <f t="shared" si="3"/>
        <v>56.408099999999997</v>
      </c>
      <c r="L96" s="23">
        <f t="shared" si="4"/>
        <v>519478.47367494937</v>
      </c>
      <c r="M96" s="23">
        <v>0</v>
      </c>
      <c r="N96" s="23">
        <v>0</v>
      </c>
      <c r="O96" s="23">
        <v>8995.2430000000004</v>
      </c>
      <c r="P96" s="23">
        <f>O96+N96+M96+1</f>
        <v>8996.2430000000004</v>
      </c>
      <c r="Q96" s="23">
        <f>L96/P96</f>
        <v>57.743935293316262</v>
      </c>
      <c r="R96" s="23">
        <f t="shared" si="5"/>
        <v>0.22095327481893079</v>
      </c>
    </row>
    <row r="97" spans="1:18" x14ac:dyDescent="0.25">
      <c r="A97" s="23" t="s">
        <v>357</v>
      </c>
      <c r="B97" s="23" t="s">
        <v>358</v>
      </c>
      <c r="C97" s="23">
        <v>780.3878700045608</v>
      </c>
      <c r="D97" s="23">
        <v>1</v>
      </c>
      <c r="E97" s="23">
        <v>1</v>
      </c>
      <c r="F97" s="23">
        <v>1</v>
      </c>
      <c r="G97" s="23">
        <v>21.8202</v>
      </c>
      <c r="H97" s="23">
        <v>3</v>
      </c>
      <c r="I97" s="23">
        <v>4</v>
      </c>
      <c r="J97" s="23">
        <v>0</v>
      </c>
      <c r="K97" s="23">
        <f t="shared" si="3"/>
        <v>23.8202</v>
      </c>
      <c r="L97" s="23">
        <f t="shared" si="4"/>
        <v>18588.99514108264</v>
      </c>
      <c r="M97" s="23">
        <v>0</v>
      </c>
      <c r="N97" s="23">
        <v>0</v>
      </c>
      <c r="O97" s="23">
        <v>16622.77</v>
      </c>
      <c r="P97" s="23">
        <f>O97+N97+M97+1</f>
        <v>16623.77</v>
      </c>
      <c r="Q97" s="23">
        <f>L97/P97</f>
        <v>1.1182177773803801</v>
      </c>
      <c r="R97" s="23">
        <f t="shared" si="5"/>
        <v>4.2787849255147559E-3</v>
      </c>
    </row>
    <row r="98" spans="1:18" x14ac:dyDescent="0.25">
      <c r="A98" s="23" t="s">
        <v>151</v>
      </c>
      <c r="B98" s="23" t="s">
        <v>152</v>
      </c>
      <c r="C98" s="23">
        <v>25133.045647179497</v>
      </c>
      <c r="D98" s="23">
        <v>2</v>
      </c>
      <c r="E98" s="23">
        <v>1</v>
      </c>
      <c r="F98" s="23">
        <v>1</v>
      </c>
      <c r="G98" s="23">
        <v>143.685</v>
      </c>
      <c r="H98" s="23">
        <v>0</v>
      </c>
      <c r="I98" s="23">
        <v>3</v>
      </c>
      <c r="J98" s="23">
        <v>1</v>
      </c>
      <c r="K98" s="23">
        <f t="shared" si="3"/>
        <v>157.685</v>
      </c>
      <c r="L98" s="23">
        <f t="shared" si="4"/>
        <v>3963104.3028754992</v>
      </c>
      <c r="M98" s="23">
        <v>1</v>
      </c>
      <c r="N98" s="23">
        <v>0</v>
      </c>
      <c r="O98" s="23">
        <v>15962.62</v>
      </c>
      <c r="P98" s="23">
        <f>O98+N98+M98+1</f>
        <v>15964.62</v>
      </c>
      <c r="Q98" s="23">
        <f>L98/P98</f>
        <v>248.24294614438045</v>
      </c>
      <c r="R98" s="23">
        <f t="shared" si="5"/>
        <v>0.94988489479775917</v>
      </c>
    </row>
    <row r="99" spans="1:18" x14ac:dyDescent="0.25">
      <c r="A99" s="23" t="s">
        <v>378</v>
      </c>
      <c r="B99" s="23" t="s">
        <v>379</v>
      </c>
      <c r="C99" s="23">
        <v>1536.8541496433779</v>
      </c>
      <c r="D99" s="23">
        <v>1</v>
      </c>
      <c r="E99" s="23">
        <v>1</v>
      </c>
      <c r="F99" s="23">
        <v>1</v>
      </c>
      <c r="G99" s="23">
        <v>2.5015999999999998</v>
      </c>
      <c r="H99" s="23">
        <v>1</v>
      </c>
      <c r="I99" s="23">
        <v>4</v>
      </c>
      <c r="J99" s="23">
        <v>0</v>
      </c>
      <c r="K99" s="23">
        <f t="shared" si="3"/>
        <v>10.5016</v>
      </c>
      <c r="L99" s="23">
        <f t="shared" si="4"/>
        <v>16139.427537894897</v>
      </c>
      <c r="M99" s="23">
        <v>0</v>
      </c>
      <c r="N99" s="23">
        <v>0</v>
      </c>
      <c r="O99" s="23">
        <v>17624.29</v>
      </c>
      <c r="P99" s="23">
        <f>O99+N99+M99+1</f>
        <v>17625.29</v>
      </c>
      <c r="Q99" s="23">
        <f>L99/P99</f>
        <v>0.91569713394190366</v>
      </c>
      <c r="R99" s="23">
        <f t="shared" si="5"/>
        <v>3.5038533390395993E-3</v>
      </c>
    </row>
    <row r="100" spans="1:18" x14ac:dyDescent="0.25">
      <c r="A100" s="23" t="s">
        <v>167</v>
      </c>
      <c r="B100" s="23" t="s">
        <v>168</v>
      </c>
      <c r="C100" s="23">
        <v>9681.6185668967355</v>
      </c>
      <c r="D100" s="23">
        <v>1</v>
      </c>
      <c r="E100" s="23">
        <v>1</v>
      </c>
      <c r="F100" s="23">
        <v>1</v>
      </c>
      <c r="G100" s="23">
        <v>98.466200000000001</v>
      </c>
      <c r="H100" s="23">
        <v>0</v>
      </c>
      <c r="I100" s="23">
        <v>3</v>
      </c>
      <c r="J100" s="23">
        <v>0</v>
      </c>
      <c r="K100" s="23">
        <f t="shared" si="3"/>
        <v>110.4662</v>
      </c>
      <c r="L100" s="23">
        <f t="shared" si="4"/>
        <v>1069491.6129345282</v>
      </c>
      <c r="M100" s="23">
        <v>1</v>
      </c>
      <c r="N100" s="23">
        <v>0</v>
      </c>
      <c r="O100" s="23">
        <v>8879.7250000000004</v>
      </c>
      <c r="P100" s="23">
        <f>O100+N100+M100+1</f>
        <v>8881.7250000000004</v>
      </c>
      <c r="Q100" s="23">
        <f>L100/P100</f>
        <v>120.41485330096666</v>
      </c>
      <c r="R100" s="23">
        <f t="shared" si="5"/>
        <v>0.46075931677571891</v>
      </c>
    </row>
    <row r="101" spans="1:18" x14ac:dyDescent="0.25">
      <c r="A101" s="23" t="s">
        <v>211</v>
      </c>
      <c r="B101" s="23" t="s">
        <v>212</v>
      </c>
      <c r="C101" s="23">
        <v>8739.7560428092947</v>
      </c>
      <c r="D101" s="23">
        <v>1</v>
      </c>
      <c r="E101" s="23">
        <v>1</v>
      </c>
      <c r="F101" s="23">
        <v>1</v>
      </c>
      <c r="G101" s="23">
        <v>29.4438</v>
      </c>
      <c r="H101" s="23">
        <v>3</v>
      </c>
      <c r="I101" s="23">
        <v>4</v>
      </c>
      <c r="J101" s="23">
        <v>1</v>
      </c>
      <c r="K101" s="23">
        <f t="shared" si="3"/>
        <v>30.443799999999996</v>
      </c>
      <c r="L101" s="23">
        <f t="shared" si="4"/>
        <v>266071.38501607755</v>
      </c>
      <c r="M101" s="23">
        <v>0</v>
      </c>
      <c r="N101" s="23">
        <v>0</v>
      </c>
      <c r="O101" s="23">
        <v>13185.67</v>
      </c>
      <c r="P101" s="23">
        <f>O101+N101+M101+1</f>
        <v>13186.67</v>
      </c>
      <c r="Q101" s="23">
        <f>L101/P101</f>
        <v>20.177299122225516</v>
      </c>
      <c r="R101" s="23">
        <f t="shared" si="5"/>
        <v>7.7207074568277606E-2</v>
      </c>
    </row>
    <row r="102" spans="1:18" x14ac:dyDescent="0.25">
      <c r="A102" s="23" t="s">
        <v>371</v>
      </c>
      <c r="B102" s="23" t="s">
        <v>372</v>
      </c>
      <c r="C102" s="23">
        <v>2880.439281292955</v>
      </c>
      <c r="D102" s="23">
        <v>1</v>
      </c>
      <c r="E102" s="23">
        <v>1</v>
      </c>
      <c r="F102" s="23">
        <v>1</v>
      </c>
      <c r="G102" s="23">
        <v>37.211599999999997</v>
      </c>
      <c r="H102" s="23">
        <v>1</v>
      </c>
      <c r="I102" s="23">
        <v>4</v>
      </c>
      <c r="J102" s="23">
        <v>1</v>
      </c>
      <c r="K102" s="23">
        <f t="shared" si="3"/>
        <v>44.211599999999997</v>
      </c>
      <c r="L102" s="23">
        <f t="shared" si="4"/>
        <v>127348.8293288116</v>
      </c>
      <c r="M102" s="23">
        <v>0</v>
      </c>
      <c r="N102" s="23">
        <v>0</v>
      </c>
      <c r="O102" s="23">
        <v>14992.39</v>
      </c>
      <c r="P102" s="23">
        <f>O102+N102+M102+1</f>
        <v>14993.39</v>
      </c>
      <c r="Q102" s="23">
        <f>L102/P102</f>
        <v>8.4936648302226256</v>
      </c>
      <c r="R102" s="23">
        <f t="shared" si="5"/>
        <v>3.2500435758649991E-2</v>
      </c>
    </row>
    <row r="103" spans="1:18" x14ac:dyDescent="0.25">
      <c r="A103" s="23" t="s">
        <v>295</v>
      </c>
      <c r="B103" s="23" t="s">
        <v>296</v>
      </c>
      <c r="C103" s="23">
        <v>3660.1507461606066</v>
      </c>
      <c r="D103" s="23">
        <v>1</v>
      </c>
      <c r="E103" s="23">
        <v>1</v>
      </c>
      <c r="F103" s="23">
        <v>1</v>
      </c>
      <c r="G103" s="23">
        <v>44.022199999999998</v>
      </c>
      <c r="H103" s="23">
        <v>0</v>
      </c>
      <c r="I103" s="23">
        <v>4</v>
      </c>
      <c r="J103" s="23">
        <v>1</v>
      </c>
      <c r="K103" s="23">
        <f t="shared" si="3"/>
        <v>54.022199999999998</v>
      </c>
      <c r="L103" s="23">
        <f t="shared" si="4"/>
        <v>197729.39563923751</v>
      </c>
      <c r="M103" s="23">
        <v>0</v>
      </c>
      <c r="N103" s="23">
        <v>0</v>
      </c>
      <c r="O103" s="23">
        <v>10168.99</v>
      </c>
      <c r="P103" s="23">
        <f>O103+N103+M103+1</f>
        <v>10169.99</v>
      </c>
      <c r="Q103" s="23">
        <f>L103/P103</f>
        <v>19.442437567710247</v>
      </c>
      <c r="R103" s="23">
        <f t="shared" si="5"/>
        <v>7.4395176380460934E-2</v>
      </c>
    </row>
    <row r="104" spans="1:18" x14ac:dyDescent="0.25">
      <c r="A104" s="23" t="s">
        <v>225</v>
      </c>
      <c r="B104" s="23" t="s">
        <v>226</v>
      </c>
      <c r="C104" s="23">
        <v>777.14759551216548</v>
      </c>
      <c r="D104" s="23">
        <v>2</v>
      </c>
      <c r="E104" s="23">
        <v>1</v>
      </c>
      <c r="F104" s="23">
        <v>1</v>
      </c>
      <c r="G104" s="23">
        <v>84.234999999999999</v>
      </c>
      <c r="H104" s="23">
        <v>1</v>
      </c>
      <c r="I104" s="23">
        <v>4</v>
      </c>
      <c r="J104" s="23">
        <v>1</v>
      </c>
      <c r="K104" s="23">
        <f t="shared" si="3"/>
        <v>94.234999999999999</v>
      </c>
      <c r="L104" s="23">
        <f t="shared" si="4"/>
        <v>73234.503663088908</v>
      </c>
      <c r="M104" s="23">
        <v>0</v>
      </c>
      <c r="N104" s="23">
        <v>0</v>
      </c>
      <c r="O104" s="23">
        <v>9696.4380000000001</v>
      </c>
      <c r="P104" s="23">
        <f>O104+N104+M104+1</f>
        <v>9697.4380000000001</v>
      </c>
      <c r="Q104" s="23">
        <f>L104/P104</f>
        <v>7.5519434785856747</v>
      </c>
      <c r="R104" s="23">
        <f t="shared" si="5"/>
        <v>2.8897002505371548E-2</v>
      </c>
    </row>
    <row r="105" spans="1:18" x14ac:dyDescent="0.25">
      <c r="A105" s="23" t="s">
        <v>285</v>
      </c>
      <c r="B105" s="23" t="s">
        <v>286</v>
      </c>
      <c r="C105" s="23">
        <v>46007.852920654703</v>
      </c>
      <c r="D105" s="23">
        <v>1</v>
      </c>
      <c r="E105" s="23">
        <v>0</v>
      </c>
      <c r="F105" s="23">
        <v>1</v>
      </c>
      <c r="G105" s="23">
        <v>98.208100000000002</v>
      </c>
      <c r="H105" s="23">
        <v>0</v>
      </c>
      <c r="I105" s="23">
        <v>1</v>
      </c>
      <c r="J105" s="23">
        <v>1</v>
      </c>
      <c r="K105" s="23">
        <f t="shared" si="3"/>
        <v>110.2081</v>
      </c>
      <c r="L105" s="23">
        <f t="shared" si="4"/>
        <v>5070438.055464806</v>
      </c>
      <c r="M105" s="23">
        <v>0</v>
      </c>
      <c r="N105" s="23">
        <v>0</v>
      </c>
      <c r="O105" s="23">
        <v>16644.240000000002</v>
      </c>
      <c r="P105" s="23">
        <f>O105+N105+M105+1</f>
        <v>16645.240000000002</v>
      </c>
      <c r="Q105" s="23">
        <f>L105/P105</f>
        <v>304.6179001002572</v>
      </c>
      <c r="R105" s="23">
        <f t="shared" si="5"/>
        <v>1.1655998548371937</v>
      </c>
    </row>
    <row r="106" spans="1:18" x14ac:dyDescent="0.25">
      <c r="A106" s="23" t="s">
        <v>247</v>
      </c>
      <c r="B106" s="23" t="s">
        <v>248</v>
      </c>
      <c r="C106" s="23">
        <v>2107.5671799242773</v>
      </c>
      <c r="D106" s="23">
        <v>1</v>
      </c>
      <c r="E106" s="23">
        <v>1</v>
      </c>
      <c r="F106" s="23">
        <v>1</v>
      </c>
      <c r="G106" s="23">
        <v>35.485100000000003</v>
      </c>
      <c r="H106" s="23">
        <v>1</v>
      </c>
      <c r="I106" s="23">
        <v>4</v>
      </c>
      <c r="J106" s="23">
        <v>0</v>
      </c>
      <c r="K106" s="23">
        <f t="shared" si="3"/>
        <v>43.485100000000003</v>
      </c>
      <c r="L106" s="23">
        <f t="shared" si="4"/>
        <v>91647.769575725193</v>
      </c>
      <c r="M106" s="23">
        <v>0</v>
      </c>
      <c r="N106" s="23">
        <v>0</v>
      </c>
      <c r="O106" s="23">
        <v>13914.87</v>
      </c>
      <c r="P106" s="23">
        <f>O106+N106+M106+1</f>
        <v>13915.87</v>
      </c>
      <c r="Q106" s="23">
        <f>L106/P106</f>
        <v>6.5858454825839265</v>
      </c>
      <c r="R106" s="23">
        <f t="shared" si="5"/>
        <v>2.5200293666109253E-2</v>
      </c>
    </row>
    <row r="107" spans="1:18" x14ac:dyDescent="0.25">
      <c r="A107" s="23" t="s">
        <v>369</v>
      </c>
      <c r="B107" s="23" t="s">
        <v>370</v>
      </c>
      <c r="C107" s="23">
        <v>494.71871345811496</v>
      </c>
      <c r="D107" s="23">
        <v>1</v>
      </c>
      <c r="E107" s="23">
        <v>4</v>
      </c>
      <c r="F107" s="23">
        <v>1</v>
      </c>
      <c r="G107" s="23">
        <v>13.860099999999999</v>
      </c>
      <c r="H107" s="23">
        <v>2</v>
      </c>
      <c r="I107" s="23">
        <v>4</v>
      </c>
      <c r="J107" s="23">
        <v>1</v>
      </c>
      <c r="K107" s="23">
        <f t="shared" si="3"/>
        <v>20.860099999999999</v>
      </c>
      <c r="L107" s="23">
        <f t="shared" si="4"/>
        <v>10319.881834607624</v>
      </c>
      <c r="M107" s="23">
        <v>0</v>
      </c>
      <c r="N107" s="23">
        <v>0</v>
      </c>
      <c r="O107" s="23">
        <v>15941.6</v>
      </c>
      <c r="P107" s="23">
        <f>O107+N107+M107+1</f>
        <v>15942.6</v>
      </c>
      <c r="Q107" s="23">
        <f>L107/P107</f>
        <v>0.64731485671142874</v>
      </c>
      <c r="R107" s="23">
        <f t="shared" si="5"/>
        <v>2.476906651803694E-3</v>
      </c>
    </row>
    <row r="108" spans="1:18" x14ac:dyDescent="0.25">
      <c r="A108" s="23" t="s">
        <v>315</v>
      </c>
      <c r="B108" s="23" t="s">
        <v>316</v>
      </c>
      <c r="C108" s="23">
        <v>2175.9996702185845</v>
      </c>
      <c r="D108" s="23">
        <v>2</v>
      </c>
      <c r="E108" s="23">
        <v>2</v>
      </c>
      <c r="F108" s="23">
        <v>1</v>
      </c>
      <c r="G108" s="23">
        <v>17.266200000000001</v>
      </c>
      <c r="H108" s="23">
        <v>1</v>
      </c>
      <c r="I108" s="23">
        <v>4</v>
      </c>
      <c r="J108" s="23">
        <v>1</v>
      </c>
      <c r="K108" s="23">
        <f t="shared" si="3"/>
        <v>28.266200000000001</v>
      </c>
      <c r="L108" s="23">
        <f t="shared" si="4"/>
        <v>61507.241878332556</v>
      </c>
      <c r="M108" s="23">
        <v>1</v>
      </c>
      <c r="N108" s="23">
        <v>0</v>
      </c>
      <c r="O108" s="23">
        <v>15205.16</v>
      </c>
      <c r="P108" s="23">
        <f>O108+N108+M108+1</f>
        <v>15207.16</v>
      </c>
      <c r="Q108" s="23">
        <f>L108/P108</f>
        <v>4.0446238402392396</v>
      </c>
      <c r="R108" s="23">
        <f t="shared" si="5"/>
        <v>1.5476480402176897E-2</v>
      </c>
    </row>
    <row r="109" spans="1:18" x14ac:dyDescent="0.25">
      <c r="A109" s="23" t="s">
        <v>171</v>
      </c>
      <c r="B109" s="23" t="s">
        <v>172</v>
      </c>
      <c r="C109" s="23">
        <v>14618.875376109761</v>
      </c>
      <c r="D109" s="23">
        <v>3</v>
      </c>
      <c r="E109" s="23">
        <v>1</v>
      </c>
      <c r="F109" s="23">
        <v>1</v>
      </c>
      <c r="G109" s="23">
        <v>55.160899999999998</v>
      </c>
      <c r="H109" s="23">
        <v>0</v>
      </c>
      <c r="I109" s="23">
        <v>3</v>
      </c>
      <c r="J109" s="23">
        <v>0</v>
      </c>
      <c r="K109" s="23">
        <f t="shared" si="3"/>
        <v>73.160899999999998</v>
      </c>
      <c r="L109" s="23">
        <f t="shared" si="4"/>
        <v>1069530.0795040287</v>
      </c>
      <c r="M109" s="23">
        <v>0</v>
      </c>
      <c r="N109" s="23">
        <v>0</v>
      </c>
      <c r="O109" s="23">
        <v>11549.48</v>
      </c>
      <c r="P109" s="23">
        <f>O109+N109+M109+1</f>
        <v>11550.48</v>
      </c>
      <c r="Q109" s="23">
        <f>L109/P109</f>
        <v>92.596158731414519</v>
      </c>
      <c r="R109" s="23">
        <f t="shared" si="5"/>
        <v>0.35431295777528526</v>
      </c>
    </row>
    <row r="110" spans="1:18" x14ac:dyDescent="0.25">
      <c r="A110" s="23" t="s">
        <v>191</v>
      </c>
      <c r="B110" s="23" t="s">
        <v>192</v>
      </c>
      <c r="C110" s="23">
        <v>14343.963629139687</v>
      </c>
      <c r="D110" s="23">
        <v>1</v>
      </c>
      <c r="E110" s="23">
        <v>1</v>
      </c>
      <c r="F110" s="23">
        <v>1</v>
      </c>
      <c r="G110" s="23">
        <v>62.660699999999999</v>
      </c>
      <c r="H110" s="23">
        <v>2</v>
      </c>
      <c r="I110" s="23">
        <v>4</v>
      </c>
      <c r="J110" s="23">
        <v>1</v>
      </c>
      <c r="K110" s="23">
        <f t="shared" si="3"/>
        <v>66.660699999999991</v>
      </c>
      <c r="L110" s="23">
        <f t="shared" si="4"/>
        <v>956178.65629299183</v>
      </c>
      <c r="M110" s="23">
        <v>0</v>
      </c>
      <c r="N110" s="23">
        <v>0</v>
      </c>
      <c r="O110" s="23">
        <v>14303.46</v>
      </c>
      <c r="P110" s="23">
        <f>O110+N110+M110+1</f>
        <v>14304.46</v>
      </c>
      <c r="Q110" s="23">
        <f>L110/P110</f>
        <v>66.844792204179114</v>
      </c>
      <c r="R110" s="23">
        <f t="shared" si="5"/>
        <v>0.25577709013216243</v>
      </c>
    </row>
    <row r="111" spans="1:18" x14ac:dyDescent="0.25">
      <c r="A111" s="23" t="s">
        <v>239</v>
      </c>
      <c r="B111" s="23" t="s">
        <v>240</v>
      </c>
      <c r="C111" s="23">
        <v>2509.631457283102</v>
      </c>
      <c r="D111" s="23">
        <v>2</v>
      </c>
      <c r="E111" s="23">
        <v>1</v>
      </c>
      <c r="F111" s="23">
        <v>1</v>
      </c>
      <c r="G111" s="23">
        <v>33.520000000000003</v>
      </c>
      <c r="H111" s="23">
        <v>1</v>
      </c>
      <c r="I111" s="23">
        <v>4</v>
      </c>
      <c r="J111" s="23">
        <v>0</v>
      </c>
      <c r="K111" s="23">
        <f t="shared" si="3"/>
        <v>44.52</v>
      </c>
      <c r="L111" s="23">
        <f t="shared" si="4"/>
        <v>111728.7924782437</v>
      </c>
      <c r="M111" s="23">
        <v>1</v>
      </c>
      <c r="N111" s="23">
        <v>1</v>
      </c>
      <c r="O111" s="23">
        <v>2878.8130000000001</v>
      </c>
      <c r="P111" s="23">
        <f>O111+N111+M111+1</f>
        <v>2881.8130000000001</v>
      </c>
      <c r="Q111" s="23">
        <f>L111/P111</f>
        <v>38.770313159890563</v>
      </c>
      <c r="R111" s="23">
        <f t="shared" si="5"/>
        <v>0.14835198908628688</v>
      </c>
    </row>
    <row r="112" spans="1:18" x14ac:dyDescent="0.25">
      <c r="A112" s="23" t="s">
        <v>293</v>
      </c>
      <c r="B112" s="23" t="s">
        <v>294</v>
      </c>
      <c r="C112" s="23">
        <v>5319.4102178970252</v>
      </c>
      <c r="D112" s="23">
        <v>1</v>
      </c>
      <c r="E112" s="23">
        <v>1</v>
      </c>
      <c r="F112" s="23">
        <v>1</v>
      </c>
      <c r="G112" s="23">
        <v>24.145700000000001</v>
      </c>
      <c r="H112" s="23">
        <v>1</v>
      </c>
      <c r="I112" s="23">
        <v>4</v>
      </c>
      <c r="J112" s="23">
        <v>1</v>
      </c>
      <c r="K112" s="23">
        <f t="shared" si="3"/>
        <v>31.145700000000001</v>
      </c>
      <c r="L112" s="23">
        <f t="shared" si="4"/>
        <v>165676.75482355538</v>
      </c>
      <c r="M112" s="23">
        <v>0</v>
      </c>
      <c r="N112" s="23">
        <v>0</v>
      </c>
      <c r="O112" s="23">
        <v>12727.53</v>
      </c>
      <c r="P112" s="23">
        <f>O112+N112+M112+1</f>
        <v>12728.53</v>
      </c>
      <c r="Q112" s="23">
        <f>L112/P112</f>
        <v>13.016173495569038</v>
      </c>
      <c r="R112" s="23">
        <f t="shared" si="5"/>
        <v>4.9805510221092184E-2</v>
      </c>
    </row>
    <row r="113" spans="1:18" x14ac:dyDescent="0.25">
      <c r="A113" s="23" t="s">
        <v>257</v>
      </c>
      <c r="B113" s="23" t="s">
        <v>258</v>
      </c>
      <c r="C113" s="23">
        <v>6204.9972600392666</v>
      </c>
      <c r="D113" s="23">
        <v>1</v>
      </c>
      <c r="E113" s="23">
        <v>1</v>
      </c>
      <c r="F113" s="23">
        <v>1</v>
      </c>
      <c r="G113" s="23">
        <v>33.871099999999998</v>
      </c>
      <c r="H113" s="23">
        <v>1</v>
      </c>
      <c r="I113" s="23">
        <v>4</v>
      </c>
      <c r="J113" s="23">
        <v>1</v>
      </c>
      <c r="K113" s="23">
        <f t="shared" si="3"/>
        <v>40.871099999999998</v>
      </c>
      <c r="L113" s="23">
        <f t="shared" si="4"/>
        <v>253605.06351479085</v>
      </c>
      <c r="M113" s="23">
        <v>0</v>
      </c>
      <c r="N113" s="23">
        <v>0</v>
      </c>
      <c r="O113" s="23">
        <v>12861.16</v>
      </c>
      <c r="P113" s="23">
        <f>O113+N113+M113+1</f>
        <v>12862.16</v>
      </c>
      <c r="Q113" s="23">
        <f>L113/P113</f>
        <v>19.717144205544859</v>
      </c>
      <c r="R113" s="23">
        <f t="shared" si="5"/>
        <v>7.5446322807107072E-2</v>
      </c>
    </row>
    <row r="114" spans="1:18" x14ac:dyDescent="0.25">
      <c r="A114" s="23" t="s">
        <v>231</v>
      </c>
      <c r="B114" s="23" t="s">
        <v>232</v>
      </c>
      <c r="C114" s="23">
        <v>3073.6536149695803</v>
      </c>
      <c r="D114" s="23">
        <v>3</v>
      </c>
      <c r="E114" s="23">
        <v>2</v>
      </c>
      <c r="F114" s="23">
        <v>1</v>
      </c>
      <c r="G114" s="23">
        <v>64.150000000000006</v>
      </c>
      <c r="H114" s="23">
        <v>4</v>
      </c>
      <c r="I114" s="23">
        <v>4</v>
      </c>
      <c r="J114" s="23">
        <v>1</v>
      </c>
      <c r="K114" s="23">
        <f t="shared" si="3"/>
        <v>69.150000000000006</v>
      </c>
      <c r="L114" s="23">
        <f t="shared" si="4"/>
        <v>212543.14747514648</v>
      </c>
      <c r="M114" s="23">
        <v>1</v>
      </c>
      <c r="N114" s="23">
        <v>0</v>
      </c>
      <c r="O114" s="23">
        <v>6300.2820000000002</v>
      </c>
      <c r="P114" s="23">
        <f>O114+N114+M114+1</f>
        <v>6302.2820000000002</v>
      </c>
      <c r="Q114" s="23">
        <f>L114/P114</f>
        <v>33.724791666756026</v>
      </c>
      <c r="R114" s="23">
        <f t="shared" si="5"/>
        <v>0.12904564130422955</v>
      </c>
    </row>
    <row r="115" spans="1:18" x14ac:dyDescent="0.25">
      <c r="A115" s="23" t="s">
        <v>203</v>
      </c>
      <c r="B115" s="23" t="s">
        <v>204</v>
      </c>
      <c r="C115" s="23">
        <v>12431.815891623126</v>
      </c>
      <c r="D115" s="23">
        <v>1</v>
      </c>
      <c r="E115" s="23">
        <v>1</v>
      </c>
      <c r="F115" s="23">
        <v>2</v>
      </c>
      <c r="G115" s="23">
        <v>55.753799999999998</v>
      </c>
      <c r="H115" s="23">
        <v>0</v>
      </c>
      <c r="I115" s="23">
        <v>2</v>
      </c>
      <c r="J115" s="23">
        <v>1</v>
      </c>
      <c r="K115" s="23">
        <f t="shared" si="3"/>
        <v>68.753799999999998</v>
      </c>
      <c r="L115" s="23">
        <f t="shared" si="4"/>
        <v>854734.58344947803</v>
      </c>
      <c r="M115" s="23">
        <v>0</v>
      </c>
      <c r="N115" s="23">
        <v>0</v>
      </c>
      <c r="O115" s="23">
        <v>15575.86</v>
      </c>
      <c r="P115" s="23">
        <f>O115+N115+M115+1</f>
        <v>15576.86</v>
      </c>
      <c r="Q115" s="23">
        <f>L115/P115</f>
        <v>54.872071999714834</v>
      </c>
      <c r="R115" s="23">
        <f t="shared" si="5"/>
        <v>0.20996428357110075</v>
      </c>
    </row>
    <row r="116" spans="1:18" x14ac:dyDescent="0.25">
      <c r="A116" s="23" t="s">
        <v>137</v>
      </c>
      <c r="B116" s="23" t="s">
        <v>138</v>
      </c>
      <c r="C116" s="23">
        <v>19978.401214968002</v>
      </c>
      <c r="D116" s="23">
        <v>1</v>
      </c>
      <c r="E116" s="23">
        <v>1</v>
      </c>
      <c r="F116" s="23">
        <v>1</v>
      </c>
      <c r="G116" s="23">
        <v>82.124300000000005</v>
      </c>
      <c r="H116" s="23">
        <v>0</v>
      </c>
      <c r="I116" s="23">
        <v>2</v>
      </c>
      <c r="J116" s="23">
        <v>1</v>
      </c>
      <c r="K116" s="23">
        <f t="shared" si="3"/>
        <v>94.124300000000005</v>
      </c>
      <c r="L116" s="23">
        <f t="shared" si="4"/>
        <v>1880453.0294780128</v>
      </c>
      <c r="M116" s="23">
        <v>0</v>
      </c>
      <c r="N116" s="23">
        <v>0</v>
      </c>
      <c r="O116" s="23">
        <v>18069.91</v>
      </c>
      <c r="P116" s="23">
        <f>O116+N116+M116+1</f>
        <v>18070.91</v>
      </c>
      <c r="Q116" s="23">
        <f>L116/P116</f>
        <v>104.05967543848168</v>
      </c>
      <c r="R116" s="23">
        <f t="shared" si="5"/>
        <v>0.39817733148833201</v>
      </c>
    </row>
    <row r="117" spans="1:18" x14ac:dyDescent="0.25">
      <c r="A117" s="23" t="s">
        <v>129</v>
      </c>
      <c r="B117" s="23" t="s">
        <v>130</v>
      </c>
      <c r="C117" s="23">
        <v>57163.060991835686</v>
      </c>
      <c r="D117" s="23">
        <v>1</v>
      </c>
      <c r="E117" s="23">
        <v>1</v>
      </c>
      <c r="F117" s="23">
        <v>1</v>
      </c>
      <c r="G117" s="23">
        <v>90.764200000000002</v>
      </c>
      <c r="H117" s="23">
        <v>0</v>
      </c>
      <c r="I117" s="23">
        <v>2</v>
      </c>
      <c r="J117" s="23">
        <v>1</v>
      </c>
      <c r="K117" s="23">
        <f t="shared" si="3"/>
        <v>102.7642</v>
      </c>
      <c r="L117" s="23">
        <f t="shared" si="4"/>
        <v>5874316.2323772013</v>
      </c>
      <c r="M117" s="23">
        <v>0</v>
      </c>
      <c r="N117" s="23">
        <v>0</v>
      </c>
      <c r="O117" s="23">
        <v>12257.15</v>
      </c>
      <c r="P117" s="23">
        <f>O117+N117+M117+1</f>
        <v>12258.15</v>
      </c>
      <c r="Q117" s="23">
        <f>L117/P117</f>
        <v>479.21719283719005</v>
      </c>
      <c r="R117" s="23">
        <f t="shared" si="5"/>
        <v>1.83369227554479</v>
      </c>
    </row>
    <row r="118" spans="1:18" x14ac:dyDescent="0.25">
      <c r="A118" s="23" t="s">
        <v>251</v>
      </c>
      <c r="B118" s="23" t="s">
        <v>252</v>
      </c>
      <c r="C118" s="23">
        <v>8704.8984132959395</v>
      </c>
      <c r="D118" s="23">
        <v>1</v>
      </c>
      <c r="E118" s="23">
        <v>2</v>
      </c>
      <c r="F118" s="23">
        <v>1</v>
      </c>
      <c r="G118" s="23">
        <v>50.921300000000002</v>
      </c>
      <c r="H118" s="23">
        <v>4</v>
      </c>
      <c r="I118" s="23">
        <v>4</v>
      </c>
      <c r="J118" s="23">
        <v>1</v>
      </c>
      <c r="K118" s="23">
        <f t="shared" si="3"/>
        <v>49.921300000000002</v>
      </c>
      <c r="L118" s="23">
        <f t="shared" si="4"/>
        <v>434559.84515967063</v>
      </c>
      <c r="M118" s="23">
        <v>0</v>
      </c>
      <c r="N118" s="23">
        <v>0</v>
      </c>
      <c r="O118" s="23">
        <v>14491.46</v>
      </c>
      <c r="P118" s="23">
        <f>O118+N118+M118+1</f>
        <v>14492.46</v>
      </c>
      <c r="Q118" s="23">
        <f>L118/P118</f>
        <v>29.985236816915187</v>
      </c>
      <c r="R118" s="23">
        <f t="shared" si="5"/>
        <v>0.11473648682349941</v>
      </c>
    </row>
    <row r="119" spans="1:18" x14ac:dyDescent="0.25">
      <c r="A119" s="23" t="s">
        <v>193</v>
      </c>
      <c r="B119" s="23" t="s">
        <v>194</v>
      </c>
      <c r="C119" s="23">
        <v>4109.1651349637232</v>
      </c>
      <c r="D119" s="23">
        <v>2</v>
      </c>
      <c r="E119" s="23">
        <v>1</v>
      </c>
      <c r="F119" s="23">
        <v>1</v>
      </c>
      <c r="G119" s="23">
        <v>41.052199999999999</v>
      </c>
      <c r="H119" s="23">
        <v>0</v>
      </c>
      <c r="I119" s="23">
        <v>3</v>
      </c>
      <c r="J119" s="23">
        <v>1</v>
      </c>
      <c r="K119" s="23">
        <f t="shared" si="3"/>
        <v>55.052199999999999</v>
      </c>
      <c r="L119" s="23">
        <f t="shared" si="4"/>
        <v>226218.58084304989</v>
      </c>
      <c r="M119" s="23">
        <v>1</v>
      </c>
      <c r="N119" s="23">
        <v>0</v>
      </c>
      <c r="O119" s="23">
        <v>3294.84</v>
      </c>
      <c r="P119" s="23">
        <f>O119+N119+M119+1</f>
        <v>3296.84</v>
      </c>
      <c r="Q119" s="23">
        <f>L119/P119</f>
        <v>68.616790879463323</v>
      </c>
      <c r="R119" s="23">
        <f t="shared" si="5"/>
        <v>0.26255752358010886</v>
      </c>
    </row>
    <row r="120" spans="1:18" x14ac:dyDescent="0.25">
      <c r="A120" s="23" t="s">
        <v>177</v>
      </c>
      <c r="B120" s="23" t="s">
        <v>178</v>
      </c>
      <c r="C120" s="23">
        <v>19879.297530417749</v>
      </c>
      <c r="D120" s="23">
        <v>1</v>
      </c>
      <c r="E120" s="23">
        <v>1</v>
      </c>
      <c r="F120" s="23">
        <v>1</v>
      </c>
      <c r="G120" s="23">
        <v>40.764099999999999</v>
      </c>
      <c r="H120" s="23">
        <v>0</v>
      </c>
      <c r="I120" s="23">
        <v>3</v>
      </c>
      <c r="J120" s="23">
        <v>1</v>
      </c>
      <c r="K120" s="23">
        <f t="shared" si="3"/>
        <v>51.764099999999999</v>
      </c>
      <c r="L120" s="23">
        <f t="shared" si="4"/>
        <v>1029033.9452942974</v>
      </c>
      <c r="M120" s="23">
        <v>0</v>
      </c>
      <c r="N120" s="23">
        <v>0</v>
      </c>
      <c r="O120" s="23">
        <v>12640.23</v>
      </c>
      <c r="P120" s="23">
        <f>O120+N120+M120+1</f>
        <v>12641.23</v>
      </c>
      <c r="Q120" s="23">
        <f>L120/P120</f>
        <v>81.402992058074844</v>
      </c>
      <c r="R120" s="23">
        <f t="shared" si="5"/>
        <v>0.3114830602370276</v>
      </c>
    </row>
    <row r="121" spans="1:18" x14ac:dyDescent="0.25">
      <c r="A121" s="23" t="s">
        <v>321</v>
      </c>
      <c r="B121" s="23" t="s">
        <v>322</v>
      </c>
      <c r="C121" s="23">
        <v>1269.9021081051576</v>
      </c>
      <c r="D121" s="23">
        <v>1</v>
      </c>
      <c r="E121" s="23">
        <v>1</v>
      </c>
      <c r="F121" s="23">
        <v>1</v>
      </c>
      <c r="G121" s="23">
        <v>28.045000000000002</v>
      </c>
      <c r="H121" s="23">
        <v>2</v>
      </c>
      <c r="I121" s="23">
        <v>3</v>
      </c>
      <c r="J121" s="23">
        <v>1</v>
      </c>
      <c r="K121" s="23">
        <f t="shared" si="3"/>
        <v>33.045000000000002</v>
      </c>
      <c r="L121" s="23">
        <f t="shared" si="4"/>
        <v>41963.915162334932</v>
      </c>
      <c r="M121" s="23">
        <v>0</v>
      </c>
      <c r="N121" s="23">
        <v>0</v>
      </c>
      <c r="O121" s="23">
        <v>17371.34</v>
      </c>
      <c r="P121" s="23">
        <f>O121+N121+M121+1</f>
        <v>17372.34</v>
      </c>
      <c r="Q121" s="23">
        <f>L121/P121</f>
        <v>2.4155591683293633</v>
      </c>
      <c r="R121" s="23">
        <f t="shared" si="5"/>
        <v>9.242974280331797E-3</v>
      </c>
    </row>
    <row r="122" spans="1:18" x14ac:dyDescent="0.25">
      <c r="A122" s="23" t="s">
        <v>141</v>
      </c>
      <c r="B122" s="23" t="s">
        <v>142</v>
      </c>
      <c r="C122" s="23">
        <v>15068.620324642021</v>
      </c>
      <c r="D122" s="23">
        <v>2</v>
      </c>
      <c r="E122" s="23">
        <v>1</v>
      </c>
      <c r="F122" s="23">
        <v>1</v>
      </c>
      <c r="G122" s="23">
        <v>62.617699999999999</v>
      </c>
      <c r="H122" s="23">
        <v>0</v>
      </c>
      <c r="I122" s="23">
        <v>3</v>
      </c>
      <c r="J122" s="23">
        <v>1</v>
      </c>
      <c r="K122" s="23">
        <f t="shared" si="3"/>
        <v>76.617699999999999</v>
      </c>
      <c r="L122" s="23">
        <f t="shared" si="4"/>
        <v>1154523.0314473249</v>
      </c>
      <c r="M122" s="23">
        <v>1</v>
      </c>
      <c r="N122" s="23">
        <v>0</v>
      </c>
      <c r="O122" s="23">
        <v>10050.98</v>
      </c>
      <c r="P122" s="23">
        <f>O122+N122+M122+1</f>
        <v>10052.98</v>
      </c>
      <c r="Q122" s="23">
        <f>L122/P122</f>
        <v>114.8438603724791</v>
      </c>
      <c r="R122" s="23">
        <f t="shared" si="5"/>
        <v>0.43944228797797935</v>
      </c>
    </row>
    <row r="123" spans="1:18" x14ac:dyDescent="0.25">
      <c r="A123" s="23" t="s">
        <v>337</v>
      </c>
      <c r="B123" s="23" t="s">
        <v>338</v>
      </c>
      <c r="C123" s="23">
        <v>501.41571285783152</v>
      </c>
      <c r="D123" s="23">
        <v>2</v>
      </c>
      <c r="E123" s="23">
        <v>1</v>
      </c>
      <c r="F123" s="23">
        <v>1</v>
      </c>
      <c r="G123" s="23">
        <v>17.936499999999999</v>
      </c>
      <c r="H123" s="23">
        <v>2</v>
      </c>
      <c r="I123" s="23">
        <v>4</v>
      </c>
      <c r="J123" s="23">
        <v>0</v>
      </c>
      <c r="K123" s="23">
        <f t="shared" si="3"/>
        <v>25.936499999999999</v>
      </c>
      <c r="L123" s="23">
        <f t="shared" si="4"/>
        <v>13004.968636537147</v>
      </c>
      <c r="M123" s="23">
        <v>1</v>
      </c>
      <c r="N123" s="23">
        <v>0</v>
      </c>
      <c r="O123" s="23">
        <v>16555.27</v>
      </c>
      <c r="P123" s="23">
        <f>O123+N123+M123+1</f>
        <v>16557.27</v>
      </c>
      <c r="Q123" s="23">
        <f>L123/P123</f>
        <v>0.78545367905078234</v>
      </c>
      <c r="R123" s="23">
        <f t="shared" si="5"/>
        <v>3.0054855410059948E-3</v>
      </c>
    </row>
    <row r="124" spans="1:18" x14ac:dyDescent="0.25">
      <c r="A124" s="23" t="s">
        <v>103</v>
      </c>
      <c r="B124" s="23" t="s">
        <v>104</v>
      </c>
      <c r="C124" s="23">
        <v>56828.295347160056</v>
      </c>
      <c r="D124" s="23">
        <v>2</v>
      </c>
      <c r="E124" s="23">
        <v>0</v>
      </c>
      <c r="F124" s="23">
        <v>1</v>
      </c>
      <c r="G124" s="23">
        <v>120.852</v>
      </c>
      <c r="H124" s="23">
        <v>0</v>
      </c>
      <c r="I124" s="23">
        <v>1</v>
      </c>
      <c r="J124" s="23">
        <v>1</v>
      </c>
      <c r="K124" s="23">
        <f t="shared" si="3"/>
        <v>135.852</v>
      </c>
      <c r="L124" s="23">
        <f t="shared" si="4"/>
        <v>7720237.5795023879</v>
      </c>
      <c r="M124" s="23">
        <v>1</v>
      </c>
      <c r="N124" s="23">
        <v>0</v>
      </c>
      <c r="O124" s="23">
        <v>6217.6660000000002</v>
      </c>
      <c r="P124" s="23">
        <f>O124+N124+M124+1</f>
        <v>6219.6660000000002</v>
      </c>
      <c r="Q124" s="23">
        <f>L124/P124</f>
        <v>1241.2624053289014</v>
      </c>
      <c r="R124" s="23">
        <f t="shared" si="5"/>
        <v>4.7496068976578556</v>
      </c>
    </row>
    <row r="125" spans="1:18" x14ac:dyDescent="0.25">
      <c r="A125" s="23" t="s">
        <v>187</v>
      </c>
      <c r="B125" s="23" t="s">
        <v>188</v>
      </c>
      <c r="C125" s="23">
        <v>16505.975046556068</v>
      </c>
      <c r="D125" s="23">
        <v>1</v>
      </c>
      <c r="E125" s="23">
        <v>1</v>
      </c>
      <c r="F125" s="23">
        <v>1</v>
      </c>
      <c r="G125" s="23">
        <v>52.178899999999999</v>
      </c>
      <c r="H125" s="23">
        <v>0</v>
      </c>
      <c r="I125" s="23">
        <v>3</v>
      </c>
      <c r="J125" s="23">
        <v>1</v>
      </c>
      <c r="K125" s="23">
        <f t="shared" si="3"/>
        <v>63.178899999999999</v>
      </c>
      <c r="L125" s="23">
        <f t="shared" si="4"/>
        <v>1042829.3468688611</v>
      </c>
      <c r="M125" s="23">
        <v>0</v>
      </c>
      <c r="N125" s="23">
        <v>0</v>
      </c>
      <c r="O125" s="23">
        <v>15872.67</v>
      </c>
      <c r="P125" s="23">
        <f>O125+N125+M125+1</f>
        <v>15873.67</v>
      </c>
      <c r="Q125" s="23">
        <f>L125/P125</f>
        <v>65.695541539471407</v>
      </c>
      <c r="R125" s="23">
        <f t="shared" si="5"/>
        <v>0.25137955995578753</v>
      </c>
    </row>
    <row r="126" spans="1:18" x14ac:dyDescent="0.25">
      <c r="A126" s="23" t="s">
        <v>169</v>
      </c>
      <c r="B126" s="23" t="s">
        <v>170</v>
      </c>
      <c r="C126" s="23">
        <v>21622.580683575976</v>
      </c>
      <c r="D126" s="23">
        <v>1</v>
      </c>
      <c r="E126" s="23">
        <v>1</v>
      </c>
      <c r="F126" s="23">
        <v>1</v>
      </c>
      <c r="G126" s="23">
        <v>54.6755</v>
      </c>
      <c r="H126" s="23">
        <v>0</v>
      </c>
      <c r="I126" s="23">
        <v>3</v>
      </c>
      <c r="J126" s="23">
        <v>1</v>
      </c>
      <c r="K126" s="23">
        <f t="shared" si="3"/>
        <v>65.6755</v>
      </c>
      <c r="L126" s="23">
        <f t="shared" si="4"/>
        <v>1420073.7976841941</v>
      </c>
      <c r="M126" s="23">
        <v>0</v>
      </c>
      <c r="N126" s="23">
        <v>0</v>
      </c>
      <c r="O126" s="23">
        <v>16081.15</v>
      </c>
      <c r="P126" s="23">
        <f>O126+N126+M126+1</f>
        <v>16082.15</v>
      </c>
      <c r="Q126" s="23">
        <f>L126/P126</f>
        <v>88.301240672683321</v>
      </c>
      <c r="R126" s="23">
        <f t="shared" si="5"/>
        <v>0.33787874342298663</v>
      </c>
    </row>
    <row r="127" spans="1:18" x14ac:dyDescent="0.25">
      <c r="A127" s="23" t="s">
        <v>227</v>
      </c>
      <c r="B127" s="23" t="s">
        <v>228</v>
      </c>
      <c r="C127" s="23">
        <v>1986.4162362744162</v>
      </c>
      <c r="D127" s="23">
        <v>2</v>
      </c>
      <c r="E127" s="23">
        <v>1</v>
      </c>
      <c r="F127" s="23">
        <v>1</v>
      </c>
      <c r="G127" s="23">
        <v>38.3919</v>
      </c>
      <c r="H127" s="23">
        <v>0</v>
      </c>
      <c r="I127" s="23">
        <v>4</v>
      </c>
      <c r="J127" s="23">
        <v>0</v>
      </c>
      <c r="K127" s="23">
        <f t="shared" si="3"/>
        <v>52.3919</v>
      </c>
      <c r="L127" s="23">
        <f t="shared" si="4"/>
        <v>104072.12080926559</v>
      </c>
      <c r="M127" s="23">
        <v>1</v>
      </c>
      <c r="N127" s="23">
        <v>0</v>
      </c>
      <c r="O127" s="23">
        <v>3077.9380000000001</v>
      </c>
      <c r="P127" s="23">
        <f>O127+N127+M127+1</f>
        <v>3079.9380000000001</v>
      </c>
      <c r="Q127" s="23">
        <f>L127/P127</f>
        <v>33.790329808348602</v>
      </c>
      <c r="R127" s="23">
        <f t="shared" si="5"/>
        <v>0.12929641858390178</v>
      </c>
    </row>
    <row r="128" spans="1:18" x14ac:dyDescent="0.25">
      <c r="A128" s="23" t="s">
        <v>165</v>
      </c>
      <c r="B128" s="23" t="s">
        <v>166</v>
      </c>
      <c r="C128" s="23">
        <v>5272.9184247541862</v>
      </c>
      <c r="D128" s="23">
        <v>2</v>
      </c>
      <c r="E128" s="23">
        <v>1</v>
      </c>
      <c r="F128" s="23">
        <v>1</v>
      </c>
      <c r="G128" s="23">
        <v>59.542200000000001</v>
      </c>
      <c r="H128" s="23">
        <v>2</v>
      </c>
      <c r="I128" s="23">
        <v>3</v>
      </c>
      <c r="J128" s="23">
        <v>1</v>
      </c>
      <c r="K128" s="23">
        <f t="shared" si="3"/>
        <v>67.542200000000008</v>
      </c>
      <c r="L128" s="23">
        <f t="shared" si="4"/>
        <v>356144.51082843222</v>
      </c>
      <c r="M128" s="23">
        <v>1</v>
      </c>
      <c r="N128" s="23">
        <v>0</v>
      </c>
      <c r="O128" s="23">
        <v>10827.98</v>
      </c>
      <c r="P128" s="23">
        <f>O128+N128+M128+1</f>
        <v>10829.98</v>
      </c>
      <c r="Q128" s="23">
        <f>L128/P128</f>
        <v>32.885057112610752</v>
      </c>
      <c r="R128" s="23">
        <f t="shared" si="5"/>
        <v>0.12583245365474682</v>
      </c>
    </row>
    <row r="129" spans="1:18" x14ac:dyDescent="0.25">
      <c r="A129" s="23" t="s">
        <v>131</v>
      </c>
      <c r="B129" s="23" t="s">
        <v>132</v>
      </c>
      <c r="C129" s="23">
        <v>26505.343215520417</v>
      </c>
      <c r="D129" s="23">
        <v>1</v>
      </c>
      <c r="E129" s="23">
        <v>0</v>
      </c>
      <c r="F129" s="23">
        <v>1</v>
      </c>
      <c r="G129" s="23">
        <v>96.825999999999993</v>
      </c>
      <c r="H129" s="23">
        <v>1</v>
      </c>
      <c r="I129" s="23">
        <v>2</v>
      </c>
      <c r="J129" s="23">
        <v>1</v>
      </c>
      <c r="K129" s="23">
        <f t="shared" si="3"/>
        <v>104.82599999999999</v>
      </c>
      <c r="L129" s="23">
        <f t="shared" si="4"/>
        <v>2778449.1079101432</v>
      </c>
      <c r="M129" s="23">
        <v>0</v>
      </c>
      <c r="N129" s="23">
        <v>0</v>
      </c>
      <c r="O129" s="23">
        <v>17591.48</v>
      </c>
      <c r="P129" s="23">
        <f>O129+N129+M129+1</f>
        <v>17592.48</v>
      </c>
      <c r="Q129" s="23">
        <f>L129/P129</f>
        <v>157.9339074371631</v>
      </c>
      <c r="R129" s="23">
        <f t="shared" si="5"/>
        <v>0.60432344757822931</v>
      </c>
    </row>
    <row r="130" spans="1:18" x14ac:dyDescent="0.25">
      <c r="A130" s="23" t="s">
        <v>249</v>
      </c>
      <c r="B130" s="23" t="s">
        <v>250</v>
      </c>
      <c r="C130" s="23">
        <v>3886.2915016523889</v>
      </c>
      <c r="D130" s="23">
        <v>2</v>
      </c>
      <c r="E130" s="23">
        <v>4</v>
      </c>
      <c r="F130" s="23">
        <v>1</v>
      </c>
      <c r="G130" s="23">
        <v>42.797400000000003</v>
      </c>
      <c r="H130" s="23">
        <v>2</v>
      </c>
      <c r="I130" s="23">
        <v>4</v>
      </c>
      <c r="J130" s="23">
        <v>1</v>
      </c>
      <c r="K130" s="23">
        <f t="shared" ref="K130:K153" si="6">(3*D130)+E130+F130+G130-(3*H130)-I130-J130+10</f>
        <v>52.797400000000003</v>
      </c>
      <c r="L130" s="23">
        <f t="shared" ref="L130:L153" si="7">K130*C130</f>
        <v>205186.08692934184</v>
      </c>
      <c r="M130" s="23">
        <v>0</v>
      </c>
      <c r="N130" s="23">
        <v>0</v>
      </c>
      <c r="O130" s="23">
        <v>8620.4509999999991</v>
      </c>
      <c r="P130" s="23">
        <f>O130+N130+M130+1</f>
        <v>8621.4509999999991</v>
      </c>
      <c r="Q130" s="23">
        <f>L130/P130</f>
        <v>23.799484208556294</v>
      </c>
      <c r="R130" s="23">
        <f t="shared" ref="R130:R154" si="8">(Q130/$Q$154)*100</f>
        <v>9.1067121562991418E-2</v>
      </c>
    </row>
    <row r="131" spans="1:18" x14ac:dyDescent="0.25">
      <c r="A131" s="23" t="s">
        <v>343</v>
      </c>
      <c r="B131" s="23" t="s">
        <v>344</v>
      </c>
      <c r="C131" s="23">
        <v>1299.26119456743</v>
      </c>
      <c r="D131" s="23">
        <v>2</v>
      </c>
      <c r="E131" s="23">
        <v>1</v>
      </c>
      <c r="F131" s="23">
        <v>1</v>
      </c>
      <c r="G131" s="23">
        <v>12.303100000000001</v>
      </c>
      <c r="H131" s="23">
        <v>3</v>
      </c>
      <c r="I131" s="23">
        <v>5</v>
      </c>
      <c r="J131" s="23">
        <v>0</v>
      </c>
      <c r="K131" s="23">
        <f t="shared" si="6"/>
        <v>16.303100000000001</v>
      </c>
      <c r="L131" s="23">
        <f t="shared" si="7"/>
        <v>21181.985181152268</v>
      </c>
      <c r="M131" s="23">
        <v>0</v>
      </c>
      <c r="N131" s="23">
        <v>0</v>
      </c>
      <c r="O131" s="23">
        <v>13407.31</v>
      </c>
      <c r="P131" s="23">
        <f>O131+N131+M131+1</f>
        <v>13408.31</v>
      </c>
      <c r="Q131" s="23">
        <f>L131/P131</f>
        <v>1.5797654723937817</v>
      </c>
      <c r="R131" s="23">
        <f t="shared" si="8"/>
        <v>6.0448660590627186E-3</v>
      </c>
    </row>
    <row r="132" spans="1:18" x14ac:dyDescent="0.25">
      <c r="A132" s="23" t="s">
        <v>253</v>
      </c>
      <c r="B132" s="23" t="s">
        <v>254</v>
      </c>
      <c r="C132" s="23">
        <v>5539.0688719009449</v>
      </c>
      <c r="D132" s="23">
        <v>1</v>
      </c>
      <c r="E132" s="23">
        <v>1</v>
      </c>
      <c r="F132" s="23">
        <v>1</v>
      </c>
      <c r="G132" s="23">
        <v>56.3538</v>
      </c>
      <c r="H132" s="23">
        <v>2</v>
      </c>
      <c r="I132" s="23">
        <v>4</v>
      </c>
      <c r="J132" s="23">
        <v>0</v>
      </c>
      <c r="K132" s="23">
        <f t="shared" si="6"/>
        <v>61.3538</v>
      </c>
      <c r="L132" s="23">
        <f t="shared" si="7"/>
        <v>339842.92375283618</v>
      </c>
      <c r="M132" s="23">
        <v>0</v>
      </c>
      <c r="N132" s="23">
        <v>0</v>
      </c>
      <c r="O132" s="23">
        <v>15915.54</v>
      </c>
      <c r="P132" s="23">
        <f>O132+N132+M132+1</f>
        <v>15916.54</v>
      </c>
      <c r="Q132" s="23">
        <f>L132/P132</f>
        <v>21.351557797915639</v>
      </c>
      <c r="R132" s="23">
        <f t="shared" si="8"/>
        <v>8.1700296212426707E-2</v>
      </c>
    </row>
    <row r="133" spans="1:18" x14ac:dyDescent="0.25">
      <c r="A133" s="23" t="s">
        <v>259</v>
      </c>
      <c r="B133" s="23" t="s">
        <v>260</v>
      </c>
      <c r="C133" s="23">
        <v>3447.6956985050042</v>
      </c>
      <c r="D133" s="23">
        <v>2</v>
      </c>
      <c r="E133" s="23">
        <v>0</v>
      </c>
      <c r="F133" s="23">
        <v>1</v>
      </c>
      <c r="G133" s="23">
        <v>24.158999999999999</v>
      </c>
      <c r="H133" s="23">
        <v>0</v>
      </c>
      <c r="I133" s="23">
        <v>3</v>
      </c>
      <c r="J133" s="23">
        <v>0</v>
      </c>
      <c r="K133" s="23">
        <f t="shared" si="6"/>
        <v>38.158999999999999</v>
      </c>
      <c r="L133" s="23">
        <f t="shared" si="7"/>
        <v>131560.62015925246</v>
      </c>
      <c r="M133" s="23">
        <v>1</v>
      </c>
      <c r="N133" s="23">
        <v>0</v>
      </c>
      <c r="O133" s="23">
        <v>10572.78</v>
      </c>
      <c r="P133" s="23">
        <f>O133+N133+M133+1</f>
        <v>10574.78</v>
      </c>
      <c r="Q133" s="23">
        <f>L133/P133</f>
        <v>12.440979401864857</v>
      </c>
      <c r="R133" s="23">
        <f t="shared" si="8"/>
        <v>4.7604568805948343E-2</v>
      </c>
    </row>
    <row r="134" spans="1:18" x14ac:dyDescent="0.25">
      <c r="A134" s="23" t="s">
        <v>111</v>
      </c>
      <c r="B134" s="23" t="s">
        <v>112</v>
      </c>
      <c r="C134" s="23">
        <v>51965.157153198517</v>
      </c>
      <c r="D134" s="23">
        <v>1</v>
      </c>
      <c r="E134" s="23">
        <v>0</v>
      </c>
      <c r="F134" s="23">
        <v>1</v>
      </c>
      <c r="G134" s="23">
        <v>65.193799999999996</v>
      </c>
      <c r="H134" s="23">
        <v>0</v>
      </c>
      <c r="I134" s="23">
        <v>1</v>
      </c>
      <c r="J134" s="23">
        <v>1</v>
      </c>
      <c r="K134" s="23">
        <f t="shared" si="6"/>
        <v>77.193799999999996</v>
      </c>
      <c r="L134" s="23">
        <f t="shared" si="7"/>
        <v>4011387.9482525755</v>
      </c>
      <c r="M134" s="23">
        <v>0</v>
      </c>
      <c r="N134" s="23">
        <v>0</v>
      </c>
      <c r="O134" s="23">
        <v>15625.38</v>
      </c>
      <c r="P134" s="23">
        <f>O134+N134+M134+1</f>
        <v>15626.38</v>
      </c>
      <c r="Q134" s="23">
        <f>L134/P134</f>
        <v>256.70615640043155</v>
      </c>
      <c r="R134" s="23">
        <f t="shared" si="8"/>
        <v>0.98226879818184498</v>
      </c>
    </row>
    <row r="135" spans="1:18" x14ac:dyDescent="0.25">
      <c r="A135" s="23" t="s">
        <v>97</v>
      </c>
      <c r="B135" s="23" t="s">
        <v>98</v>
      </c>
      <c r="C135" s="23">
        <v>80172.232074795145</v>
      </c>
      <c r="D135" s="23">
        <v>1</v>
      </c>
      <c r="E135" s="23">
        <v>0</v>
      </c>
      <c r="F135" s="23">
        <v>1</v>
      </c>
      <c r="G135" s="23">
        <v>171.25399999999999</v>
      </c>
      <c r="H135" s="23">
        <v>0</v>
      </c>
      <c r="I135" s="23">
        <v>1</v>
      </c>
      <c r="J135" s="23">
        <v>1</v>
      </c>
      <c r="K135" s="23">
        <f t="shared" si="6"/>
        <v>183.25399999999999</v>
      </c>
      <c r="L135" s="23">
        <f t="shared" si="7"/>
        <v>14691882.216634508</v>
      </c>
      <c r="M135" s="23">
        <v>0</v>
      </c>
      <c r="N135" s="23">
        <v>0</v>
      </c>
      <c r="O135" s="23">
        <v>16612.46</v>
      </c>
      <c r="P135" s="23">
        <f>O135+N135+M135+1</f>
        <v>16613.46</v>
      </c>
      <c r="Q135" s="23">
        <f>L135/P135</f>
        <v>884.33608752388182</v>
      </c>
      <c r="R135" s="23">
        <f t="shared" si="8"/>
        <v>3.3838524095460993</v>
      </c>
    </row>
    <row r="136" spans="1:18" x14ac:dyDescent="0.25">
      <c r="A136" s="23" t="s">
        <v>359</v>
      </c>
      <c r="B136" s="23" t="s">
        <v>360</v>
      </c>
      <c r="C136" s="23">
        <v>802.51800405282381</v>
      </c>
      <c r="D136" s="23">
        <v>1</v>
      </c>
      <c r="E136" s="23">
        <v>1</v>
      </c>
      <c r="F136" s="23">
        <v>1</v>
      </c>
      <c r="G136" s="23">
        <v>12.0169</v>
      </c>
      <c r="H136" s="23">
        <v>2</v>
      </c>
      <c r="I136" s="23">
        <v>4</v>
      </c>
      <c r="J136" s="23">
        <v>1</v>
      </c>
      <c r="K136" s="23">
        <f t="shared" si="6"/>
        <v>16.0169</v>
      </c>
      <c r="L136" s="23">
        <f t="shared" si="7"/>
        <v>12853.850619113673</v>
      </c>
      <c r="M136" s="23">
        <v>0</v>
      </c>
      <c r="N136" s="23">
        <v>0</v>
      </c>
      <c r="O136" s="23">
        <v>11649.17</v>
      </c>
      <c r="P136" s="23">
        <f>O136+N136+M136+1</f>
        <v>11650.17</v>
      </c>
      <c r="Q136" s="23">
        <f>L136/P136</f>
        <v>1.103318717161524</v>
      </c>
      <c r="R136" s="23">
        <f t="shared" si="8"/>
        <v>4.2217746762070376E-3</v>
      </c>
    </row>
    <row r="137" spans="1:18" x14ac:dyDescent="0.25">
      <c r="A137" s="23" t="s">
        <v>345</v>
      </c>
      <c r="B137" s="23" t="s">
        <v>346</v>
      </c>
      <c r="C137" s="23">
        <v>966.47462235437899</v>
      </c>
      <c r="D137" s="23">
        <v>2</v>
      </c>
      <c r="E137" s="23">
        <v>4</v>
      </c>
      <c r="F137" s="23">
        <v>1</v>
      </c>
      <c r="G137" s="23">
        <v>17.601900000000001</v>
      </c>
      <c r="H137" s="23">
        <v>1</v>
      </c>
      <c r="I137" s="23">
        <v>4</v>
      </c>
      <c r="J137" s="23">
        <v>1</v>
      </c>
      <c r="K137" s="23">
        <f t="shared" si="6"/>
        <v>30.601900000000001</v>
      </c>
      <c r="L137" s="23">
        <f t="shared" si="7"/>
        <v>29575.959745826472</v>
      </c>
      <c r="M137" s="23">
        <v>1</v>
      </c>
      <c r="N137" s="23">
        <v>0</v>
      </c>
      <c r="O137" s="23">
        <v>11694.55</v>
      </c>
      <c r="P137" s="23">
        <f>O137+N137+M137+1</f>
        <v>11696.55</v>
      </c>
      <c r="Q137" s="23">
        <f>L137/P137</f>
        <v>2.5286054217548317</v>
      </c>
      <c r="R137" s="23">
        <f t="shared" si="8"/>
        <v>9.675538146536794E-3</v>
      </c>
    </row>
    <row r="138" spans="1:18" x14ac:dyDescent="0.25">
      <c r="A138" s="23" t="s">
        <v>175</v>
      </c>
      <c r="B138" s="23" t="s">
        <v>176</v>
      </c>
      <c r="C138" s="23">
        <v>5994.2314754715599</v>
      </c>
      <c r="D138" s="23">
        <v>1</v>
      </c>
      <c r="E138" s="23">
        <v>4</v>
      </c>
      <c r="F138" s="23">
        <v>1</v>
      </c>
      <c r="G138" s="23">
        <v>128.839</v>
      </c>
      <c r="H138" s="23">
        <v>1</v>
      </c>
      <c r="I138" s="23">
        <v>4</v>
      </c>
      <c r="J138" s="23">
        <v>1</v>
      </c>
      <c r="K138" s="23">
        <f t="shared" si="6"/>
        <v>138.839</v>
      </c>
      <c r="L138" s="23">
        <f t="shared" si="7"/>
        <v>832233.10382299591</v>
      </c>
      <c r="M138" s="23">
        <v>0</v>
      </c>
      <c r="N138" s="23">
        <v>0</v>
      </c>
      <c r="O138" s="23">
        <v>7484.5060000000003</v>
      </c>
      <c r="P138" s="23">
        <f>O138+N138+M138+1</f>
        <v>7485.5060000000003</v>
      </c>
      <c r="Q138" s="23">
        <f>L138/P138</f>
        <v>111.17927149119858</v>
      </c>
      <c r="R138" s="23">
        <f t="shared" si="8"/>
        <v>0.42541998572111028</v>
      </c>
    </row>
    <row r="139" spans="1:18" x14ac:dyDescent="0.25">
      <c r="A139" s="23" t="s">
        <v>392</v>
      </c>
      <c r="B139" s="23" t="s">
        <v>393</v>
      </c>
      <c r="C139" s="23">
        <v>597.47108880410917</v>
      </c>
      <c r="D139" s="23">
        <v>1</v>
      </c>
      <c r="E139" s="23">
        <v>1</v>
      </c>
      <c r="F139" s="23">
        <v>1</v>
      </c>
      <c r="G139" s="23">
        <v>42.368000000000002</v>
      </c>
      <c r="H139" s="23">
        <v>1</v>
      </c>
      <c r="I139" s="23">
        <v>4</v>
      </c>
      <c r="J139" s="23">
        <v>0</v>
      </c>
      <c r="K139" s="23">
        <f t="shared" si="6"/>
        <v>50.368000000000002</v>
      </c>
      <c r="L139" s="23">
        <f t="shared" si="7"/>
        <v>30093.423800885372</v>
      </c>
      <c r="M139" s="23">
        <v>0</v>
      </c>
      <c r="N139" s="23">
        <v>0</v>
      </c>
      <c r="O139" s="23">
        <v>15411.13</v>
      </c>
      <c r="P139" s="23">
        <f>O139+N139+M139+1</f>
        <v>15412.13</v>
      </c>
      <c r="Q139" s="23">
        <f>L139/P139</f>
        <v>1.9525804545436207</v>
      </c>
      <c r="R139" s="23">
        <f t="shared" si="8"/>
        <v>7.4714174499427724E-3</v>
      </c>
    </row>
    <row r="140" spans="1:18" x14ac:dyDescent="0.25">
      <c r="A140" s="23" t="s">
        <v>189</v>
      </c>
      <c r="B140" s="23" t="s">
        <v>190</v>
      </c>
      <c r="C140" s="23">
        <v>16176.947370057282</v>
      </c>
      <c r="D140" s="23">
        <v>2</v>
      </c>
      <c r="E140" s="23">
        <v>1</v>
      </c>
      <c r="F140" s="23">
        <v>1</v>
      </c>
      <c r="G140" s="23">
        <v>64.098799999999997</v>
      </c>
      <c r="H140" s="23">
        <v>1</v>
      </c>
      <c r="I140" s="23">
        <v>4</v>
      </c>
      <c r="J140" s="23">
        <v>1</v>
      </c>
      <c r="K140" s="23">
        <f t="shared" si="6"/>
        <v>74.098799999999997</v>
      </c>
      <c r="L140" s="23">
        <f t="shared" si="7"/>
        <v>1198692.3877844005</v>
      </c>
      <c r="M140" s="23">
        <v>1</v>
      </c>
      <c r="N140" s="23">
        <v>0</v>
      </c>
      <c r="O140" s="23">
        <v>15895.26</v>
      </c>
      <c r="P140" s="23">
        <f>O140+N140+M140+1</f>
        <v>15897.26</v>
      </c>
      <c r="Q140" s="23">
        <f>L140/P140</f>
        <v>75.402452232925697</v>
      </c>
      <c r="R140" s="23">
        <f t="shared" si="8"/>
        <v>0.28852239920287076</v>
      </c>
    </row>
    <row r="141" spans="1:18" x14ac:dyDescent="0.25">
      <c r="A141" s="23" t="s">
        <v>223</v>
      </c>
      <c r="B141" s="23" t="s">
        <v>224</v>
      </c>
      <c r="C141" s="23">
        <v>3697.9308312606408</v>
      </c>
      <c r="D141" s="23">
        <v>1</v>
      </c>
      <c r="E141" s="23">
        <v>1</v>
      </c>
      <c r="F141" s="23">
        <v>1</v>
      </c>
      <c r="G141" s="23">
        <v>57.4435</v>
      </c>
      <c r="H141" s="23">
        <v>0</v>
      </c>
      <c r="I141" s="23">
        <v>3</v>
      </c>
      <c r="J141" s="23">
        <v>1</v>
      </c>
      <c r="K141" s="23">
        <f t="shared" si="6"/>
        <v>68.4435</v>
      </c>
      <c r="L141" s="23">
        <f t="shared" si="7"/>
        <v>253099.32884938768</v>
      </c>
      <c r="M141" s="23">
        <v>0</v>
      </c>
      <c r="N141" s="23">
        <v>0</v>
      </c>
      <c r="O141" s="23">
        <v>16362.34</v>
      </c>
      <c r="P141" s="23">
        <f>O141+N141+M141+1</f>
        <v>16363.34</v>
      </c>
      <c r="Q141" s="23">
        <f>L141/P141</f>
        <v>15.467461340373521</v>
      </c>
      <c r="R141" s="23">
        <f t="shared" si="8"/>
        <v>5.9185197872828679E-2</v>
      </c>
    </row>
    <row r="142" spans="1:18" x14ac:dyDescent="0.25">
      <c r="A142" s="23" t="s">
        <v>221</v>
      </c>
      <c r="B142" s="23" t="s">
        <v>222</v>
      </c>
      <c r="C142" s="23">
        <v>10820.633842210817</v>
      </c>
      <c r="D142" s="23">
        <v>1</v>
      </c>
      <c r="E142" s="23">
        <v>4</v>
      </c>
      <c r="F142" s="23">
        <v>1</v>
      </c>
      <c r="G142" s="23">
        <v>46.335000000000001</v>
      </c>
      <c r="H142" s="23">
        <v>4</v>
      </c>
      <c r="I142" s="23">
        <v>3</v>
      </c>
      <c r="J142" s="23">
        <v>1</v>
      </c>
      <c r="K142" s="23">
        <f t="shared" si="6"/>
        <v>48.335000000000001</v>
      </c>
      <c r="L142" s="23">
        <f t="shared" si="7"/>
        <v>523015.33676325984</v>
      </c>
      <c r="M142" s="23">
        <v>0</v>
      </c>
      <c r="N142" s="23">
        <v>0</v>
      </c>
      <c r="O142" s="23">
        <v>14512.6</v>
      </c>
      <c r="P142" s="23">
        <f>O142+N142+M142+1</f>
        <v>14513.6</v>
      </c>
      <c r="Q142" s="23">
        <f>L142/P142</f>
        <v>36.036223732448171</v>
      </c>
      <c r="R142" s="23">
        <f t="shared" si="8"/>
        <v>0.13789018024744354</v>
      </c>
    </row>
    <row r="143" spans="1:18" x14ac:dyDescent="0.25">
      <c r="A143" s="23" t="s">
        <v>365</v>
      </c>
      <c r="B143" s="23" t="s">
        <v>366</v>
      </c>
      <c r="C143" s="23">
        <v>730.6250404962467</v>
      </c>
      <c r="D143" s="23">
        <v>2</v>
      </c>
      <c r="E143" s="23">
        <v>1</v>
      </c>
      <c r="F143" s="23">
        <v>1</v>
      </c>
      <c r="G143" s="23">
        <v>17.091699999999999</v>
      </c>
      <c r="H143" s="23">
        <v>3</v>
      </c>
      <c r="I143" s="23">
        <v>4</v>
      </c>
      <c r="J143" s="23">
        <v>0</v>
      </c>
      <c r="K143" s="23">
        <f t="shared" si="6"/>
        <v>22.091699999999999</v>
      </c>
      <c r="L143" s="23">
        <f t="shared" si="7"/>
        <v>16140.749207130933</v>
      </c>
      <c r="M143" s="23">
        <v>1</v>
      </c>
      <c r="N143" s="23">
        <v>0</v>
      </c>
      <c r="O143" s="23">
        <v>12421.15</v>
      </c>
      <c r="P143" s="23">
        <f>O143+N143+M143+1</f>
        <v>12423.15</v>
      </c>
      <c r="Q143" s="23">
        <f>L143/P143</f>
        <v>1.2992477115007814</v>
      </c>
      <c r="R143" s="23">
        <f t="shared" si="8"/>
        <v>4.9714837618683597E-3</v>
      </c>
    </row>
    <row r="144" spans="1:18" x14ac:dyDescent="0.25">
      <c r="A144" s="23" t="s">
        <v>289</v>
      </c>
      <c r="B144" s="23" t="s">
        <v>290</v>
      </c>
      <c r="C144" s="23">
        <v>2187.73050991433</v>
      </c>
      <c r="D144" s="23">
        <v>1</v>
      </c>
      <c r="E144" s="23">
        <v>2</v>
      </c>
      <c r="F144" s="23">
        <v>1</v>
      </c>
      <c r="G144" s="23">
        <v>31.237300000000001</v>
      </c>
      <c r="H144" s="23">
        <v>4</v>
      </c>
      <c r="I144" s="23">
        <v>4</v>
      </c>
      <c r="J144" s="23">
        <v>1</v>
      </c>
      <c r="K144" s="23">
        <f t="shared" si="6"/>
        <v>30.237300000000005</v>
      </c>
      <c r="L144" s="23">
        <f t="shared" si="7"/>
        <v>66151.063747432578</v>
      </c>
      <c r="M144" s="23">
        <v>0</v>
      </c>
      <c r="N144" s="23">
        <v>0</v>
      </c>
      <c r="O144" s="23">
        <v>14913.19</v>
      </c>
      <c r="P144" s="23">
        <f>O144+N144+M144+1</f>
        <v>14914.19</v>
      </c>
      <c r="Q144" s="23">
        <f>L144/P144</f>
        <v>4.4354446166659116</v>
      </c>
      <c r="R144" s="23">
        <f t="shared" si="8"/>
        <v>1.697192975075542E-2</v>
      </c>
    </row>
    <row r="145" spans="1:18" x14ac:dyDescent="0.25">
      <c r="A145" s="23" t="s">
        <v>143</v>
      </c>
      <c r="B145" s="23" t="s">
        <v>144</v>
      </c>
      <c r="C145" s="23">
        <v>38141.846758549153</v>
      </c>
      <c r="D145" s="23">
        <v>1</v>
      </c>
      <c r="E145" s="23">
        <v>1</v>
      </c>
      <c r="F145" s="23">
        <v>1</v>
      </c>
      <c r="G145" s="23">
        <v>88.038799999999995</v>
      </c>
      <c r="H145" s="23">
        <v>0</v>
      </c>
      <c r="I145" s="23">
        <v>2</v>
      </c>
      <c r="J145" s="23">
        <v>1</v>
      </c>
      <c r="K145" s="23">
        <f t="shared" si="6"/>
        <v>100.03879999999999</v>
      </c>
      <c r="L145" s="23">
        <f t="shared" si="7"/>
        <v>3815664.579509147</v>
      </c>
      <c r="M145" s="23">
        <v>0</v>
      </c>
      <c r="N145" s="23">
        <v>0</v>
      </c>
      <c r="O145" s="23">
        <v>11962.66</v>
      </c>
      <c r="P145" s="23">
        <f>O145+N145+M145+1</f>
        <v>11963.66</v>
      </c>
      <c r="Q145" s="23">
        <f>L145/P145</f>
        <v>318.93789856190722</v>
      </c>
      <c r="R145" s="23">
        <f t="shared" si="8"/>
        <v>1.2203943633761685</v>
      </c>
    </row>
    <row r="146" spans="1:18" x14ac:dyDescent="0.25">
      <c r="A146" s="23" t="s">
        <v>109</v>
      </c>
      <c r="B146" s="23" t="s">
        <v>110</v>
      </c>
      <c r="C146" s="23">
        <v>41064.133431622271</v>
      </c>
      <c r="D146" s="23">
        <v>2</v>
      </c>
      <c r="E146" s="23">
        <v>0</v>
      </c>
      <c r="F146" s="23">
        <v>1</v>
      </c>
      <c r="G146" s="23">
        <v>140.762</v>
      </c>
      <c r="H146" s="23">
        <v>1</v>
      </c>
      <c r="I146" s="23">
        <v>2</v>
      </c>
      <c r="J146" s="23">
        <v>1</v>
      </c>
      <c r="K146" s="23">
        <f t="shared" si="6"/>
        <v>151.762</v>
      </c>
      <c r="L146" s="23">
        <f t="shared" si="7"/>
        <v>6231975.0178498589</v>
      </c>
      <c r="M146" s="23">
        <v>1</v>
      </c>
      <c r="N146" s="23">
        <v>1</v>
      </c>
      <c r="O146" s="23">
        <v>17001.95</v>
      </c>
      <c r="P146" s="23">
        <f>O146+N146+M146+1</f>
        <v>17004.95</v>
      </c>
      <c r="Q146" s="23">
        <f>L146/P146</f>
        <v>366.48005538680553</v>
      </c>
      <c r="R146" s="23">
        <f t="shared" si="8"/>
        <v>1.4023112207752577</v>
      </c>
    </row>
    <row r="147" spans="1:18" x14ac:dyDescent="0.25">
      <c r="A147" s="23" t="s">
        <v>93</v>
      </c>
      <c r="B147" s="23" t="s">
        <v>94</v>
      </c>
      <c r="C147" s="23">
        <v>57927.516851506189</v>
      </c>
      <c r="D147" s="23">
        <v>2</v>
      </c>
      <c r="E147" s="23">
        <v>0</v>
      </c>
      <c r="F147" s="23">
        <v>1</v>
      </c>
      <c r="G147" s="23">
        <v>80.967500000000001</v>
      </c>
      <c r="H147" s="23">
        <v>3</v>
      </c>
      <c r="I147" s="23">
        <v>2</v>
      </c>
      <c r="J147" s="23">
        <v>1</v>
      </c>
      <c r="K147" s="23">
        <f t="shared" si="6"/>
        <v>85.967500000000001</v>
      </c>
      <c r="L147" s="23">
        <f t="shared" si="7"/>
        <v>4979883.8049318586</v>
      </c>
      <c r="M147" s="23">
        <v>1</v>
      </c>
      <c r="N147" s="23">
        <v>0</v>
      </c>
      <c r="O147" s="23">
        <v>15961.95</v>
      </c>
      <c r="P147" s="23">
        <f>O147+N147+M147+1</f>
        <v>15963.95</v>
      </c>
      <c r="Q147" s="23">
        <f>L147/P147</f>
        <v>311.94559021619699</v>
      </c>
      <c r="R147" s="23">
        <f t="shared" si="8"/>
        <v>1.1936387669714452</v>
      </c>
    </row>
    <row r="148" spans="1:18" x14ac:dyDescent="0.25">
      <c r="A148" s="23" t="s">
        <v>195</v>
      </c>
      <c r="B148" s="23" t="s">
        <v>196</v>
      </c>
      <c r="C148" s="23">
        <v>15387.144029944648</v>
      </c>
      <c r="D148" s="23">
        <v>1</v>
      </c>
      <c r="E148" s="23">
        <v>1</v>
      </c>
      <c r="F148" s="23">
        <v>1</v>
      </c>
      <c r="G148" s="23">
        <v>46.427500000000002</v>
      </c>
      <c r="H148" s="23">
        <v>0</v>
      </c>
      <c r="I148" s="23">
        <v>2</v>
      </c>
      <c r="J148" s="23">
        <v>0</v>
      </c>
      <c r="K148" s="23">
        <f t="shared" si="6"/>
        <v>59.427500000000002</v>
      </c>
      <c r="L148" s="23">
        <f t="shared" si="7"/>
        <v>914419.50183953554</v>
      </c>
      <c r="M148" s="23">
        <v>0</v>
      </c>
      <c r="N148" s="23">
        <v>0</v>
      </c>
      <c r="O148" s="23">
        <v>11788.68</v>
      </c>
      <c r="P148" s="23">
        <f>O148+N148+M148+1</f>
        <v>11789.68</v>
      </c>
      <c r="Q148" s="23">
        <f>L148/P148</f>
        <v>77.56101114190848</v>
      </c>
      <c r="R148" s="23">
        <f t="shared" si="8"/>
        <v>0.29678197931992817</v>
      </c>
    </row>
    <row r="149" spans="1:18" x14ac:dyDescent="0.25">
      <c r="A149" s="23" t="s">
        <v>181</v>
      </c>
      <c r="B149" s="23" t="s">
        <v>182</v>
      </c>
      <c r="C149" s="23">
        <v>2889.8530362340293</v>
      </c>
      <c r="D149" s="23">
        <v>2</v>
      </c>
      <c r="E149" s="23">
        <v>1</v>
      </c>
      <c r="F149" s="23">
        <v>1</v>
      </c>
      <c r="G149" s="23">
        <v>70.907300000000006</v>
      </c>
      <c r="H149" s="23">
        <v>0</v>
      </c>
      <c r="I149" s="23">
        <v>4</v>
      </c>
      <c r="J149" s="23">
        <v>1</v>
      </c>
      <c r="K149" s="23">
        <f t="shared" si="6"/>
        <v>83.907300000000006</v>
      </c>
      <c r="L149" s="23">
        <f t="shared" si="7"/>
        <v>242479.76566719959</v>
      </c>
      <c r="M149" s="23">
        <v>1</v>
      </c>
      <c r="N149" s="23">
        <v>0</v>
      </c>
      <c r="O149" s="23">
        <v>2720.6030000000001</v>
      </c>
      <c r="P149" s="23">
        <f>O149+N149+M149+1</f>
        <v>2722.6030000000001</v>
      </c>
      <c r="Q149" s="23">
        <f>L149/P149</f>
        <v>89.061741894503015</v>
      </c>
      <c r="R149" s="23">
        <f t="shared" si="8"/>
        <v>0.34078875006890202</v>
      </c>
    </row>
    <row r="150" spans="1:18" x14ac:dyDescent="0.25">
      <c r="A150" s="23" t="s">
        <v>277</v>
      </c>
      <c r="B150" s="23" t="s">
        <v>278</v>
      </c>
      <c r="C150" s="23">
        <v>16054.4905130962</v>
      </c>
      <c r="D150" s="23">
        <v>1</v>
      </c>
      <c r="E150" s="23">
        <v>1</v>
      </c>
      <c r="F150" s="23">
        <v>1</v>
      </c>
      <c r="G150" s="23">
        <v>30.067900000000002</v>
      </c>
      <c r="H150" s="23">
        <v>1</v>
      </c>
      <c r="I150" s="23">
        <v>5</v>
      </c>
      <c r="J150" s="23">
        <v>1</v>
      </c>
      <c r="K150" s="23">
        <f t="shared" si="6"/>
        <v>36.067900000000002</v>
      </c>
      <c r="L150" s="23">
        <f t="shared" si="7"/>
        <v>579051.75837730244</v>
      </c>
      <c r="M150" s="23">
        <v>0</v>
      </c>
      <c r="N150" s="23">
        <v>0</v>
      </c>
      <c r="O150" s="23">
        <v>15469.75</v>
      </c>
      <c r="P150" s="23">
        <f>O150+N150+M150+1</f>
        <v>15470.75</v>
      </c>
      <c r="Q150" s="23">
        <f>L150/P150</f>
        <v>37.42880974595947</v>
      </c>
      <c r="R150" s="23">
        <f t="shared" si="8"/>
        <v>0.14321881672830317</v>
      </c>
    </row>
    <row r="151" spans="1:18" x14ac:dyDescent="0.25">
      <c r="A151" s="23" t="s">
        <v>269</v>
      </c>
      <c r="B151" s="23" t="s">
        <v>270</v>
      </c>
      <c r="C151" s="23">
        <v>2192.2145386656634</v>
      </c>
      <c r="D151" s="23">
        <v>1</v>
      </c>
      <c r="E151" s="23">
        <v>2</v>
      </c>
      <c r="F151" s="23">
        <v>1</v>
      </c>
      <c r="G151" s="23">
        <v>16.716799999999999</v>
      </c>
      <c r="H151" s="23">
        <v>0</v>
      </c>
      <c r="I151" s="23">
        <v>4</v>
      </c>
      <c r="J151" s="23">
        <v>0</v>
      </c>
      <c r="K151" s="23">
        <f t="shared" si="6"/>
        <v>28.716799999999999</v>
      </c>
      <c r="L151" s="23">
        <f t="shared" si="7"/>
        <v>62953.386463954121</v>
      </c>
      <c r="M151" s="23">
        <v>0</v>
      </c>
      <c r="N151" s="23">
        <v>0</v>
      </c>
      <c r="O151" s="23">
        <v>7753.6180000000004</v>
      </c>
      <c r="P151" s="23">
        <f>O151+N151+M151+1</f>
        <v>7754.6180000000004</v>
      </c>
      <c r="Q151" s="23">
        <f>L151/P151</f>
        <v>8.1181802203479414</v>
      </c>
      <c r="R151" s="23">
        <f t="shared" si="8"/>
        <v>3.1063669217289532E-2</v>
      </c>
    </row>
    <row r="152" spans="1:18" x14ac:dyDescent="0.25">
      <c r="A152" s="23" t="s">
        <v>351</v>
      </c>
      <c r="B152" s="23" t="s">
        <v>352</v>
      </c>
      <c r="C152" s="23">
        <v>1033.7330434793387</v>
      </c>
      <c r="D152" s="23">
        <v>2</v>
      </c>
      <c r="E152" s="23">
        <v>2</v>
      </c>
      <c r="F152" s="23">
        <v>1</v>
      </c>
      <c r="G152" s="23">
        <v>4.8381999999999996</v>
      </c>
      <c r="H152" s="23">
        <v>4</v>
      </c>
      <c r="I152" s="23">
        <v>5</v>
      </c>
      <c r="J152" s="23">
        <v>0</v>
      </c>
      <c r="K152" s="23">
        <f t="shared" si="6"/>
        <v>6.8382000000000005</v>
      </c>
      <c r="L152" s="23">
        <f t="shared" si="7"/>
        <v>7068.8732979204142</v>
      </c>
      <c r="M152" s="23">
        <v>0</v>
      </c>
      <c r="N152" s="23">
        <v>0</v>
      </c>
      <c r="O152" s="23">
        <v>12336.47</v>
      </c>
      <c r="P152" s="23">
        <f>O152+N152+M152+1</f>
        <v>12337.47</v>
      </c>
      <c r="Q152" s="23">
        <f>L152/P152</f>
        <v>0.57295971523500477</v>
      </c>
      <c r="R152" s="23">
        <f t="shared" si="8"/>
        <v>2.1923917165920922E-3</v>
      </c>
    </row>
    <row r="153" spans="1:18" x14ac:dyDescent="0.25">
      <c r="A153" s="23" t="s">
        <v>305</v>
      </c>
      <c r="B153" s="23" t="s">
        <v>306</v>
      </c>
      <c r="C153" s="23">
        <v>1280.5788983473178</v>
      </c>
      <c r="D153" s="23">
        <v>2</v>
      </c>
      <c r="E153" s="23">
        <v>1</v>
      </c>
      <c r="F153" s="23">
        <v>1</v>
      </c>
      <c r="G153" s="23">
        <v>19.148299999999999</v>
      </c>
      <c r="H153" s="23">
        <v>0</v>
      </c>
      <c r="I153" s="23">
        <v>4</v>
      </c>
      <c r="J153" s="23">
        <v>0</v>
      </c>
      <c r="K153" s="23">
        <f t="shared" si="6"/>
        <v>33.148299999999999</v>
      </c>
      <c r="L153" s="23">
        <f t="shared" si="7"/>
        <v>42449.013496086394</v>
      </c>
      <c r="M153" s="23">
        <v>1</v>
      </c>
      <c r="N153" s="23">
        <v>0</v>
      </c>
      <c r="O153" s="23">
        <v>11624.6</v>
      </c>
      <c r="P153" s="23">
        <f>O153+N153+M153+1</f>
        <v>11626.6</v>
      </c>
      <c r="Q153" s="23">
        <f>L153/P153</f>
        <v>3.6510255359336687</v>
      </c>
      <c r="R153" s="23">
        <f t="shared" si="8"/>
        <v>1.3970403030454014E-2</v>
      </c>
    </row>
    <row r="154" spans="1:18" x14ac:dyDescent="0.25">
      <c r="Q154" s="25">
        <f>SUM(Q2:Q153)</f>
        <v>26134.002920136347</v>
      </c>
      <c r="R154" s="25">
        <f t="shared" si="8"/>
        <v>100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77695-0BBD-4E1B-A8B9-5DBC8CE45EAF}">
  <dimension ref="A1:R154"/>
  <sheetViews>
    <sheetView workbookViewId="0">
      <selection activeCell="E93" sqref="E93"/>
    </sheetView>
  </sheetViews>
  <sheetFormatPr defaultRowHeight="15" x14ac:dyDescent="0.25"/>
  <cols>
    <col min="1" max="16384" width="9.140625" style="23"/>
  </cols>
  <sheetData>
    <row r="1" spans="1:18" x14ac:dyDescent="0.25">
      <c r="A1" s="23" t="s">
        <v>71</v>
      </c>
      <c r="B1" s="23" t="s">
        <v>72</v>
      </c>
      <c r="C1" s="23" t="s">
        <v>73</v>
      </c>
      <c r="D1" s="23" t="s">
        <v>74</v>
      </c>
      <c r="E1" s="24" t="s">
        <v>395</v>
      </c>
      <c r="F1" s="23" t="s">
        <v>76</v>
      </c>
      <c r="G1" s="23" t="s">
        <v>77</v>
      </c>
      <c r="H1" s="23" t="s">
        <v>78</v>
      </c>
      <c r="I1" s="23" t="s">
        <v>79</v>
      </c>
      <c r="J1" s="23" t="s">
        <v>80</v>
      </c>
      <c r="K1" s="24" t="s">
        <v>81</v>
      </c>
      <c r="L1" s="24" t="s">
        <v>82</v>
      </c>
      <c r="M1" s="23" t="s">
        <v>83</v>
      </c>
      <c r="N1" s="23" t="s">
        <v>84</v>
      </c>
      <c r="O1" s="23" t="s">
        <v>85</v>
      </c>
      <c r="P1" s="23" t="s">
        <v>86</v>
      </c>
      <c r="Q1" s="23" t="s">
        <v>87</v>
      </c>
      <c r="R1" s="23" t="s">
        <v>88</v>
      </c>
    </row>
    <row r="2" spans="1:18" x14ac:dyDescent="0.25">
      <c r="A2" s="23" t="s">
        <v>380</v>
      </c>
      <c r="B2" s="23" t="s">
        <v>381</v>
      </c>
      <c r="C2" s="23">
        <v>556.30200240405964</v>
      </c>
      <c r="D2" s="23">
        <v>1</v>
      </c>
      <c r="E2" s="23">
        <v>1</v>
      </c>
      <c r="F2" s="23">
        <v>1</v>
      </c>
      <c r="G2" s="23">
        <v>17.368600000000001</v>
      </c>
      <c r="H2" s="23">
        <v>4</v>
      </c>
      <c r="I2" s="23">
        <v>5</v>
      </c>
      <c r="J2" s="23">
        <v>1</v>
      </c>
      <c r="K2" s="23">
        <f>(3*D2)+E2+F2+G2-(3*H2)-I2-J2+10</f>
        <v>14.368600000000001</v>
      </c>
      <c r="L2" s="23">
        <f>K2*C2</f>
        <v>7993.2809517429714</v>
      </c>
      <c r="M2" s="23">
        <v>0</v>
      </c>
      <c r="N2" s="23">
        <v>0</v>
      </c>
      <c r="O2" s="23">
        <v>11365.44</v>
      </c>
      <c r="P2" s="23">
        <f>O2+N2+M2+1</f>
        <v>11366.44</v>
      </c>
      <c r="Q2" s="23">
        <f>L2/P2</f>
        <v>0.70323522155951834</v>
      </c>
      <c r="R2" s="23">
        <f>(Q2/$Q$154)*100</f>
        <v>2.600141285722279E-3</v>
      </c>
    </row>
    <row r="3" spans="1:18" x14ac:dyDescent="0.25">
      <c r="A3" s="23" t="s">
        <v>297</v>
      </c>
      <c r="B3" s="23" t="s">
        <v>298</v>
      </c>
      <c r="C3" s="23">
        <v>4531.0208055598578</v>
      </c>
      <c r="D3" s="23">
        <v>1</v>
      </c>
      <c r="E3" s="23">
        <v>1</v>
      </c>
      <c r="F3" s="23">
        <v>1</v>
      </c>
      <c r="G3" s="23">
        <v>64.888400000000004</v>
      </c>
      <c r="H3" s="23">
        <v>0</v>
      </c>
      <c r="I3" s="23">
        <v>4</v>
      </c>
      <c r="J3" s="23">
        <v>1</v>
      </c>
      <c r="K3" s="23">
        <f t="shared" ref="K3:K8" si="0">(3*D3)+E3+F3+G3-(3*H3)-I3-J3+10</f>
        <v>74.888400000000004</v>
      </c>
      <c r="L3" s="23">
        <f t="shared" ref="L3:L8" si="1">K3*C3</f>
        <v>339320.89849508886</v>
      </c>
      <c r="M3" s="23">
        <v>0</v>
      </c>
      <c r="N3" s="23">
        <v>0</v>
      </c>
      <c r="O3" s="23">
        <v>15620.51</v>
      </c>
      <c r="P3" s="23">
        <f>O3+N3+M3+1</f>
        <v>15621.51</v>
      </c>
      <c r="Q3" s="23">
        <f>L3/P3</f>
        <v>21.721389193175874</v>
      </c>
      <c r="R3" s="23">
        <f t="shared" ref="R3:R8" si="2">(Q3/$Q$154)*100</f>
        <v>8.031264517606114E-2</v>
      </c>
    </row>
    <row r="4" spans="1:18" x14ac:dyDescent="0.25">
      <c r="A4" s="23" t="s">
        <v>267</v>
      </c>
      <c r="B4" s="23" t="s">
        <v>268</v>
      </c>
      <c r="C4" s="23">
        <v>4044.2766003987558</v>
      </c>
      <c r="D4" s="23">
        <v>1</v>
      </c>
      <c r="E4" s="23">
        <v>2</v>
      </c>
      <c r="F4" s="23">
        <v>1</v>
      </c>
      <c r="G4" s="23">
        <v>46.849299999999999</v>
      </c>
      <c r="H4" s="23">
        <v>3</v>
      </c>
      <c r="I4" s="23">
        <v>4</v>
      </c>
      <c r="J4" s="23">
        <v>1</v>
      </c>
      <c r="K4" s="23">
        <f t="shared" si="0"/>
        <v>48.849299999999999</v>
      </c>
      <c r="L4" s="23">
        <f t="shared" si="1"/>
        <v>197560.08093585895</v>
      </c>
      <c r="M4" s="23">
        <v>0</v>
      </c>
      <c r="N4" s="23">
        <v>0</v>
      </c>
      <c r="O4" s="23">
        <v>16998.09</v>
      </c>
      <c r="P4" s="23">
        <f>O4+N4+M4+1</f>
        <v>16999.09</v>
      </c>
      <c r="Q4" s="23">
        <f>L4/P4</f>
        <v>11.621803339817539</v>
      </c>
      <c r="R4" s="23">
        <f t="shared" si="2"/>
        <v>4.2970445381548802E-2</v>
      </c>
    </row>
    <row r="5" spans="1:18" x14ac:dyDescent="0.25">
      <c r="A5" s="23" t="s">
        <v>325</v>
      </c>
      <c r="B5" s="23" t="s">
        <v>326</v>
      </c>
      <c r="C5" s="23">
        <v>4095.8129415585663</v>
      </c>
      <c r="D5" s="23">
        <v>1</v>
      </c>
      <c r="E5" s="23">
        <v>1</v>
      </c>
      <c r="F5" s="23">
        <v>1</v>
      </c>
      <c r="G5" s="23">
        <v>29.921600000000002</v>
      </c>
      <c r="H5" s="23">
        <v>1</v>
      </c>
      <c r="I5" s="23">
        <v>4</v>
      </c>
      <c r="J5" s="23">
        <v>1</v>
      </c>
      <c r="K5" s="23">
        <f t="shared" si="0"/>
        <v>36.921599999999998</v>
      </c>
      <c r="L5" s="23">
        <f t="shared" si="1"/>
        <v>151223.96710304875</v>
      </c>
      <c r="M5" s="23">
        <v>0</v>
      </c>
      <c r="N5" s="23">
        <v>0</v>
      </c>
      <c r="O5" s="23">
        <v>13284.23</v>
      </c>
      <c r="P5" s="23">
        <f>O5+N5+M5+1</f>
        <v>13285.23</v>
      </c>
      <c r="Q5" s="23">
        <f>L5/P5</f>
        <v>11.382864060543081</v>
      </c>
      <c r="R5" s="23">
        <f t="shared" si="2"/>
        <v>4.2086991501857622E-2</v>
      </c>
    </row>
    <row r="6" spans="1:18" x14ac:dyDescent="0.25">
      <c r="A6" s="23" t="s">
        <v>209</v>
      </c>
      <c r="B6" s="23" t="s">
        <v>210</v>
      </c>
      <c r="C6" s="23">
        <v>14591.863381054129</v>
      </c>
      <c r="D6" s="23">
        <v>1</v>
      </c>
      <c r="E6" s="23">
        <v>0</v>
      </c>
      <c r="F6" s="23">
        <v>1</v>
      </c>
      <c r="G6" s="23">
        <v>19.6219</v>
      </c>
      <c r="H6" s="23">
        <v>0</v>
      </c>
      <c r="I6" s="23">
        <v>4</v>
      </c>
      <c r="J6" s="23">
        <v>1</v>
      </c>
      <c r="K6" s="23">
        <f t="shared" si="0"/>
        <v>28.6219</v>
      </c>
      <c r="L6" s="23">
        <f t="shared" si="1"/>
        <v>417646.85450619319</v>
      </c>
      <c r="M6" s="23">
        <v>0</v>
      </c>
      <c r="N6" s="23">
        <v>0</v>
      </c>
      <c r="O6" s="23">
        <v>11733.88</v>
      </c>
      <c r="P6" s="23">
        <f>O6+N6+M6+1</f>
        <v>11734.88</v>
      </c>
      <c r="Q6" s="23">
        <f>L6/P6</f>
        <v>35.590210935790843</v>
      </c>
      <c r="R6" s="23">
        <f t="shared" si="2"/>
        <v>0.13159121441115451</v>
      </c>
    </row>
    <row r="7" spans="1:18" x14ac:dyDescent="0.25">
      <c r="A7" s="23" t="s">
        <v>317</v>
      </c>
      <c r="B7" s="23" t="s">
        <v>318</v>
      </c>
      <c r="C7" s="23">
        <v>3914.5012684127969</v>
      </c>
      <c r="D7" s="23">
        <v>1</v>
      </c>
      <c r="E7" s="23">
        <v>1</v>
      </c>
      <c r="F7" s="23">
        <v>1</v>
      </c>
      <c r="G7" s="23">
        <v>34.679299999999998</v>
      </c>
      <c r="H7" s="23">
        <v>0</v>
      </c>
      <c r="I7" s="23">
        <v>4</v>
      </c>
      <c r="J7" s="23">
        <v>1</v>
      </c>
      <c r="K7" s="23">
        <f t="shared" si="0"/>
        <v>44.679299999999998</v>
      </c>
      <c r="L7" s="23">
        <f t="shared" si="1"/>
        <v>174897.17652179586</v>
      </c>
      <c r="M7" s="23">
        <v>0</v>
      </c>
      <c r="N7" s="23">
        <v>0</v>
      </c>
      <c r="O7" s="23">
        <v>13581.9</v>
      </c>
      <c r="P7" s="23">
        <f>O7+N7+M7+1</f>
        <v>13582.9</v>
      </c>
      <c r="Q7" s="23">
        <f>L7/P7</f>
        <v>12.876276533125905</v>
      </c>
      <c r="R7" s="23">
        <f t="shared" si="2"/>
        <v>4.7608733456084448E-2</v>
      </c>
    </row>
    <row r="8" spans="1:18" x14ac:dyDescent="0.25">
      <c r="A8" s="23" t="s">
        <v>155</v>
      </c>
      <c r="B8" s="23" t="s">
        <v>156</v>
      </c>
      <c r="C8" s="23">
        <v>29007.693003488665</v>
      </c>
      <c r="D8" s="23">
        <v>1</v>
      </c>
      <c r="E8" s="23">
        <v>1</v>
      </c>
      <c r="F8" s="23">
        <v>1</v>
      </c>
      <c r="G8" s="23">
        <v>80.871099999999998</v>
      </c>
      <c r="H8" s="23">
        <v>0</v>
      </c>
      <c r="I8" s="23">
        <v>1</v>
      </c>
      <c r="J8" s="23">
        <v>1</v>
      </c>
      <c r="K8" s="23">
        <f t="shared" si="0"/>
        <v>93.871099999999998</v>
      </c>
      <c r="L8" s="23">
        <f t="shared" si="1"/>
        <v>2722984.0506997849</v>
      </c>
      <c r="M8" s="23">
        <v>0</v>
      </c>
      <c r="N8" s="23">
        <v>0</v>
      </c>
      <c r="O8" s="23">
        <v>15354.32</v>
      </c>
      <c r="P8" s="23">
        <f>O8+N8+M8+1</f>
        <v>15355.32</v>
      </c>
      <c r="Q8" s="23">
        <f>L8/P8</f>
        <v>177.33163820094828</v>
      </c>
      <c r="R8" s="23">
        <f t="shared" si="2"/>
        <v>0.65566584211827261</v>
      </c>
    </row>
    <row r="9" spans="1:18" s="25" customFormat="1" x14ac:dyDescent="0.25">
      <c r="A9" s="25" t="s">
        <v>89</v>
      </c>
      <c r="B9" s="25" t="s">
        <v>90</v>
      </c>
      <c r="C9" s="25">
        <v>54066.471268611698</v>
      </c>
      <c r="D9" s="25">
        <v>2</v>
      </c>
      <c r="E9" s="25">
        <v>0</v>
      </c>
      <c r="F9" s="25">
        <v>1</v>
      </c>
      <c r="G9" s="25">
        <v>96.190600000000003</v>
      </c>
      <c r="H9" s="25">
        <v>0</v>
      </c>
      <c r="I9" s="25">
        <v>1</v>
      </c>
      <c r="J9" s="25">
        <v>1</v>
      </c>
      <c r="K9" s="25">
        <f>(3*D9)+E9+F9+G9-(3*H9)-I9-J9+10</f>
        <v>111.1906</v>
      </c>
      <c r="L9" s="25">
        <f>K9*C9</f>
        <v>6011683.3802396962</v>
      </c>
      <c r="M9" s="25">
        <v>0</v>
      </c>
      <c r="N9" s="25">
        <v>0</v>
      </c>
      <c r="O9" s="25">
        <v>1042.817</v>
      </c>
      <c r="P9" s="25">
        <f>O9+N9+M9+1</f>
        <v>1043.817</v>
      </c>
      <c r="Q9" s="25">
        <f>L9/P9</f>
        <v>5759.3269512181696</v>
      </c>
      <c r="R9" s="25">
        <f>(Q9/$Q$154)*100</f>
        <v>21.294530371539373</v>
      </c>
    </row>
    <row r="10" spans="1:18" x14ac:dyDescent="0.25">
      <c r="A10" s="23" t="s">
        <v>117</v>
      </c>
      <c r="B10" s="23" t="s">
        <v>118</v>
      </c>
      <c r="C10" s="23">
        <v>47549.079040234887</v>
      </c>
      <c r="D10" s="23">
        <v>1</v>
      </c>
      <c r="E10" s="23">
        <v>0</v>
      </c>
      <c r="F10" s="23">
        <v>1</v>
      </c>
      <c r="G10" s="23">
        <v>81.385099999999994</v>
      </c>
      <c r="H10" s="23">
        <v>0</v>
      </c>
      <c r="I10" s="23">
        <v>2</v>
      </c>
      <c r="J10" s="23">
        <v>1</v>
      </c>
      <c r="K10" s="23">
        <f t="shared" ref="K10:K74" si="3">(3*D10)+E10+F10+G10-(3*H10)-I10-J10+10</f>
        <v>92.385099999999994</v>
      </c>
      <c r="L10" s="23">
        <f t="shared" ref="L10:L74" si="4">K10*C10</f>
        <v>4392826.4220400034</v>
      </c>
      <c r="M10" s="23">
        <v>0</v>
      </c>
      <c r="N10" s="23">
        <v>0</v>
      </c>
      <c r="O10" s="23">
        <v>15931.75</v>
      </c>
      <c r="P10" s="23">
        <f>O10+N10+M10+1</f>
        <v>15932.75</v>
      </c>
      <c r="Q10" s="23">
        <f>L10/P10</f>
        <v>275.71049706045744</v>
      </c>
      <c r="R10" s="23">
        <f t="shared" ref="R10:R74" si="5">(Q10/$Q$154)*100</f>
        <v>1.0194117477849236</v>
      </c>
    </row>
    <row r="11" spans="1:18" x14ac:dyDescent="0.25">
      <c r="A11" s="23" t="s">
        <v>353</v>
      </c>
      <c r="B11" s="23" t="s">
        <v>354</v>
      </c>
      <c r="C11" s="23">
        <v>4147.0897156917072</v>
      </c>
      <c r="D11" s="23">
        <v>1</v>
      </c>
      <c r="E11" s="23">
        <v>1</v>
      </c>
      <c r="F11" s="23">
        <v>1</v>
      </c>
      <c r="G11" s="23">
        <v>21.8962</v>
      </c>
      <c r="H11" s="23">
        <v>4</v>
      </c>
      <c r="I11" s="23">
        <v>4</v>
      </c>
      <c r="J11" s="23">
        <v>1</v>
      </c>
      <c r="K11" s="23">
        <f t="shared" si="3"/>
        <v>19.8962</v>
      </c>
      <c r="L11" s="23">
        <f t="shared" si="4"/>
        <v>82511.326401345344</v>
      </c>
      <c r="M11" s="23">
        <v>0</v>
      </c>
      <c r="N11" s="23">
        <v>0</v>
      </c>
      <c r="O11" s="23">
        <v>13167.62</v>
      </c>
      <c r="P11" s="23">
        <f>O11+N11+M11+1</f>
        <v>13168.62</v>
      </c>
      <c r="Q11" s="23">
        <f>L11/P11</f>
        <v>6.2657534655374167</v>
      </c>
      <c r="R11" s="23">
        <f t="shared" si="5"/>
        <v>2.3166991317317608E-2</v>
      </c>
    </row>
    <row r="12" spans="1:18" x14ac:dyDescent="0.25">
      <c r="A12" s="23" t="s">
        <v>145</v>
      </c>
      <c r="B12" s="23" t="s">
        <v>146</v>
      </c>
      <c r="C12" s="23">
        <v>31827.242698966107</v>
      </c>
      <c r="D12" s="23">
        <v>2</v>
      </c>
      <c r="E12" s="23">
        <v>2</v>
      </c>
      <c r="F12" s="23">
        <v>1</v>
      </c>
      <c r="G12" s="23">
        <v>54.7288</v>
      </c>
      <c r="H12" s="23">
        <v>0</v>
      </c>
      <c r="I12" s="23">
        <v>2</v>
      </c>
      <c r="J12" s="23">
        <v>1</v>
      </c>
      <c r="K12" s="23">
        <f t="shared" si="3"/>
        <v>70.728800000000007</v>
      </c>
      <c r="L12" s="23">
        <f t="shared" si="4"/>
        <v>2251102.6834066343</v>
      </c>
      <c r="M12" s="23">
        <v>1</v>
      </c>
      <c r="N12" s="23">
        <v>0</v>
      </c>
      <c r="O12" s="23">
        <v>15464.67</v>
      </c>
      <c r="P12" s="23">
        <f>O12+N12+M12+1</f>
        <v>15466.67</v>
      </c>
      <c r="Q12" s="23">
        <f>L12/P12</f>
        <v>145.54540074926499</v>
      </c>
      <c r="R12" s="23">
        <f t="shared" si="5"/>
        <v>0.5381394359001529</v>
      </c>
    </row>
    <row r="13" spans="1:18" x14ac:dyDescent="0.25">
      <c r="A13" s="23" t="s">
        <v>163</v>
      </c>
      <c r="B13" s="23" t="s">
        <v>164</v>
      </c>
      <c r="C13" s="23">
        <v>23709.430467983031</v>
      </c>
      <c r="D13" s="23">
        <v>2</v>
      </c>
      <c r="E13" s="23">
        <v>1</v>
      </c>
      <c r="F13" s="23">
        <v>1</v>
      </c>
      <c r="G13" s="23">
        <v>80.583600000000004</v>
      </c>
      <c r="H13" s="23">
        <v>1</v>
      </c>
      <c r="I13" s="23">
        <v>3</v>
      </c>
      <c r="J13" s="23">
        <v>1</v>
      </c>
      <c r="K13" s="23">
        <f t="shared" si="3"/>
        <v>91.583600000000004</v>
      </c>
      <c r="L13" s="23">
        <f t="shared" si="4"/>
        <v>2171394.9962075707</v>
      </c>
      <c r="M13" s="23">
        <v>0</v>
      </c>
      <c r="N13" s="23">
        <v>0</v>
      </c>
      <c r="O13" s="23">
        <v>12388.36</v>
      </c>
      <c r="P13" s="23">
        <f>O13+N13+M13+1</f>
        <v>12389.36</v>
      </c>
      <c r="Q13" s="23">
        <f>L13/P13</f>
        <v>175.26288655810879</v>
      </c>
      <c r="R13" s="23">
        <f t="shared" si="5"/>
        <v>0.64801684162520301</v>
      </c>
    </row>
    <row r="14" spans="1:18" x14ac:dyDescent="0.25">
      <c r="A14" s="23" t="s">
        <v>287</v>
      </c>
      <c r="B14" s="23" t="s">
        <v>288</v>
      </c>
      <c r="C14" s="23">
        <v>1563.9138569305126</v>
      </c>
      <c r="D14" s="23">
        <v>2</v>
      </c>
      <c r="E14" s="23">
        <v>1</v>
      </c>
      <c r="F14" s="23">
        <v>1</v>
      </c>
      <c r="G14" s="23">
        <v>43.631399999999999</v>
      </c>
      <c r="H14" s="23">
        <v>1</v>
      </c>
      <c r="I14" s="23">
        <v>4</v>
      </c>
      <c r="J14" s="23">
        <v>1</v>
      </c>
      <c r="K14" s="23">
        <f t="shared" si="3"/>
        <v>53.631399999999999</v>
      </c>
      <c r="L14" s="23">
        <f t="shared" si="4"/>
        <v>83874.889626583084</v>
      </c>
      <c r="M14" s="23">
        <v>0</v>
      </c>
      <c r="N14" s="23">
        <v>0</v>
      </c>
      <c r="O14" s="23">
        <v>9022.9969999999994</v>
      </c>
      <c r="P14" s="23">
        <f>O14+N14+M14+1</f>
        <v>9023.9969999999994</v>
      </c>
      <c r="Q14" s="23">
        <f>L14/P14</f>
        <v>9.2946495468231092</v>
      </c>
      <c r="R14" s="23">
        <f t="shared" si="5"/>
        <v>3.4366029007222056E-2</v>
      </c>
    </row>
    <row r="15" spans="1:18" x14ac:dyDescent="0.25">
      <c r="A15" s="23" t="s">
        <v>273</v>
      </c>
      <c r="B15" s="23" t="s">
        <v>274</v>
      </c>
      <c r="C15" s="23">
        <v>5761.7471202300667</v>
      </c>
      <c r="D15" s="23">
        <v>1</v>
      </c>
      <c r="E15" s="23">
        <v>1</v>
      </c>
      <c r="F15" s="23">
        <v>1</v>
      </c>
      <c r="G15" s="23">
        <v>30.552900000000001</v>
      </c>
      <c r="H15" s="23">
        <v>0</v>
      </c>
      <c r="I15" s="23">
        <v>4</v>
      </c>
      <c r="J15" s="23">
        <v>1</v>
      </c>
      <c r="K15" s="23">
        <f t="shared" si="3"/>
        <v>40.552900000000001</v>
      </c>
      <c r="L15" s="23">
        <f t="shared" si="4"/>
        <v>233655.55479197789</v>
      </c>
      <c r="M15" s="23">
        <v>0</v>
      </c>
      <c r="N15" s="23">
        <v>0</v>
      </c>
      <c r="O15" s="23">
        <v>15134.58</v>
      </c>
      <c r="P15" s="23">
        <f>O15+N15+M15+1</f>
        <v>15135.58</v>
      </c>
      <c r="Q15" s="23">
        <f>L15/P15</f>
        <v>15.437502546448691</v>
      </c>
      <c r="R15" s="23">
        <f t="shared" si="5"/>
        <v>5.707860825066316E-2</v>
      </c>
    </row>
    <row r="16" spans="1:18" x14ac:dyDescent="0.25">
      <c r="A16" s="23" t="s">
        <v>121</v>
      </c>
      <c r="B16" s="23" t="s">
        <v>122</v>
      </c>
      <c r="C16" s="23">
        <v>44288.508040312445</v>
      </c>
      <c r="D16" s="23">
        <v>1</v>
      </c>
      <c r="E16" s="23">
        <v>0</v>
      </c>
      <c r="F16" s="23">
        <v>1</v>
      </c>
      <c r="G16" s="23">
        <v>109.614</v>
      </c>
      <c r="H16" s="23">
        <v>0</v>
      </c>
      <c r="I16" s="23">
        <v>2</v>
      </c>
      <c r="J16" s="23">
        <v>1</v>
      </c>
      <c r="K16" s="23">
        <f t="shared" si="3"/>
        <v>120.614</v>
      </c>
      <c r="L16" s="23">
        <f t="shared" si="4"/>
        <v>5341814.1087742457</v>
      </c>
      <c r="M16" s="23">
        <v>0</v>
      </c>
      <c r="N16" s="23">
        <v>0</v>
      </c>
      <c r="O16" s="23">
        <v>16734.73</v>
      </c>
      <c r="P16" s="23">
        <f>O16+N16+M16+1</f>
        <v>16735.73</v>
      </c>
      <c r="Q16" s="23">
        <f>L16/P16</f>
        <v>319.18620273954264</v>
      </c>
      <c r="R16" s="23">
        <f t="shared" si="5"/>
        <v>1.1801587834800527</v>
      </c>
    </row>
    <row r="17" spans="1:18" x14ac:dyDescent="0.25">
      <c r="A17" s="23" t="s">
        <v>201</v>
      </c>
      <c r="B17" s="23" t="s">
        <v>202</v>
      </c>
      <c r="C17" s="23">
        <v>4887.5772083381016</v>
      </c>
      <c r="D17" s="23">
        <v>2</v>
      </c>
      <c r="E17" s="23">
        <v>1</v>
      </c>
      <c r="F17" s="23">
        <v>1</v>
      </c>
      <c r="G17" s="23">
        <v>70.5107</v>
      </c>
      <c r="H17" s="23">
        <v>0</v>
      </c>
      <c r="I17" s="23">
        <v>3</v>
      </c>
      <c r="J17" s="23">
        <v>1</v>
      </c>
      <c r="K17" s="23">
        <f t="shared" si="3"/>
        <v>84.5107</v>
      </c>
      <c r="L17" s="23">
        <f t="shared" si="4"/>
        <v>413052.57118069881</v>
      </c>
      <c r="M17" s="23">
        <v>1</v>
      </c>
      <c r="N17" s="23">
        <v>0</v>
      </c>
      <c r="O17" s="23">
        <v>14001.13</v>
      </c>
      <c r="P17" s="23">
        <f>O17+N17+M17+1</f>
        <v>14003.13</v>
      </c>
      <c r="Q17" s="23">
        <f>L17/P17</f>
        <v>29.497160362054686</v>
      </c>
      <c r="R17" s="23">
        <f t="shared" si="5"/>
        <v>0.1090627746131141</v>
      </c>
    </row>
    <row r="18" spans="1:18" x14ac:dyDescent="0.25">
      <c r="A18" s="23" t="s">
        <v>339</v>
      </c>
      <c r="B18" s="23" t="s">
        <v>340</v>
      </c>
      <c r="C18" s="23">
        <v>1136.5928470468107</v>
      </c>
      <c r="D18" s="23">
        <v>1</v>
      </c>
      <c r="E18" s="23">
        <v>1</v>
      </c>
      <c r="F18" s="23">
        <v>1</v>
      </c>
      <c r="G18" s="23">
        <v>28.988099999999999</v>
      </c>
      <c r="H18" s="23">
        <v>0</v>
      </c>
      <c r="I18" s="23">
        <v>4</v>
      </c>
      <c r="J18" s="23">
        <v>1</v>
      </c>
      <c r="K18" s="23">
        <f t="shared" si="3"/>
        <v>38.988100000000003</v>
      </c>
      <c r="L18" s="23">
        <f t="shared" si="4"/>
        <v>44313.595579945766</v>
      </c>
      <c r="M18" s="23">
        <v>0</v>
      </c>
      <c r="N18" s="23">
        <v>0</v>
      </c>
      <c r="O18" s="23">
        <v>15333.47</v>
      </c>
      <c r="P18" s="23">
        <f>O18+N18+M18+1</f>
        <v>15334.47</v>
      </c>
      <c r="Q18" s="23">
        <f>L18/P18</f>
        <v>2.8898028806959593</v>
      </c>
      <c r="R18" s="23">
        <f t="shared" si="5"/>
        <v>1.0684754613162956E-2</v>
      </c>
    </row>
    <row r="19" spans="1:18" x14ac:dyDescent="0.25">
      <c r="A19" s="23" t="s">
        <v>281</v>
      </c>
      <c r="B19" s="23" t="s">
        <v>282</v>
      </c>
      <c r="C19" s="23">
        <v>3286.5747028748824</v>
      </c>
      <c r="D19" s="23">
        <v>1</v>
      </c>
      <c r="E19" s="23">
        <v>1</v>
      </c>
      <c r="F19" s="23">
        <v>1</v>
      </c>
      <c r="G19" s="23">
        <v>60.259300000000003</v>
      </c>
      <c r="H19" s="23">
        <v>0</v>
      </c>
      <c r="I19" s="23">
        <v>2</v>
      </c>
      <c r="J19" s="23">
        <v>0</v>
      </c>
      <c r="K19" s="23">
        <f t="shared" si="3"/>
        <v>73.259299999999996</v>
      </c>
      <c r="L19" s="23">
        <f t="shared" si="4"/>
        <v>240772.16213032187</v>
      </c>
      <c r="M19" s="23">
        <v>0</v>
      </c>
      <c r="N19" s="23">
        <v>0</v>
      </c>
      <c r="O19" s="23">
        <v>9368.8240000000005</v>
      </c>
      <c r="P19" s="23">
        <f>O19+N19+M19+1</f>
        <v>9369.8240000000005</v>
      </c>
      <c r="Q19" s="23">
        <f>L19/P19</f>
        <v>25.696551197794307</v>
      </c>
      <c r="R19" s="23">
        <f t="shared" si="5"/>
        <v>9.5010405653304431E-2</v>
      </c>
    </row>
    <row r="20" spans="1:18" x14ac:dyDescent="0.25">
      <c r="A20" s="23" t="s">
        <v>261</v>
      </c>
      <c r="B20" s="23" t="s">
        <v>262</v>
      </c>
      <c r="C20" s="23">
        <v>3351.1240397560696</v>
      </c>
      <c r="D20" s="23">
        <v>1</v>
      </c>
      <c r="E20" s="23">
        <v>1</v>
      </c>
      <c r="F20" s="23">
        <v>1</v>
      </c>
      <c r="G20" s="23">
        <v>62.447400000000002</v>
      </c>
      <c r="H20" s="23">
        <v>1</v>
      </c>
      <c r="I20" s="23">
        <v>4</v>
      </c>
      <c r="J20" s="23">
        <v>1</v>
      </c>
      <c r="K20" s="23">
        <f t="shared" si="3"/>
        <v>69.447400000000002</v>
      </c>
      <c r="L20" s="23">
        <f t="shared" si="4"/>
        <v>232726.85163855567</v>
      </c>
      <c r="M20" s="23">
        <v>0</v>
      </c>
      <c r="N20" s="23">
        <v>0</v>
      </c>
      <c r="O20" s="23">
        <v>12976.39</v>
      </c>
      <c r="P20" s="23">
        <f>O20+N20+M20+1</f>
        <v>12977.39</v>
      </c>
      <c r="Q20" s="23">
        <f>L20/P20</f>
        <v>17.933255580556313</v>
      </c>
      <c r="R20" s="23">
        <f t="shared" si="5"/>
        <v>6.6306403309845427E-2</v>
      </c>
    </row>
    <row r="21" spans="1:18" x14ac:dyDescent="0.25">
      <c r="A21" s="23" t="s">
        <v>255</v>
      </c>
      <c r="B21" s="23" t="s">
        <v>256</v>
      </c>
      <c r="C21" s="23">
        <v>5394.5912201767696</v>
      </c>
      <c r="D21" s="23">
        <v>1</v>
      </c>
      <c r="E21" s="23">
        <v>2</v>
      </c>
      <c r="F21" s="23">
        <v>1</v>
      </c>
      <c r="G21" s="23">
        <v>56.1858</v>
      </c>
      <c r="H21" s="23">
        <v>2</v>
      </c>
      <c r="I21" s="23">
        <v>4</v>
      </c>
      <c r="J21" s="23">
        <v>1</v>
      </c>
      <c r="K21" s="23">
        <f t="shared" si="3"/>
        <v>61.1858</v>
      </c>
      <c r="L21" s="23">
        <f t="shared" si="4"/>
        <v>330072.37947949179</v>
      </c>
      <c r="M21" s="23">
        <v>0</v>
      </c>
      <c r="N21" s="23">
        <v>0</v>
      </c>
      <c r="O21" s="23">
        <v>15764.51</v>
      </c>
      <c r="P21" s="23">
        <f>O21+N21+M21+1</f>
        <v>15765.51</v>
      </c>
      <c r="Q21" s="23">
        <f>L21/P21</f>
        <v>20.936359145976997</v>
      </c>
      <c r="R21" s="23">
        <f t="shared" si="5"/>
        <v>7.7410075774420967E-2</v>
      </c>
    </row>
    <row r="22" spans="1:18" x14ac:dyDescent="0.25">
      <c r="A22" s="23" t="s">
        <v>299</v>
      </c>
      <c r="B22" s="23" t="s">
        <v>300</v>
      </c>
      <c r="C22" s="23">
        <v>7893.2101077111574</v>
      </c>
      <c r="D22" s="23">
        <v>1</v>
      </c>
      <c r="E22" s="23">
        <v>1</v>
      </c>
      <c r="F22" s="23">
        <v>1</v>
      </c>
      <c r="G22" s="23">
        <v>38.825899999999997</v>
      </c>
      <c r="H22" s="23">
        <v>0</v>
      </c>
      <c r="I22" s="23">
        <v>2</v>
      </c>
      <c r="J22" s="23">
        <v>0</v>
      </c>
      <c r="K22" s="23">
        <f t="shared" si="3"/>
        <v>51.825899999999997</v>
      </c>
      <c r="L22" s="23">
        <f t="shared" si="4"/>
        <v>409072.71772122767</v>
      </c>
      <c r="M22" s="23">
        <v>1</v>
      </c>
      <c r="N22" s="23">
        <v>0</v>
      </c>
      <c r="O22" s="23">
        <v>11068.07</v>
      </c>
      <c r="P22" s="23">
        <f>O22+N22+M22+1</f>
        <v>11070.07</v>
      </c>
      <c r="Q22" s="23">
        <f>L22/P22</f>
        <v>36.953038031487395</v>
      </c>
      <c r="R22" s="23">
        <f t="shared" si="5"/>
        <v>0.13663013010847028</v>
      </c>
    </row>
    <row r="23" spans="1:18" x14ac:dyDescent="0.25">
      <c r="A23" s="23" t="s">
        <v>199</v>
      </c>
      <c r="B23" s="23" t="s">
        <v>200</v>
      </c>
      <c r="C23" s="23">
        <v>9925.3862377004116</v>
      </c>
      <c r="D23" s="23">
        <v>1</v>
      </c>
      <c r="E23" s="23">
        <v>0</v>
      </c>
      <c r="F23" s="23">
        <v>1</v>
      </c>
      <c r="G23" s="23">
        <v>62.298400000000001</v>
      </c>
      <c r="H23" s="23">
        <v>1</v>
      </c>
      <c r="I23" s="23">
        <v>3</v>
      </c>
      <c r="J23" s="23">
        <v>1</v>
      </c>
      <c r="K23" s="23">
        <f t="shared" si="3"/>
        <v>69.298400000000001</v>
      </c>
      <c r="L23" s="23">
        <f t="shared" si="4"/>
        <v>687813.3856546582</v>
      </c>
      <c r="M23" s="23">
        <v>0</v>
      </c>
      <c r="N23" s="23">
        <v>0</v>
      </c>
      <c r="O23" s="23">
        <v>14070.8</v>
      </c>
      <c r="P23" s="23">
        <f>O23+N23+M23+1</f>
        <v>14071.8</v>
      </c>
      <c r="Q23" s="23">
        <f>L23/P23</f>
        <v>48.878848878939316</v>
      </c>
      <c r="R23" s="23">
        <f t="shared" si="5"/>
        <v>0.18072461257965278</v>
      </c>
    </row>
    <row r="24" spans="1:18" x14ac:dyDescent="0.25">
      <c r="A24" s="23" t="s">
        <v>135</v>
      </c>
      <c r="B24" s="23" t="s">
        <v>136</v>
      </c>
      <c r="C24" s="23">
        <v>28572.146777650949</v>
      </c>
      <c r="D24" s="23">
        <v>2</v>
      </c>
      <c r="E24" s="23">
        <v>1</v>
      </c>
      <c r="F24" s="23">
        <v>1</v>
      </c>
      <c r="G24" s="23">
        <v>80.284300000000002</v>
      </c>
      <c r="H24" s="23">
        <v>0</v>
      </c>
      <c r="I24" s="23">
        <v>3</v>
      </c>
      <c r="J24" s="23">
        <v>1</v>
      </c>
      <c r="K24" s="23">
        <f t="shared" si="3"/>
        <v>94.284300000000002</v>
      </c>
      <c r="L24" s="23">
        <f t="shared" si="4"/>
        <v>2693904.8584280754</v>
      </c>
      <c r="M24" s="23">
        <v>0</v>
      </c>
      <c r="N24" s="23">
        <v>0</v>
      </c>
      <c r="O24" s="23">
        <v>5727.2539999999999</v>
      </c>
      <c r="P24" s="23">
        <f>O24+N24+M24+1</f>
        <v>5728.2539999999999</v>
      </c>
      <c r="Q24" s="23">
        <f>L24/P24</f>
        <v>470.28376507537473</v>
      </c>
      <c r="R24" s="23">
        <f t="shared" si="5"/>
        <v>1.7388267767158576</v>
      </c>
    </row>
    <row r="25" spans="1:18" x14ac:dyDescent="0.25">
      <c r="A25" s="23" t="s">
        <v>243</v>
      </c>
      <c r="B25" s="23" t="s">
        <v>244</v>
      </c>
      <c r="C25" s="23">
        <v>8331.0580246025966</v>
      </c>
      <c r="D25" s="23">
        <v>1</v>
      </c>
      <c r="E25" s="23">
        <v>1</v>
      </c>
      <c r="F25" s="23">
        <v>1</v>
      </c>
      <c r="G25" s="23">
        <v>67.72</v>
      </c>
      <c r="H25" s="23">
        <v>0</v>
      </c>
      <c r="I25" s="23">
        <v>3</v>
      </c>
      <c r="J25" s="23">
        <v>1</v>
      </c>
      <c r="K25" s="23">
        <f t="shared" si="3"/>
        <v>78.72</v>
      </c>
      <c r="L25" s="23">
        <f t="shared" si="4"/>
        <v>655820.88769671635</v>
      </c>
      <c r="M25" s="23">
        <v>0</v>
      </c>
      <c r="N25" s="23">
        <v>0</v>
      </c>
      <c r="O25" s="23">
        <v>15357.47</v>
      </c>
      <c r="P25" s="23">
        <f>O25+N25+M25+1</f>
        <v>15358.47</v>
      </c>
      <c r="Q25" s="23">
        <f>L25/P25</f>
        <v>42.700925788618029</v>
      </c>
      <c r="R25" s="23">
        <f t="shared" si="5"/>
        <v>0.15788236521391585</v>
      </c>
    </row>
    <row r="26" spans="1:18" x14ac:dyDescent="0.25">
      <c r="A26" s="23" t="s">
        <v>349</v>
      </c>
      <c r="B26" s="23" t="s">
        <v>350</v>
      </c>
      <c r="C26" s="23">
        <v>738.27415894008095</v>
      </c>
      <c r="D26" s="23">
        <v>1</v>
      </c>
      <c r="E26" s="23">
        <v>1</v>
      </c>
      <c r="F26" s="23">
        <v>1</v>
      </c>
      <c r="G26" s="23">
        <v>34.680199999999999</v>
      </c>
      <c r="H26" s="23">
        <v>0</v>
      </c>
      <c r="I26" s="23">
        <v>4</v>
      </c>
      <c r="J26" s="23">
        <v>1</v>
      </c>
      <c r="K26" s="23">
        <f t="shared" si="3"/>
        <v>44.680199999999999</v>
      </c>
      <c r="L26" s="23">
        <f t="shared" si="4"/>
        <v>32986.237076274607</v>
      </c>
      <c r="M26" s="23">
        <v>0</v>
      </c>
      <c r="N26" s="23">
        <v>0</v>
      </c>
      <c r="O26" s="23">
        <v>16141.25</v>
      </c>
      <c r="P26" s="23">
        <f>O26+N26+M26+1</f>
        <v>16142.25</v>
      </c>
      <c r="Q26" s="23">
        <f>L26/P26</f>
        <v>2.043472073364903</v>
      </c>
      <c r="R26" s="23">
        <f t="shared" si="5"/>
        <v>7.5555318352707075E-3</v>
      </c>
    </row>
    <row r="27" spans="1:18" x14ac:dyDescent="0.25">
      <c r="A27" s="23" t="s">
        <v>363</v>
      </c>
      <c r="B27" s="23" t="s">
        <v>364</v>
      </c>
      <c r="C27" s="23">
        <v>292.99763068441473</v>
      </c>
      <c r="D27" s="23">
        <v>2</v>
      </c>
      <c r="E27" s="23">
        <v>2</v>
      </c>
      <c r="F27" s="23">
        <v>1</v>
      </c>
      <c r="G27" s="23">
        <v>18.543600000000001</v>
      </c>
      <c r="H27" s="23">
        <v>1</v>
      </c>
      <c r="I27" s="23">
        <v>4</v>
      </c>
      <c r="J27" s="23">
        <v>0</v>
      </c>
      <c r="K27" s="23">
        <f t="shared" si="3"/>
        <v>30.543600000000001</v>
      </c>
      <c r="L27" s="23">
        <f t="shared" si="4"/>
        <v>8949.2024325724906</v>
      </c>
      <c r="M27" s="23">
        <v>0</v>
      </c>
      <c r="N27" s="23">
        <v>0</v>
      </c>
      <c r="O27" s="23">
        <v>12441.86</v>
      </c>
      <c r="P27" s="23">
        <f>O27+N27+M27+1</f>
        <v>12442.86</v>
      </c>
      <c r="Q27" s="23">
        <f>L27/P27</f>
        <v>0.71922391094752258</v>
      </c>
      <c r="R27" s="23">
        <f t="shared" si="5"/>
        <v>2.6592578517130243E-3</v>
      </c>
    </row>
    <row r="28" spans="1:18" x14ac:dyDescent="0.25">
      <c r="A28" s="23" t="s">
        <v>382</v>
      </c>
      <c r="B28" s="23" t="s">
        <v>383</v>
      </c>
      <c r="C28" s="23">
        <v>1385.2599796332995</v>
      </c>
      <c r="D28" s="23">
        <v>1</v>
      </c>
      <c r="E28" s="23">
        <v>1</v>
      </c>
      <c r="F28" s="23">
        <v>1</v>
      </c>
      <c r="G28" s="23">
        <v>71.610399999999998</v>
      </c>
      <c r="H28" s="23">
        <v>2</v>
      </c>
      <c r="I28" s="23">
        <v>4</v>
      </c>
      <c r="J28" s="23">
        <v>1</v>
      </c>
      <c r="K28" s="23">
        <f t="shared" si="3"/>
        <v>75.610399999999998</v>
      </c>
      <c r="L28" s="23">
        <f t="shared" si="4"/>
        <v>104740.06116406563</v>
      </c>
      <c r="M28" s="23">
        <v>0</v>
      </c>
      <c r="N28" s="23">
        <v>0</v>
      </c>
      <c r="O28" s="23">
        <v>6990.3429999999998</v>
      </c>
      <c r="P28" s="23">
        <f>O28+N28+M28+1</f>
        <v>6991.3429999999998</v>
      </c>
      <c r="Q28" s="23">
        <f>L28/P28</f>
        <v>14.981393584046103</v>
      </c>
      <c r="R28" s="23">
        <f t="shared" si="5"/>
        <v>5.539219137680277E-2</v>
      </c>
    </row>
    <row r="29" spans="1:18" x14ac:dyDescent="0.25">
      <c r="A29" s="23" t="s">
        <v>341</v>
      </c>
      <c r="B29" s="23" t="s">
        <v>342</v>
      </c>
      <c r="C29" s="23">
        <v>1425.107818053335</v>
      </c>
      <c r="D29" s="23">
        <v>2</v>
      </c>
      <c r="E29" s="23">
        <v>1</v>
      </c>
      <c r="F29" s="23">
        <v>1</v>
      </c>
      <c r="G29" s="23">
        <v>15.266500000000001</v>
      </c>
      <c r="H29" s="23">
        <v>2</v>
      </c>
      <c r="I29" s="23">
        <v>4</v>
      </c>
      <c r="J29" s="23">
        <v>1</v>
      </c>
      <c r="K29" s="23">
        <f t="shared" si="3"/>
        <v>22.266500000000001</v>
      </c>
      <c r="L29" s="23">
        <f t="shared" si="4"/>
        <v>31732.163230684586</v>
      </c>
      <c r="M29" s="23">
        <v>1</v>
      </c>
      <c r="N29" s="23">
        <v>0</v>
      </c>
      <c r="O29" s="23">
        <v>14448.03</v>
      </c>
      <c r="P29" s="23">
        <f>O29+N29+M29+1</f>
        <v>14450.03</v>
      </c>
      <c r="Q29" s="23">
        <f>L29/P29</f>
        <v>2.1959928962558961</v>
      </c>
      <c r="R29" s="23">
        <f t="shared" si="5"/>
        <v>8.1194621908233598E-3</v>
      </c>
    </row>
    <row r="30" spans="1:18" x14ac:dyDescent="0.25">
      <c r="A30" s="23" t="s">
        <v>233</v>
      </c>
      <c r="B30" s="23" t="s">
        <v>234</v>
      </c>
      <c r="C30" s="23">
        <v>45148.552706165479</v>
      </c>
      <c r="D30" s="23">
        <v>2</v>
      </c>
      <c r="E30" s="23">
        <v>0</v>
      </c>
      <c r="F30" s="23">
        <v>1</v>
      </c>
      <c r="G30" s="23">
        <v>112.745</v>
      </c>
      <c r="H30" s="23">
        <v>1</v>
      </c>
      <c r="I30" s="23">
        <v>1</v>
      </c>
      <c r="J30" s="23">
        <v>1</v>
      </c>
      <c r="K30" s="23">
        <f t="shared" si="3"/>
        <v>124.745</v>
      </c>
      <c r="L30" s="23">
        <f t="shared" si="4"/>
        <v>5632056.2073306125</v>
      </c>
      <c r="M30" s="23">
        <v>1</v>
      </c>
      <c r="N30" s="23">
        <v>0</v>
      </c>
      <c r="O30" s="23">
        <v>16123</v>
      </c>
      <c r="P30" s="23">
        <f>O30+N30+M30+1</f>
        <v>16125</v>
      </c>
      <c r="Q30" s="23">
        <f>L30/P30</f>
        <v>349.27480355538682</v>
      </c>
      <c r="R30" s="23">
        <f t="shared" si="5"/>
        <v>1.2914083495034918</v>
      </c>
    </row>
    <row r="31" spans="1:18" x14ac:dyDescent="0.25">
      <c r="A31" s="23" t="s">
        <v>139</v>
      </c>
      <c r="B31" s="23" t="s">
        <v>140</v>
      </c>
      <c r="C31" s="23">
        <v>3292.6457550859018</v>
      </c>
      <c r="D31" s="23">
        <v>1</v>
      </c>
      <c r="E31" s="23">
        <v>1</v>
      </c>
      <c r="F31" s="23">
        <v>1</v>
      </c>
      <c r="G31" s="23">
        <v>93.331100000000006</v>
      </c>
      <c r="H31" s="23">
        <v>0</v>
      </c>
      <c r="I31" s="23">
        <v>3</v>
      </c>
      <c r="J31" s="23">
        <v>1</v>
      </c>
      <c r="K31" s="23">
        <f t="shared" si="3"/>
        <v>104.33110000000001</v>
      </c>
      <c r="L31" s="23">
        <f t="shared" si="4"/>
        <v>343525.35353844275</v>
      </c>
      <c r="M31" s="23">
        <v>0</v>
      </c>
      <c r="N31" s="23">
        <v>0</v>
      </c>
      <c r="O31" s="23">
        <v>17648.86</v>
      </c>
      <c r="P31" s="23">
        <f>O31+N31+M31+1</f>
        <v>17649.86</v>
      </c>
      <c r="Q31" s="23">
        <f>L31/P31</f>
        <v>19.463347218529933</v>
      </c>
      <c r="R31" s="23">
        <f t="shared" si="5"/>
        <v>7.1963762777721457E-2</v>
      </c>
    </row>
    <row r="32" spans="1:18" x14ac:dyDescent="0.25">
      <c r="A32" s="23" t="s">
        <v>361</v>
      </c>
      <c r="B32" s="23" t="s">
        <v>362</v>
      </c>
      <c r="C32" s="23">
        <v>450.90024497905756</v>
      </c>
      <c r="D32" s="23">
        <v>1</v>
      </c>
      <c r="E32" s="23">
        <v>1</v>
      </c>
      <c r="F32" s="23">
        <v>1</v>
      </c>
      <c r="G32" s="23">
        <v>12.301500000000001</v>
      </c>
      <c r="H32" s="23">
        <v>3</v>
      </c>
      <c r="I32" s="23">
        <v>4</v>
      </c>
      <c r="J32" s="23">
        <v>0</v>
      </c>
      <c r="K32" s="23">
        <f t="shared" si="3"/>
        <v>14.301500000000001</v>
      </c>
      <c r="L32" s="23">
        <f t="shared" si="4"/>
        <v>6448.5498535679917</v>
      </c>
      <c r="M32" s="23">
        <v>0</v>
      </c>
      <c r="N32" s="23">
        <v>0</v>
      </c>
      <c r="O32" s="23">
        <v>13906.59</v>
      </c>
      <c r="P32" s="23">
        <f>O32+N32+M32+1</f>
        <v>13907.59</v>
      </c>
      <c r="Q32" s="23">
        <f>L32/P32</f>
        <v>0.463671265371498</v>
      </c>
      <c r="R32" s="23">
        <f t="shared" si="5"/>
        <v>1.7143777261638279E-3</v>
      </c>
    </row>
    <row r="33" spans="1:18" x14ac:dyDescent="0.25">
      <c r="A33" s="23" t="s">
        <v>384</v>
      </c>
      <c r="B33" s="23" t="s">
        <v>385</v>
      </c>
      <c r="C33" s="23">
        <v>665.94835269506041</v>
      </c>
      <c r="D33" s="23">
        <v>1</v>
      </c>
      <c r="E33" s="23">
        <v>1</v>
      </c>
      <c r="F33" s="23">
        <v>1</v>
      </c>
      <c r="G33" s="23">
        <v>8.7210999999999999</v>
      </c>
      <c r="H33" s="23">
        <v>1</v>
      </c>
      <c r="I33" s="23">
        <v>4</v>
      </c>
      <c r="J33" s="23">
        <v>1</v>
      </c>
      <c r="K33" s="23">
        <f t="shared" si="3"/>
        <v>15.7211</v>
      </c>
      <c r="L33" s="23">
        <f t="shared" si="4"/>
        <v>10469.440647554315</v>
      </c>
      <c r="M33" s="23">
        <v>0</v>
      </c>
      <c r="N33" s="23">
        <v>0</v>
      </c>
      <c r="O33" s="23">
        <v>14763.57</v>
      </c>
      <c r="P33" s="23">
        <f>O33+N33+M33+1</f>
        <v>14764.57</v>
      </c>
      <c r="Q33" s="23">
        <f>L33/P33</f>
        <v>0.70909214745531468</v>
      </c>
      <c r="R33" s="23">
        <f t="shared" si="5"/>
        <v>2.6217966783451114E-3</v>
      </c>
    </row>
    <row r="34" spans="1:18" x14ac:dyDescent="0.25">
      <c r="A34" s="23" t="s">
        <v>173</v>
      </c>
      <c r="B34" s="23" t="s">
        <v>174</v>
      </c>
      <c r="C34" s="23">
        <v>14999.370088551153</v>
      </c>
      <c r="D34" s="23">
        <v>1</v>
      </c>
      <c r="E34" s="23">
        <v>1</v>
      </c>
      <c r="F34" s="23">
        <v>1</v>
      </c>
      <c r="G34" s="23">
        <v>50.710799999999999</v>
      </c>
      <c r="H34" s="23">
        <v>0</v>
      </c>
      <c r="I34" s="23">
        <v>2</v>
      </c>
      <c r="J34" s="23">
        <v>1</v>
      </c>
      <c r="K34" s="23">
        <f t="shared" si="3"/>
        <v>62.710799999999999</v>
      </c>
      <c r="L34" s="23">
        <f t="shared" si="4"/>
        <v>940622.49774911371</v>
      </c>
      <c r="M34" s="23">
        <v>0</v>
      </c>
      <c r="N34" s="23">
        <v>0</v>
      </c>
      <c r="O34" s="23">
        <v>11326.56</v>
      </c>
      <c r="P34" s="23">
        <f>O34+N34+M34+1</f>
        <v>11327.56</v>
      </c>
      <c r="Q34" s="23">
        <f>L34/P34</f>
        <v>83.038403482225107</v>
      </c>
      <c r="R34" s="23">
        <f t="shared" si="5"/>
        <v>0.30702611953335512</v>
      </c>
    </row>
    <row r="35" spans="1:18" x14ac:dyDescent="0.25">
      <c r="A35" s="23" t="s">
        <v>197</v>
      </c>
      <c r="B35" s="23" t="s">
        <v>198</v>
      </c>
      <c r="C35" s="23">
        <v>8879.4381488850631</v>
      </c>
      <c r="D35" s="23">
        <v>1</v>
      </c>
      <c r="E35" s="23">
        <v>0</v>
      </c>
      <c r="F35" s="23">
        <v>1</v>
      </c>
      <c r="G35" s="23">
        <v>54.6828</v>
      </c>
      <c r="H35" s="23">
        <v>1</v>
      </c>
      <c r="I35" s="23">
        <v>4</v>
      </c>
      <c r="J35" s="23">
        <v>0</v>
      </c>
      <c r="K35" s="23">
        <f t="shared" si="3"/>
        <v>61.6828</v>
      </c>
      <c r="L35" s="23">
        <f t="shared" si="4"/>
        <v>547708.60745004762</v>
      </c>
      <c r="M35" s="23">
        <v>0</v>
      </c>
      <c r="N35" s="23">
        <v>0</v>
      </c>
      <c r="O35" s="23">
        <v>9018.3070000000007</v>
      </c>
      <c r="P35" s="23">
        <f>O35+N35+M35+1</f>
        <v>9019.3070000000007</v>
      </c>
      <c r="Q35" s="23">
        <f>L35/P35</f>
        <v>60.726240657962698</v>
      </c>
      <c r="R35" s="23">
        <f t="shared" si="5"/>
        <v>0.22452914845664065</v>
      </c>
    </row>
    <row r="36" spans="1:18" x14ac:dyDescent="0.25">
      <c r="A36" s="23" t="s">
        <v>245</v>
      </c>
      <c r="B36" s="23" t="s">
        <v>246</v>
      </c>
      <c r="C36" s="23">
        <v>6377.8513630366469</v>
      </c>
      <c r="D36" s="23">
        <v>1</v>
      </c>
      <c r="E36" s="23">
        <v>1</v>
      </c>
      <c r="F36" s="23">
        <v>1</v>
      </c>
      <c r="G36" s="23">
        <v>22.394100000000002</v>
      </c>
      <c r="H36" s="23">
        <v>3</v>
      </c>
      <c r="I36" s="23">
        <v>4</v>
      </c>
      <c r="J36" s="23">
        <v>1</v>
      </c>
      <c r="K36" s="23">
        <f t="shared" si="3"/>
        <v>23.394100000000002</v>
      </c>
      <c r="L36" s="23">
        <f t="shared" si="4"/>
        <v>149204.09257201562</v>
      </c>
      <c r="M36" s="23">
        <v>0</v>
      </c>
      <c r="N36" s="23">
        <v>0</v>
      </c>
      <c r="O36" s="23">
        <v>14362.09</v>
      </c>
      <c r="P36" s="23">
        <f>O36+N36+M36+1</f>
        <v>14363.09</v>
      </c>
      <c r="Q36" s="23">
        <f>L36/P36</f>
        <v>10.388021837363382</v>
      </c>
      <c r="R36" s="23">
        <f t="shared" si="5"/>
        <v>3.8408662746462159E-2</v>
      </c>
    </row>
    <row r="37" spans="1:18" x14ac:dyDescent="0.25">
      <c r="A37" s="23" t="s">
        <v>313</v>
      </c>
      <c r="B37" s="23" t="s">
        <v>314</v>
      </c>
      <c r="C37" s="23">
        <v>1323.8115899650081</v>
      </c>
      <c r="D37" s="23">
        <v>3</v>
      </c>
      <c r="E37" s="23">
        <v>1</v>
      </c>
      <c r="F37" s="23">
        <v>1</v>
      </c>
      <c r="G37" s="23">
        <v>32.818399999999997</v>
      </c>
      <c r="H37" s="23">
        <v>1</v>
      </c>
      <c r="I37" s="23">
        <v>4</v>
      </c>
      <c r="J37" s="23">
        <v>0</v>
      </c>
      <c r="K37" s="23">
        <f t="shared" si="3"/>
        <v>46.818399999999997</v>
      </c>
      <c r="L37" s="23">
        <f t="shared" si="4"/>
        <v>61978.740543617729</v>
      </c>
      <c r="M37" s="23">
        <v>0</v>
      </c>
      <c r="N37" s="23">
        <v>0</v>
      </c>
      <c r="O37" s="23">
        <v>10666.36</v>
      </c>
      <c r="P37" s="23">
        <f>O37+N37+M37+1</f>
        <v>10667.36</v>
      </c>
      <c r="Q37" s="23">
        <f>L37/P37</f>
        <v>5.81012926756177</v>
      </c>
      <c r="R37" s="23">
        <f t="shared" si="5"/>
        <v>2.1482366811020302E-2</v>
      </c>
    </row>
    <row r="38" spans="1:18" x14ac:dyDescent="0.25">
      <c r="A38" s="23" t="s">
        <v>309</v>
      </c>
      <c r="B38" s="23" t="s">
        <v>310</v>
      </c>
      <c r="C38" s="23">
        <v>1767.89452055028</v>
      </c>
      <c r="D38" s="23">
        <v>1</v>
      </c>
      <c r="E38" s="23">
        <v>1</v>
      </c>
      <c r="F38" s="23">
        <v>1</v>
      </c>
      <c r="G38" s="23">
        <v>25.613199999999999</v>
      </c>
      <c r="H38" s="23">
        <v>2</v>
      </c>
      <c r="I38" s="23">
        <v>4</v>
      </c>
      <c r="J38" s="23">
        <v>1</v>
      </c>
      <c r="K38" s="23">
        <f t="shared" si="3"/>
        <v>29.613199999999999</v>
      </c>
      <c r="L38" s="23">
        <f t="shared" si="4"/>
        <v>52353.014015959554</v>
      </c>
      <c r="M38" s="23">
        <v>0</v>
      </c>
      <c r="N38" s="23">
        <v>0</v>
      </c>
      <c r="O38" s="23">
        <v>13516.93</v>
      </c>
      <c r="P38" s="23">
        <f>O38+N38+M38+1</f>
        <v>13517.93</v>
      </c>
      <c r="Q38" s="23">
        <f>L38/P38</f>
        <v>3.8728573099549672</v>
      </c>
      <c r="R38" s="23">
        <f t="shared" si="5"/>
        <v>1.4319499189750074E-2</v>
      </c>
    </row>
    <row r="39" spans="1:18" x14ac:dyDescent="0.25">
      <c r="A39" s="23" t="s">
        <v>215</v>
      </c>
      <c r="B39" s="23" t="s">
        <v>216</v>
      </c>
      <c r="C39" s="23">
        <v>11814.626568766509</v>
      </c>
      <c r="D39" s="23">
        <v>1</v>
      </c>
      <c r="E39" s="23">
        <v>1</v>
      </c>
      <c r="F39" s="23">
        <v>1</v>
      </c>
      <c r="G39" s="23">
        <v>26.481000000000002</v>
      </c>
      <c r="H39" s="23">
        <v>0</v>
      </c>
      <c r="I39" s="23">
        <v>3</v>
      </c>
      <c r="J39" s="23">
        <v>1</v>
      </c>
      <c r="K39" s="23">
        <f t="shared" si="3"/>
        <v>37.481000000000002</v>
      </c>
      <c r="L39" s="23">
        <f t="shared" si="4"/>
        <v>442824.01842393755</v>
      </c>
      <c r="M39" s="23">
        <v>0</v>
      </c>
      <c r="N39" s="23">
        <v>0</v>
      </c>
      <c r="O39" s="23">
        <v>13975.59</v>
      </c>
      <c r="P39" s="23">
        <f>O39+N39+M39+1</f>
        <v>13976.59</v>
      </c>
      <c r="Q39" s="23">
        <f>L39/P39</f>
        <v>31.683265977175946</v>
      </c>
      <c r="R39" s="23">
        <f t="shared" si="5"/>
        <v>0.11714567957942204</v>
      </c>
    </row>
    <row r="40" spans="1:18" x14ac:dyDescent="0.25">
      <c r="A40" s="23" t="s">
        <v>311</v>
      </c>
      <c r="B40" s="23" t="s">
        <v>312</v>
      </c>
      <c r="C40" s="23">
        <v>2111.0270755754132</v>
      </c>
      <c r="D40" s="23">
        <v>1</v>
      </c>
      <c r="E40" s="23">
        <v>1</v>
      </c>
      <c r="F40" s="23">
        <v>1</v>
      </c>
      <c r="G40" s="23">
        <v>25.3384</v>
      </c>
      <c r="H40" s="23">
        <v>1</v>
      </c>
      <c r="I40" s="23">
        <v>4</v>
      </c>
      <c r="J40" s="23">
        <v>1</v>
      </c>
      <c r="K40" s="23">
        <f t="shared" si="3"/>
        <v>32.3384</v>
      </c>
      <c r="L40" s="23">
        <f t="shared" si="4"/>
        <v>68267.237980787948</v>
      </c>
      <c r="M40" s="23">
        <v>0</v>
      </c>
      <c r="N40" s="23">
        <v>0</v>
      </c>
      <c r="O40" s="23">
        <v>15925.08</v>
      </c>
      <c r="P40" s="23">
        <f>O40+N40+M40+1</f>
        <v>15926.08</v>
      </c>
      <c r="Q40" s="23">
        <f>L40/P40</f>
        <v>4.2865060316655414</v>
      </c>
      <c r="R40" s="23">
        <f t="shared" si="5"/>
        <v>1.5848923607259684E-2</v>
      </c>
    </row>
    <row r="41" spans="1:18" x14ac:dyDescent="0.25">
      <c r="A41" s="23" t="s">
        <v>386</v>
      </c>
      <c r="B41" s="23" t="s">
        <v>387</v>
      </c>
      <c r="C41" s="23">
        <v>13412.338290229669</v>
      </c>
      <c r="D41" s="23">
        <v>1</v>
      </c>
      <c r="E41" s="23">
        <v>1</v>
      </c>
      <c r="F41" s="23">
        <v>1</v>
      </c>
      <c r="G41" s="23">
        <v>63.339100000000002</v>
      </c>
      <c r="H41" s="23">
        <v>1</v>
      </c>
      <c r="I41" s="23">
        <v>3</v>
      </c>
      <c r="J41" s="23">
        <v>1</v>
      </c>
      <c r="K41" s="23">
        <f t="shared" si="3"/>
        <v>71.339100000000002</v>
      </c>
      <c r="L41" s="23">
        <f t="shared" si="4"/>
        <v>956824.1425205234</v>
      </c>
      <c r="M41" s="23">
        <v>0</v>
      </c>
      <c r="N41" s="23">
        <v>0</v>
      </c>
      <c r="O41" s="23">
        <v>15967.86</v>
      </c>
      <c r="P41" s="23">
        <f>O41+N41+M41+1</f>
        <v>15968.86</v>
      </c>
      <c r="Q41" s="23">
        <f>L41/P41</f>
        <v>59.91812455745265</v>
      </c>
      <c r="R41" s="23">
        <f t="shared" si="5"/>
        <v>0.22154122070192245</v>
      </c>
    </row>
    <row r="42" spans="1:18" x14ac:dyDescent="0.25">
      <c r="A42" s="23" t="s">
        <v>115</v>
      </c>
      <c r="B42" s="23" t="s">
        <v>116</v>
      </c>
      <c r="C42" s="23">
        <v>26338.694344313601</v>
      </c>
      <c r="D42" s="23">
        <v>2</v>
      </c>
      <c r="E42" s="23">
        <v>1</v>
      </c>
      <c r="F42" s="23">
        <v>1</v>
      </c>
      <c r="G42" s="23">
        <v>175.04400000000001</v>
      </c>
      <c r="H42" s="23">
        <v>0</v>
      </c>
      <c r="I42" s="23">
        <v>2</v>
      </c>
      <c r="J42" s="23">
        <v>1</v>
      </c>
      <c r="K42" s="23">
        <f t="shared" si="3"/>
        <v>190.04400000000001</v>
      </c>
      <c r="L42" s="23">
        <f t="shared" si="4"/>
        <v>5005510.8279707339</v>
      </c>
      <c r="M42" s="23">
        <v>0</v>
      </c>
      <c r="N42" s="23">
        <v>0</v>
      </c>
      <c r="O42" s="23">
        <v>14305.42</v>
      </c>
      <c r="P42" s="23">
        <f>O42+N42+M42+1</f>
        <v>14306.42</v>
      </c>
      <c r="Q42" s="23">
        <f>L42/P42</f>
        <v>349.87864385155291</v>
      </c>
      <c r="R42" s="23">
        <f t="shared" si="5"/>
        <v>1.2936409880800444</v>
      </c>
    </row>
    <row r="43" spans="1:18" x14ac:dyDescent="0.25">
      <c r="A43" s="23" t="s">
        <v>183</v>
      </c>
      <c r="B43" s="23" t="s">
        <v>184</v>
      </c>
      <c r="C43" s="23">
        <v>20379.896039641699</v>
      </c>
      <c r="D43" s="23">
        <v>1</v>
      </c>
      <c r="E43" s="23">
        <v>1</v>
      </c>
      <c r="F43" s="23">
        <v>1</v>
      </c>
      <c r="G43" s="23">
        <v>69.500799999999998</v>
      </c>
      <c r="H43" s="23">
        <v>0</v>
      </c>
      <c r="I43" s="23">
        <v>3</v>
      </c>
      <c r="J43" s="23">
        <v>1</v>
      </c>
      <c r="K43" s="23">
        <f t="shared" si="3"/>
        <v>80.500799999999998</v>
      </c>
      <c r="L43" s="23">
        <f t="shared" si="4"/>
        <v>1640597.9351079885</v>
      </c>
      <c r="M43" s="23">
        <v>0</v>
      </c>
      <c r="N43" s="23">
        <v>0</v>
      </c>
      <c r="O43" s="23">
        <v>16054.59</v>
      </c>
      <c r="P43" s="23">
        <f>O43+N43+M43+1</f>
        <v>16055.59</v>
      </c>
      <c r="Q43" s="23">
        <f>L43/P43</f>
        <v>102.18235113801414</v>
      </c>
      <c r="R43" s="23">
        <f t="shared" si="5"/>
        <v>0.37780893465051635</v>
      </c>
    </row>
    <row r="44" spans="1:18" x14ac:dyDescent="0.25">
      <c r="A44" s="23" t="s">
        <v>99</v>
      </c>
      <c r="B44" s="23" t="s">
        <v>100</v>
      </c>
      <c r="C44" s="23">
        <v>57141.059835041378</v>
      </c>
      <c r="D44" s="23">
        <v>1</v>
      </c>
      <c r="E44" s="23">
        <v>0</v>
      </c>
      <c r="F44" s="23">
        <v>1</v>
      </c>
      <c r="G44" s="23">
        <v>56.271799999999999</v>
      </c>
      <c r="H44" s="23">
        <v>0</v>
      </c>
      <c r="I44" s="23">
        <v>1</v>
      </c>
      <c r="J44" s="23">
        <v>1</v>
      </c>
      <c r="K44" s="23">
        <f t="shared" si="3"/>
        <v>68.271799999999999</v>
      </c>
      <c r="L44" s="23">
        <f t="shared" si="4"/>
        <v>3901123.008845978</v>
      </c>
      <c r="M44" s="23">
        <v>0</v>
      </c>
      <c r="N44" s="23">
        <v>0</v>
      </c>
      <c r="O44" s="23">
        <v>16052.43</v>
      </c>
      <c r="P44" s="23">
        <f>O44+N44+M44+1</f>
        <v>16053.43</v>
      </c>
      <c r="Q44" s="23">
        <f>L44/P44</f>
        <v>243.00869090568045</v>
      </c>
      <c r="R44" s="23">
        <f t="shared" si="5"/>
        <v>0.89850011865440482</v>
      </c>
    </row>
    <row r="45" spans="1:18" x14ac:dyDescent="0.25">
      <c r="A45" s="23" t="s">
        <v>291</v>
      </c>
      <c r="B45" s="23" t="s">
        <v>292</v>
      </c>
      <c r="C45" s="23">
        <v>2914.3838563125055</v>
      </c>
      <c r="D45" s="23">
        <v>1</v>
      </c>
      <c r="E45" s="23">
        <v>1</v>
      </c>
      <c r="F45" s="23">
        <v>1</v>
      </c>
      <c r="G45" s="23">
        <v>84.232600000000005</v>
      </c>
      <c r="H45" s="23">
        <v>2</v>
      </c>
      <c r="I45" s="23">
        <v>4</v>
      </c>
      <c r="J45" s="23">
        <v>0</v>
      </c>
      <c r="K45" s="23">
        <f t="shared" si="3"/>
        <v>89.232600000000005</v>
      </c>
      <c r="L45" s="23">
        <f t="shared" si="4"/>
        <v>260058.0488967913</v>
      </c>
      <c r="M45" s="23">
        <v>0</v>
      </c>
      <c r="N45" s="23">
        <v>0</v>
      </c>
      <c r="O45" s="23">
        <v>12204.34</v>
      </c>
      <c r="P45" s="23">
        <f>O45+N45+M45+1</f>
        <v>12205.34</v>
      </c>
      <c r="Q45" s="23">
        <f>L45/P45</f>
        <v>21.306907377983023</v>
      </c>
      <c r="R45" s="23">
        <f t="shared" si="5"/>
        <v>7.8780140479447563E-2</v>
      </c>
    </row>
    <row r="46" spans="1:18" x14ac:dyDescent="0.25">
      <c r="A46" s="23" t="s">
        <v>213</v>
      </c>
      <c r="B46" s="23" t="s">
        <v>214</v>
      </c>
      <c r="C46" s="23">
        <v>7274.7213333291847</v>
      </c>
      <c r="D46" s="23">
        <v>1</v>
      </c>
      <c r="E46" s="23">
        <v>1</v>
      </c>
      <c r="F46" s="23">
        <v>1</v>
      </c>
      <c r="G46" s="23">
        <v>103.637</v>
      </c>
      <c r="H46" s="23">
        <v>2</v>
      </c>
      <c r="I46" s="23">
        <v>3</v>
      </c>
      <c r="J46" s="23">
        <v>1</v>
      </c>
      <c r="K46" s="23">
        <f t="shared" si="3"/>
        <v>108.637</v>
      </c>
      <c r="L46" s="23">
        <f t="shared" si="4"/>
        <v>790303.90148888261</v>
      </c>
      <c r="M46" s="23">
        <v>1</v>
      </c>
      <c r="N46" s="23">
        <v>0</v>
      </c>
      <c r="O46" s="23">
        <v>16268.13</v>
      </c>
      <c r="P46" s="23">
        <f>O46+N46+M46+1</f>
        <v>16270.13</v>
      </c>
      <c r="Q46" s="23">
        <f>L46/P46</f>
        <v>48.573914374924023</v>
      </c>
      <c r="R46" s="23">
        <f t="shared" si="5"/>
        <v>0.17959714801442084</v>
      </c>
    </row>
    <row r="47" spans="1:18" x14ac:dyDescent="0.25">
      <c r="A47" s="23" t="s">
        <v>237</v>
      </c>
      <c r="B47" s="23" t="s">
        <v>238</v>
      </c>
      <c r="C47" s="23">
        <v>7609.3387994371451</v>
      </c>
      <c r="D47" s="23">
        <v>1</v>
      </c>
      <c r="E47" s="23">
        <v>1</v>
      </c>
      <c r="F47" s="23">
        <v>1</v>
      </c>
      <c r="G47" s="23">
        <v>21.890899999999998</v>
      </c>
      <c r="H47" s="23">
        <v>0</v>
      </c>
      <c r="I47" s="23">
        <v>4</v>
      </c>
      <c r="J47" s="23">
        <v>1</v>
      </c>
      <c r="K47" s="23">
        <f t="shared" si="3"/>
        <v>31.890899999999998</v>
      </c>
      <c r="L47" s="23">
        <f t="shared" si="4"/>
        <v>242668.66271897004</v>
      </c>
      <c r="M47" s="23">
        <v>0</v>
      </c>
      <c r="N47" s="23">
        <v>0</v>
      </c>
      <c r="O47" s="23">
        <v>15779.06</v>
      </c>
      <c r="P47" s="23">
        <f>O47+N47+M47+1</f>
        <v>15780.06</v>
      </c>
      <c r="Q47" s="23">
        <f>L47/P47</f>
        <v>15.378183778703633</v>
      </c>
      <c r="R47" s="23">
        <f t="shared" si="5"/>
        <v>5.685928309130886E-2</v>
      </c>
    </row>
    <row r="48" spans="1:18" x14ac:dyDescent="0.25">
      <c r="A48" s="23" t="s">
        <v>279</v>
      </c>
      <c r="B48" s="23" t="s">
        <v>280</v>
      </c>
      <c r="C48" s="23">
        <v>6213.5012764992061</v>
      </c>
      <c r="D48" s="23">
        <v>1</v>
      </c>
      <c r="E48" s="23">
        <v>2</v>
      </c>
      <c r="F48" s="23">
        <v>1</v>
      </c>
      <c r="G48" s="23">
        <v>33.0291</v>
      </c>
      <c r="H48" s="23">
        <v>2</v>
      </c>
      <c r="I48" s="23">
        <v>4</v>
      </c>
      <c r="J48" s="23">
        <v>1</v>
      </c>
      <c r="K48" s="23">
        <f t="shared" si="3"/>
        <v>38.0291</v>
      </c>
      <c r="L48" s="23">
        <f t="shared" si="4"/>
        <v>236293.86139411596</v>
      </c>
      <c r="M48" s="23">
        <v>0</v>
      </c>
      <c r="N48" s="23">
        <v>0</v>
      </c>
      <c r="O48" s="23">
        <v>13712.48</v>
      </c>
      <c r="P48" s="23">
        <f>O48+N48+M48+1</f>
        <v>13713.48</v>
      </c>
      <c r="Q48" s="23">
        <f>L48/P48</f>
        <v>17.23077303457007</v>
      </c>
      <c r="R48" s="23">
        <f t="shared" si="5"/>
        <v>6.3709044966121536E-2</v>
      </c>
    </row>
    <row r="49" spans="1:18" x14ac:dyDescent="0.25">
      <c r="A49" s="23" t="s">
        <v>235</v>
      </c>
      <c r="B49" s="23" t="s">
        <v>236</v>
      </c>
      <c r="C49" s="23">
        <v>2440.5101731110713</v>
      </c>
      <c r="D49" s="23">
        <v>1</v>
      </c>
      <c r="E49" s="23">
        <v>2</v>
      </c>
      <c r="F49" s="23">
        <v>1</v>
      </c>
      <c r="G49" s="23">
        <v>75.557699999999997</v>
      </c>
      <c r="H49" s="23">
        <v>4</v>
      </c>
      <c r="I49" s="23">
        <v>4</v>
      </c>
      <c r="J49" s="23">
        <v>1</v>
      </c>
      <c r="K49" s="23">
        <f t="shared" si="3"/>
        <v>74.557699999999997</v>
      </c>
      <c r="L49" s="23">
        <f t="shared" si="4"/>
        <v>181958.82533376332</v>
      </c>
      <c r="M49" s="23">
        <v>0</v>
      </c>
      <c r="N49" s="23">
        <v>0</v>
      </c>
      <c r="O49" s="23">
        <v>14279.4</v>
      </c>
      <c r="P49" s="23">
        <f>O49+N49+M49+1</f>
        <v>14280.4</v>
      </c>
      <c r="Q49" s="23">
        <f>L49/P49</f>
        <v>12.741857744444365</v>
      </c>
      <c r="R49" s="23">
        <f t="shared" si="5"/>
        <v>4.7111733545794732E-2</v>
      </c>
    </row>
    <row r="50" spans="1:18" x14ac:dyDescent="0.25">
      <c r="A50" s="23" t="s">
        <v>388</v>
      </c>
      <c r="B50" s="23" t="s">
        <v>389</v>
      </c>
      <c r="C50" s="23">
        <v>3910.2571929590576</v>
      </c>
      <c r="D50" s="23">
        <v>1</v>
      </c>
      <c r="E50" s="23">
        <v>1</v>
      </c>
      <c r="F50" s="23">
        <v>1</v>
      </c>
      <c r="G50" s="23">
        <v>46.618200000000002</v>
      </c>
      <c r="H50" s="23">
        <v>2</v>
      </c>
      <c r="I50" s="23">
        <v>4</v>
      </c>
      <c r="J50" s="23">
        <v>1</v>
      </c>
      <c r="K50" s="23">
        <f t="shared" si="3"/>
        <v>50.618200000000002</v>
      </c>
      <c r="L50" s="23">
        <f t="shared" si="4"/>
        <v>197930.18064464018</v>
      </c>
      <c r="M50" s="23">
        <v>0</v>
      </c>
      <c r="N50" s="23">
        <v>0</v>
      </c>
      <c r="O50" s="23">
        <v>13755.5</v>
      </c>
      <c r="P50" s="23">
        <f>O50+N50+M50+1</f>
        <v>13756.5</v>
      </c>
      <c r="Q50" s="23">
        <f>L50/P50</f>
        <v>14.388120571703571</v>
      </c>
      <c r="R50" s="23">
        <f t="shared" si="5"/>
        <v>5.3198624266105818E-2</v>
      </c>
    </row>
    <row r="51" spans="1:18" x14ac:dyDescent="0.25">
      <c r="A51" s="23" t="s">
        <v>157</v>
      </c>
      <c r="B51" s="23" t="s">
        <v>158</v>
      </c>
      <c r="C51" s="23">
        <v>6101.0308425594567</v>
      </c>
      <c r="D51" s="23">
        <v>2</v>
      </c>
      <c r="E51" s="23">
        <v>1</v>
      </c>
      <c r="F51" s="23">
        <v>1</v>
      </c>
      <c r="G51" s="23">
        <v>71.291399999999996</v>
      </c>
      <c r="H51" s="23">
        <v>0</v>
      </c>
      <c r="I51" s="23">
        <v>5</v>
      </c>
      <c r="J51" s="23">
        <v>1</v>
      </c>
      <c r="K51" s="23">
        <f t="shared" si="3"/>
        <v>83.291399999999996</v>
      </c>
      <c r="L51" s="23">
        <f t="shared" si="4"/>
        <v>508163.40031995671</v>
      </c>
      <c r="M51" s="23">
        <v>1</v>
      </c>
      <c r="N51" s="23">
        <v>0</v>
      </c>
      <c r="O51" s="23">
        <v>3460.569</v>
      </c>
      <c r="P51" s="23">
        <f>O51+N51+M51+1</f>
        <v>3462.569</v>
      </c>
      <c r="Q51" s="23">
        <f>L51/P51</f>
        <v>146.75906828714653</v>
      </c>
      <c r="R51" s="23">
        <f t="shared" si="5"/>
        <v>0.54262684918043269</v>
      </c>
    </row>
    <row r="52" spans="1:18" x14ac:dyDescent="0.25">
      <c r="A52" s="23" t="s">
        <v>125</v>
      </c>
      <c r="B52" s="23" t="s">
        <v>126</v>
      </c>
      <c r="C52" s="23">
        <v>46316.745458832629</v>
      </c>
      <c r="D52" s="23">
        <v>1</v>
      </c>
      <c r="E52" s="23">
        <v>0</v>
      </c>
      <c r="F52" s="23">
        <v>1</v>
      </c>
      <c r="G52" s="23">
        <v>66.920599999999993</v>
      </c>
      <c r="H52" s="23">
        <v>0</v>
      </c>
      <c r="I52" s="23">
        <v>1</v>
      </c>
      <c r="J52" s="23">
        <v>1</v>
      </c>
      <c r="K52" s="23">
        <f t="shared" si="3"/>
        <v>78.920599999999993</v>
      </c>
      <c r="L52" s="23">
        <f t="shared" si="4"/>
        <v>3655345.3416583459</v>
      </c>
      <c r="M52" s="23">
        <v>0</v>
      </c>
      <c r="N52" s="23">
        <v>0</v>
      </c>
      <c r="O52" s="23">
        <v>15227.52</v>
      </c>
      <c r="P52" s="23">
        <f>O52+N52+M52+1</f>
        <v>15228.52</v>
      </c>
      <c r="Q52" s="23">
        <f>L52/P52</f>
        <v>240.03286870019843</v>
      </c>
      <c r="R52" s="23">
        <f t="shared" si="5"/>
        <v>0.88749731626591821</v>
      </c>
    </row>
    <row r="53" spans="1:18" x14ac:dyDescent="0.25">
      <c r="A53" s="23" t="s">
        <v>123</v>
      </c>
      <c r="B53" s="23" t="s">
        <v>124</v>
      </c>
      <c r="C53" s="23">
        <v>38812.161034168152</v>
      </c>
      <c r="D53" s="23">
        <v>1</v>
      </c>
      <c r="E53" s="23">
        <v>0</v>
      </c>
      <c r="F53" s="23">
        <v>1</v>
      </c>
      <c r="G53" s="23">
        <v>81.436999999999998</v>
      </c>
      <c r="H53" s="23">
        <v>0</v>
      </c>
      <c r="I53" s="23">
        <v>2</v>
      </c>
      <c r="J53" s="23">
        <v>1</v>
      </c>
      <c r="K53" s="23">
        <f t="shared" si="3"/>
        <v>92.436999999999998</v>
      </c>
      <c r="L53" s="23">
        <f t="shared" si="4"/>
        <v>3587679.7295154012</v>
      </c>
      <c r="M53" s="23">
        <v>0</v>
      </c>
      <c r="N53" s="23">
        <v>0</v>
      </c>
      <c r="O53" s="23">
        <v>16938.09</v>
      </c>
      <c r="P53" s="23">
        <f>O53+N53+M53+1</f>
        <v>16939.09</v>
      </c>
      <c r="Q53" s="23">
        <f>L53/P53</f>
        <v>211.79884689882402</v>
      </c>
      <c r="R53" s="23">
        <f t="shared" si="5"/>
        <v>0.78310486904899046</v>
      </c>
    </row>
    <row r="54" spans="1:18" x14ac:dyDescent="0.25">
      <c r="A54" s="23" t="s">
        <v>329</v>
      </c>
      <c r="B54" s="23" t="s">
        <v>330</v>
      </c>
      <c r="C54" s="23">
        <v>676.65592455212493</v>
      </c>
      <c r="D54" s="23">
        <v>2</v>
      </c>
      <c r="E54" s="23">
        <v>1</v>
      </c>
      <c r="F54" s="23">
        <v>1</v>
      </c>
      <c r="G54" s="23">
        <v>29.655000000000001</v>
      </c>
      <c r="H54" s="23">
        <v>0</v>
      </c>
      <c r="I54" s="23">
        <v>4</v>
      </c>
      <c r="J54" s="23">
        <v>0</v>
      </c>
      <c r="K54" s="23">
        <f t="shared" si="3"/>
        <v>43.655000000000001</v>
      </c>
      <c r="L54" s="23">
        <f t="shared" si="4"/>
        <v>29539.414386323013</v>
      </c>
      <c r="M54" s="23">
        <v>1</v>
      </c>
      <c r="N54" s="23">
        <v>0</v>
      </c>
      <c r="O54" s="23">
        <v>17216.169999999998</v>
      </c>
      <c r="P54" s="23">
        <f>O54+N54+M54+1</f>
        <v>17218.169999999998</v>
      </c>
      <c r="Q54" s="23">
        <f>L54/P54</f>
        <v>1.7155954660874539</v>
      </c>
      <c r="R54" s="23">
        <f t="shared" si="5"/>
        <v>6.3432411577445521E-3</v>
      </c>
    </row>
    <row r="55" spans="1:18" x14ac:dyDescent="0.25">
      <c r="A55" s="23" t="s">
        <v>307</v>
      </c>
      <c r="B55" s="23" t="s">
        <v>308</v>
      </c>
      <c r="C55" s="23">
        <v>4357.0009355462771</v>
      </c>
      <c r="D55" s="23">
        <v>1</v>
      </c>
      <c r="E55" s="23">
        <v>1</v>
      </c>
      <c r="F55" s="23">
        <v>1</v>
      </c>
      <c r="G55" s="23">
        <v>38.814</v>
      </c>
      <c r="H55" s="23">
        <v>2</v>
      </c>
      <c r="I55" s="23">
        <v>3</v>
      </c>
      <c r="J55" s="23">
        <v>1</v>
      </c>
      <c r="K55" s="23">
        <f t="shared" si="3"/>
        <v>43.814</v>
      </c>
      <c r="L55" s="23">
        <f t="shared" si="4"/>
        <v>190897.6389900246</v>
      </c>
      <c r="M55" s="23">
        <v>0</v>
      </c>
      <c r="N55" s="23">
        <v>0</v>
      </c>
      <c r="O55" s="23">
        <v>13618.09</v>
      </c>
      <c r="P55" s="23">
        <f>O55+N55+M55+1</f>
        <v>13619.09</v>
      </c>
      <c r="Q55" s="23">
        <f>L55/P55</f>
        <v>14.016915887186633</v>
      </c>
      <c r="R55" s="23">
        <f t="shared" si="5"/>
        <v>5.1826132394146428E-2</v>
      </c>
    </row>
    <row r="56" spans="1:18" x14ac:dyDescent="0.25">
      <c r="A56" s="23" t="s">
        <v>113</v>
      </c>
      <c r="B56" s="23" t="s">
        <v>114</v>
      </c>
      <c r="C56" s="23">
        <v>44349.589655275668</v>
      </c>
      <c r="D56" s="23">
        <v>1</v>
      </c>
      <c r="E56" s="23">
        <v>0</v>
      </c>
      <c r="F56" s="23">
        <v>1</v>
      </c>
      <c r="G56" s="23">
        <v>82.145200000000003</v>
      </c>
      <c r="H56" s="23">
        <v>0</v>
      </c>
      <c r="I56" s="23">
        <v>2</v>
      </c>
      <c r="J56" s="23">
        <v>1</v>
      </c>
      <c r="K56" s="23">
        <f t="shared" si="3"/>
        <v>93.145200000000003</v>
      </c>
      <c r="L56" s="23">
        <f t="shared" si="4"/>
        <v>4130951.3983585835</v>
      </c>
      <c r="M56" s="23">
        <v>0</v>
      </c>
      <c r="N56" s="23">
        <v>0</v>
      </c>
      <c r="O56" s="23">
        <v>16082.09</v>
      </c>
      <c r="P56" s="23">
        <f>O56+N56+M56+1</f>
        <v>16083.09</v>
      </c>
      <c r="Q56" s="23">
        <f>L56/P56</f>
        <v>256.8506050988077</v>
      </c>
      <c r="R56" s="23">
        <f t="shared" si="5"/>
        <v>0.94967919993983962</v>
      </c>
    </row>
    <row r="57" spans="1:18" x14ac:dyDescent="0.25">
      <c r="A57" s="23" t="s">
        <v>323</v>
      </c>
      <c r="B57" s="23" t="s">
        <v>324</v>
      </c>
      <c r="C57" s="23">
        <v>2025.9324238675056</v>
      </c>
      <c r="D57" s="23">
        <v>2</v>
      </c>
      <c r="E57" s="23">
        <v>2</v>
      </c>
      <c r="F57" s="23">
        <v>1</v>
      </c>
      <c r="G57" s="23">
        <v>24.673200000000001</v>
      </c>
      <c r="H57" s="23">
        <v>1</v>
      </c>
      <c r="I57" s="23">
        <v>3</v>
      </c>
      <c r="J57" s="23">
        <v>1</v>
      </c>
      <c r="K57" s="23">
        <f t="shared" si="3"/>
        <v>36.673200000000001</v>
      </c>
      <c r="L57" s="23">
        <f t="shared" si="4"/>
        <v>74297.424966977807</v>
      </c>
      <c r="M57" s="23">
        <v>1</v>
      </c>
      <c r="N57" s="23">
        <v>0</v>
      </c>
      <c r="O57" s="23">
        <v>15472.97</v>
      </c>
      <c r="P57" s="23">
        <f>O57+N57+M57+1</f>
        <v>15474.97</v>
      </c>
      <c r="Q57" s="23">
        <f>L57/P57</f>
        <v>4.801135315091261</v>
      </c>
      <c r="R57" s="23">
        <f t="shared" si="5"/>
        <v>1.7751713464271467E-2</v>
      </c>
    </row>
    <row r="58" spans="1:18" x14ac:dyDescent="0.25">
      <c r="A58" s="23" t="s">
        <v>147</v>
      </c>
      <c r="B58" s="23" t="s">
        <v>148</v>
      </c>
      <c r="C58" s="23">
        <v>18930.218585643317</v>
      </c>
      <c r="D58" s="23">
        <v>1</v>
      </c>
      <c r="E58" s="23">
        <v>1</v>
      </c>
      <c r="F58" s="23">
        <v>1</v>
      </c>
      <c r="G58" s="23">
        <v>70.815799999999996</v>
      </c>
      <c r="H58" s="23">
        <v>0</v>
      </c>
      <c r="I58" s="23">
        <v>3</v>
      </c>
      <c r="J58" s="23">
        <v>1</v>
      </c>
      <c r="K58" s="23">
        <f t="shared" si="3"/>
        <v>81.815799999999996</v>
      </c>
      <c r="L58" s="23">
        <f t="shared" si="4"/>
        <v>1548790.9777592765</v>
      </c>
      <c r="M58" s="23">
        <v>0</v>
      </c>
      <c r="N58" s="23">
        <v>0</v>
      </c>
      <c r="O58" s="23">
        <v>15219.61</v>
      </c>
      <c r="P58" s="23">
        <f>O58+N58+M58+1</f>
        <v>15220.61</v>
      </c>
      <c r="Q58" s="23">
        <f>L58/P58</f>
        <v>101.75616994057903</v>
      </c>
      <c r="R58" s="23">
        <f t="shared" si="5"/>
        <v>0.37623317266835604</v>
      </c>
    </row>
    <row r="59" spans="1:18" x14ac:dyDescent="0.25">
      <c r="A59" s="23" t="s">
        <v>185</v>
      </c>
      <c r="B59" s="23" t="s">
        <v>186</v>
      </c>
      <c r="C59" s="23">
        <v>10152.832811887234</v>
      </c>
      <c r="D59" s="23">
        <v>2</v>
      </c>
      <c r="E59" s="23">
        <v>2</v>
      </c>
      <c r="F59" s="23">
        <v>1</v>
      </c>
      <c r="G59" s="23">
        <v>77.344499999999996</v>
      </c>
      <c r="H59" s="23">
        <v>0</v>
      </c>
      <c r="I59" s="23">
        <v>2</v>
      </c>
      <c r="J59" s="23">
        <v>1</v>
      </c>
      <c r="K59" s="23">
        <f t="shared" si="3"/>
        <v>93.344499999999996</v>
      </c>
      <c r="L59" s="23">
        <f t="shared" si="4"/>
        <v>947711.10240920784</v>
      </c>
      <c r="M59" s="23">
        <v>1</v>
      </c>
      <c r="N59" s="23">
        <v>0</v>
      </c>
      <c r="O59" s="23">
        <v>15993.04</v>
      </c>
      <c r="P59" s="23">
        <f>O59+N59+M59+1</f>
        <v>15995.04</v>
      </c>
      <c r="Q59" s="23">
        <f>L59/P59</f>
        <v>59.250311497139599</v>
      </c>
      <c r="R59" s="23">
        <f t="shared" si="5"/>
        <v>0.21907204928383878</v>
      </c>
    </row>
    <row r="60" spans="1:18" x14ac:dyDescent="0.25">
      <c r="A60" s="23" t="s">
        <v>355</v>
      </c>
      <c r="B60" s="23" t="s">
        <v>356</v>
      </c>
      <c r="C60" s="23">
        <v>856.56526975046779</v>
      </c>
      <c r="D60" s="23">
        <v>1</v>
      </c>
      <c r="E60" s="23">
        <v>1</v>
      </c>
      <c r="F60" s="23">
        <v>1</v>
      </c>
      <c r="G60" s="23">
        <v>16.233000000000001</v>
      </c>
      <c r="H60" s="23">
        <v>2</v>
      </c>
      <c r="I60" s="23">
        <v>4</v>
      </c>
      <c r="J60" s="23">
        <v>0</v>
      </c>
      <c r="K60" s="23">
        <f t="shared" si="3"/>
        <v>21.233000000000001</v>
      </c>
      <c r="L60" s="23">
        <f t="shared" si="4"/>
        <v>18187.450372611682</v>
      </c>
      <c r="M60" s="23">
        <v>0</v>
      </c>
      <c r="N60" s="23">
        <v>0</v>
      </c>
      <c r="O60" s="23">
        <v>16778.009999999998</v>
      </c>
      <c r="P60" s="23">
        <f>O60+N60+M60+1</f>
        <v>16779.009999999998</v>
      </c>
      <c r="Q60" s="23">
        <f>L60/P60</f>
        <v>1.0839406122656632</v>
      </c>
      <c r="R60" s="23">
        <f t="shared" si="5"/>
        <v>4.007761060336055E-3</v>
      </c>
    </row>
    <row r="61" spans="1:18" x14ac:dyDescent="0.25">
      <c r="A61" s="23" t="s">
        <v>367</v>
      </c>
      <c r="B61" s="23" t="s">
        <v>368</v>
      </c>
      <c r="C61" s="23">
        <v>736.72556623178343</v>
      </c>
      <c r="D61" s="23">
        <v>1</v>
      </c>
      <c r="E61" s="23">
        <v>1</v>
      </c>
      <c r="F61" s="23">
        <v>1</v>
      </c>
      <c r="G61" s="23">
        <v>14.6166</v>
      </c>
      <c r="H61" s="23">
        <v>1</v>
      </c>
      <c r="I61" s="23">
        <v>5</v>
      </c>
      <c r="J61" s="23">
        <v>0</v>
      </c>
      <c r="K61" s="23">
        <f t="shared" si="3"/>
        <v>21.616599999999998</v>
      </c>
      <c r="L61" s="23">
        <f t="shared" si="4"/>
        <v>15925.501875005968</v>
      </c>
      <c r="M61" s="23">
        <v>0</v>
      </c>
      <c r="N61" s="23">
        <v>0</v>
      </c>
      <c r="O61" s="23">
        <v>17007.96</v>
      </c>
      <c r="P61" s="23">
        <f>O61+N61+M61+1</f>
        <v>17008.96</v>
      </c>
      <c r="Q61" s="23">
        <f>L61/P61</f>
        <v>0.93630074237378236</v>
      </c>
      <c r="R61" s="23">
        <f t="shared" si="5"/>
        <v>3.4618775360819236E-3</v>
      </c>
    </row>
    <row r="62" spans="1:18" x14ac:dyDescent="0.25">
      <c r="A62" s="23" t="s">
        <v>241</v>
      </c>
      <c r="B62" s="23" t="s">
        <v>242</v>
      </c>
      <c r="C62" s="23">
        <v>4586.0545717131181</v>
      </c>
      <c r="D62" s="23">
        <v>2</v>
      </c>
      <c r="E62" s="23">
        <v>1</v>
      </c>
      <c r="F62" s="23">
        <v>1</v>
      </c>
      <c r="G62" s="23">
        <v>50.679600000000001</v>
      </c>
      <c r="H62" s="23">
        <v>1</v>
      </c>
      <c r="I62" s="23">
        <v>4</v>
      </c>
      <c r="J62" s="23">
        <v>0</v>
      </c>
      <c r="K62" s="23">
        <f t="shared" si="3"/>
        <v>61.679600000000001</v>
      </c>
      <c r="L62" s="23">
        <f t="shared" si="4"/>
        <v>282866.01156143646</v>
      </c>
      <c r="M62" s="23">
        <v>1</v>
      </c>
      <c r="N62" s="23">
        <v>0</v>
      </c>
      <c r="O62" s="23">
        <v>15807.18</v>
      </c>
      <c r="P62" s="23">
        <f>O62+N62+M62+1</f>
        <v>15809.18</v>
      </c>
      <c r="Q62" s="23">
        <f>L62/P62</f>
        <v>17.892516345657171</v>
      </c>
      <c r="R62" s="23">
        <f t="shared" si="5"/>
        <v>6.6155774098789852E-2</v>
      </c>
    </row>
    <row r="63" spans="1:18" x14ac:dyDescent="0.25">
      <c r="A63" s="23" t="s">
        <v>319</v>
      </c>
      <c r="B63" s="23" t="s">
        <v>320</v>
      </c>
      <c r="C63" s="23">
        <v>765.72729432427445</v>
      </c>
      <c r="D63" s="23">
        <v>1</v>
      </c>
      <c r="E63" s="23">
        <v>1</v>
      </c>
      <c r="F63" s="23">
        <v>1</v>
      </c>
      <c r="G63" s="23">
        <v>40.822899999999997</v>
      </c>
      <c r="H63" s="23">
        <v>1</v>
      </c>
      <c r="I63" s="23">
        <v>5</v>
      </c>
      <c r="J63" s="23">
        <v>0</v>
      </c>
      <c r="K63" s="23">
        <f t="shared" si="3"/>
        <v>47.822899999999997</v>
      </c>
      <c r="L63" s="23">
        <f t="shared" si="4"/>
        <v>36619.299823740344</v>
      </c>
      <c r="M63" s="23">
        <v>0</v>
      </c>
      <c r="N63" s="23">
        <v>0</v>
      </c>
      <c r="O63" s="23">
        <v>15557.99</v>
      </c>
      <c r="P63" s="23">
        <f>O63+N63+M63+1</f>
        <v>15558.99</v>
      </c>
      <c r="Q63" s="23">
        <f>L63/P63</f>
        <v>2.3535782093657973</v>
      </c>
      <c r="R63" s="23">
        <f t="shared" si="5"/>
        <v>8.7021179880285449E-3</v>
      </c>
    </row>
    <row r="64" spans="1:18" x14ac:dyDescent="0.25">
      <c r="A64" s="23" t="s">
        <v>271</v>
      </c>
      <c r="B64" s="23" t="s">
        <v>272</v>
      </c>
      <c r="C64" s="23">
        <v>2453.7278959745722</v>
      </c>
      <c r="D64" s="23">
        <v>1</v>
      </c>
      <c r="E64" s="23">
        <v>1</v>
      </c>
      <c r="F64" s="23">
        <v>1</v>
      </c>
      <c r="G64" s="23">
        <v>50.101700000000001</v>
      </c>
      <c r="H64" s="23">
        <v>1</v>
      </c>
      <c r="I64" s="23">
        <v>4</v>
      </c>
      <c r="J64" s="23">
        <v>1</v>
      </c>
      <c r="K64" s="23">
        <f t="shared" si="3"/>
        <v>57.101700000000001</v>
      </c>
      <c r="L64" s="23">
        <f t="shared" si="4"/>
        <v>140112.03419757122</v>
      </c>
      <c r="M64" s="23">
        <v>0</v>
      </c>
      <c r="N64" s="23">
        <v>0</v>
      </c>
      <c r="O64" s="23">
        <v>13955.25</v>
      </c>
      <c r="P64" s="23">
        <f>O64+N64+M64+1</f>
        <v>13956.25</v>
      </c>
      <c r="Q64" s="23">
        <f>L64/P64</f>
        <v>10.039375491093326</v>
      </c>
      <c r="R64" s="23">
        <f t="shared" si="5"/>
        <v>3.7119578054369169E-2</v>
      </c>
    </row>
    <row r="65" spans="1:18" x14ac:dyDescent="0.25">
      <c r="A65" s="23" t="s">
        <v>95</v>
      </c>
      <c r="B65" s="23" t="s">
        <v>96</v>
      </c>
      <c r="C65" s="23">
        <v>46165.856511595332</v>
      </c>
      <c r="D65" s="23">
        <v>2</v>
      </c>
      <c r="E65" s="23">
        <v>0</v>
      </c>
      <c r="F65" s="23">
        <v>1</v>
      </c>
      <c r="G65" s="23">
        <v>353.39299999999997</v>
      </c>
      <c r="H65" s="23">
        <v>1</v>
      </c>
      <c r="I65" s="23">
        <v>2</v>
      </c>
      <c r="J65" s="23">
        <v>1</v>
      </c>
      <c r="K65" s="23">
        <f t="shared" si="3"/>
        <v>364.39299999999997</v>
      </c>
      <c r="L65" s="23">
        <f t="shared" si="4"/>
        <v>16822514.951829758</v>
      </c>
      <c r="M65" s="23">
        <v>1</v>
      </c>
      <c r="N65" s="23">
        <v>0</v>
      </c>
      <c r="O65" s="23">
        <v>7393.6970000000001</v>
      </c>
      <c r="P65" s="23">
        <f>O65+N65+M65+1</f>
        <v>7395.6970000000001</v>
      </c>
      <c r="Q65" s="23">
        <f>L65/P65</f>
        <v>2274.6355011339374</v>
      </c>
      <c r="R65" s="23">
        <f t="shared" si="5"/>
        <v>8.4102352884885647</v>
      </c>
    </row>
    <row r="66" spans="1:18" x14ac:dyDescent="0.25">
      <c r="A66" s="23" t="s">
        <v>179</v>
      </c>
      <c r="B66" s="23" t="s">
        <v>180</v>
      </c>
      <c r="C66" s="23">
        <v>14457.608763613976</v>
      </c>
      <c r="D66" s="23">
        <v>1</v>
      </c>
      <c r="E66" s="23">
        <v>2</v>
      </c>
      <c r="F66" s="23">
        <v>1</v>
      </c>
      <c r="G66" s="23">
        <v>45.508000000000003</v>
      </c>
      <c r="H66" s="23">
        <v>0</v>
      </c>
      <c r="I66" s="23">
        <v>3</v>
      </c>
      <c r="J66" s="23">
        <v>1</v>
      </c>
      <c r="K66" s="23">
        <f t="shared" si="3"/>
        <v>57.508000000000003</v>
      </c>
      <c r="L66" s="23">
        <f t="shared" si="4"/>
        <v>831428.16477791255</v>
      </c>
      <c r="M66" s="23">
        <v>0</v>
      </c>
      <c r="N66" s="23">
        <v>0</v>
      </c>
      <c r="O66" s="23">
        <v>15733.1</v>
      </c>
      <c r="P66" s="23">
        <f>O66+N66+M66+1</f>
        <v>15734.1</v>
      </c>
      <c r="Q66" s="23">
        <f>L66/P66</f>
        <v>52.842435523983738</v>
      </c>
      <c r="R66" s="23">
        <f t="shared" si="5"/>
        <v>0.19537957433265313</v>
      </c>
    </row>
    <row r="67" spans="1:18" x14ac:dyDescent="0.25">
      <c r="A67" s="23" t="s">
        <v>105</v>
      </c>
      <c r="B67" s="23" t="s">
        <v>106</v>
      </c>
      <c r="C67" s="23">
        <v>71310.939253508608</v>
      </c>
      <c r="D67" s="23">
        <v>1</v>
      </c>
      <c r="E67" s="23">
        <v>0</v>
      </c>
      <c r="F67" s="23">
        <v>1</v>
      </c>
      <c r="G67" s="23">
        <v>62.129899999999999</v>
      </c>
      <c r="H67" s="23">
        <v>0</v>
      </c>
      <c r="I67" s="23">
        <v>2</v>
      </c>
      <c r="J67" s="23">
        <v>1</v>
      </c>
      <c r="K67" s="23">
        <f t="shared" si="3"/>
        <v>73.129899999999992</v>
      </c>
      <c r="L67" s="23">
        <f t="shared" si="4"/>
        <v>5214961.8565151589</v>
      </c>
      <c r="M67" s="23">
        <v>0</v>
      </c>
      <c r="N67" s="23">
        <v>0</v>
      </c>
      <c r="O67" s="23">
        <v>16766.689999999999</v>
      </c>
      <c r="P67" s="23">
        <f>O67+N67+M67+1</f>
        <v>16767.689999999999</v>
      </c>
      <c r="Q67" s="23">
        <f>L67/P67</f>
        <v>311.0125399810683</v>
      </c>
      <c r="R67" s="23">
        <f t="shared" si="5"/>
        <v>1.1499374900318247</v>
      </c>
    </row>
    <row r="68" spans="1:18" x14ac:dyDescent="0.25">
      <c r="A68" s="23" t="s">
        <v>283</v>
      </c>
      <c r="B68" s="23" t="s">
        <v>284</v>
      </c>
      <c r="C68" s="23">
        <v>1981.6510498992011</v>
      </c>
      <c r="D68" s="23">
        <v>2</v>
      </c>
      <c r="E68" s="23">
        <v>0</v>
      </c>
      <c r="F68" s="23">
        <v>1</v>
      </c>
      <c r="G68" s="23">
        <v>64.927099999999996</v>
      </c>
      <c r="H68" s="23">
        <v>3</v>
      </c>
      <c r="I68" s="23">
        <v>4</v>
      </c>
      <c r="J68" s="23">
        <v>1</v>
      </c>
      <c r="K68" s="23">
        <f t="shared" si="3"/>
        <v>67.927099999999996</v>
      </c>
      <c r="L68" s="23">
        <f t="shared" si="4"/>
        <v>134607.80903160802</v>
      </c>
      <c r="M68" s="23">
        <v>1</v>
      </c>
      <c r="N68" s="23">
        <v>0</v>
      </c>
      <c r="O68" s="23">
        <v>10363.85</v>
      </c>
      <c r="P68" s="23">
        <f>O68+N68+M68+1</f>
        <v>10365.85</v>
      </c>
      <c r="Q68" s="23">
        <f>L68/P68</f>
        <v>12.98569910153128</v>
      </c>
      <c r="R68" s="23">
        <f t="shared" si="5"/>
        <v>4.8013312363650591E-2</v>
      </c>
    </row>
    <row r="69" spans="1:18" x14ac:dyDescent="0.25">
      <c r="A69" s="23" t="s">
        <v>229</v>
      </c>
      <c r="B69" s="23" t="s">
        <v>230</v>
      </c>
      <c r="C69" s="23">
        <v>3837.6517312111655</v>
      </c>
      <c r="D69" s="23">
        <v>1</v>
      </c>
      <c r="E69" s="23">
        <v>2</v>
      </c>
      <c r="F69" s="23">
        <v>1</v>
      </c>
      <c r="G69" s="23">
        <v>34.308</v>
      </c>
      <c r="H69" s="23">
        <v>1</v>
      </c>
      <c r="I69" s="23">
        <v>4</v>
      </c>
      <c r="J69" s="23">
        <v>1</v>
      </c>
      <c r="K69" s="23">
        <f t="shared" si="3"/>
        <v>42.308</v>
      </c>
      <c r="L69" s="23">
        <f t="shared" si="4"/>
        <v>162363.369444082</v>
      </c>
      <c r="M69" s="23">
        <v>0</v>
      </c>
      <c r="N69" s="23">
        <v>0</v>
      </c>
      <c r="O69" s="23">
        <v>5410.6559999999999</v>
      </c>
      <c r="P69" s="23">
        <f>O69+N69+M69+1</f>
        <v>5411.6559999999999</v>
      </c>
      <c r="Q69" s="23">
        <f>L69/P69</f>
        <v>30.002529622001472</v>
      </c>
      <c r="R69" s="23">
        <f t="shared" si="5"/>
        <v>0.11093132646751146</v>
      </c>
    </row>
    <row r="70" spans="1:18" x14ac:dyDescent="0.25">
      <c r="A70" s="23" t="s">
        <v>374</v>
      </c>
      <c r="B70" s="23" t="s">
        <v>375</v>
      </c>
      <c r="C70" s="23">
        <v>5520.3107893238239</v>
      </c>
      <c r="D70" s="23">
        <v>4</v>
      </c>
      <c r="E70" s="23">
        <v>4</v>
      </c>
      <c r="F70" s="23">
        <v>1</v>
      </c>
      <c r="G70" s="23">
        <v>80.195800000000006</v>
      </c>
      <c r="H70" s="23">
        <v>1</v>
      </c>
      <c r="I70" s="23">
        <v>4</v>
      </c>
      <c r="J70" s="23">
        <v>0</v>
      </c>
      <c r="K70" s="23">
        <f t="shared" si="3"/>
        <v>100.19580000000001</v>
      </c>
      <c r="L70" s="23">
        <f t="shared" si="4"/>
        <v>553111.95578493201</v>
      </c>
      <c r="M70" s="23">
        <v>0</v>
      </c>
      <c r="N70" s="23">
        <v>0</v>
      </c>
      <c r="O70" s="23">
        <v>12821.57</v>
      </c>
      <c r="P70" s="23">
        <f>O70+N70+M70+1</f>
        <v>12822.57</v>
      </c>
      <c r="Q70" s="23">
        <f>L70/P70</f>
        <v>43.135810978995011</v>
      </c>
      <c r="R70" s="23">
        <f t="shared" si="5"/>
        <v>0.15949030933187508</v>
      </c>
    </row>
    <row r="71" spans="1:18" x14ac:dyDescent="0.25">
      <c r="A71" s="23" t="s">
        <v>390</v>
      </c>
      <c r="B71" s="23" t="s">
        <v>391</v>
      </c>
      <c r="C71" s="23">
        <v>5205.2882548199796</v>
      </c>
      <c r="D71" s="23">
        <v>1</v>
      </c>
      <c r="E71" s="23">
        <v>1</v>
      </c>
      <c r="F71" s="23">
        <v>1</v>
      </c>
      <c r="G71" s="23">
        <v>22.149699999999999</v>
      </c>
      <c r="H71" s="23">
        <v>4</v>
      </c>
      <c r="I71" s="23">
        <v>5</v>
      </c>
      <c r="J71" s="23">
        <v>0</v>
      </c>
      <c r="K71" s="23">
        <f t="shared" si="3"/>
        <v>20.149699999999999</v>
      </c>
      <c r="L71" s="23">
        <f t="shared" si="4"/>
        <v>104884.99674814614</v>
      </c>
      <c r="M71" s="23">
        <v>0</v>
      </c>
      <c r="N71" s="23">
        <v>0</v>
      </c>
      <c r="O71" s="23">
        <v>13286.64</v>
      </c>
      <c r="P71" s="23">
        <f>O71+N71+M71+1</f>
        <v>13287.64</v>
      </c>
      <c r="Q71" s="23">
        <f>L71/P71</f>
        <v>7.8934255253864603</v>
      </c>
      <c r="R71" s="23">
        <f t="shared" si="5"/>
        <v>2.9185144550662068E-2</v>
      </c>
    </row>
    <row r="72" spans="1:18" x14ac:dyDescent="0.25">
      <c r="A72" s="23" t="s">
        <v>107</v>
      </c>
      <c r="B72" s="23" t="s">
        <v>108</v>
      </c>
      <c r="C72" s="23">
        <v>69822.347178909549</v>
      </c>
      <c r="D72" s="23">
        <v>2</v>
      </c>
      <c r="E72" s="23">
        <v>0</v>
      </c>
      <c r="F72" s="23">
        <v>1</v>
      </c>
      <c r="G72" s="23">
        <v>71.065399999999997</v>
      </c>
      <c r="H72" s="23">
        <v>0</v>
      </c>
      <c r="I72" s="23">
        <v>2</v>
      </c>
      <c r="J72" s="23">
        <v>1</v>
      </c>
      <c r="K72" s="23">
        <f t="shared" si="3"/>
        <v>85.065399999999997</v>
      </c>
      <c r="L72" s="23">
        <f t="shared" si="4"/>
        <v>5939465.8917128118</v>
      </c>
      <c r="M72" s="23">
        <v>1</v>
      </c>
      <c r="N72" s="23">
        <v>0</v>
      </c>
      <c r="O72" s="23">
        <v>17255.5</v>
      </c>
      <c r="P72" s="23">
        <f>O72+N72+M72+1</f>
        <v>17257.5</v>
      </c>
      <c r="Q72" s="23">
        <f>L72/P72</f>
        <v>344.16722536362806</v>
      </c>
      <c r="R72" s="23">
        <f t="shared" si="5"/>
        <v>1.2725235944182793</v>
      </c>
    </row>
    <row r="73" spans="1:18" x14ac:dyDescent="0.25">
      <c r="A73" s="23" t="s">
        <v>149</v>
      </c>
      <c r="B73" s="23" t="s">
        <v>150</v>
      </c>
      <c r="C73" s="23">
        <v>40541.862090708441</v>
      </c>
      <c r="D73" s="23">
        <v>2</v>
      </c>
      <c r="E73" s="23">
        <v>2</v>
      </c>
      <c r="F73" s="23">
        <v>1</v>
      </c>
      <c r="G73" s="23">
        <v>74.310299999999998</v>
      </c>
      <c r="H73" s="23">
        <v>4</v>
      </c>
      <c r="I73" s="23">
        <v>2</v>
      </c>
      <c r="J73" s="23">
        <v>1</v>
      </c>
      <c r="K73" s="23">
        <f t="shared" si="3"/>
        <v>78.310299999999998</v>
      </c>
      <c r="L73" s="23">
        <f t="shared" si="4"/>
        <v>3174845.3828820051</v>
      </c>
      <c r="M73" s="23">
        <v>1</v>
      </c>
      <c r="N73" s="23">
        <v>0</v>
      </c>
      <c r="O73" s="23">
        <v>14058.72</v>
      </c>
      <c r="P73" s="23">
        <f>O73+N73+M73+1</f>
        <v>14060.72</v>
      </c>
      <c r="Q73" s="23">
        <f>L73/P73</f>
        <v>225.79536345805943</v>
      </c>
      <c r="R73" s="23">
        <f t="shared" si="5"/>
        <v>0.83485557698602664</v>
      </c>
    </row>
    <row r="74" spans="1:18" x14ac:dyDescent="0.25">
      <c r="A74" s="23" t="s">
        <v>127</v>
      </c>
      <c r="B74" s="23" t="s">
        <v>128</v>
      </c>
      <c r="C74" s="23">
        <v>32406.72031501343</v>
      </c>
      <c r="D74" s="23">
        <v>1</v>
      </c>
      <c r="E74" s="23">
        <v>0</v>
      </c>
      <c r="F74" s="23">
        <v>1</v>
      </c>
      <c r="G74" s="23">
        <v>81.263300000000001</v>
      </c>
      <c r="H74" s="23">
        <v>0</v>
      </c>
      <c r="I74" s="23">
        <v>4</v>
      </c>
      <c r="J74" s="23">
        <v>1</v>
      </c>
      <c r="K74" s="23">
        <f t="shared" si="3"/>
        <v>90.263300000000001</v>
      </c>
      <c r="L74" s="23">
        <f t="shared" si="4"/>
        <v>2925137.5178101519</v>
      </c>
      <c r="M74" s="23">
        <v>0</v>
      </c>
      <c r="N74" s="23">
        <v>0</v>
      </c>
      <c r="O74" s="23">
        <v>16232.27</v>
      </c>
      <c r="P74" s="23">
        <f>O74+N74+M74+1</f>
        <v>16233.27</v>
      </c>
      <c r="Q74" s="23">
        <f>L74/P74</f>
        <v>180.19397926666358</v>
      </c>
      <c r="R74" s="23">
        <f t="shared" si="5"/>
        <v>0.66624905944103419</v>
      </c>
    </row>
    <row r="75" spans="1:18" x14ac:dyDescent="0.25">
      <c r="A75" s="23" t="s">
        <v>207</v>
      </c>
      <c r="B75" s="23" t="s">
        <v>208</v>
      </c>
      <c r="C75" s="23">
        <v>5069.1838381072585</v>
      </c>
      <c r="D75" s="23">
        <v>2</v>
      </c>
      <c r="E75" s="23">
        <v>1</v>
      </c>
      <c r="F75" s="23">
        <v>1</v>
      </c>
      <c r="G75" s="23">
        <v>42.600200000000001</v>
      </c>
      <c r="H75" s="23">
        <v>1</v>
      </c>
      <c r="I75" s="23">
        <v>4</v>
      </c>
      <c r="J75" s="23">
        <v>1</v>
      </c>
      <c r="K75" s="23">
        <f t="shared" ref="K75:K138" si="6">(3*D75)+E75+F75+G75-(3*H75)-I75-J75+10</f>
        <v>52.600200000000001</v>
      </c>
      <c r="L75" s="23">
        <f t="shared" ref="L75:L138" si="7">K75*C75</f>
        <v>266640.08372120943</v>
      </c>
      <c r="M75" s="23">
        <v>1</v>
      </c>
      <c r="N75" s="23">
        <v>0</v>
      </c>
      <c r="O75" s="23">
        <v>15126.16</v>
      </c>
      <c r="P75" s="23">
        <f>O75+N75+M75+1</f>
        <v>15128.16</v>
      </c>
      <c r="Q75" s="23">
        <f>L75/P75</f>
        <v>17.625414043823532</v>
      </c>
      <c r="R75" s="23">
        <f t="shared" ref="R75:R138" si="8">(Q75/$Q$154)*100</f>
        <v>6.5168190284416991E-2</v>
      </c>
    </row>
    <row r="76" spans="1:18" x14ac:dyDescent="0.25">
      <c r="A76" s="23" t="s">
        <v>91</v>
      </c>
      <c r="B76" s="23" t="s">
        <v>92</v>
      </c>
      <c r="C76" s="23">
        <v>38386.511145705685</v>
      </c>
      <c r="D76" s="23">
        <v>1</v>
      </c>
      <c r="E76" s="23">
        <v>0</v>
      </c>
      <c r="F76" s="23">
        <v>1</v>
      </c>
      <c r="G76" s="23">
        <v>221.00299999999999</v>
      </c>
      <c r="H76" s="23">
        <v>0</v>
      </c>
      <c r="I76" s="23">
        <v>2</v>
      </c>
      <c r="J76" s="23">
        <v>1</v>
      </c>
      <c r="K76" s="23">
        <f t="shared" si="6"/>
        <v>232.00299999999999</v>
      </c>
      <c r="L76" s="23">
        <f t="shared" si="7"/>
        <v>8905785.7453371547</v>
      </c>
      <c r="M76" s="23">
        <v>0</v>
      </c>
      <c r="N76" s="23">
        <v>0</v>
      </c>
      <c r="O76" s="23">
        <v>7958.28</v>
      </c>
      <c r="P76" s="23">
        <f>O76+N76+M76+1</f>
        <v>7959.28</v>
      </c>
      <c r="Q76" s="23">
        <f>L76/P76</f>
        <v>1118.9185134003521</v>
      </c>
      <c r="R76" s="23">
        <f t="shared" si="8"/>
        <v>4.1370883210306042</v>
      </c>
    </row>
    <row r="77" spans="1:18" x14ac:dyDescent="0.25">
      <c r="A77" s="23" t="s">
        <v>219</v>
      </c>
      <c r="B77" s="23" t="s">
        <v>220</v>
      </c>
      <c r="C77" s="23">
        <v>4162.8206865725588</v>
      </c>
      <c r="D77" s="23">
        <v>1</v>
      </c>
      <c r="E77" s="23">
        <v>1</v>
      </c>
      <c r="F77" s="23">
        <v>1</v>
      </c>
      <c r="G77" s="23">
        <v>97.506</v>
      </c>
      <c r="H77" s="23">
        <v>0</v>
      </c>
      <c r="I77" s="23">
        <v>3</v>
      </c>
      <c r="J77" s="23">
        <v>1</v>
      </c>
      <c r="K77" s="23">
        <f t="shared" si="6"/>
        <v>108.506</v>
      </c>
      <c r="L77" s="23">
        <f t="shared" si="7"/>
        <v>451691.02141724207</v>
      </c>
      <c r="M77" s="23">
        <v>0</v>
      </c>
      <c r="N77" s="23">
        <v>0</v>
      </c>
      <c r="O77" s="23">
        <v>13951.52</v>
      </c>
      <c r="P77" s="23">
        <f>O77+N77+M77+1</f>
        <v>13952.52</v>
      </c>
      <c r="Q77" s="23">
        <f>L77/P77</f>
        <v>32.373436584734662</v>
      </c>
      <c r="R77" s="23">
        <f t="shared" si="8"/>
        <v>0.11969751577290196</v>
      </c>
    </row>
    <row r="78" spans="1:18" x14ac:dyDescent="0.25">
      <c r="A78" s="23" t="s">
        <v>265</v>
      </c>
      <c r="B78" s="23" t="s">
        <v>266</v>
      </c>
      <c r="C78" s="23">
        <v>9247.5813312962564</v>
      </c>
      <c r="D78" s="23">
        <v>1</v>
      </c>
      <c r="E78" s="23">
        <v>1</v>
      </c>
      <c r="F78" s="23">
        <v>1</v>
      </c>
      <c r="G78" s="23">
        <v>32.331699999999998</v>
      </c>
      <c r="H78" s="23">
        <v>0</v>
      </c>
      <c r="I78" s="23">
        <v>4</v>
      </c>
      <c r="J78" s="23">
        <v>1</v>
      </c>
      <c r="K78" s="23">
        <f t="shared" si="6"/>
        <v>42.331699999999998</v>
      </c>
      <c r="L78" s="23">
        <f t="shared" si="7"/>
        <v>391465.83864203369</v>
      </c>
      <c r="M78" s="23">
        <v>0</v>
      </c>
      <c r="N78" s="23">
        <v>0</v>
      </c>
      <c r="O78" s="23">
        <v>12234.77</v>
      </c>
      <c r="P78" s="23">
        <f>O78+N78+M78+1</f>
        <v>12235.77</v>
      </c>
      <c r="Q78" s="23">
        <f>L78/P78</f>
        <v>31.993559754885364</v>
      </c>
      <c r="R78" s="23">
        <f t="shared" si="8"/>
        <v>0.11829295951846688</v>
      </c>
    </row>
    <row r="79" spans="1:18" x14ac:dyDescent="0.25">
      <c r="A79" s="23" t="s">
        <v>301</v>
      </c>
      <c r="B79" s="23" t="s">
        <v>302</v>
      </c>
      <c r="C79" s="23">
        <v>1572.3354959378089</v>
      </c>
      <c r="D79" s="23">
        <v>2</v>
      </c>
      <c r="E79" s="23">
        <v>2</v>
      </c>
      <c r="F79" s="23">
        <v>1</v>
      </c>
      <c r="G79" s="23">
        <v>32.711500000000001</v>
      </c>
      <c r="H79" s="23">
        <v>1</v>
      </c>
      <c r="I79" s="23">
        <v>4</v>
      </c>
      <c r="J79" s="23">
        <v>0</v>
      </c>
      <c r="K79" s="23">
        <f t="shared" si="6"/>
        <v>44.711500000000001</v>
      </c>
      <c r="L79" s="23">
        <f t="shared" si="7"/>
        <v>70301.478526623338</v>
      </c>
      <c r="M79" s="23">
        <v>1</v>
      </c>
      <c r="N79" s="23">
        <v>0</v>
      </c>
      <c r="O79" s="23">
        <v>11937.66</v>
      </c>
      <c r="P79" s="23">
        <f>O79+N79+M79+1</f>
        <v>11939.66</v>
      </c>
      <c r="Q79" s="23">
        <f>L79/P79</f>
        <v>5.8880636908105703</v>
      </c>
      <c r="R79" s="23">
        <f t="shared" si="8"/>
        <v>2.17705214785564E-2</v>
      </c>
    </row>
    <row r="80" spans="1:18" x14ac:dyDescent="0.25">
      <c r="A80" s="23" t="s">
        <v>119</v>
      </c>
      <c r="B80" s="23" t="s">
        <v>120</v>
      </c>
      <c r="C80" s="23">
        <v>31616.843400468311</v>
      </c>
      <c r="D80" s="23">
        <v>1</v>
      </c>
      <c r="E80" s="23">
        <v>1</v>
      </c>
      <c r="F80" s="23">
        <v>1</v>
      </c>
      <c r="G80" s="23">
        <v>123.83499999999999</v>
      </c>
      <c r="H80" s="23">
        <v>0</v>
      </c>
      <c r="I80" s="23">
        <v>3</v>
      </c>
      <c r="J80" s="23">
        <v>1</v>
      </c>
      <c r="K80" s="23">
        <f t="shared" si="6"/>
        <v>134.83499999999998</v>
      </c>
      <c r="L80" s="23">
        <f t="shared" si="7"/>
        <v>4263057.0799021441</v>
      </c>
      <c r="M80" s="23">
        <v>0</v>
      </c>
      <c r="N80" s="23">
        <v>0</v>
      </c>
      <c r="O80" s="23">
        <v>8418.7860000000001</v>
      </c>
      <c r="P80" s="23">
        <f>O80+N80+M80+1</f>
        <v>8419.7860000000001</v>
      </c>
      <c r="Q80" s="23">
        <f>L80/P80</f>
        <v>506.3141842206137</v>
      </c>
      <c r="R80" s="23">
        <f t="shared" si="8"/>
        <v>1.8720456165709731</v>
      </c>
    </row>
    <row r="81" spans="1:18" x14ac:dyDescent="0.25">
      <c r="A81" s="23" t="s">
        <v>133</v>
      </c>
      <c r="B81" s="23" t="s">
        <v>134</v>
      </c>
      <c r="C81" s="23">
        <v>29759.436486557504</v>
      </c>
      <c r="D81" s="23">
        <v>2</v>
      </c>
      <c r="E81" s="23">
        <v>1</v>
      </c>
      <c r="F81" s="23">
        <v>1</v>
      </c>
      <c r="G81" s="23">
        <v>95.266199999999998</v>
      </c>
      <c r="H81" s="23">
        <v>2</v>
      </c>
      <c r="I81" s="23">
        <v>3</v>
      </c>
      <c r="J81" s="23">
        <v>1</v>
      </c>
      <c r="K81" s="23">
        <f t="shared" si="6"/>
        <v>103.2662</v>
      </c>
      <c r="L81" s="23">
        <f t="shared" si="7"/>
        <v>3073143.9201081446</v>
      </c>
      <c r="M81" s="23">
        <v>0</v>
      </c>
      <c r="N81" s="23">
        <v>0</v>
      </c>
      <c r="O81" s="23">
        <v>12784.28</v>
      </c>
      <c r="P81" s="23">
        <f>O81+N81+M81+1</f>
        <v>12785.28</v>
      </c>
      <c r="Q81" s="23">
        <f>L81/P81</f>
        <v>240.36578941627749</v>
      </c>
      <c r="R81" s="23">
        <f t="shared" si="8"/>
        <v>0.88872825702686276</v>
      </c>
    </row>
    <row r="82" spans="1:18" x14ac:dyDescent="0.25">
      <c r="A82" s="23" t="s">
        <v>335</v>
      </c>
      <c r="B82" s="23" t="s">
        <v>336</v>
      </c>
      <c r="C82" s="23">
        <v>1242.7696428202323</v>
      </c>
      <c r="D82" s="23">
        <v>1</v>
      </c>
      <c r="E82" s="23">
        <v>1</v>
      </c>
      <c r="F82" s="23">
        <v>1</v>
      </c>
      <c r="G82" s="23">
        <v>19.576499999999999</v>
      </c>
      <c r="H82" s="23">
        <v>1</v>
      </c>
      <c r="I82" s="23">
        <v>4</v>
      </c>
      <c r="J82" s="23">
        <v>1</v>
      </c>
      <c r="K82" s="23">
        <f t="shared" si="6"/>
        <v>26.576499999999999</v>
      </c>
      <c r="L82" s="23">
        <f t="shared" si="7"/>
        <v>33028.467412411905</v>
      </c>
      <c r="M82" s="23">
        <v>0</v>
      </c>
      <c r="N82" s="23">
        <v>0</v>
      </c>
      <c r="O82" s="23">
        <v>11522.59</v>
      </c>
      <c r="P82" s="23">
        <f>O82+N82+M82+1</f>
        <v>11523.59</v>
      </c>
      <c r="Q82" s="23">
        <f>L82/P82</f>
        <v>2.8661612754716113</v>
      </c>
      <c r="R82" s="23">
        <f t="shared" si="8"/>
        <v>1.0597342162932928E-2</v>
      </c>
    </row>
    <row r="83" spans="1:18" x14ac:dyDescent="0.25">
      <c r="A83" s="23" t="s">
        <v>331</v>
      </c>
      <c r="B83" s="23" t="s">
        <v>332</v>
      </c>
      <c r="C83" s="23">
        <v>2423.8462031921026</v>
      </c>
      <c r="D83" s="23">
        <v>1</v>
      </c>
      <c r="E83" s="23">
        <v>1</v>
      </c>
      <c r="F83" s="23">
        <v>1</v>
      </c>
      <c r="G83" s="23">
        <v>23.9192</v>
      </c>
      <c r="H83" s="23">
        <v>1</v>
      </c>
      <c r="I83" s="23">
        <v>4</v>
      </c>
      <c r="J83" s="23">
        <v>0</v>
      </c>
      <c r="K83" s="23">
        <f t="shared" si="6"/>
        <v>31.9192</v>
      </c>
      <c r="L83" s="23">
        <f t="shared" si="7"/>
        <v>77367.231728929357</v>
      </c>
      <c r="M83" s="23">
        <v>0</v>
      </c>
      <c r="N83" s="23">
        <v>0</v>
      </c>
      <c r="O83" s="23">
        <v>7696.2079999999996</v>
      </c>
      <c r="P83" s="23">
        <f>O83+N83+M83+1</f>
        <v>7697.2079999999996</v>
      </c>
      <c r="Q83" s="23">
        <f>L83/P83</f>
        <v>10.051337021024944</v>
      </c>
      <c r="R83" s="23">
        <f t="shared" si="8"/>
        <v>3.7163804604550529E-2</v>
      </c>
    </row>
    <row r="84" spans="1:18" x14ac:dyDescent="0.25">
      <c r="A84" s="23" t="s">
        <v>205</v>
      </c>
      <c r="B84" s="23" t="s">
        <v>206</v>
      </c>
      <c r="C84" s="23">
        <v>15586.581893920038</v>
      </c>
      <c r="D84" s="23">
        <v>1</v>
      </c>
      <c r="E84" s="23">
        <v>1</v>
      </c>
      <c r="F84" s="23">
        <v>1</v>
      </c>
      <c r="G84" s="23">
        <v>41.814399999999999</v>
      </c>
      <c r="H84" s="23">
        <v>0</v>
      </c>
      <c r="I84" s="23">
        <v>3</v>
      </c>
      <c r="J84" s="23">
        <v>1</v>
      </c>
      <c r="K84" s="23">
        <f t="shared" si="6"/>
        <v>52.814399999999999</v>
      </c>
      <c r="L84" s="23">
        <f t="shared" si="7"/>
        <v>823195.97077825048</v>
      </c>
      <c r="M84" s="23">
        <v>0</v>
      </c>
      <c r="N84" s="23">
        <v>0</v>
      </c>
      <c r="O84" s="23">
        <v>15328.11</v>
      </c>
      <c r="P84" s="23">
        <f>O84+N84+M84+1</f>
        <v>15329.11</v>
      </c>
      <c r="Q84" s="23">
        <f>L84/P84</f>
        <v>53.701485003255272</v>
      </c>
      <c r="R84" s="23">
        <f t="shared" si="8"/>
        <v>0.1985558231169201</v>
      </c>
    </row>
    <row r="85" spans="1:18" x14ac:dyDescent="0.25">
      <c r="A85" s="23" t="s">
        <v>159</v>
      </c>
      <c r="B85" s="23" t="s">
        <v>160</v>
      </c>
      <c r="C85" s="23">
        <v>7801.1786580755479</v>
      </c>
      <c r="D85" s="23">
        <v>1</v>
      </c>
      <c r="E85" s="23">
        <v>2</v>
      </c>
      <c r="F85" s="23">
        <v>1</v>
      </c>
      <c r="G85" s="23">
        <v>239.51900000000001</v>
      </c>
      <c r="H85" s="23">
        <v>4</v>
      </c>
      <c r="I85" s="23">
        <v>4</v>
      </c>
      <c r="J85" s="23">
        <v>1</v>
      </c>
      <c r="K85" s="23">
        <f t="shared" si="6"/>
        <v>238.51900000000001</v>
      </c>
      <c r="L85" s="23">
        <f t="shared" si="7"/>
        <v>1860729.3323455215</v>
      </c>
      <c r="M85" s="23">
        <v>0</v>
      </c>
      <c r="N85" s="23">
        <v>0</v>
      </c>
      <c r="O85" s="23">
        <v>14070.28</v>
      </c>
      <c r="P85" s="23">
        <f>O85+N85+M85+1</f>
        <v>14071.28</v>
      </c>
      <c r="Q85" s="23">
        <f>L85/P85</f>
        <v>132.23596803883666</v>
      </c>
      <c r="R85" s="23">
        <f t="shared" si="8"/>
        <v>0.48892915117752062</v>
      </c>
    </row>
    <row r="86" spans="1:18" x14ac:dyDescent="0.25">
      <c r="A86" s="23" t="s">
        <v>333</v>
      </c>
      <c r="B86" s="23" t="s">
        <v>334</v>
      </c>
      <c r="C86" s="23">
        <v>1150.079172520469</v>
      </c>
      <c r="D86" s="23">
        <v>2</v>
      </c>
      <c r="E86" s="23">
        <v>1</v>
      </c>
      <c r="F86" s="23">
        <v>1</v>
      </c>
      <c r="G86" s="23">
        <v>27.623999999999999</v>
      </c>
      <c r="H86" s="23">
        <v>1</v>
      </c>
      <c r="I86" s="23">
        <v>3</v>
      </c>
      <c r="J86" s="23">
        <v>0</v>
      </c>
      <c r="K86" s="23">
        <f t="shared" si="6"/>
        <v>39.623999999999995</v>
      </c>
      <c r="L86" s="23">
        <f t="shared" si="7"/>
        <v>45570.737131951057</v>
      </c>
      <c r="M86" s="23">
        <v>1</v>
      </c>
      <c r="N86" s="23">
        <v>0</v>
      </c>
      <c r="O86" s="23">
        <v>10594.58</v>
      </c>
      <c r="P86" s="23">
        <f>O86+N86+M86+1</f>
        <v>10596.58</v>
      </c>
      <c r="Q86" s="23">
        <f>L86/P86</f>
        <v>4.3005136687451095</v>
      </c>
      <c r="R86" s="23">
        <f t="shared" si="8"/>
        <v>1.5900715432198755E-2</v>
      </c>
    </row>
    <row r="87" spans="1:18" x14ac:dyDescent="0.25">
      <c r="A87" s="23" t="s">
        <v>303</v>
      </c>
      <c r="B87" s="23" t="s">
        <v>304</v>
      </c>
      <c r="C87" s="23">
        <v>698.70176435510996</v>
      </c>
      <c r="D87" s="23">
        <v>2</v>
      </c>
      <c r="E87" s="23">
        <v>1</v>
      </c>
      <c r="F87" s="23">
        <v>1</v>
      </c>
      <c r="G87" s="23">
        <v>28.491</v>
      </c>
      <c r="H87" s="23">
        <v>2</v>
      </c>
      <c r="I87" s="23">
        <v>4</v>
      </c>
      <c r="J87" s="23">
        <v>0</v>
      </c>
      <c r="K87" s="23">
        <f t="shared" si="6"/>
        <v>36.491</v>
      </c>
      <c r="L87" s="23">
        <f t="shared" si="7"/>
        <v>25496.326083082316</v>
      </c>
      <c r="M87" s="23">
        <v>1</v>
      </c>
      <c r="N87" s="23">
        <v>0</v>
      </c>
      <c r="O87" s="23">
        <v>16209.48</v>
      </c>
      <c r="P87" s="23">
        <f>O87+N87+M87+1</f>
        <v>16211.48</v>
      </c>
      <c r="Q87" s="23">
        <f>L87/P87</f>
        <v>1.5727327846120351</v>
      </c>
      <c r="R87" s="23">
        <f t="shared" si="8"/>
        <v>5.8150208057128954E-3</v>
      </c>
    </row>
    <row r="88" spans="1:18" x14ac:dyDescent="0.25">
      <c r="A88" s="23" t="s">
        <v>263</v>
      </c>
      <c r="B88" s="23" t="s">
        <v>264</v>
      </c>
      <c r="C88" s="23">
        <v>5756.6984499656883</v>
      </c>
      <c r="D88" s="23">
        <v>1</v>
      </c>
      <c r="E88" s="23">
        <v>1</v>
      </c>
      <c r="F88" s="23">
        <v>1</v>
      </c>
      <c r="G88" s="23">
        <v>160.154</v>
      </c>
      <c r="H88" s="23">
        <v>3</v>
      </c>
      <c r="I88" s="23">
        <v>5</v>
      </c>
      <c r="J88" s="23">
        <v>0</v>
      </c>
      <c r="K88" s="23">
        <f t="shared" si="6"/>
        <v>161.154</v>
      </c>
      <c r="L88" s="23">
        <f t="shared" si="7"/>
        <v>927714.98200577055</v>
      </c>
      <c r="M88" s="23">
        <v>0</v>
      </c>
      <c r="N88" s="23">
        <v>0</v>
      </c>
      <c r="O88" s="23">
        <v>15999.32</v>
      </c>
      <c r="P88" s="23">
        <f>O88+N88+M88+1</f>
        <v>16000.32</v>
      </c>
      <c r="Q88" s="23">
        <f>L88/P88</f>
        <v>57.981026754825564</v>
      </c>
      <c r="R88" s="23">
        <f t="shared" si="8"/>
        <v>0.21437899700112009</v>
      </c>
    </row>
    <row r="89" spans="1:18" x14ac:dyDescent="0.25">
      <c r="A89" s="23" t="s">
        <v>376</v>
      </c>
      <c r="B89" s="23" t="s">
        <v>377</v>
      </c>
      <c r="C89" s="23">
        <v>16882.63947119948</v>
      </c>
      <c r="D89" s="23">
        <v>1</v>
      </c>
      <c r="E89" s="23">
        <v>1</v>
      </c>
      <c r="F89" s="23">
        <v>1</v>
      </c>
      <c r="G89" s="23">
        <v>43.118299999999998</v>
      </c>
      <c r="H89" s="23">
        <v>0</v>
      </c>
      <c r="I89" s="23">
        <v>3</v>
      </c>
      <c r="J89" s="23">
        <v>1</v>
      </c>
      <c r="K89" s="23">
        <f t="shared" si="6"/>
        <v>54.118299999999998</v>
      </c>
      <c r="L89" s="23">
        <f t="shared" si="7"/>
        <v>913659.74769421481</v>
      </c>
      <c r="M89" s="23">
        <v>0</v>
      </c>
      <c r="N89" s="23">
        <v>0</v>
      </c>
      <c r="O89" s="23">
        <v>15273.62</v>
      </c>
      <c r="P89" s="23">
        <f>O89+N89+M89+1</f>
        <v>15274.62</v>
      </c>
      <c r="Q89" s="23">
        <f>L89/P89</f>
        <v>59.815546815188512</v>
      </c>
      <c r="R89" s="23">
        <f t="shared" si="8"/>
        <v>0.22116194984847221</v>
      </c>
    </row>
    <row r="90" spans="1:18" x14ac:dyDescent="0.25">
      <c r="A90" s="23" t="s">
        <v>101</v>
      </c>
      <c r="B90" s="23" t="s">
        <v>102</v>
      </c>
      <c r="C90" s="23">
        <v>107627.1510066948</v>
      </c>
      <c r="D90" s="23">
        <v>1</v>
      </c>
      <c r="E90" s="23">
        <v>0</v>
      </c>
      <c r="F90" s="23">
        <v>1</v>
      </c>
      <c r="G90" s="23">
        <v>399.72399999999999</v>
      </c>
      <c r="H90" s="23">
        <v>0</v>
      </c>
      <c r="I90" s="23">
        <v>1</v>
      </c>
      <c r="J90" s="23">
        <v>1</v>
      </c>
      <c r="K90" s="23">
        <f t="shared" si="6"/>
        <v>411.72399999999999</v>
      </c>
      <c r="L90" s="23">
        <f t="shared" si="7"/>
        <v>44312681.121080406</v>
      </c>
      <c r="M90" s="23">
        <v>0</v>
      </c>
      <c r="N90" s="23">
        <v>0</v>
      </c>
      <c r="O90" s="23">
        <v>16649.03</v>
      </c>
      <c r="P90" s="23">
        <f>O90+N90+M90+1</f>
        <v>16650.03</v>
      </c>
      <c r="Q90" s="23">
        <f>L90/P90</f>
        <v>2661.4174942075424</v>
      </c>
      <c r="R90" s="23">
        <f t="shared" si="8"/>
        <v>9.8403226873170571</v>
      </c>
    </row>
    <row r="91" spans="1:18" x14ac:dyDescent="0.25">
      <c r="A91" s="23" t="s">
        <v>161</v>
      </c>
      <c r="B91" s="23" t="s">
        <v>162</v>
      </c>
      <c r="C91" s="23">
        <v>81516.674924807536</v>
      </c>
      <c r="D91" s="23">
        <v>1</v>
      </c>
      <c r="E91" s="23">
        <v>1</v>
      </c>
      <c r="F91" s="23">
        <v>1</v>
      </c>
      <c r="G91" s="23">
        <v>134.417</v>
      </c>
      <c r="H91" s="23">
        <v>0</v>
      </c>
      <c r="I91" s="23">
        <v>3</v>
      </c>
      <c r="J91" s="23">
        <v>1</v>
      </c>
      <c r="K91" s="23">
        <f t="shared" si="6"/>
        <v>145.417</v>
      </c>
      <c r="L91" s="23">
        <f t="shared" si="7"/>
        <v>11853910.317540737</v>
      </c>
      <c r="M91" s="23">
        <v>0</v>
      </c>
      <c r="N91" s="23">
        <v>0</v>
      </c>
      <c r="O91" s="23">
        <v>7425.2330000000002</v>
      </c>
      <c r="P91" s="23">
        <f>O91+N91+M91+1</f>
        <v>7426.2330000000002</v>
      </c>
      <c r="Q91" s="23">
        <f>L91/P91</f>
        <v>1596.2211685979603</v>
      </c>
      <c r="R91" s="23">
        <f t="shared" si="8"/>
        <v>5.9018667358716046</v>
      </c>
    </row>
    <row r="92" spans="1:18" x14ac:dyDescent="0.25">
      <c r="A92" s="23" t="s">
        <v>275</v>
      </c>
      <c r="B92" s="23" t="s">
        <v>276</v>
      </c>
      <c r="C92" s="23">
        <v>5430.8742102979668</v>
      </c>
      <c r="D92" s="23">
        <v>1</v>
      </c>
      <c r="E92" s="23">
        <v>1</v>
      </c>
      <c r="F92" s="23">
        <v>1</v>
      </c>
      <c r="G92" s="23">
        <v>48.213700000000003</v>
      </c>
      <c r="H92" s="23">
        <v>1</v>
      </c>
      <c r="I92" s="23">
        <v>3</v>
      </c>
      <c r="J92" s="23">
        <v>1</v>
      </c>
      <c r="K92" s="23">
        <f t="shared" si="6"/>
        <v>56.213700000000003</v>
      </c>
      <c r="L92" s="23">
        <f t="shared" si="7"/>
        <v>305289.53359542682</v>
      </c>
      <c r="M92" s="23">
        <v>0</v>
      </c>
      <c r="N92" s="23">
        <v>0</v>
      </c>
      <c r="O92" s="23">
        <v>15495.59</v>
      </c>
      <c r="P92" s="23">
        <f>O92+N92+M92+1</f>
        <v>15496.59</v>
      </c>
      <c r="Q92" s="23">
        <f>L92/P92</f>
        <v>19.70043303690856</v>
      </c>
      <c r="R92" s="23">
        <f t="shared" si="8"/>
        <v>7.2840363672736996E-2</v>
      </c>
    </row>
    <row r="93" spans="1:18" x14ac:dyDescent="0.25">
      <c r="A93" s="23" t="s">
        <v>327</v>
      </c>
      <c r="B93" s="23" t="s">
        <v>328</v>
      </c>
      <c r="C93" s="23">
        <v>515.29272487783999</v>
      </c>
      <c r="D93" s="23">
        <v>1</v>
      </c>
      <c r="E93" s="23">
        <v>2</v>
      </c>
      <c r="F93" s="23">
        <v>1</v>
      </c>
      <c r="G93" s="23">
        <v>18.587299999999999</v>
      </c>
      <c r="H93" s="23">
        <v>1</v>
      </c>
      <c r="I93" s="23">
        <v>4</v>
      </c>
      <c r="J93" s="23">
        <v>0</v>
      </c>
      <c r="K93" s="23">
        <f t="shared" si="6"/>
        <v>27.587299999999999</v>
      </c>
      <c r="L93" s="23">
        <f t="shared" si="7"/>
        <v>14215.534989022435</v>
      </c>
      <c r="M93" s="23">
        <v>0</v>
      </c>
      <c r="N93" s="23">
        <v>0</v>
      </c>
      <c r="O93" s="23">
        <v>9818.3539999999994</v>
      </c>
      <c r="P93" s="23">
        <f>O93+N93+M93+1</f>
        <v>9819.3539999999994</v>
      </c>
      <c r="Q93" s="23">
        <f>L93/P93</f>
        <v>1.4477057237189368</v>
      </c>
      <c r="R93" s="23">
        <f t="shared" si="8"/>
        <v>5.3527458614350308E-3</v>
      </c>
    </row>
    <row r="94" spans="1:18" x14ac:dyDescent="0.25">
      <c r="A94" s="23" t="s">
        <v>347</v>
      </c>
      <c r="B94" s="23" t="s">
        <v>348</v>
      </c>
      <c r="C94" s="23">
        <v>356.71757315336913</v>
      </c>
      <c r="D94" s="23">
        <v>2</v>
      </c>
      <c r="E94" s="23">
        <v>1</v>
      </c>
      <c r="F94" s="23">
        <v>1</v>
      </c>
      <c r="G94" s="23">
        <v>17.756499999999999</v>
      </c>
      <c r="H94" s="23">
        <v>0</v>
      </c>
      <c r="I94" s="23">
        <v>4</v>
      </c>
      <c r="J94" s="23">
        <v>1</v>
      </c>
      <c r="K94" s="23">
        <f t="shared" si="6"/>
        <v>30.756499999999999</v>
      </c>
      <c r="L94" s="23">
        <f t="shared" si="7"/>
        <v>10971.384038691598</v>
      </c>
      <c r="M94" s="23">
        <v>1</v>
      </c>
      <c r="N94" s="23">
        <v>0</v>
      </c>
      <c r="O94" s="23">
        <v>11295.81</v>
      </c>
      <c r="P94" s="23">
        <f>O94+N94+M94+1</f>
        <v>11297.81</v>
      </c>
      <c r="Q94" s="23">
        <f>L94/P94</f>
        <v>0.97110714719858082</v>
      </c>
      <c r="R94" s="23">
        <f t="shared" si="8"/>
        <v>3.5905707064720844E-3</v>
      </c>
    </row>
    <row r="95" spans="1:18" x14ac:dyDescent="0.25">
      <c r="A95" s="23" t="s">
        <v>153</v>
      </c>
      <c r="B95" s="23" t="s">
        <v>154</v>
      </c>
      <c r="C95" s="23">
        <v>10254.234024258763</v>
      </c>
      <c r="D95" s="23">
        <v>2</v>
      </c>
      <c r="E95" s="23">
        <v>1</v>
      </c>
      <c r="F95" s="23">
        <v>1</v>
      </c>
      <c r="G95" s="23">
        <v>113.443</v>
      </c>
      <c r="H95" s="23">
        <v>0</v>
      </c>
      <c r="I95" s="23">
        <v>3</v>
      </c>
      <c r="J95" s="23">
        <v>1</v>
      </c>
      <c r="K95" s="23">
        <f t="shared" si="6"/>
        <v>127.443</v>
      </c>
      <c r="L95" s="23">
        <f t="shared" si="7"/>
        <v>1306830.3467536096</v>
      </c>
      <c r="M95" s="23">
        <v>0</v>
      </c>
      <c r="N95" s="23">
        <v>0</v>
      </c>
      <c r="O95" s="23">
        <v>6532.1589999999997</v>
      </c>
      <c r="P95" s="23">
        <f>O95+N95+M95+1</f>
        <v>6533.1589999999997</v>
      </c>
      <c r="Q95" s="23">
        <f>L95/P95</f>
        <v>200.03039062015935</v>
      </c>
      <c r="R95" s="23">
        <f t="shared" si="8"/>
        <v>0.73959218922115877</v>
      </c>
    </row>
    <row r="96" spans="1:18" x14ac:dyDescent="0.25">
      <c r="A96" s="23" t="s">
        <v>217</v>
      </c>
      <c r="B96" s="23" t="s">
        <v>218</v>
      </c>
      <c r="C96" s="23">
        <v>9540.6343488832281</v>
      </c>
      <c r="D96" s="23">
        <v>2</v>
      </c>
      <c r="E96" s="23">
        <v>1</v>
      </c>
      <c r="F96" s="23">
        <v>1</v>
      </c>
      <c r="G96" s="23">
        <v>41.032299999999999</v>
      </c>
      <c r="H96" s="23">
        <v>0</v>
      </c>
      <c r="I96" s="23">
        <v>4</v>
      </c>
      <c r="J96" s="23">
        <v>0</v>
      </c>
      <c r="K96" s="23">
        <f t="shared" si="6"/>
        <v>55.032299999999999</v>
      </c>
      <c r="L96" s="23">
        <f t="shared" si="7"/>
        <v>525043.05167804647</v>
      </c>
      <c r="M96" s="23">
        <v>0</v>
      </c>
      <c r="N96" s="23">
        <v>0</v>
      </c>
      <c r="O96" s="23">
        <v>8995.2430000000004</v>
      </c>
      <c r="P96" s="23">
        <f>O96+N96+M96+1</f>
        <v>8996.2430000000004</v>
      </c>
      <c r="Q96" s="23">
        <f>L96/P96</f>
        <v>58.362479946133789</v>
      </c>
      <c r="R96" s="23">
        <f t="shared" si="8"/>
        <v>0.21578938169301809</v>
      </c>
    </row>
    <row r="97" spans="1:18" x14ac:dyDescent="0.25">
      <c r="A97" s="23" t="s">
        <v>357</v>
      </c>
      <c r="B97" s="23" t="s">
        <v>358</v>
      </c>
      <c r="C97" s="23">
        <v>830.55740881650502</v>
      </c>
      <c r="D97" s="23">
        <v>1</v>
      </c>
      <c r="E97" s="23">
        <v>1</v>
      </c>
      <c r="F97" s="23">
        <v>1</v>
      </c>
      <c r="G97" s="23">
        <v>21.206700000000001</v>
      </c>
      <c r="H97" s="23">
        <v>3</v>
      </c>
      <c r="I97" s="23">
        <v>4</v>
      </c>
      <c r="J97" s="23">
        <v>0</v>
      </c>
      <c r="K97" s="23">
        <f t="shared" si="6"/>
        <v>23.206700000000001</v>
      </c>
      <c r="L97" s="23">
        <f t="shared" si="7"/>
        <v>19274.496619181988</v>
      </c>
      <c r="M97" s="23">
        <v>0</v>
      </c>
      <c r="N97" s="23">
        <v>0</v>
      </c>
      <c r="O97" s="23">
        <v>16622.77</v>
      </c>
      <c r="P97" s="23">
        <f>O97+N97+M97+1</f>
        <v>16623.77</v>
      </c>
      <c r="Q97" s="23">
        <f>L97/P97</f>
        <v>1.159453999855748</v>
      </c>
      <c r="R97" s="23">
        <f t="shared" si="8"/>
        <v>4.2869641927706136E-3</v>
      </c>
    </row>
    <row r="98" spans="1:18" x14ac:dyDescent="0.25">
      <c r="A98" s="23" t="s">
        <v>151</v>
      </c>
      <c r="B98" s="23" t="s">
        <v>152</v>
      </c>
      <c r="C98" s="23">
        <v>27239.070104937549</v>
      </c>
      <c r="D98" s="23">
        <v>2</v>
      </c>
      <c r="E98" s="23">
        <v>1</v>
      </c>
      <c r="F98" s="23">
        <v>1</v>
      </c>
      <c r="G98" s="23">
        <v>140.75700000000001</v>
      </c>
      <c r="H98" s="23">
        <v>0</v>
      </c>
      <c r="I98" s="23">
        <v>3</v>
      </c>
      <c r="J98" s="23">
        <v>1</v>
      </c>
      <c r="K98" s="23">
        <f t="shared" si="6"/>
        <v>154.75700000000001</v>
      </c>
      <c r="L98" s="23">
        <f t="shared" si="7"/>
        <v>4215436.7722298205</v>
      </c>
      <c r="M98" s="23">
        <v>1</v>
      </c>
      <c r="N98" s="23">
        <v>0</v>
      </c>
      <c r="O98" s="23">
        <v>15962.62</v>
      </c>
      <c r="P98" s="23">
        <f>O98+N98+M98+1</f>
        <v>15964.62</v>
      </c>
      <c r="Q98" s="23">
        <f>L98/P98</f>
        <v>264.04867589894531</v>
      </c>
      <c r="R98" s="23">
        <f t="shared" si="8"/>
        <v>0.97629334054486294</v>
      </c>
    </row>
    <row r="99" spans="1:18" x14ac:dyDescent="0.25">
      <c r="A99" s="23" t="s">
        <v>378</v>
      </c>
      <c r="B99" s="23" t="s">
        <v>379</v>
      </c>
      <c r="C99" s="23">
        <v>1578.1141735594856</v>
      </c>
      <c r="D99" s="23">
        <v>1</v>
      </c>
      <c r="E99" s="23">
        <v>1</v>
      </c>
      <c r="F99" s="23">
        <v>1</v>
      </c>
      <c r="G99" s="23">
        <v>2.69068</v>
      </c>
      <c r="H99" s="23">
        <v>1</v>
      </c>
      <c r="I99" s="23">
        <v>4</v>
      </c>
      <c r="J99" s="23">
        <v>0</v>
      </c>
      <c r="K99" s="23">
        <f t="shared" si="6"/>
        <v>10.69068</v>
      </c>
      <c r="L99" s="23">
        <f t="shared" si="7"/>
        <v>16871.113632988923</v>
      </c>
      <c r="M99" s="23">
        <v>0</v>
      </c>
      <c r="N99" s="23">
        <v>0</v>
      </c>
      <c r="O99" s="23">
        <v>17624.29</v>
      </c>
      <c r="P99" s="23">
        <f>O99+N99+M99+1</f>
        <v>17625.29</v>
      </c>
      <c r="Q99" s="23">
        <f>L99/P99</f>
        <v>0.95721055557037205</v>
      </c>
      <c r="R99" s="23">
        <f t="shared" si="8"/>
        <v>3.5391894608865766E-3</v>
      </c>
    </row>
    <row r="100" spans="1:18" x14ac:dyDescent="0.25">
      <c r="A100" s="23" t="s">
        <v>167</v>
      </c>
      <c r="B100" s="23" t="s">
        <v>168</v>
      </c>
      <c r="C100" s="23">
        <v>10484.908362041104</v>
      </c>
      <c r="D100" s="23">
        <v>1</v>
      </c>
      <c r="E100" s="23">
        <v>1</v>
      </c>
      <c r="F100" s="23">
        <v>1</v>
      </c>
      <c r="G100" s="23">
        <v>102.45</v>
      </c>
      <c r="H100" s="23">
        <v>0</v>
      </c>
      <c r="I100" s="23">
        <v>3</v>
      </c>
      <c r="J100" s="23">
        <v>1</v>
      </c>
      <c r="K100" s="23">
        <f t="shared" si="6"/>
        <v>113.45</v>
      </c>
      <c r="L100" s="23">
        <f t="shared" si="7"/>
        <v>1189512.8536735633</v>
      </c>
      <c r="M100" s="23">
        <v>1</v>
      </c>
      <c r="N100" s="23">
        <v>0</v>
      </c>
      <c r="O100" s="23">
        <v>8879.7250000000004</v>
      </c>
      <c r="P100" s="23">
        <f>O100+N100+M100+1</f>
        <v>8881.7250000000004</v>
      </c>
      <c r="Q100" s="23">
        <f>L100/P100</f>
        <v>133.92813374356481</v>
      </c>
      <c r="R100" s="23">
        <f t="shared" si="8"/>
        <v>0.49518576315635426</v>
      </c>
    </row>
    <row r="101" spans="1:18" x14ac:dyDescent="0.25">
      <c r="A101" s="23" t="s">
        <v>211</v>
      </c>
      <c r="B101" s="23" t="s">
        <v>212</v>
      </c>
      <c r="C101" s="23">
        <v>9278.4181683376264</v>
      </c>
      <c r="D101" s="23">
        <v>1</v>
      </c>
      <c r="E101" s="23">
        <v>1</v>
      </c>
      <c r="F101" s="23">
        <v>1</v>
      </c>
      <c r="G101" s="23">
        <v>30.5778</v>
      </c>
      <c r="H101" s="23">
        <v>3</v>
      </c>
      <c r="I101" s="23">
        <v>4</v>
      </c>
      <c r="J101" s="23">
        <v>1</v>
      </c>
      <c r="K101" s="23">
        <f t="shared" si="6"/>
        <v>31.577799999999996</v>
      </c>
      <c r="L101" s="23">
        <f t="shared" si="7"/>
        <v>292992.03323613189</v>
      </c>
      <c r="M101" s="23">
        <v>0</v>
      </c>
      <c r="N101" s="23">
        <v>0</v>
      </c>
      <c r="O101" s="23">
        <v>13185.67</v>
      </c>
      <c r="P101" s="23">
        <f>O101+N101+M101+1</f>
        <v>13186.67</v>
      </c>
      <c r="Q101" s="23">
        <f>L101/P101</f>
        <v>22.218803779584373</v>
      </c>
      <c r="R101" s="23">
        <f t="shared" si="8"/>
        <v>8.2151785427559118E-2</v>
      </c>
    </row>
    <row r="102" spans="1:18" x14ac:dyDescent="0.25">
      <c r="A102" s="23" t="s">
        <v>371</v>
      </c>
      <c r="B102" s="23" t="s">
        <v>372</v>
      </c>
      <c r="C102" s="23">
        <v>3509.6934502581439</v>
      </c>
      <c r="D102" s="23">
        <v>1</v>
      </c>
      <c r="E102" s="23">
        <v>1</v>
      </c>
      <c r="F102" s="23">
        <v>1</v>
      </c>
      <c r="G102" s="23">
        <v>31.673200000000001</v>
      </c>
      <c r="H102" s="23">
        <v>1</v>
      </c>
      <c r="I102" s="23">
        <v>4</v>
      </c>
      <c r="J102" s="23">
        <v>1</v>
      </c>
      <c r="K102" s="23">
        <f t="shared" si="6"/>
        <v>38.673200000000001</v>
      </c>
      <c r="L102" s="23">
        <f t="shared" si="7"/>
        <v>135731.07674052325</v>
      </c>
      <c r="M102" s="23">
        <v>0</v>
      </c>
      <c r="N102" s="23">
        <v>0</v>
      </c>
      <c r="O102" s="23">
        <v>14992.39</v>
      </c>
      <c r="P102" s="23">
        <f>O102+N102+M102+1</f>
        <v>14993.39</v>
      </c>
      <c r="Q102" s="23">
        <f>L102/P102</f>
        <v>9.0527276847012743</v>
      </c>
      <c r="R102" s="23">
        <f t="shared" si="8"/>
        <v>3.3471547328351031E-2</v>
      </c>
    </row>
    <row r="103" spans="1:18" x14ac:dyDescent="0.25">
      <c r="A103" s="23" t="s">
        <v>295</v>
      </c>
      <c r="B103" s="23" t="s">
        <v>296</v>
      </c>
      <c r="C103" s="23">
        <v>3669.4175403988029</v>
      </c>
      <c r="D103" s="23">
        <v>1</v>
      </c>
      <c r="E103" s="23">
        <v>1</v>
      </c>
      <c r="F103" s="23">
        <v>1</v>
      </c>
      <c r="G103" s="23">
        <v>47.987499999999997</v>
      </c>
      <c r="H103" s="23">
        <v>0</v>
      </c>
      <c r="I103" s="23">
        <v>4</v>
      </c>
      <c r="J103" s="23">
        <v>1</v>
      </c>
      <c r="K103" s="23">
        <f t="shared" si="6"/>
        <v>57.987499999999997</v>
      </c>
      <c r="L103" s="23">
        <f t="shared" si="7"/>
        <v>212780.34962387558</v>
      </c>
      <c r="M103" s="23">
        <v>0</v>
      </c>
      <c r="N103" s="23">
        <v>0</v>
      </c>
      <c r="O103" s="23">
        <v>10168.99</v>
      </c>
      <c r="P103" s="23">
        <f>O103+N103+M103+1</f>
        <v>10169.99</v>
      </c>
      <c r="Q103" s="23">
        <f>L103/P103</f>
        <v>20.922375501241945</v>
      </c>
      <c r="R103" s="23">
        <f t="shared" si="8"/>
        <v>7.7358372658755253E-2</v>
      </c>
    </row>
    <row r="104" spans="1:18" x14ac:dyDescent="0.25">
      <c r="A104" s="23" t="s">
        <v>225</v>
      </c>
      <c r="B104" s="23" t="s">
        <v>226</v>
      </c>
      <c r="C104" s="23">
        <v>911.44426652125844</v>
      </c>
      <c r="D104" s="23">
        <v>2</v>
      </c>
      <c r="E104" s="23">
        <v>1</v>
      </c>
      <c r="F104" s="23">
        <v>1</v>
      </c>
      <c r="G104" s="23">
        <v>83.411799999999999</v>
      </c>
      <c r="H104" s="23">
        <v>1</v>
      </c>
      <c r="I104" s="23">
        <v>4</v>
      </c>
      <c r="J104" s="23">
        <v>1</v>
      </c>
      <c r="K104" s="23">
        <f t="shared" si="6"/>
        <v>93.411799999999999</v>
      </c>
      <c r="L104" s="23">
        <f t="shared" si="7"/>
        <v>85139.649535430493</v>
      </c>
      <c r="M104" s="23">
        <v>0</v>
      </c>
      <c r="N104" s="23">
        <v>0</v>
      </c>
      <c r="O104" s="23">
        <v>9696.4380000000001</v>
      </c>
      <c r="P104" s="23">
        <f>O104+N104+M104+1</f>
        <v>9697.4380000000001</v>
      </c>
      <c r="Q104" s="23">
        <f>L104/P104</f>
        <v>8.7796023584198721</v>
      </c>
      <c r="R104" s="23">
        <f t="shared" si="8"/>
        <v>3.246169398871631E-2</v>
      </c>
    </row>
    <row r="105" spans="1:18" x14ac:dyDescent="0.25">
      <c r="A105" s="23" t="s">
        <v>285</v>
      </c>
      <c r="B105" s="23" t="s">
        <v>286</v>
      </c>
      <c r="C105" s="23">
        <v>48675.222335021259</v>
      </c>
      <c r="D105" s="23">
        <v>1</v>
      </c>
      <c r="E105" s="23">
        <v>0</v>
      </c>
      <c r="F105" s="23">
        <v>1</v>
      </c>
      <c r="G105" s="23">
        <v>96.977500000000006</v>
      </c>
      <c r="H105" s="23">
        <v>0</v>
      </c>
      <c r="I105" s="23">
        <v>1</v>
      </c>
      <c r="J105" s="23">
        <v>1</v>
      </c>
      <c r="K105" s="23">
        <f t="shared" si="6"/>
        <v>108.97750000000001</v>
      </c>
      <c r="L105" s="23">
        <f t="shared" si="7"/>
        <v>5304504.0420147795</v>
      </c>
      <c r="M105" s="23">
        <v>0</v>
      </c>
      <c r="N105" s="23">
        <v>0</v>
      </c>
      <c r="O105" s="23">
        <v>16644.240000000002</v>
      </c>
      <c r="P105" s="23">
        <f>O105+N105+M105+1</f>
        <v>16645.240000000002</v>
      </c>
      <c r="Q105" s="23">
        <f>L105/P105</f>
        <v>318.67993744847047</v>
      </c>
      <c r="R105" s="23">
        <f t="shared" si="8"/>
        <v>1.1782869186409655</v>
      </c>
    </row>
    <row r="106" spans="1:18" x14ac:dyDescent="0.25">
      <c r="A106" s="23" t="s">
        <v>247</v>
      </c>
      <c r="B106" s="23" t="s">
        <v>248</v>
      </c>
      <c r="C106" s="23">
        <v>2159.1630793598388</v>
      </c>
      <c r="D106" s="23">
        <v>1</v>
      </c>
      <c r="E106" s="23">
        <v>1</v>
      </c>
      <c r="F106" s="23">
        <v>1</v>
      </c>
      <c r="G106" s="23">
        <v>35.430100000000003</v>
      </c>
      <c r="H106" s="23">
        <v>1</v>
      </c>
      <c r="I106" s="23">
        <v>4</v>
      </c>
      <c r="J106" s="23">
        <v>0</v>
      </c>
      <c r="K106" s="23">
        <f t="shared" si="6"/>
        <v>43.430100000000003</v>
      </c>
      <c r="L106" s="23">
        <f t="shared" si="7"/>
        <v>93772.668452905738</v>
      </c>
      <c r="M106" s="23">
        <v>0</v>
      </c>
      <c r="N106" s="23">
        <v>0</v>
      </c>
      <c r="O106" s="23">
        <v>13914.87</v>
      </c>
      <c r="P106" s="23">
        <f>O106+N106+M106+1</f>
        <v>13915.87</v>
      </c>
      <c r="Q106" s="23">
        <f>L106/P106</f>
        <v>6.7385415682171317</v>
      </c>
      <c r="R106" s="23">
        <f t="shared" si="8"/>
        <v>2.4915077629675025E-2</v>
      </c>
    </row>
    <row r="107" spans="1:18" x14ac:dyDescent="0.25">
      <c r="A107" s="23" t="s">
        <v>369</v>
      </c>
      <c r="B107" s="23" t="s">
        <v>370</v>
      </c>
      <c r="C107" s="23">
        <v>516.88824718094861</v>
      </c>
      <c r="D107" s="23">
        <v>1</v>
      </c>
      <c r="E107" s="23">
        <v>2</v>
      </c>
      <c r="F107" s="23">
        <v>1</v>
      </c>
      <c r="G107" s="23">
        <v>13.465999999999999</v>
      </c>
      <c r="H107" s="23">
        <v>2</v>
      </c>
      <c r="I107" s="23">
        <v>4</v>
      </c>
      <c r="J107" s="23">
        <v>1</v>
      </c>
      <c r="K107" s="23">
        <f t="shared" si="6"/>
        <v>18.466000000000001</v>
      </c>
      <c r="L107" s="23">
        <f t="shared" si="7"/>
        <v>9544.8583724433975</v>
      </c>
      <c r="M107" s="23">
        <v>0</v>
      </c>
      <c r="N107" s="23">
        <v>0</v>
      </c>
      <c r="O107" s="23">
        <v>15941.6</v>
      </c>
      <c r="P107" s="23">
        <f>O107+N107+M107+1</f>
        <v>15942.6</v>
      </c>
      <c r="Q107" s="23">
        <f>L107/P107</f>
        <v>0.59870148987263039</v>
      </c>
      <c r="R107" s="23">
        <f t="shared" si="8"/>
        <v>2.2136383587116918E-3</v>
      </c>
    </row>
    <row r="108" spans="1:18" x14ac:dyDescent="0.25">
      <c r="A108" s="23" t="s">
        <v>315</v>
      </c>
      <c r="B108" s="23" t="s">
        <v>316</v>
      </c>
      <c r="C108" s="23">
        <v>1968.559588305438</v>
      </c>
      <c r="D108" s="23">
        <v>2</v>
      </c>
      <c r="E108" s="23">
        <v>2</v>
      </c>
      <c r="F108" s="23">
        <v>1</v>
      </c>
      <c r="G108" s="23">
        <v>16.289100000000001</v>
      </c>
      <c r="H108" s="23">
        <v>1</v>
      </c>
      <c r="I108" s="23">
        <v>4</v>
      </c>
      <c r="J108" s="23">
        <v>1</v>
      </c>
      <c r="K108" s="23">
        <f t="shared" si="6"/>
        <v>27.289100000000001</v>
      </c>
      <c r="L108" s="23">
        <f t="shared" si="7"/>
        <v>53720.219461225926</v>
      </c>
      <c r="M108" s="23">
        <v>1</v>
      </c>
      <c r="N108" s="23">
        <v>0</v>
      </c>
      <c r="O108" s="23">
        <v>15205.16</v>
      </c>
      <c r="P108" s="23">
        <f>O108+N108+M108+1</f>
        <v>15207.16</v>
      </c>
      <c r="Q108" s="23">
        <f>L108/P108</f>
        <v>3.5325609424261946</v>
      </c>
      <c r="R108" s="23">
        <f t="shared" si="8"/>
        <v>1.3061287701664079E-2</v>
      </c>
    </row>
    <row r="109" spans="1:18" x14ac:dyDescent="0.25">
      <c r="A109" s="23" t="s">
        <v>171</v>
      </c>
      <c r="B109" s="23" t="s">
        <v>172</v>
      </c>
      <c r="C109" s="23">
        <v>15130.94374439421</v>
      </c>
      <c r="D109" s="23">
        <v>3</v>
      </c>
      <c r="E109" s="23">
        <v>1</v>
      </c>
      <c r="F109" s="23">
        <v>1</v>
      </c>
      <c r="G109" s="23">
        <v>53.420299999999997</v>
      </c>
      <c r="H109" s="23">
        <v>0</v>
      </c>
      <c r="I109" s="23">
        <v>3</v>
      </c>
      <c r="J109" s="23">
        <v>0</v>
      </c>
      <c r="K109" s="23">
        <f t="shared" si="6"/>
        <v>71.420299999999997</v>
      </c>
      <c r="L109" s="23">
        <f t="shared" si="7"/>
        <v>1080656.5415077577</v>
      </c>
      <c r="M109" s="23">
        <v>0</v>
      </c>
      <c r="N109" s="23">
        <v>0</v>
      </c>
      <c r="O109" s="23">
        <v>11549.48</v>
      </c>
      <c r="P109" s="23">
        <f>O109+N109+M109+1</f>
        <v>11550.48</v>
      </c>
      <c r="Q109" s="23">
        <f>L109/P109</f>
        <v>93.559448742195798</v>
      </c>
      <c r="R109" s="23">
        <f t="shared" si="8"/>
        <v>0.3459266229648193</v>
      </c>
    </row>
    <row r="110" spans="1:18" x14ac:dyDescent="0.25">
      <c r="A110" s="23" t="s">
        <v>191</v>
      </c>
      <c r="B110" s="23" t="s">
        <v>192</v>
      </c>
      <c r="C110" s="23">
        <v>15150.345612160991</v>
      </c>
      <c r="D110" s="23">
        <v>1</v>
      </c>
      <c r="E110" s="23">
        <v>1</v>
      </c>
      <c r="F110" s="23">
        <v>1</v>
      </c>
      <c r="G110" s="23">
        <v>61.484999999999999</v>
      </c>
      <c r="H110" s="23">
        <v>2</v>
      </c>
      <c r="I110" s="23">
        <v>4</v>
      </c>
      <c r="J110" s="23">
        <v>1</v>
      </c>
      <c r="K110" s="23">
        <f t="shared" si="6"/>
        <v>65.484999999999999</v>
      </c>
      <c r="L110" s="23">
        <f t="shared" si="7"/>
        <v>992120.38241236249</v>
      </c>
      <c r="M110" s="23">
        <v>0</v>
      </c>
      <c r="N110" s="23">
        <v>0</v>
      </c>
      <c r="O110" s="23">
        <v>14303.46</v>
      </c>
      <c r="P110" s="23">
        <f>O110+N110+M110+1</f>
        <v>14304.46</v>
      </c>
      <c r="Q110" s="23">
        <f>L110/P110</f>
        <v>69.357415967632647</v>
      </c>
      <c r="R110" s="23">
        <f t="shared" si="8"/>
        <v>0.25644204840668983</v>
      </c>
    </row>
    <row r="111" spans="1:18" x14ac:dyDescent="0.25">
      <c r="A111" s="23" t="s">
        <v>239</v>
      </c>
      <c r="B111" s="23" t="s">
        <v>240</v>
      </c>
      <c r="C111" s="23">
        <v>2695.2518833116014</v>
      </c>
      <c r="D111" s="23">
        <v>2</v>
      </c>
      <c r="E111" s="23">
        <v>1</v>
      </c>
      <c r="F111" s="23">
        <v>1</v>
      </c>
      <c r="G111" s="23">
        <v>32.620899999999999</v>
      </c>
      <c r="H111" s="23">
        <v>1</v>
      </c>
      <c r="I111" s="23">
        <v>4</v>
      </c>
      <c r="J111" s="23">
        <v>1</v>
      </c>
      <c r="K111" s="23">
        <f t="shared" si="6"/>
        <v>42.620899999999999</v>
      </c>
      <c r="L111" s="23">
        <f t="shared" si="7"/>
        <v>114874.06099343543</v>
      </c>
      <c r="M111" s="23">
        <v>1</v>
      </c>
      <c r="N111" s="23">
        <v>1</v>
      </c>
      <c r="O111" s="23">
        <v>2878.8130000000001</v>
      </c>
      <c r="P111" s="23">
        <f>O111+N111+M111+1</f>
        <v>2881.8130000000001</v>
      </c>
      <c r="Q111" s="23">
        <f>L111/P111</f>
        <v>39.861733219135118</v>
      </c>
      <c r="R111" s="23">
        <f t="shared" si="8"/>
        <v>0.14738473712063407</v>
      </c>
    </row>
    <row r="112" spans="1:18" x14ac:dyDescent="0.25">
      <c r="A112" s="23" t="s">
        <v>293</v>
      </c>
      <c r="B112" s="23" t="s">
        <v>294</v>
      </c>
      <c r="C112" s="23">
        <v>5680.5807682635259</v>
      </c>
      <c r="D112" s="23">
        <v>1</v>
      </c>
      <c r="E112" s="23">
        <v>1</v>
      </c>
      <c r="F112" s="23">
        <v>1</v>
      </c>
      <c r="G112" s="23">
        <v>25.215199999999999</v>
      </c>
      <c r="H112" s="23">
        <v>1</v>
      </c>
      <c r="I112" s="23">
        <v>4</v>
      </c>
      <c r="J112" s="23">
        <v>1</v>
      </c>
      <c r="K112" s="23">
        <f t="shared" si="6"/>
        <v>32.215199999999996</v>
      </c>
      <c r="L112" s="23">
        <f t="shared" si="7"/>
        <v>183001.04556576311</v>
      </c>
      <c r="M112" s="23">
        <v>0</v>
      </c>
      <c r="N112" s="23">
        <v>0</v>
      </c>
      <c r="O112" s="23">
        <v>12727.53</v>
      </c>
      <c r="P112" s="23">
        <f>O112+N112+M112+1</f>
        <v>12728.53</v>
      </c>
      <c r="Q112" s="23">
        <f>L112/P112</f>
        <v>14.377233314904636</v>
      </c>
      <c r="R112" s="23">
        <f t="shared" si="8"/>
        <v>5.3158369732454344E-2</v>
      </c>
    </row>
    <row r="113" spans="1:18" x14ac:dyDescent="0.25">
      <c r="A113" s="23" t="s">
        <v>257</v>
      </c>
      <c r="B113" s="23" t="s">
        <v>258</v>
      </c>
      <c r="C113" s="23">
        <v>6710.5080289603802</v>
      </c>
      <c r="D113" s="23">
        <v>1</v>
      </c>
      <c r="E113" s="23">
        <v>1</v>
      </c>
      <c r="F113" s="23">
        <v>1</v>
      </c>
      <c r="G113" s="23">
        <v>36.407200000000003</v>
      </c>
      <c r="H113" s="23">
        <v>1</v>
      </c>
      <c r="I113" s="23">
        <v>4</v>
      </c>
      <c r="J113" s="23">
        <v>1</v>
      </c>
      <c r="K113" s="23">
        <f t="shared" si="6"/>
        <v>43.407200000000003</v>
      </c>
      <c r="L113" s="23">
        <f t="shared" si="7"/>
        <v>291284.36411468906</v>
      </c>
      <c r="M113" s="23">
        <v>0</v>
      </c>
      <c r="N113" s="23">
        <v>0</v>
      </c>
      <c r="O113" s="23">
        <v>12861.16</v>
      </c>
      <c r="P113" s="23">
        <f>O113+N113+M113+1</f>
        <v>12862.16</v>
      </c>
      <c r="Q113" s="23">
        <f>L113/P113</f>
        <v>22.646613330473969</v>
      </c>
      <c r="R113" s="23">
        <f t="shared" si="8"/>
        <v>8.3733568082340726E-2</v>
      </c>
    </row>
    <row r="114" spans="1:18" x14ac:dyDescent="0.25">
      <c r="A114" s="23" t="s">
        <v>231</v>
      </c>
      <c r="B114" s="23" t="s">
        <v>232</v>
      </c>
      <c r="C114" s="23">
        <v>3123.2342294495061</v>
      </c>
      <c r="D114" s="23">
        <v>3</v>
      </c>
      <c r="E114" s="23">
        <v>2</v>
      </c>
      <c r="F114" s="23">
        <v>1</v>
      </c>
      <c r="G114" s="23">
        <v>66.111000000000004</v>
      </c>
      <c r="H114" s="23">
        <v>4</v>
      </c>
      <c r="I114" s="23">
        <v>4</v>
      </c>
      <c r="J114" s="23">
        <v>1</v>
      </c>
      <c r="K114" s="23">
        <f t="shared" si="6"/>
        <v>71.111000000000004</v>
      </c>
      <c r="L114" s="23">
        <f t="shared" si="7"/>
        <v>222096.30929038383</v>
      </c>
      <c r="M114" s="23">
        <v>1</v>
      </c>
      <c r="N114" s="23">
        <v>0</v>
      </c>
      <c r="O114" s="23">
        <v>6300.2820000000002</v>
      </c>
      <c r="P114" s="23">
        <f>O114+N114+M114+1</f>
        <v>6302.2820000000002</v>
      </c>
      <c r="Q114" s="23">
        <f>L114/P114</f>
        <v>35.240617492264519</v>
      </c>
      <c r="R114" s="23">
        <f t="shared" si="8"/>
        <v>0.13029862792250452</v>
      </c>
    </row>
    <row r="115" spans="1:18" x14ac:dyDescent="0.25">
      <c r="A115" s="23" t="s">
        <v>203</v>
      </c>
      <c r="B115" s="23" t="s">
        <v>204</v>
      </c>
      <c r="C115" s="23">
        <v>13861.309364823546</v>
      </c>
      <c r="D115" s="23">
        <v>1</v>
      </c>
      <c r="E115" s="23">
        <v>1</v>
      </c>
      <c r="F115" s="23">
        <v>2</v>
      </c>
      <c r="G115" s="23">
        <v>55.6892</v>
      </c>
      <c r="H115" s="23">
        <v>0</v>
      </c>
      <c r="I115" s="23">
        <v>2</v>
      </c>
      <c r="J115" s="23">
        <v>1</v>
      </c>
      <c r="K115" s="23">
        <f t="shared" si="6"/>
        <v>68.6892</v>
      </c>
      <c r="L115" s="23">
        <f t="shared" si="7"/>
        <v>952122.25122223748</v>
      </c>
      <c r="M115" s="23">
        <v>0</v>
      </c>
      <c r="N115" s="23">
        <v>0</v>
      </c>
      <c r="O115" s="23">
        <v>15575.86</v>
      </c>
      <c r="P115" s="23">
        <f>O115+N115+M115+1</f>
        <v>15576.86</v>
      </c>
      <c r="Q115" s="23">
        <f>L115/P115</f>
        <v>61.12414512438562</v>
      </c>
      <c r="R115" s="23">
        <f t="shared" si="8"/>
        <v>0.22600036007858576</v>
      </c>
    </row>
    <row r="116" spans="1:18" x14ac:dyDescent="0.25">
      <c r="A116" s="23" t="s">
        <v>137</v>
      </c>
      <c r="B116" s="23" t="s">
        <v>138</v>
      </c>
      <c r="C116" s="23">
        <v>21490.429863103967</v>
      </c>
      <c r="D116" s="23">
        <v>1</v>
      </c>
      <c r="E116" s="23">
        <v>1</v>
      </c>
      <c r="F116" s="23">
        <v>1</v>
      </c>
      <c r="G116" s="23">
        <v>84.838399999999993</v>
      </c>
      <c r="H116" s="23">
        <v>0</v>
      </c>
      <c r="I116" s="23">
        <v>2</v>
      </c>
      <c r="J116" s="23">
        <v>1</v>
      </c>
      <c r="K116" s="23">
        <f t="shared" si="6"/>
        <v>96.838399999999993</v>
      </c>
      <c r="L116" s="23">
        <f t="shared" si="7"/>
        <v>2081098.8432552072</v>
      </c>
      <c r="M116" s="23">
        <v>0</v>
      </c>
      <c r="N116" s="23">
        <v>0</v>
      </c>
      <c r="O116" s="23">
        <v>18069.91</v>
      </c>
      <c r="P116" s="23">
        <f>O116+N116+M116+1</f>
        <v>18070.91</v>
      </c>
      <c r="Q116" s="23">
        <f>L116/P116</f>
        <v>115.16292446009676</v>
      </c>
      <c r="R116" s="23">
        <f t="shared" si="8"/>
        <v>0.42580329496177061</v>
      </c>
    </row>
    <row r="117" spans="1:18" x14ac:dyDescent="0.25">
      <c r="A117" s="23" t="s">
        <v>129</v>
      </c>
      <c r="B117" s="23" t="s">
        <v>130</v>
      </c>
      <c r="C117" s="23">
        <v>61264.396477797905</v>
      </c>
      <c r="D117" s="23">
        <v>1</v>
      </c>
      <c r="E117" s="23">
        <v>1</v>
      </c>
      <c r="F117" s="23">
        <v>1</v>
      </c>
      <c r="G117" s="23">
        <v>88.527199999999993</v>
      </c>
      <c r="H117" s="23">
        <v>0</v>
      </c>
      <c r="I117" s="23">
        <v>2</v>
      </c>
      <c r="J117" s="23">
        <v>1</v>
      </c>
      <c r="K117" s="23">
        <f t="shared" si="6"/>
        <v>100.52719999999999</v>
      </c>
      <c r="L117" s="23">
        <f t="shared" si="7"/>
        <v>6158738.2376028849</v>
      </c>
      <c r="M117" s="23">
        <v>0</v>
      </c>
      <c r="N117" s="23">
        <v>0</v>
      </c>
      <c r="O117" s="23">
        <v>12257.15</v>
      </c>
      <c r="P117" s="23">
        <f>O117+N117+M117+1</f>
        <v>12258.15</v>
      </c>
      <c r="Q117" s="23">
        <f>L117/P117</f>
        <v>502.419878823712</v>
      </c>
      <c r="R117" s="23">
        <f t="shared" si="8"/>
        <v>1.857646815243531</v>
      </c>
    </row>
    <row r="118" spans="1:18" x14ac:dyDescent="0.25">
      <c r="A118" s="23" t="s">
        <v>251</v>
      </c>
      <c r="B118" s="23" t="s">
        <v>252</v>
      </c>
      <c r="C118" s="23">
        <v>10720.3325853448</v>
      </c>
      <c r="D118" s="23">
        <v>1</v>
      </c>
      <c r="E118" s="23">
        <v>2</v>
      </c>
      <c r="F118" s="23">
        <v>1</v>
      </c>
      <c r="G118" s="23">
        <v>48.432099999999998</v>
      </c>
      <c r="H118" s="23">
        <v>4</v>
      </c>
      <c r="I118" s="23">
        <v>4</v>
      </c>
      <c r="J118" s="23">
        <v>1</v>
      </c>
      <c r="K118" s="23">
        <f t="shared" si="6"/>
        <v>47.432099999999998</v>
      </c>
      <c r="L118" s="23">
        <f t="shared" si="7"/>
        <v>508487.88722133311</v>
      </c>
      <c r="M118" s="23">
        <v>0</v>
      </c>
      <c r="N118" s="23">
        <v>0</v>
      </c>
      <c r="O118" s="23">
        <v>14491.46</v>
      </c>
      <c r="P118" s="23">
        <f>O118+N118+M118+1</f>
        <v>14492.46</v>
      </c>
      <c r="Q118" s="23">
        <f>L118/P118</f>
        <v>35.086375068230872</v>
      </c>
      <c r="R118" s="23">
        <f t="shared" si="8"/>
        <v>0.12972833212041088</v>
      </c>
    </row>
    <row r="119" spans="1:18" x14ac:dyDescent="0.25">
      <c r="A119" s="23" t="s">
        <v>193</v>
      </c>
      <c r="B119" s="23" t="s">
        <v>194</v>
      </c>
      <c r="C119" s="23">
        <v>4258.4862696525852</v>
      </c>
      <c r="D119" s="23">
        <v>2</v>
      </c>
      <c r="E119" s="23">
        <v>1</v>
      </c>
      <c r="F119" s="23">
        <v>1</v>
      </c>
      <c r="G119" s="23">
        <v>43.829599999999999</v>
      </c>
      <c r="H119" s="23">
        <v>0</v>
      </c>
      <c r="I119" s="23">
        <v>3</v>
      </c>
      <c r="J119" s="23">
        <v>1</v>
      </c>
      <c r="K119" s="23">
        <f t="shared" si="6"/>
        <v>57.829599999999999</v>
      </c>
      <c r="L119" s="23">
        <f t="shared" si="7"/>
        <v>246266.55757950112</v>
      </c>
      <c r="M119" s="23">
        <v>1</v>
      </c>
      <c r="N119" s="23">
        <v>0</v>
      </c>
      <c r="O119" s="23">
        <v>3294.84</v>
      </c>
      <c r="P119" s="23">
        <f>O119+N119+M119+1</f>
        <v>3296.84</v>
      </c>
      <c r="Q119" s="23">
        <f>L119/P119</f>
        <v>74.697758332069839</v>
      </c>
      <c r="R119" s="23">
        <f t="shared" si="8"/>
        <v>0.27618742553793135</v>
      </c>
    </row>
    <row r="120" spans="1:18" x14ac:dyDescent="0.25">
      <c r="A120" s="23" t="s">
        <v>177</v>
      </c>
      <c r="B120" s="23" t="s">
        <v>178</v>
      </c>
      <c r="C120" s="23">
        <v>20803.742565732384</v>
      </c>
      <c r="D120" s="23">
        <v>1</v>
      </c>
      <c r="E120" s="23">
        <v>1</v>
      </c>
      <c r="F120" s="23">
        <v>1</v>
      </c>
      <c r="G120" s="23">
        <v>38.353299999999997</v>
      </c>
      <c r="H120" s="23">
        <v>0</v>
      </c>
      <c r="I120" s="23">
        <v>3</v>
      </c>
      <c r="J120" s="23">
        <v>1</v>
      </c>
      <c r="K120" s="23">
        <f t="shared" si="6"/>
        <v>49.353299999999997</v>
      </c>
      <c r="L120" s="23">
        <f t="shared" si="7"/>
        <v>1026733.34796936</v>
      </c>
      <c r="M120" s="23">
        <v>0</v>
      </c>
      <c r="N120" s="23">
        <v>0</v>
      </c>
      <c r="O120" s="23">
        <v>12640.23</v>
      </c>
      <c r="P120" s="23">
        <f>O120+N120+M120+1</f>
        <v>12641.23</v>
      </c>
      <c r="Q120" s="23">
        <f>L120/P120</f>
        <v>81.221000485661605</v>
      </c>
      <c r="R120" s="23">
        <f t="shared" si="8"/>
        <v>0.30030645530254385</v>
      </c>
    </row>
    <row r="121" spans="1:18" x14ac:dyDescent="0.25">
      <c r="A121" s="23" t="s">
        <v>321</v>
      </c>
      <c r="B121" s="23" t="s">
        <v>322</v>
      </c>
      <c r="C121" s="23">
        <v>1361.6995877849672</v>
      </c>
      <c r="D121" s="23">
        <v>1</v>
      </c>
      <c r="E121" s="23">
        <v>1</v>
      </c>
      <c r="F121" s="23">
        <v>1</v>
      </c>
      <c r="G121" s="23">
        <v>27.7394</v>
      </c>
      <c r="H121" s="23">
        <v>2</v>
      </c>
      <c r="I121" s="23">
        <v>3</v>
      </c>
      <c r="J121" s="23">
        <v>1</v>
      </c>
      <c r="K121" s="23">
        <f t="shared" si="6"/>
        <v>32.739400000000003</v>
      </c>
      <c r="L121" s="23">
        <f t="shared" si="7"/>
        <v>44581.227484327159</v>
      </c>
      <c r="M121" s="23">
        <v>0</v>
      </c>
      <c r="N121" s="23">
        <v>0</v>
      </c>
      <c r="O121" s="23">
        <v>17371.34</v>
      </c>
      <c r="P121" s="23">
        <f>O121+N121+M121+1</f>
        <v>17372.34</v>
      </c>
      <c r="Q121" s="23">
        <f>L121/P121</f>
        <v>2.5662189137633247</v>
      </c>
      <c r="R121" s="23">
        <f t="shared" si="8"/>
        <v>9.4883355402480673E-3</v>
      </c>
    </row>
    <row r="122" spans="1:18" x14ac:dyDescent="0.25">
      <c r="A122" s="23" t="s">
        <v>141</v>
      </c>
      <c r="B122" s="23" t="s">
        <v>142</v>
      </c>
      <c r="C122" s="23">
        <v>15906.083920478664</v>
      </c>
      <c r="D122" s="23">
        <v>2</v>
      </c>
      <c r="E122" s="23">
        <v>1</v>
      </c>
      <c r="F122" s="23">
        <v>1</v>
      </c>
      <c r="G122" s="23">
        <v>67.585800000000006</v>
      </c>
      <c r="H122" s="23">
        <v>0</v>
      </c>
      <c r="I122" s="23">
        <v>3</v>
      </c>
      <c r="J122" s="23">
        <v>1</v>
      </c>
      <c r="K122" s="23">
        <f t="shared" si="6"/>
        <v>81.585800000000006</v>
      </c>
      <c r="L122" s="23">
        <f t="shared" si="7"/>
        <v>1297710.5815193884</v>
      </c>
      <c r="M122" s="23">
        <v>1</v>
      </c>
      <c r="N122" s="23">
        <v>0</v>
      </c>
      <c r="O122" s="23">
        <v>10050.98</v>
      </c>
      <c r="P122" s="23">
        <f>O122+N122+M122+1</f>
        <v>10052.98</v>
      </c>
      <c r="Q122" s="23">
        <f>L122/P122</f>
        <v>129.08715440788586</v>
      </c>
      <c r="R122" s="23">
        <f t="shared" si="8"/>
        <v>0.47728673044562997</v>
      </c>
    </row>
    <row r="123" spans="1:18" x14ac:dyDescent="0.25">
      <c r="A123" s="23" t="s">
        <v>337</v>
      </c>
      <c r="B123" s="23" t="s">
        <v>338</v>
      </c>
      <c r="C123" s="23">
        <v>499.38070781975983</v>
      </c>
      <c r="D123" s="23">
        <v>2</v>
      </c>
      <c r="E123" s="23">
        <v>1</v>
      </c>
      <c r="F123" s="23">
        <v>1</v>
      </c>
      <c r="G123" s="23">
        <v>18.605699999999999</v>
      </c>
      <c r="H123" s="23">
        <v>2</v>
      </c>
      <c r="I123" s="23">
        <v>4</v>
      </c>
      <c r="J123" s="23">
        <v>0</v>
      </c>
      <c r="K123" s="23">
        <f t="shared" si="6"/>
        <v>26.605699999999999</v>
      </c>
      <c r="L123" s="23">
        <f t="shared" si="7"/>
        <v>13286.373298040184</v>
      </c>
      <c r="M123" s="23">
        <v>1</v>
      </c>
      <c r="N123" s="23">
        <v>0</v>
      </c>
      <c r="O123" s="23">
        <v>16555.27</v>
      </c>
      <c r="P123" s="23">
        <f>O123+N123+M123+1</f>
        <v>16557.27</v>
      </c>
      <c r="Q123" s="23">
        <f>L123/P123</f>
        <v>0.80244951601563441</v>
      </c>
      <c r="R123" s="23">
        <f t="shared" si="8"/>
        <v>2.9669761302243344E-3</v>
      </c>
    </row>
    <row r="124" spans="1:18" x14ac:dyDescent="0.25">
      <c r="A124" s="23" t="s">
        <v>103</v>
      </c>
      <c r="B124" s="23" t="s">
        <v>104</v>
      </c>
      <c r="C124" s="23">
        <v>60913.745333493964</v>
      </c>
      <c r="D124" s="23">
        <v>2</v>
      </c>
      <c r="E124" s="23">
        <v>0</v>
      </c>
      <c r="F124" s="23">
        <v>1</v>
      </c>
      <c r="G124" s="23">
        <v>121.621</v>
      </c>
      <c r="H124" s="23">
        <v>0</v>
      </c>
      <c r="I124" s="23">
        <v>1</v>
      </c>
      <c r="J124" s="23">
        <v>1</v>
      </c>
      <c r="K124" s="23">
        <f t="shared" si="6"/>
        <v>136.62099999999998</v>
      </c>
      <c r="L124" s="23">
        <f t="shared" si="7"/>
        <v>8322096.8012072779</v>
      </c>
      <c r="M124" s="23">
        <v>1</v>
      </c>
      <c r="N124" s="23">
        <v>0</v>
      </c>
      <c r="O124" s="23">
        <v>6217.6660000000002</v>
      </c>
      <c r="P124" s="23">
        <f>O124+N124+M124+1</f>
        <v>6219.6660000000002</v>
      </c>
      <c r="Q124" s="23">
        <f>L124/P124</f>
        <v>1338.0295342559034</v>
      </c>
      <c r="R124" s="23">
        <f t="shared" si="8"/>
        <v>4.9472292155947937</v>
      </c>
    </row>
    <row r="125" spans="1:18" x14ac:dyDescent="0.25">
      <c r="A125" s="23" t="s">
        <v>187</v>
      </c>
      <c r="B125" s="23" t="s">
        <v>188</v>
      </c>
      <c r="C125" s="23">
        <v>17554.308321044358</v>
      </c>
      <c r="D125" s="23">
        <v>1</v>
      </c>
      <c r="E125" s="23">
        <v>1</v>
      </c>
      <c r="F125" s="23">
        <v>1</v>
      </c>
      <c r="G125" s="23">
        <v>53.104999999999997</v>
      </c>
      <c r="H125" s="23">
        <v>0</v>
      </c>
      <c r="I125" s="23">
        <v>3</v>
      </c>
      <c r="J125" s="23">
        <v>1</v>
      </c>
      <c r="K125" s="23">
        <f t="shared" si="6"/>
        <v>64.10499999999999</v>
      </c>
      <c r="L125" s="23">
        <f t="shared" si="7"/>
        <v>1125318.9349205485</v>
      </c>
      <c r="M125" s="23">
        <v>0</v>
      </c>
      <c r="N125" s="23">
        <v>0</v>
      </c>
      <c r="O125" s="23">
        <v>15872.67</v>
      </c>
      <c r="P125" s="23">
        <f>O125+N125+M125+1</f>
        <v>15873.67</v>
      </c>
      <c r="Q125" s="23">
        <f>L125/P125</f>
        <v>70.892171433609775</v>
      </c>
      <c r="R125" s="23">
        <f t="shared" si="8"/>
        <v>0.26211665190809785</v>
      </c>
    </row>
    <row r="126" spans="1:18" x14ac:dyDescent="0.25">
      <c r="A126" s="23" t="s">
        <v>169</v>
      </c>
      <c r="B126" s="23" t="s">
        <v>170</v>
      </c>
      <c r="C126" s="23">
        <v>23500.752230870352</v>
      </c>
      <c r="D126" s="23">
        <v>1</v>
      </c>
      <c r="E126" s="23">
        <v>1</v>
      </c>
      <c r="F126" s="23">
        <v>1</v>
      </c>
      <c r="G126" s="23">
        <v>55.094200000000001</v>
      </c>
      <c r="H126" s="23">
        <v>0</v>
      </c>
      <c r="I126" s="23">
        <v>3</v>
      </c>
      <c r="J126" s="23">
        <v>1</v>
      </c>
      <c r="K126" s="23">
        <f t="shared" si="6"/>
        <v>66.094200000000001</v>
      </c>
      <c r="L126" s="23">
        <f t="shared" si="7"/>
        <v>1553263.4180975913</v>
      </c>
      <c r="M126" s="23">
        <v>0</v>
      </c>
      <c r="N126" s="23">
        <v>0</v>
      </c>
      <c r="O126" s="23">
        <v>16081.15</v>
      </c>
      <c r="P126" s="23">
        <f>O126+N126+M126+1</f>
        <v>16082.15</v>
      </c>
      <c r="Q126" s="23">
        <f>L126/P126</f>
        <v>96.583069931420326</v>
      </c>
      <c r="R126" s="23">
        <f t="shared" si="8"/>
        <v>0.35710615727348588</v>
      </c>
    </row>
    <row r="127" spans="1:18" x14ac:dyDescent="0.25">
      <c r="A127" s="23" t="s">
        <v>227</v>
      </c>
      <c r="B127" s="23" t="s">
        <v>228</v>
      </c>
      <c r="C127" s="23">
        <v>2059.0454237007648</v>
      </c>
      <c r="D127" s="23">
        <v>2</v>
      </c>
      <c r="E127" s="23">
        <v>1</v>
      </c>
      <c r="F127" s="23">
        <v>1</v>
      </c>
      <c r="G127" s="23">
        <v>38.986199999999997</v>
      </c>
      <c r="H127" s="23">
        <v>0</v>
      </c>
      <c r="I127" s="23">
        <v>4</v>
      </c>
      <c r="J127" s="23">
        <v>1</v>
      </c>
      <c r="K127" s="23">
        <f t="shared" si="6"/>
        <v>51.986199999999997</v>
      </c>
      <c r="L127" s="23">
        <f t="shared" si="7"/>
        <v>107041.94720559269</v>
      </c>
      <c r="M127" s="23">
        <v>1</v>
      </c>
      <c r="N127" s="23">
        <v>0</v>
      </c>
      <c r="O127" s="23">
        <v>3077.9380000000001</v>
      </c>
      <c r="P127" s="23">
        <f>O127+N127+M127+1</f>
        <v>3079.9380000000001</v>
      </c>
      <c r="Q127" s="23">
        <f>L127/P127</f>
        <v>34.754578568007759</v>
      </c>
      <c r="R127" s="23">
        <f t="shared" si="8"/>
        <v>0.12850154803417715</v>
      </c>
    </row>
    <row r="128" spans="1:18" x14ac:dyDescent="0.25">
      <c r="A128" s="23" t="s">
        <v>165</v>
      </c>
      <c r="B128" s="23" t="s">
        <v>166</v>
      </c>
      <c r="C128" s="23">
        <v>6132.4798409720988</v>
      </c>
      <c r="D128" s="23">
        <v>2</v>
      </c>
      <c r="E128" s="23">
        <v>1</v>
      </c>
      <c r="F128" s="23">
        <v>1</v>
      </c>
      <c r="G128" s="23">
        <v>57.921900000000001</v>
      </c>
      <c r="H128" s="23">
        <v>2</v>
      </c>
      <c r="I128" s="23">
        <v>3</v>
      </c>
      <c r="J128" s="23">
        <v>1</v>
      </c>
      <c r="K128" s="23">
        <f t="shared" si="6"/>
        <v>65.921899999999994</v>
      </c>
      <c r="L128" s="23">
        <f t="shared" si="7"/>
        <v>404264.72282857855</v>
      </c>
      <c r="M128" s="23">
        <v>1</v>
      </c>
      <c r="N128" s="23">
        <v>0</v>
      </c>
      <c r="O128" s="23">
        <v>10827.98</v>
      </c>
      <c r="P128" s="23">
        <f>O128+N128+M128+1</f>
        <v>10829.98</v>
      </c>
      <c r="Q128" s="23">
        <f>L128/P128</f>
        <v>37.328298189708434</v>
      </c>
      <c r="R128" s="23">
        <f t="shared" si="8"/>
        <v>0.13801761668531348</v>
      </c>
    </row>
    <row r="129" spans="1:18" x14ac:dyDescent="0.25">
      <c r="A129" s="23" t="s">
        <v>131</v>
      </c>
      <c r="B129" s="23" t="s">
        <v>132</v>
      </c>
      <c r="C129" s="23">
        <v>28170.4345659807</v>
      </c>
      <c r="D129" s="23">
        <v>1</v>
      </c>
      <c r="E129" s="23">
        <v>0</v>
      </c>
      <c r="F129" s="23">
        <v>1</v>
      </c>
      <c r="G129" s="23">
        <v>96.812799999999996</v>
      </c>
      <c r="H129" s="23">
        <v>1</v>
      </c>
      <c r="I129" s="23">
        <v>2</v>
      </c>
      <c r="J129" s="23">
        <v>1</v>
      </c>
      <c r="K129" s="23">
        <f t="shared" si="6"/>
        <v>104.8128</v>
      </c>
      <c r="L129" s="23">
        <f t="shared" si="7"/>
        <v>2952622.1240772218</v>
      </c>
      <c r="M129" s="23">
        <v>0</v>
      </c>
      <c r="N129" s="23">
        <v>0</v>
      </c>
      <c r="O129" s="23">
        <v>17591.48</v>
      </c>
      <c r="P129" s="23">
        <f>O129+N129+M129+1</f>
        <v>17592.48</v>
      </c>
      <c r="Q129" s="23">
        <f>L129/P129</f>
        <v>167.83433171884931</v>
      </c>
      <c r="R129" s="23">
        <f t="shared" si="8"/>
        <v>0.62055050953794444</v>
      </c>
    </row>
    <row r="130" spans="1:18" x14ac:dyDescent="0.25">
      <c r="A130" s="23" t="s">
        <v>249</v>
      </c>
      <c r="B130" s="23" t="s">
        <v>250</v>
      </c>
      <c r="C130" s="23">
        <v>4077.0437212074712</v>
      </c>
      <c r="D130" s="23">
        <v>2</v>
      </c>
      <c r="E130" s="23">
        <v>2</v>
      </c>
      <c r="F130" s="23">
        <v>1</v>
      </c>
      <c r="G130" s="23">
        <v>51.020499999999998</v>
      </c>
      <c r="H130" s="23">
        <v>2</v>
      </c>
      <c r="I130" s="23">
        <v>4</v>
      </c>
      <c r="J130" s="23">
        <v>1</v>
      </c>
      <c r="K130" s="23">
        <f t="shared" si="6"/>
        <v>59.020499999999998</v>
      </c>
      <c r="L130" s="23">
        <f t="shared" si="7"/>
        <v>240629.15894752555</v>
      </c>
      <c r="M130" s="23">
        <v>0</v>
      </c>
      <c r="N130" s="23">
        <v>0</v>
      </c>
      <c r="O130" s="23">
        <v>8620.4509999999991</v>
      </c>
      <c r="P130" s="23">
        <f>O130+N130+M130+1</f>
        <v>8621.4509999999991</v>
      </c>
      <c r="Q130" s="23">
        <f>L130/P130</f>
        <v>27.910517492650087</v>
      </c>
      <c r="R130" s="23">
        <f t="shared" si="8"/>
        <v>0.10319632267220177</v>
      </c>
    </row>
    <row r="131" spans="1:18" x14ac:dyDescent="0.25">
      <c r="A131" s="23" t="s">
        <v>343</v>
      </c>
      <c r="B131" s="23" t="s">
        <v>344</v>
      </c>
      <c r="C131" s="23">
        <v>1111.8684489385801</v>
      </c>
      <c r="D131" s="23">
        <v>2</v>
      </c>
      <c r="E131" s="23">
        <v>1</v>
      </c>
      <c r="F131" s="23">
        <v>1</v>
      </c>
      <c r="G131" s="23">
        <v>13.086600000000001</v>
      </c>
      <c r="H131" s="23">
        <v>3</v>
      </c>
      <c r="I131" s="23">
        <v>5</v>
      </c>
      <c r="J131" s="23">
        <v>1</v>
      </c>
      <c r="K131" s="23">
        <f t="shared" si="6"/>
        <v>16.086600000000001</v>
      </c>
      <c r="L131" s="23">
        <f t="shared" si="7"/>
        <v>17886.182990695364</v>
      </c>
      <c r="M131" s="23">
        <v>0</v>
      </c>
      <c r="N131" s="23">
        <v>0</v>
      </c>
      <c r="O131" s="23">
        <v>13407.31</v>
      </c>
      <c r="P131" s="23">
        <f>O131+N131+M131+1</f>
        <v>13408.31</v>
      </c>
      <c r="Q131" s="23">
        <f>L131/P131</f>
        <v>1.3339625195640141</v>
      </c>
      <c r="R131" s="23">
        <f t="shared" si="8"/>
        <v>4.9321918390729386E-3</v>
      </c>
    </row>
    <row r="132" spans="1:18" x14ac:dyDescent="0.25">
      <c r="A132" s="23" t="s">
        <v>253</v>
      </c>
      <c r="B132" s="23" t="s">
        <v>254</v>
      </c>
      <c r="C132" s="23">
        <v>5626.7958159031696</v>
      </c>
      <c r="D132" s="23">
        <v>1</v>
      </c>
      <c r="E132" s="23">
        <v>1</v>
      </c>
      <c r="F132" s="23">
        <v>1</v>
      </c>
      <c r="G132" s="23">
        <v>63.158099999999997</v>
      </c>
      <c r="H132" s="23">
        <v>2</v>
      </c>
      <c r="I132" s="23">
        <v>4</v>
      </c>
      <c r="J132" s="23">
        <v>0</v>
      </c>
      <c r="K132" s="23">
        <f t="shared" si="6"/>
        <v>68.15809999999999</v>
      </c>
      <c r="L132" s="23">
        <f t="shared" si="7"/>
        <v>383511.71189990977</v>
      </c>
      <c r="M132" s="23">
        <v>0</v>
      </c>
      <c r="N132" s="23">
        <v>0</v>
      </c>
      <c r="O132" s="23">
        <v>15915.54</v>
      </c>
      <c r="P132" s="23">
        <f>O132+N132+M132+1</f>
        <v>15916.54</v>
      </c>
      <c r="Q132" s="23">
        <f>L132/P132</f>
        <v>24.095168415994291</v>
      </c>
      <c r="R132" s="23">
        <f t="shared" si="8"/>
        <v>8.9089454373348378E-2</v>
      </c>
    </row>
    <row r="133" spans="1:18" x14ac:dyDescent="0.25">
      <c r="A133" s="23" t="s">
        <v>259</v>
      </c>
      <c r="B133" s="23" t="s">
        <v>260</v>
      </c>
      <c r="C133" s="23">
        <v>3953.0889682413199</v>
      </c>
      <c r="D133" s="23">
        <v>2</v>
      </c>
      <c r="E133" s="23">
        <v>0</v>
      </c>
      <c r="F133" s="23">
        <v>1</v>
      </c>
      <c r="G133" s="23">
        <v>26.448799999999999</v>
      </c>
      <c r="H133" s="23">
        <v>0</v>
      </c>
      <c r="I133" s="23">
        <v>3</v>
      </c>
      <c r="J133" s="23">
        <v>0</v>
      </c>
      <c r="K133" s="23">
        <f t="shared" si="6"/>
        <v>40.448799999999999</v>
      </c>
      <c r="L133" s="23">
        <f t="shared" si="7"/>
        <v>159897.7050585995</v>
      </c>
      <c r="M133" s="23">
        <v>1</v>
      </c>
      <c r="N133" s="23">
        <v>0</v>
      </c>
      <c r="O133" s="23">
        <v>10572.78</v>
      </c>
      <c r="P133" s="23">
        <f>O133+N133+M133+1</f>
        <v>10574.78</v>
      </c>
      <c r="Q133" s="23">
        <f>L133/P133</f>
        <v>15.120664927175742</v>
      </c>
      <c r="R133" s="23">
        <f t="shared" si="8"/>
        <v>5.5907133117613625E-2</v>
      </c>
    </row>
    <row r="134" spans="1:18" x14ac:dyDescent="0.25">
      <c r="A134" s="23" t="s">
        <v>111</v>
      </c>
      <c r="B134" s="23" t="s">
        <v>112</v>
      </c>
      <c r="C134" s="23">
        <v>53791.50872984028</v>
      </c>
      <c r="D134" s="23">
        <v>1</v>
      </c>
      <c r="E134" s="23">
        <v>0</v>
      </c>
      <c r="F134" s="23">
        <v>1</v>
      </c>
      <c r="G134" s="23">
        <v>68.373599999999996</v>
      </c>
      <c r="H134" s="23">
        <v>0</v>
      </c>
      <c r="I134" s="23">
        <v>1</v>
      </c>
      <c r="J134" s="23">
        <v>1</v>
      </c>
      <c r="K134" s="23">
        <f t="shared" si="6"/>
        <v>80.373599999999996</v>
      </c>
      <c r="L134" s="23">
        <f t="shared" si="7"/>
        <v>4323417.2060486907</v>
      </c>
      <c r="M134" s="23">
        <v>0</v>
      </c>
      <c r="N134" s="23">
        <v>0</v>
      </c>
      <c r="O134" s="23">
        <v>15625.38</v>
      </c>
      <c r="P134" s="23">
        <f>O134+N134+M134+1</f>
        <v>15626.38</v>
      </c>
      <c r="Q134" s="23">
        <f>L134/P134</f>
        <v>276.67426531600353</v>
      </c>
      <c r="R134" s="23">
        <f t="shared" si="8"/>
        <v>1.0229751836798957</v>
      </c>
    </row>
    <row r="135" spans="1:18" x14ac:dyDescent="0.25">
      <c r="A135" s="23" t="s">
        <v>97</v>
      </c>
      <c r="B135" s="23" t="s">
        <v>98</v>
      </c>
      <c r="C135" s="23">
        <v>80449.994560836625</v>
      </c>
      <c r="D135" s="23">
        <v>1</v>
      </c>
      <c r="E135" s="23">
        <v>0</v>
      </c>
      <c r="F135" s="23">
        <v>1</v>
      </c>
      <c r="G135" s="23">
        <v>171.25399999999999</v>
      </c>
      <c r="H135" s="23">
        <v>0</v>
      </c>
      <c r="I135" s="23">
        <v>1</v>
      </c>
      <c r="J135" s="23">
        <v>1</v>
      </c>
      <c r="K135" s="23">
        <f t="shared" si="6"/>
        <v>183.25399999999999</v>
      </c>
      <c r="L135" s="23">
        <f t="shared" si="7"/>
        <v>14742783.303251553</v>
      </c>
      <c r="M135" s="23">
        <v>0</v>
      </c>
      <c r="N135" s="23">
        <v>0</v>
      </c>
      <c r="O135" s="23">
        <v>16612.46</v>
      </c>
      <c r="P135" s="23">
        <f>O135+N135+M135+1</f>
        <v>16613.46</v>
      </c>
      <c r="Q135" s="23">
        <f>L135/P135</f>
        <v>887.39993374357618</v>
      </c>
      <c r="R135" s="23">
        <f t="shared" si="8"/>
        <v>3.2810717295373744</v>
      </c>
    </row>
    <row r="136" spans="1:18" x14ac:dyDescent="0.25">
      <c r="A136" s="23" t="s">
        <v>359</v>
      </c>
      <c r="B136" s="23" t="s">
        <v>360</v>
      </c>
      <c r="C136" s="23">
        <v>806.04157309804395</v>
      </c>
      <c r="D136" s="23">
        <v>1</v>
      </c>
      <c r="E136" s="23">
        <v>1</v>
      </c>
      <c r="F136" s="23">
        <v>1</v>
      </c>
      <c r="G136" s="23">
        <v>12.0169</v>
      </c>
      <c r="H136" s="23">
        <v>2</v>
      </c>
      <c r="I136" s="23">
        <v>4</v>
      </c>
      <c r="J136" s="23">
        <v>1</v>
      </c>
      <c r="K136" s="23">
        <f t="shared" si="6"/>
        <v>16.0169</v>
      </c>
      <c r="L136" s="23">
        <f t="shared" si="7"/>
        <v>12910.287272154061</v>
      </c>
      <c r="M136" s="23">
        <v>0</v>
      </c>
      <c r="N136" s="23">
        <v>0</v>
      </c>
      <c r="O136" s="23">
        <v>11649.17</v>
      </c>
      <c r="P136" s="23">
        <f>O136+N136+M136+1</f>
        <v>11650.17</v>
      </c>
      <c r="Q136" s="23">
        <f>L136/P136</f>
        <v>1.108162994372963</v>
      </c>
      <c r="R136" s="23">
        <f t="shared" si="8"/>
        <v>4.097320874499032E-3</v>
      </c>
    </row>
    <row r="137" spans="1:18" x14ac:dyDescent="0.25">
      <c r="A137" s="23" t="s">
        <v>345</v>
      </c>
      <c r="B137" s="23" t="s">
        <v>346</v>
      </c>
      <c r="C137" s="23">
        <v>1004.84112066441</v>
      </c>
      <c r="D137" s="23">
        <v>2</v>
      </c>
      <c r="E137" s="23">
        <v>2</v>
      </c>
      <c r="F137" s="23">
        <v>1</v>
      </c>
      <c r="G137" s="23">
        <v>16.652200000000001</v>
      </c>
      <c r="H137" s="23">
        <v>1</v>
      </c>
      <c r="I137" s="23">
        <v>4</v>
      </c>
      <c r="J137" s="23">
        <v>1</v>
      </c>
      <c r="K137" s="23">
        <f t="shared" si="6"/>
        <v>27.652200000000001</v>
      </c>
      <c r="L137" s="23">
        <f t="shared" si="7"/>
        <v>27786.0676368364</v>
      </c>
      <c r="M137" s="23">
        <v>1</v>
      </c>
      <c r="N137" s="23">
        <v>0</v>
      </c>
      <c r="O137" s="23">
        <v>11694.55</v>
      </c>
      <c r="P137" s="23">
        <f>O137+N137+M137+1</f>
        <v>11696.55</v>
      </c>
      <c r="Q137" s="23">
        <f>L137/P137</f>
        <v>2.3755780667663884</v>
      </c>
      <c r="R137" s="23">
        <f t="shared" si="8"/>
        <v>8.7834602413082163E-3</v>
      </c>
    </row>
    <row r="138" spans="1:18" x14ac:dyDescent="0.25">
      <c r="A138" s="23" t="s">
        <v>175</v>
      </c>
      <c r="B138" s="23" t="s">
        <v>176</v>
      </c>
      <c r="C138" s="23">
        <v>6592.9149016986394</v>
      </c>
      <c r="D138" s="23">
        <v>1</v>
      </c>
      <c r="E138" s="23">
        <v>2</v>
      </c>
      <c r="F138" s="23">
        <v>1</v>
      </c>
      <c r="G138" s="23">
        <v>126.123</v>
      </c>
      <c r="H138" s="23">
        <v>1</v>
      </c>
      <c r="I138" s="23">
        <v>4</v>
      </c>
      <c r="J138" s="23">
        <v>1</v>
      </c>
      <c r="K138" s="23">
        <f t="shared" si="6"/>
        <v>134.12299999999999</v>
      </c>
      <c r="L138" s="23">
        <f t="shared" si="7"/>
        <v>884261.52536052652</v>
      </c>
      <c r="M138" s="23">
        <v>0</v>
      </c>
      <c r="N138" s="23">
        <v>0</v>
      </c>
      <c r="O138" s="23">
        <v>7484.5060000000003</v>
      </c>
      <c r="P138" s="23">
        <f>O138+N138+M138+1</f>
        <v>7485.5060000000003</v>
      </c>
      <c r="Q138" s="23">
        <f>L138/P138</f>
        <v>118.12982654219053</v>
      </c>
      <c r="R138" s="23">
        <f t="shared" si="8"/>
        <v>0.4367731160939371</v>
      </c>
    </row>
    <row r="139" spans="1:18" x14ac:dyDescent="0.25">
      <c r="A139" s="23" t="s">
        <v>392</v>
      </c>
      <c r="B139" s="23" t="s">
        <v>393</v>
      </c>
      <c r="C139" s="23">
        <v>626.09152789111022</v>
      </c>
      <c r="D139" s="23">
        <v>1</v>
      </c>
      <c r="E139" s="23">
        <v>1</v>
      </c>
      <c r="F139" s="23">
        <v>1</v>
      </c>
      <c r="G139" s="23">
        <v>43.963299999999997</v>
      </c>
      <c r="H139" s="23">
        <v>1</v>
      </c>
      <c r="I139" s="23">
        <v>4</v>
      </c>
      <c r="J139" s="23">
        <v>1</v>
      </c>
      <c r="K139" s="23">
        <f t="shared" ref="K139:K153" si="9">(3*D139)+E139+F139+G139-(3*H139)-I139-J139+10</f>
        <v>50.963299999999997</v>
      </c>
      <c r="L139" s="23">
        <f t="shared" ref="L139:L153" si="10">K139*C139</f>
        <v>31907.690363373014</v>
      </c>
      <c r="M139" s="23">
        <v>0</v>
      </c>
      <c r="N139" s="23">
        <v>0</v>
      </c>
      <c r="O139" s="23">
        <v>15411.13</v>
      </c>
      <c r="P139" s="23">
        <f>O139+N139+M139+1</f>
        <v>15412.13</v>
      </c>
      <c r="Q139" s="23">
        <f>L139/P139</f>
        <v>2.0702972505015866</v>
      </c>
      <c r="R139" s="23">
        <f t="shared" ref="R139:R153" si="11">(Q139/$Q$154)*100</f>
        <v>7.6547152214714535E-3</v>
      </c>
    </row>
    <row r="140" spans="1:18" x14ac:dyDescent="0.25">
      <c r="A140" s="23" t="s">
        <v>189</v>
      </c>
      <c r="B140" s="23" t="s">
        <v>190</v>
      </c>
      <c r="C140" s="23">
        <v>16238.193191667428</v>
      </c>
      <c r="D140" s="23">
        <v>2</v>
      </c>
      <c r="E140" s="23">
        <v>1</v>
      </c>
      <c r="F140" s="23">
        <v>1</v>
      </c>
      <c r="G140" s="23">
        <v>62.438099999999999</v>
      </c>
      <c r="H140" s="23">
        <v>1</v>
      </c>
      <c r="I140" s="23">
        <v>4</v>
      </c>
      <c r="J140" s="23">
        <v>1</v>
      </c>
      <c r="K140" s="23">
        <f t="shared" si="9"/>
        <v>72.438099999999991</v>
      </c>
      <c r="L140" s="23">
        <f t="shared" si="10"/>
        <v>1176263.8622373242</v>
      </c>
      <c r="M140" s="23">
        <v>1</v>
      </c>
      <c r="N140" s="23">
        <v>0</v>
      </c>
      <c r="O140" s="23">
        <v>15895.26</v>
      </c>
      <c r="P140" s="23">
        <f>O140+N140+M140+1</f>
        <v>15897.26</v>
      </c>
      <c r="Q140" s="23">
        <f>L140/P140</f>
        <v>73.991610015645733</v>
      </c>
      <c r="R140" s="23">
        <f t="shared" si="11"/>
        <v>0.27357651337783534</v>
      </c>
    </row>
    <row r="141" spans="1:18" x14ac:dyDescent="0.25">
      <c r="A141" s="23" t="s">
        <v>223</v>
      </c>
      <c r="B141" s="23" t="s">
        <v>224</v>
      </c>
      <c r="C141" s="23">
        <v>3481.2287387651627</v>
      </c>
      <c r="D141" s="23">
        <v>1</v>
      </c>
      <c r="E141" s="23">
        <v>1</v>
      </c>
      <c r="F141" s="23">
        <v>1</v>
      </c>
      <c r="G141" s="23">
        <v>58.451599999999999</v>
      </c>
      <c r="H141" s="23">
        <v>0</v>
      </c>
      <c r="I141" s="23">
        <v>3</v>
      </c>
      <c r="J141" s="23">
        <v>1</v>
      </c>
      <c r="K141" s="23">
        <f t="shared" si="9"/>
        <v>69.451599999999999</v>
      </c>
      <c r="L141" s="23">
        <f t="shared" si="10"/>
        <v>241776.90587322257</v>
      </c>
      <c r="M141" s="23">
        <v>0</v>
      </c>
      <c r="N141" s="23">
        <v>0</v>
      </c>
      <c r="O141" s="23">
        <v>16362.34</v>
      </c>
      <c r="P141" s="23">
        <f>O141+N141+M141+1</f>
        <v>16363.34</v>
      </c>
      <c r="Q141" s="23">
        <f>L141/P141</f>
        <v>14.775522960057211</v>
      </c>
      <c r="R141" s="23">
        <f t="shared" si="11"/>
        <v>5.463100551389357E-2</v>
      </c>
    </row>
    <row r="142" spans="1:18" x14ac:dyDescent="0.25">
      <c r="A142" s="23" t="s">
        <v>221</v>
      </c>
      <c r="B142" s="23" t="s">
        <v>222</v>
      </c>
      <c r="C142" s="23">
        <v>10513.648432437794</v>
      </c>
      <c r="D142" s="23">
        <v>1</v>
      </c>
      <c r="E142" s="23">
        <v>0</v>
      </c>
      <c r="F142" s="23">
        <v>1</v>
      </c>
      <c r="G142" s="23">
        <v>45.964199999999998</v>
      </c>
      <c r="H142" s="23">
        <v>4</v>
      </c>
      <c r="I142" s="23">
        <v>3</v>
      </c>
      <c r="J142" s="23">
        <v>1</v>
      </c>
      <c r="K142" s="23">
        <f t="shared" si="9"/>
        <v>43.964199999999998</v>
      </c>
      <c r="L142" s="23">
        <f t="shared" si="10"/>
        <v>462224.14241338166</v>
      </c>
      <c r="M142" s="23">
        <v>0</v>
      </c>
      <c r="N142" s="23">
        <v>0</v>
      </c>
      <c r="O142" s="23">
        <v>14512.6</v>
      </c>
      <c r="P142" s="23">
        <f>O142+N142+M142+1</f>
        <v>14513.6</v>
      </c>
      <c r="Q142" s="23">
        <f>L142/P142</f>
        <v>31.847656157905803</v>
      </c>
      <c r="R142" s="23">
        <f t="shared" si="11"/>
        <v>0.1177534956881419</v>
      </c>
    </row>
    <row r="143" spans="1:18" x14ac:dyDescent="0.25">
      <c r="A143" s="23" t="s">
        <v>365</v>
      </c>
      <c r="B143" s="23" t="s">
        <v>366</v>
      </c>
      <c r="C143" s="23">
        <v>747.19690737797896</v>
      </c>
      <c r="D143" s="23">
        <v>2</v>
      </c>
      <c r="E143" s="23">
        <v>1</v>
      </c>
      <c r="F143" s="23">
        <v>1</v>
      </c>
      <c r="G143" s="23">
        <v>17.3505</v>
      </c>
      <c r="H143" s="23">
        <v>3</v>
      </c>
      <c r="I143" s="23">
        <v>4</v>
      </c>
      <c r="J143" s="23">
        <v>1</v>
      </c>
      <c r="K143" s="23">
        <f t="shared" si="9"/>
        <v>21.3505</v>
      </c>
      <c r="L143" s="23">
        <f t="shared" si="10"/>
        <v>15953.02757097354</v>
      </c>
      <c r="M143" s="23">
        <v>1</v>
      </c>
      <c r="N143" s="23">
        <v>0</v>
      </c>
      <c r="O143" s="23">
        <v>12421.15</v>
      </c>
      <c r="P143" s="23">
        <f>O143+N143+M143+1</f>
        <v>12423.15</v>
      </c>
      <c r="Q143" s="23">
        <f>L143/P143</f>
        <v>1.2841370804484804</v>
      </c>
      <c r="R143" s="23">
        <f t="shared" si="11"/>
        <v>4.7479673045903812E-3</v>
      </c>
    </row>
    <row r="144" spans="1:18" x14ac:dyDescent="0.25">
      <c r="A144" s="23" t="s">
        <v>289</v>
      </c>
      <c r="B144" s="23" t="s">
        <v>290</v>
      </c>
      <c r="C144" s="23">
        <v>2640.67567655839</v>
      </c>
      <c r="D144" s="23">
        <v>1</v>
      </c>
      <c r="E144" s="23">
        <v>2</v>
      </c>
      <c r="F144" s="23">
        <v>1</v>
      </c>
      <c r="G144" s="23">
        <v>28.0747</v>
      </c>
      <c r="H144" s="23">
        <v>4</v>
      </c>
      <c r="I144" s="23">
        <v>4</v>
      </c>
      <c r="J144" s="23">
        <v>1</v>
      </c>
      <c r="K144" s="23">
        <f t="shared" si="9"/>
        <v>27.0747</v>
      </c>
      <c r="L144" s="23">
        <f t="shared" si="10"/>
        <v>71495.501740115447</v>
      </c>
      <c r="M144" s="23">
        <v>0</v>
      </c>
      <c r="N144" s="23">
        <v>0</v>
      </c>
      <c r="O144" s="23">
        <v>14913.19</v>
      </c>
      <c r="P144" s="23">
        <f>O144+N144+M144+1</f>
        <v>14914.19</v>
      </c>
      <c r="Q144" s="23">
        <f>L144/P144</f>
        <v>4.7937904599656731</v>
      </c>
      <c r="R144" s="23">
        <f t="shared" si="11"/>
        <v>1.7724556603431453E-2</v>
      </c>
    </row>
    <row r="145" spans="1:18" x14ac:dyDescent="0.25">
      <c r="A145" s="23" t="s">
        <v>143</v>
      </c>
      <c r="B145" s="23" t="s">
        <v>144</v>
      </c>
      <c r="C145" s="23">
        <v>40644.804043392025</v>
      </c>
      <c r="D145" s="23">
        <v>1</v>
      </c>
      <c r="E145" s="23">
        <v>1</v>
      </c>
      <c r="F145" s="23">
        <v>1</v>
      </c>
      <c r="G145" s="23">
        <v>84.298500000000004</v>
      </c>
      <c r="H145" s="23">
        <v>0</v>
      </c>
      <c r="I145" s="23">
        <v>2</v>
      </c>
      <c r="J145" s="23">
        <v>1</v>
      </c>
      <c r="K145" s="23">
        <f t="shared" si="9"/>
        <v>96.298500000000004</v>
      </c>
      <c r="L145" s="23">
        <f t="shared" si="10"/>
        <v>3914033.6621725871</v>
      </c>
      <c r="M145" s="23">
        <v>0</v>
      </c>
      <c r="N145" s="23">
        <v>0</v>
      </c>
      <c r="O145" s="23">
        <v>11962.66</v>
      </c>
      <c r="P145" s="23">
        <f>O145+N145+M145+1</f>
        <v>11963.66</v>
      </c>
      <c r="Q145" s="23">
        <f>L145/P145</f>
        <v>327.16022205350095</v>
      </c>
      <c r="R145" s="23">
        <f t="shared" si="11"/>
        <v>1.2096419154332423</v>
      </c>
    </row>
    <row r="146" spans="1:18" x14ac:dyDescent="0.25">
      <c r="A146" s="23" t="s">
        <v>109</v>
      </c>
      <c r="B146" s="23" t="s">
        <v>110</v>
      </c>
      <c r="C146" s="23">
        <v>40361.417383215885</v>
      </c>
      <c r="D146" s="23">
        <v>2</v>
      </c>
      <c r="E146" s="23">
        <v>0</v>
      </c>
      <c r="F146" s="23">
        <v>1</v>
      </c>
      <c r="G146" s="23">
        <v>131.70400000000001</v>
      </c>
      <c r="H146" s="23">
        <v>1</v>
      </c>
      <c r="I146" s="23">
        <v>2</v>
      </c>
      <c r="J146" s="23">
        <v>1</v>
      </c>
      <c r="K146" s="23">
        <f t="shared" si="9"/>
        <v>142.70400000000001</v>
      </c>
      <c r="L146" s="23">
        <f t="shared" si="10"/>
        <v>5759735.7062544404</v>
      </c>
      <c r="M146" s="23">
        <v>1</v>
      </c>
      <c r="N146" s="23">
        <v>1</v>
      </c>
      <c r="O146" s="23">
        <v>17001.95</v>
      </c>
      <c r="P146" s="23">
        <f>O146+N146+M146+1</f>
        <v>17004.95</v>
      </c>
      <c r="Q146" s="23">
        <f>L146/P146</f>
        <v>338.70935852527884</v>
      </c>
      <c r="R146" s="23">
        <f t="shared" si="11"/>
        <v>1.2523436824012226</v>
      </c>
    </row>
    <row r="147" spans="1:18" x14ac:dyDescent="0.25">
      <c r="A147" s="23" t="s">
        <v>93</v>
      </c>
      <c r="B147" s="23" t="s">
        <v>94</v>
      </c>
      <c r="C147" s="23">
        <v>59957.725851303185</v>
      </c>
      <c r="D147" s="23">
        <v>2</v>
      </c>
      <c r="E147" s="23">
        <v>0</v>
      </c>
      <c r="F147" s="23">
        <v>1</v>
      </c>
      <c r="G147" s="23">
        <v>80.825299999999999</v>
      </c>
      <c r="H147" s="23">
        <v>3</v>
      </c>
      <c r="I147" s="23">
        <v>2</v>
      </c>
      <c r="J147" s="23">
        <v>1</v>
      </c>
      <c r="K147" s="23">
        <f t="shared" si="9"/>
        <v>85.825299999999999</v>
      </c>
      <c r="L147" s="23">
        <f t="shared" si="10"/>
        <v>5145889.8085058508</v>
      </c>
      <c r="M147" s="23">
        <v>1</v>
      </c>
      <c r="N147" s="23">
        <v>0</v>
      </c>
      <c r="O147" s="23">
        <v>15961.95</v>
      </c>
      <c r="P147" s="23">
        <f>O147+N147+M147+1</f>
        <v>15963.95</v>
      </c>
      <c r="Q147" s="23">
        <f>L147/P147</f>
        <v>322.34439524715691</v>
      </c>
      <c r="R147" s="23">
        <f t="shared" si="11"/>
        <v>1.191835881662217</v>
      </c>
    </row>
    <row r="148" spans="1:18" x14ac:dyDescent="0.25">
      <c r="A148" s="23" t="s">
        <v>195</v>
      </c>
      <c r="B148" s="23" t="s">
        <v>196</v>
      </c>
      <c r="C148" s="23">
        <v>17322.147389116577</v>
      </c>
      <c r="D148" s="23">
        <v>1</v>
      </c>
      <c r="E148" s="23">
        <v>1</v>
      </c>
      <c r="F148" s="23">
        <v>1</v>
      </c>
      <c r="G148" s="23">
        <v>43.509500000000003</v>
      </c>
      <c r="H148" s="23">
        <v>0</v>
      </c>
      <c r="I148" s="23">
        <v>2</v>
      </c>
      <c r="J148" s="23">
        <v>1</v>
      </c>
      <c r="K148" s="23">
        <f t="shared" si="9"/>
        <v>55.509500000000003</v>
      </c>
      <c r="L148" s="23">
        <f t="shared" si="10"/>
        <v>961543.74049616663</v>
      </c>
      <c r="M148" s="23">
        <v>0</v>
      </c>
      <c r="N148" s="23">
        <v>0</v>
      </c>
      <c r="O148" s="23">
        <v>11788.68</v>
      </c>
      <c r="P148" s="23">
        <f>O148+N148+M148+1</f>
        <v>11789.68</v>
      </c>
      <c r="Q148" s="23">
        <f>L148/P148</f>
        <v>81.558086436287212</v>
      </c>
      <c r="R148" s="23">
        <f t="shared" si="11"/>
        <v>0.30155279659801382</v>
      </c>
    </row>
    <row r="149" spans="1:18" x14ac:dyDescent="0.25">
      <c r="A149" s="23" t="s">
        <v>181</v>
      </c>
      <c r="B149" s="23" t="s">
        <v>182</v>
      </c>
      <c r="C149" s="23">
        <v>3082.3563228904131</v>
      </c>
      <c r="D149" s="23">
        <v>2</v>
      </c>
      <c r="E149" s="23">
        <v>1</v>
      </c>
      <c r="F149" s="23">
        <v>1</v>
      </c>
      <c r="G149" s="23">
        <v>72.898899999999998</v>
      </c>
      <c r="H149" s="23">
        <v>0</v>
      </c>
      <c r="I149" s="23">
        <v>4</v>
      </c>
      <c r="J149" s="23">
        <v>1</v>
      </c>
      <c r="K149" s="23">
        <f t="shared" si="9"/>
        <v>85.898899999999998</v>
      </c>
      <c r="L149" s="23">
        <f t="shared" si="10"/>
        <v>264771.01754433132</v>
      </c>
      <c r="M149" s="23">
        <v>1</v>
      </c>
      <c r="N149" s="23">
        <v>0</v>
      </c>
      <c r="O149" s="23">
        <v>2720.6030000000001</v>
      </c>
      <c r="P149" s="23">
        <f>O149+N149+M149+1</f>
        <v>2722.6030000000001</v>
      </c>
      <c r="Q149" s="23">
        <f>L149/P149</f>
        <v>97.249219788684329</v>
      </c>
      <c r="R149" s="23">
        <f t="shared" si="11"/>
        <v>0.35956917916608822</v>
      </c>
    </row>
    <row r="150" spans="1:18" x14ac:dyDescent="0.25">
      <c r="A150" s="23" t="s">
        <v>277</v>
      </c>
      <c r="B150" s="23" t="s">
        <v>278</v>
      </c>
      <c r="C150" s="23">
        <v>16054.5</v>
      </c>
      <c r="D150" s="23">
        <v>1</v>
      </c>
      <c r="E150" s="23">
        <v>1</v>
      </c>
      <c r="F150" s="23">
        <v>1</v>
      </c>
      <c r="G150" s="23">
        <v>46.525799999999997</v>
      </c>
      <c r="H150" s="23">
        <v>1</v>
      </c>
      <c r="I150" s="23">
        <v>5</v>
      </c>
      <c r="J150" s="23">
        <v>1</v>
      </c>
      <c r="K150" s="23">
        <f t="shared" si="9"/>
        <v>52.525799999999997</v>
      </c>
      <c r="L150" s="23">
        <f t="shared" si="10"/>
        <v>843275.45609999995</v>
      </c>
      <c r="M150" s="23">
        <v>0</v>
      </c>
      <c r="N150" s="23">
        <v>0</v>
      </c>
      <c r="O150" s="23">
        <v>15469.75</v>
      </c>
      <c r="P150" s="23">
        <f>O150+N150+M150+1</f>
        <v>15470.75</v>
      </c>
      <c r="Q150" s="23">
        <f>L150/P150</f>
        <v>54.507729495984357</v>
      </c>
      <c r="R150" s="23">
        <f t="shared" si="11"/>
        <v>0.20153683079068563</v>
      </c>
    </row>
    <row r="151" spans="1:18" x14ac:dyDescent="0.25">
      <c r="A151" s="23" t="s">
        <v>269</v>
      </c>
      <c r="B151" s="23" t="s">
        <v>270</v>
      </c>
      <c r="C151" s="23">
        <v>2365.6216656737411</v>
      </c>
      <c r="D151" s="23">
        <v>1</v>
      </c>
      <c r="E151" s="23">
        <v>2</v>
      </c>
      <c r="F151" s="23">
        <v>1</v>
      </c>
      <c r="G151" s="23">
        <v>17.8611</v>
      </c>
      <c r="H151" s="23">
        <v>0</v>
      </c>
      <c r="I151" s="23">
        <v>4</v>
      </c>
      <c r="J151" s="23">
        <v>0</v>
      </c>
      <c r="K151" s="23">
        <f t="shared" si="9"/>
        <v>29.8611</v>
      </c>
      <c r="L151" s="23">
        <f t="shared" si="10"/>
        <v>70640.065120850151</v>
      </c>
      <c r="M151" s="23">
        <v>0</v>
      </c>
      <c r="N151" s="23">
        <v>0</v>
      </c>
      <c r="O151" s="23">
        <v>7753.6180000000004</v>
      </c>
      <c r="P151" s="23">
        <f>O151+N151+M151+1</f>
        <v>7754.6180000000004</v>
      </c>
      <c r="Q151" s="23">
        <f>L151/P151</f>
        <v>9.1094190740085654</v>
      </c>
      <c r="R151" s="23">
        <f t="shared" si="11"/>
        <v>3.3681158020995167E-2</v>
      </c>
    </row>
    <row r="152" spans="1:18" x14ac:dyDescent="0.25">
      <c r="A152" s="23" t="s">
        <v>351</v>
      </c>
      <c r="B152" s="23" t="s">
        <v>352</v>
      </c>
      <c r="C152" s="23">
        <v>882.39575851096572</v>
      </c>
      <c r="D152" s="23">
        <v>2</v>
      </c>
      <c r="E152" s="23">
        <v>2</v>
      </c>
      <c r="F152" s="23">
        <v>1</v>
      </c>
      <c r="G152" s="23">
        <v>22.465399999999999</v>
      </c>
      <c r="H152" s="23">
        <v>4</v>
      </c>
      <c r="I152" s="23">
        <v>5</v>
      </c>
      <c r="J152" s="23">
        <v>0</v>
      </c>
      <c r="K152" s="23">
        <f t="shared" si="9"/>
        <v>24.465399999999999</v>
      </c>
      <c r="L152" s="23">
        <f t="shared" si="10"/>
        <v>21588.16519027418</v>
      </c>
      <c r="M152" s="23">
        <v>0</v>
      </c>
      <c r="N152" s="23">
        <v>0</v>
      </c>
      <c r="O152" s="23">
        <v>12336.47</v>
      </c>
      <c r="P152" s="23">
        <f>O152+N152+M152+1</f>
        <v>12337.47</v>
      </c>
      <c r="Q152" s="23">
        <f>L152/P152</f>
        <v>1.7498048781698501</v>
      </c>
      <c r="R152" s="23">
        <f t="shared" si="11"/>
        <v>6.4697270076973842E-3</v>
      </c>
    </row>
    <row r="153" spans="1:18" x14ac:dyDescent="0.25">
      <c r="A153" s="23" t="s">
        <v>305</v>
      </c>
      <c r="B153" s="23" t="s">
        <v>306</v>
      </c>
      <c r="C153" s="23">
        <v>1534.8653705224485</v>
      </c>
      <c r="D153" s="23">
        <v>2</v>
      </c>
      <c r="E153" s="23">
        <v>1</v>
      </c>
      <c r="F153" s="23">
        <v>1</v>
      </c>
      <c r="G153" s="23">
        <v>18.0015</v>
      </c>
      <c r="H153" s="23">
        <v>0</v>
      </c>
      <c r="I153" s="23">
        <v>4</v>
      </c>
      <c r="J153" s="23">
        <v>1</v>
      </c>
      <c r="K153" s="23">
        <f t="shared" si="9"/>
        <v>31.0015</v>
      </c>
      <c r="L153" s="23">
        <f t="shared" si="10"/>
        <v>47583.12878425169</v>
      </c>
      <c r="M153" s="23">
        <v>1</v>
      </c>
      <c r="N153" s="23">
        <v>0</v>
      </c>
      <c r="O153" s="23">
        <v>11624.6</v>
      </c>
      <c r="P153" s="23">
        <f>O153+N153+M153+1</f>
        <v>11626.6</v>
      </c>
      <c r="Q153" s="23">
        <f>L153/P153</f>
        <v>4.0926090847067664</v>
      </c>
      <c r="R153" s="23">
        <f t="shared" si="11"/>
        <v>1.5132009207203083E-2</v>
      </c>
    </row>
    <row r="154" spans="1:18" x14ac:dyDescent="0.25">
      <c r="Q154" s="26">
        <f>SUM(Q2:Q153)</f>
        <v>27046.038821854654</v>
      </c>
      <c r="R154" s="26">
        <f>SUM(R2:R153)</f>
        <v>99.999999999999957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61002-341E-4CE9-8F84-8C80A8C700FF}">
  <dimension ref="A1:H17"/>
  <sheetViews>
    <sheetView tabSelected="1" workbookViewId="0">
      <selection activeCell="M11" sqref="M11"/>
    </sheetView>
  </sheetViews>
  <sheetFormatPr defaultRowHeight="15" x14ac:dyDescent="0.25"/>
  <cols>
    <col min="1" max="1" width="10.5703125" style="13" bestFit="1" customWidth="1"/>
    <col min="2" max="2" width="10.5703125" style="13" customWidth="1"/>
    <col min="3" max="3" width="15" customWidth="1"/>
    <col min="4" max="4" width="26" customWidth="1"/>
    <col min="5" max="5" width="18.140625" customWidth="1"/>
    <col min="6" max="6" width="22.42578125" customWidth="1"/>
    <col min="7" max="7" width="17.7109375" customWidth="1"/>
    <col min="8" max="8" width="16.42578125" customWidth="1"/>
  </cols>
  <sheetData>
    <row r="1" spans="1:8" ht="75" x14ac:dyDescent="0.25">
      <c r="A1" s="1" t="s">
        <v>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5">
      <c r="A2" s="3" t="s">
        <v>7</v>
      </c>
      <c r="B2" s="4">
        <v>2003</v>
      </c>
      <c r="C2" s="4">
        <v>9900</v>
      </c>
      <c r="D2" s="5">
        <v>9.0476190476190474</v>
      </c>
      <c r="E2" s="5">
        <f t="shared" ref="E2:E16" si="0">(C2*1000*D2)</f>
        <v>89571428.571428567</v>
      </c>
      <c r="F2" s="5">
        <f>(0.8*E2)</f>
        <v>71657142.857142851</v>
      </c>
      <c r="G2" s="6">
        <v>0.20488999999999999</v>
      </c>
      <c r="H2" s="7">
        <f>(F2*G2)</f>
        <v>14681831.999999998</v>
      </c>
    </row>
    <row r="3" spans="1:8" x14ac:dyDescent="0.25">
      <c r="A3" s="3" t="s">
        <v>8</v>
      </c>
      <c r="B3" s="4">
        <v>2004</v>
      </c>
      <c r="C3" s="4">
        <v>7600</v>
      </c>
      <c r="D3" s="5">
        <v>8.3333333333333339</v>
      </c>
      <c r="E3" s="5">
        <f t="shared" si="0"/>
        <v>63333333.333333336</v>
      </c>
      <c r="F3" s="5">
        <f t="shared" ref="F3:F16" si="1">(0.8*E3)</f>
        <v>50666666.666666672</v>
      </c>
      <c r="G3" s="6">
        <v>0.23419999999999999</v>
      </c>
      <c r="H3" s="7">
        <f t="shared" ref="H3:H16" si="2">(F3*G3)</f>
        <v>11866133.333333334</v>
      </c>
    </row>
    <row r="4" spans="1:8" x14ac:dyDescent="0.25">
      <c r="A4" s="3" t="s">
        <v>9</v>
      </c>
      <c r="B4" s="4">
        <v>2005</v>
      </c>
      <c r="C4" s="4">
        <v>4482.6260000000002</v>
      </c>
      <c r="D4" s="5">
        <v>11.071428571428571</v>
      </c>
      <c r="E4" s="5">
        <f t="shared" si="0"/>
        <v>49629073.571428567</v>
      </c>
      <c r="F4" s="5">
        <f t="shared" si="1"/>
        <v>39703258.857142858</v>
      </c>
      <c r="G4" s="6">
        <v>0.2379</v>
      </c>
      <c r="H4" s="7">
        <f t="shared" si="2"/>
        <v>9445405.282114286</v>
      </c>
    </row>
    <row r="5" spans="1:8" x14ac:dyDescent="0.25">
      <c r="A5" s="3" t="s">
        <v>10</v>
      </c>
      <c r="B5" s="4">
        <v>2006</v>
      </c>
      <c r="C5" s="4">
        <v>4781.8999999999996</v>
      </c>
      <c r="D5" s="5">
        <v>20.535714285714285</v>
      </c>
      <c r="E5" s="5">
        <f t="shared" si="0"/>
        <v>98199732.142857134</v>
      </c>
      <c r="F5" s="5">
        <f t="shared" si="1"/>
        <v>78559785.714285716</v>
      </c>
      <c r="G5" s="6">
        <v>0.23380000000000001</v>
      </c>
      <c r="H5" s="7">
        <f t="shared" si="2"/>
        <v>18367277.900000002</v>
      </c>
    </row>
    <row r="6" spans="1:8" x14ac:dyDescent="0.25">
      <c r="A6" s="3" t="s">
        <v>11</v>
      </c>
      <c r="B6" s="4">
        <v>2007</v>
      </c>
      <c r="C6" s="4">
        <v>5409</v>
      </c>
      <c r="D6" s="8">
        <v>9.3114182989305032</v>
      </c>
      <c r="E6" s="9">
        <f t="shared" si="0"/>
        <v>50365461.578915089</v>
      </c>
      <c r="F6" s="9">
        <f t="shared" si="1"/>
        <v>40292369.263132073</v>
      </c>
      <c r="G6" s="10">
        <v>0.26529999999999998</v>
      </c>
      <c r="H6" s="11">
        <f t="shared" si="2"/>
        <v>10689565.565508937</v>
      </c>
    </row>
    <row r="7" spans="1:8" x14ac:dyDescent="0.25">
      <c r="A7" s="3" t="s">
        <v>12</v>
      </c>
      <c r="B7" s="4">
        <v>2008</v>
      </c>
      <c r="C7" s="4">
        <v>5573</v>
      </c>
      <c r="D7" s="5">
        <v>12.5</v>
      </c>
      <c r="E7" s="5">
        <f t="shared" si="0"/>
        <v>69662500</v>
      </c>
      <c r="F7" s="5">
        <f t="shared" si="1"/>
        <v>55730000</v>
      </c>
      <c r="G7" s="6">
        <v>0.30187999999999998</v>
      </c>
      <c r="H7" s="7">
        <f t="shared" si="2"/>
        <v>16823772.399999999</v>
      </c>
    </row>
    <row r="8" spans="1:8" x14ac:dyDescent="0.25">
      <c r="A8" s="3" t="s">
        <v>13</v>
      </c>
      <c r="B8" s="4">
        <v>2009</v>
      </c>
      <c r="C8" s="4">
        <v>5989</v>
      </c>
      <c r="D8" s="5">
        <v>12.142857142857142</v>
      </c>
      <c r="E8" s="5">
        <f t="shared" si="0"/>
        <v>72723571.428571433</v>
      </c>
      <c r="F8" s="5">
        <f t="shared" si="1"/>
        <v>58178857.142857149</v>
      </c>
      <c r="G8" s="6">
        <v>0.21249999999999999</v>
      </c>
      <c r="H8" s="7">
        <f t="shared" si="2"/>
        <v>12363007.142857144</v>
      </c>
    </row>
    <row r="9" spans="1:8" x14ac:dyDescent="0.25">
      <c r="A9" s="3" t="s">
        <v>14</v>
      </c>
      <c r="B9" s="4">
        <v>2010</v>
      </c>
      <c r="C9" s="4">
        <v>5452.4</v>
      </c>
      <c r="D9" s="5">
        <v>16.964285714285715</v>
      </c>
      <c r="E9" s="5">
        <f t="shared" si="0"/>
        <v>92496071.428571433</v>
      </c>
      <c r="F9" s="5">
        <f t="shared" si="1"/>
        <v>73996857.142857149</v>
      </c>
      <c r="G9" s="6">
        <v>0.23382</v>
      </c>
      <c r="H9" s="7">
        <f t="shared" si="2"/>
        <v>17301945.137142859</v>
      </c>
    </row>
    <row r="10" spans="1:8" x14ac:dyDescent="0.25">
      <c r="A10" s="3" t="s">
        <v>15</v>
      </c>
      <c r="B10" s="4">
        <v>2011</v>
      </c>
      <c r="C10" s="4">
        <v>7349.2</v>
      </c>
      <c r="D10" s="5">
        <v>16.071428571428573</v>
      </c>
      <c r="E10" s="5">
        <f t="shared" si="0"/>
        <v>118112142.85714287</v>
      </c>
      <c r="F10" s="5">
        <f t="shared" si="1"/>
        <v>94489714.285714298</v>
      </c>
      <c r="G10" s="6">
        <v>0.2671</v>
      </c>
      <c r="H10" s="7">
        <f t="shared" si="2"/>
        <v>25238202.68571429</v>
      </c>
    </row>
    <row r="11" spans="1:8" x14ac:dyDescent="0.25">
      <c r="A11" s="3" t="s">
        <v>16</v>
      </c>
      <c r="B11" s="4">
        <v>2012</v>
      </c>
      <c r="C11" s="4">
        <v>9344</v>
      </c>
      <c r="D11" s="5">
        <v>12.5</v>
      </c>
      <c r="E11" s="5">
        <f t="shared" si="0"/>
        <v>116800000</v>
      </c>
      <c r="F11" s="5">
        <f t="shared" si="1"/>
        <v>93440000</v>
      </c>
      <c r="G11" s="6">
        <v>0.30919999999999997</v>
      </c>
      <c r="H11" s="7">
        <f t="shared" si="2"/>
        <v>28891647.999999996</v>
      </c>
    </row>
    <row r="12" spans="1:8" x14ac:dyDescent="0.25">
      <c r="A12" s="3" t="s">
        <v>17</v>
      </c>
      <c r="B12" s="4">
        <v>2013</v>
      </c>
      <c r="C12" s="4">
        <v>7074</v>
      </c>
      <c r="D12" s="5">
        <v>11.785714285714286</v>
      </c>
      <c r="E12" s="5">
        <f t="shared" si="0"/>
        <v>83372142.857142866</v>
      </c>
      <c r="F12" s="5">
        <f t="shared" si="1"/>
        <v>66697714.285714298</v>
      </c>
      <c r="G12" s="6">
        <v>0.32979999999999998</v>
      </c>
      <c r="H12" s="7">
        <f t="shared" si="2"/>
        <v>21996906.171428576</v>
      </c>
    </row>
    <row r="13" spans="1:8" x14ac:dyDescent="0.25">
      <c r="A13" s="3" t="s">
        <v>18</v>
      </c>
      <c r="B13" s="4">
        <v>2014</v>
      </c>
      <c r="C13" s="4">
        <v>6004.7</v>
      </c>
      <c r="D13" s="5">
        <v>11.607142857142858</v>
      </c>
      <c r="E13" s="5">
        <f t="shared" si="0"/>
        <v>69697410.714285716</v>
      </c>
      <c r="F13" s="5">
        <f t="shared" si="1"/>
        <v>55757928.571428575</v>
      </c>
      <c r="G13" s="6">
        <v>0.31590000000000001</v>
      </c>
      <c r="H13" s="7">
        <f t="shared" si="2"/>
        <v>17613929.635714289</v>
      </c>
    </row>
    <row r="14" spans="1:8" x14ac:dyDescent="0.25">
      <c r="A14" s="3" t="s">
        <v>19</v>
      </c>
      <c r="B14" s="4">
        <v>2015</v>
      </c>
      <c r="C14" s="4">
        <v>6081.5</v>
      </c>
      <c r="D14" s="5">
        <v>10.892857142857142</v>
      </c>
      <c r="E14" s="5">
        <f t="shared" si="0"/>
        <v>66244910.714285709</v>
      </c>
      <c r="F14" s="5">
        <f t="shared" si="1"/>
        <v>52995928.571428567</v>
      </c>
      <c r="G14" s="6">
        <v>0.2462</v>
      </c>
      <c r="H14" s="7">
        <f t="shared" si="2"/>
        <v>13047597.614285713</v>
      </c>
    </row>
    <row r="15" spans="1:8" x14ac:dyDescent="0.25">
      <c r="A15" s="3" t="s">
        <v>20</v>
      </c>
      <c r="B15" s="4">
        <v>2016</v>
      </c>
      <c r="C15" s="4">
        <v>7547.8</v>
      </c>
      <c r="D15" s="5">
        <v>11.607142857142858</v>
      </c>
      <c r="E15" s="5">
        <f t="shared" si="0"/>
        <v>87608392.857142866</v>
      </c>
      <c r="F15" s="5">
        <f t="shared" si="1"/>
        <v>70086714.285714298</v>
      </c>
      <c r="G15" s="6">
        <v>0.2195</v>
      </c>
      <c r="H15" s="7">
        <f t="shared" si="2"/>
        <v>15384033.785714289</v>
      </c>
    </row>
    <row r="16" spans="1:8" x14ac:dyDescent="0.25">
      <c r="A16" s="3" t="s">
        <v>21</v>
      </c>
      <c r="B16" s="4">
        <v>2017</v>
      </c>
      <c r="C16" s="4">
        <v>8665.9</v>
      </c>
      <c r="D16" s="5">
        <v>11.607142857142858</v>
      </c>
      <c r="E16" s="5">
        <f t="shared" si="0"/>
        <v>100586339.28571428</v>
      </c>
      <c r="F16" s="5">
        <f t="shared" si="1"/>
        <v>80469071.428571433</v>
      </c>
      <c r="G16" s="6">
        <v>0.21290000000000001</v>
      </c>
      <c r="H16" s="7">
        <f t="shared" si="2"/>
        <v>17131865.307142857</v>
      </c>
    </row>
    <row r="17" spans="1:1" x14ac:dyDescent="0.25">
      <c r="A17" s="12" t="s">
        <v>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B3B14-A0C5-4E27-B5F5-93422630630E}">
  <dimension ref="A1:R144"/>
  <sheetViews>
    <sheetView topLeftCell="A115" workbookViewId="0">
      <selection activeCell="A144" sqref="A144"/>
    </sheetView>
  </sheetViews>
  <sheetFormatPr defaultRowHeight="15" x14ac:dyDescent="0.25"/>
  <cols>
    <col min="12" max="12" width="17.7109375" bestFit="1" customWidth="1"/>
  </cols>
  <sheetData>
    <row r="1" spans="1:18" x14ac:dyDescent="0.25">
      <c r="A1" t="s">
        <v>71</v>
      </c>
      <c r="B1" t="s">
        <v>72</v>
      </c>
      <c r="C1" s="23" t="s">
        <v>73</v>
      </c>
      <c r="D1" s="23" t="s">
        <v>74</v>
      </c>
      <c r="E1" s="23" t="s">
        <v>75</v>
      </c>
      <c r="F1" s="23" t="s">
        <v>76</v>
      </c>
      <c r="G1" s="23" t="s">
        <v>77</v>
      </c>
      <c r="H1" s="23" t="s">
        <v>78</v>
      </c>
      <c r="I1" s="23" t="s">
        <v>79</v>
      </c>
      <c r="J1" s="23" t="s">
        <v>80</v>
      </c>
      <c r="K1" s="24" t="s">
        <v>81</v>
      </c>
      <c r="L1" s="24" t="s">
        <v>82</v>
      </c>
      <c r="M1" s="23" t="s">
        <v>83</v>
      </c>
      <c r="N1" s="23" t="s">
        <v>84</v>
      </c>
      <c r="O1" s="23" t="s">
        <v>85</v>
      </c>
      <c r="P1" s="23" t="s">
        <v>86</v>
      </c>
      <c r="Q1" s="23" t="s">
        <v>87</v>
      </c>
      <c r="R1" s="23" t="s">
        <v>88</v>
      </c>
    </row>
    <row r="2" spans="1:18" x14ac:dyDescent="0.25">
      <c r="A2" t="s">
        <v>297</v>
      </c>
      <c r="B2" t="s">
        <v>298</v>
      </c>
      <c r="C2" s="23">
        <v>1859.5523519521755</v>
      </c>
      <c r="D2" s="23">
        <v>1</v>
      </c>
      <c r="E2" s="23">
        <v>1</v>
      </c>
      <c r="F2" s="23">
        <v>1</v>
      </c>
      <c r="G2" s="23">
        <v>6.626453324142485</v>
      </c>
      <c r="H2" s="23">
        <v>0</v>
      </c>
      <c r="I2" s="23">
        <v>4</v>
      </c>
      <c r="J2" s="23">
        <v>1</v>
      </c>
      <c r="K2" s="23">
        <f t="shared" ref="K2:K65" si="0">(3*D2)+E2+F2+G2-(3*H2)-I2-J2+10</f>
        <v>16.626453324142485</v>
      </c>
      <c r="L2" s="23">
        <f t="shared" ref="L2:L65" si="1">K2*C2</f>
        <v>30917.760383532226</v>
      </c>
      <c r="M2" s="23">
        <v>0</v>
      </c>
      <c r="N2" s="23">
        <v>0</v>
      </c>
      <c r="O2" s="23">
        <v>15620.51</v>
      </c>
      <c r="P2" s="23">
        <f t="shared" ref="P2:P33" si="2">O2+N2+M2+1</f>
        <v>15621.51</v>
      </c>
      <c r="Q2" s="23">
        <f t="shared" ref="Q2:Q33" si="3">L2/P2</f>
        <v>1.9791787339080682</v>
      </c>
      <c r="R2" s="23">
        <f t="shared" ref="R2:R65" si="4">(Q2/$Q$144)*100</f>
        <v>1.5199106705393208E-2</v>
      </c>
    </row>
    <row r="3" spans="1:18" x14ac:dyDescent="0.25">
      <c r="A3" t="s">
        <v>267</v>
      </c>
      <c r="B3" t="s">
        <v>268</v>
      </c>
      <c r="C3" s="23">
        <v>2094.8933929969589</v>
      </c>
      <c r="D3" s="23">
        <v>1</v>
      </c>
      <c r="E3" s="23">
        <v>2</v>
      </c>
      <c r="F3" s="23">
        <v>1</v>
      </c>
      <c r="G3" s="23">
        <v>31.381674843583912</v>
      </c>
      <c r="H3" s="23">
        <v>3</v>
      </c>
      <c r="I3" s="23">
        <v>4</v>
      </c>
      <c r="J3" s="23">
        <v>0</v>
      </c>
      <c r="K3" s="23">
        <f t="shared" si="0"/>
        <v>34.381674843583909</v>
      </c>
      <c r="L3" s="23">
        <f t="shared" si="1"/>
        <v>72025.943469993683</v>
      </c>
      <c r="M3" s="23">
        <v>0</v>
      </c>
      <c r="N3" s="23">
        <v>0</v>
      </c>
      <c r="O3" s="23">
        <v>16998.09</v>
      </c>
      <c r="P3" s="23">
        <f t="shared" si="2"/>
        <v>16999.09</v>
      </c>
      <c r="Q3" s="23">
        <f t="shared" si="3"/>
        <v>4.2370470107513807</v>
      </c>
      <c r="R3" s="23">
        <f t="shared" si="4"/>
        <v>3.2538410265259485E-2</v>
      </c>
    </row>
    <row r="4" spans="1:18" x14ac:dyDescent="0.25">
      <c r="A4" t="s">
        <v>325</v>
      </c>
      <c r="B4" t="s">
        <v>326</v>
      </c>
      <c r="C4" s="23">
        <v>850.07569711951646</v>
      </c>
      <c r="D4" s="23">
        <v>1</v>
      </c>
      <c r="E4" s="23">
        <v>1</v>
      </c>
      <c r="F4" s="23">
        <v>1</v>
      </c>
      <c r="G4" s="23">
        <v>6.626453324142485</v>
      </c>
      <c r="H4" s="23">
        <v>1</v>
      </c>
      <c r="I4" s="23">
        <v>5</v>
      </c>
      <c r="J4" s="23">
        <v>0</v>
      </c>
      <c r="K4" s="23">
        <f t="shared" si="0"/>
        <v>13.626453324142485</v>
      </c>
      <c r="L4" s="23">
        <f t="shared" si="1"/>
        <v>11583.516808786975</v>
      </c>
      <c r="M4" s="23">
        <v>0</v>
      </c>
      <c r="N4" s="23">
        <v>0</v>
      </c>
      <c r="O4" s="23">
        <v>13284.23</v>
      </c>
      <c r="P4" s="23">
        <f t="shared" si="2"/>
        <v>13285.23</v>
      </c>
      <c r="Q4" s="23">
        <f t="shared" si="3"/>
        <v>0.87190939176717119</v>
      </c>
      <c r="R4" s="23">
        <f t="shared" si="4"/>
        <v>6.6958297681058683E-3</v>
      </c>
    </row>
    <row r="5" spans="1:18" x14ac:dyDescent="0.25">
      <c r="A5" t="s">
        <v>209</v>
      </c>
      <c r="B5" t="s">
        <v>210</v>
      </c>
      <c r="C5" s="23">
        <v>3382.9008124097682</v>
      </c>
      <c r="D5" s="23">
        <v>1</v>
      </c>
      <c r="E5" s="23">
        <v>0</v>
      </c>
      <c r="F5" s="23">
        <v>1</v>
      </c>
      <c r="G5" s="23">
        <v>50.627820791972532</v>
      </c>
      <c r="H5" s="23">
        <v>0</v>
      </c>
      <c r="I5" s="23">
        <v>4</v>
      </c>
      <c r="J5" s="23">
        <v>0</v>
      </c>
      <c r="K5" s="23">
        <f t="shared" si="0"/>
        <v>60.627820791972532</v>
      </c>
      <c r="L5" s="23">
        <f t="shared" si="1"/>
        <v>205097.90421179772</v>
      </c>
      <c r="M5" s="23">
        <v>0</v>
      </c>
      <c r="N5" s="23">
        <v>0</v>
      </c>
      <c r="O5" s="23">
        <v>11733.88</v>
      </c>
      <c r="P5" s="23">
        <f t="shared" si="2"/>
        <v>11734.88</v>
      </c>
      <c r="Q5" s="23">
        <f t="shared" si="3"/>
        <v>17.47763114849046</v>
      </c>
      <c r="R5" s="23">
        <f t="shared" si="4"/>
        <v>0.13421950035754052</v>
      </c>
    </row>
    <row r="6" spans="1:18" x14ac:dyDescent="0.25">
      <c r="A6" t="s">
        <v>317</v>
      </c>
      <c r="B6" t="s">
        <v>318</v>
      </c>
      <c r="C6" s="23">
        <v>924.4640098177606</v>
      </c>
      <c r="D6" s="23">
        <v>1</v>
      </c>
      <c r="E6" s="23">
        <v>1</v>
      </c>
      <c r="F6" s="23">
        <v>1</v>
      </c>
      <c r="G6" s="23">
        <v>5.5594783403144579</v>
      </c>
      <c r="H6" s="23">
        <v>0</v>
      </c>
      <c r="I6" s="23">
        <v>4</v>
      </c>
      <c r="J6" s="23">
        <v>0</v>
      </c>
      <c r="K6" s="23">
        <f t="shared" si="0"/>
        <v>16.559478340314456</v>
      </c>
      <c r="L6" s="23">
        <f t="shared" si="1"/>
        <v>15308.641746977457</v>
      </c>
      <c r="M6" s="23">
        <v>0</v>
      </c>
      <c r="N6" s="23">
        <v>0</v>
      </c>
      <c r="O6" s="23">
        <v>13581.9</v>
      </c>
      <c r="P6" s="23">
        <f t="shared" si="2"/>
        <v>13582.9</v>
      </c>
      <c r="Q6" s="23">
        <f t="shared" si="3"/>
        <v>1.1270525253795183</v>
      </c>
      <c r="R6" s="23">
        <f t="shared" si="4"/>
        <v>8.6552019291360645E-3</v>
      </c>
    </row>
    <row r="7" spans="1:18" x14ac:dyDescent="0.25">
      <c r="A7" t="s">
        <v>155</v>
      </c>
      <c r="B7" t="s">
        <v>156</v>
      </c>
      <c r="C7" s="23">
        <v>20834.93971012373</v>
      </c>
      <c r="D7" s="23">
        <v>1</v>
      </c>
      <c r="E7" s="23">
        <v>1</v>
      </c>
      <c r="F7" s="23">
        <v>1</v>
      </c>
      <c r="G7" s="23">
        <v>54.435882624449647</v>
      </c>
      <c r="H7" s="23">
        <v>0</v>
      </c>
      <c r="I7" s="23">
        <v>1</v>
      </c>
      <c r="J7" s="23">
        <v>0</v>
      </c>
      <c r="K7" s="23">
        <f t="shared" si="0"/>
        <v>68.435882624449647</v>
      </c>
      <c r="L7" s="23">
        <f t="shared" si="1"/>
        <v>1425857.4884895126</v>
      </c>
      <c r="M7" s="23">
        <v>0</v>
      </c>
      <c r="N7" s="23">
        <v>0</v>
      </c>
      <c r="O7" s="23">
        <v>15354.32</v>
      </c>
      <c r="P7" s="23">
        <f t="shared" si="2"/>
        <v>15355.32</v>
      </c>
      <c r="Q7" s="23">
        <f t="shared" si="3"/>
        <v>92.857556110163287</v>
      </c>
      <c r="R7" s="23">
        <f t="shared" si="4"/>
        <v>0.71309977191072904</v>
      </c>
    </row>
    <row r="8" spans="1:18" x14ac:dyDescent="0.25">
      <c r="A8" s="21" t="s">
        <v>89</v>
      </c>
      <c r="B8" s="21" t="s">
        <v>90</v>
      </c>
      <c r="C8" s="25">
        <v>23445.186799999999</v>
      </c>
      <c r="D8" s="25">
        <v>2</v>
      </c>
      <c r="E8" s="25">
        <v>0</v>
      </c>
      <c r="F8" s="25">
        <v>1</v>
      </c>
      <c r="G8" s="25">
        <v>103.786</v>
      </c>
      <c r="H8" s="25">
        <v>0</v>
      </c>
      <c r="I8" s="25">
        <v>1</v>
      </c>
      <c r="J8" s="25">
        <v>1</v>
      </c>
      <c r="K8" s="25">
        <f t="shared" si="0"/>
        <v>118.786</v>
      </c>
      <c r="L8" s="25">
        <f t="shared" si="1"/>
        <v>2784959.9592248001</v>
      </c>
      <c r="M8" s="25">
        <v>0</v>
      </c>
      <c r="N8" s="25">
        <v>0</v>
      </c>
      <c r="O8" s="25">
        <v>1042.817</v>
      </c>
      <c r="P8" s="25">
        <f t="shared" si="2"/>
        <v>1043.817</v>
      </c>
      <c r="Q8" s="25">
        <f t="shared" si="3"/>
        <v>2668.0538439446764</v>
      </c>
      <c r="R8" s="25">
        <f t="shared" si="4"/>
        <v>20.489324372324866</v>
      </c>
    </row>
    <row r="9" spans="1:18" x14ac:dyDescent="0.25">
      <c r="A9" t="s">
        <v>117</v>
      </c>
      <c r="B9" t="s">
        <v>118</v>
      </c>
      <c r="C9" s="23">
        <v>32102.926383130096</v>
      </c>
      <c r="D9" s="23">
        <v>1</v>
      </c>
      <c r="E9" s="23">
        <v>0</v>
      </c>
      <c r="F9" s="23">
        <v>1</v>
      </c>
      <c r="G9" s="23">
        <v>118.50214199876017</v>
      </c>
      <c r="H9" s="23">
        <v>0</v>
      </c>
      <c r="I9" s="23">
        <v>1</v>
      </c>
      <c r="J9" s="23">
        <v>0</v>
      </c>
      <c r="K9" s="23">
        <f t="shared" si="0"/>
        <v>131.50214199876018</v>
      </c>
      <c r="L9" s="23">
        <f t="shared" si="1"/>
        <v>4221603.583810118</v>
      </c>
      <c r="M9" s="23">
        <v>0</v>
      </c>
      <c r="N9" s="23">
        <v>0</v>
      </c>
      <c r="O9" s="23">
        <v>15931.75</v>
      </c>
      <c r="P9" s="23">
        <f t="shared" si="2"/>
        <v>15932.75</v>
      </c>
      <c r="Q9" s="23">
        <f t="shared" si="3"/>
        <v>264.96390038192516</v>
      </c>
      <c r="R9" s="23">
        <f t="shared" si="4"/>
        <v>2.0347907573915549</v>
      </c>
    </row>
    <row r="10" spans="1:18" x14ac:dyDescent="0.25">
      <c r="A10" t="s">
        <v>353</v>
      </c>
      <c r="B10" t="s">
        <v>354</v>
      </c>
      <c r="C10" s="23">
        <v>883.61400896796113</v>
      </c>
      <c r="D10" s="23">
        <v>1</v>
      </c>
      <c r="E10" s="23">
        <v>1</v>
      </c>
      <c r="F10" s="23">
        <v>1</v>
      </c>
      <c r="G10" s="23">
        <v>9.3591077229005801</v>
      </c>
      <c r="H10" s="23">
        <v>4</v>
      </c>
      <c r="I10" s="23">
        <v>5</v>
      </c>
      <c r="J10" s="23">
        <v>0</v>
      </c>
      <c r="K10" s="23">
        <f t="shared" si="0"/>
        <v>7.3591077229005801</v>
      </c>
      <c r="L10" s="23">
        <f t="shared" si="1"/>
        <v>6502.6106774592654</v>
      </c>
      <c r="M10" s="23">
        <v>0</v>
      </c>
      <c r="N10" s="23">
        <v>0</v>
      </c>
      <c r="O10" s="23">
        <v>13167.62</v>
      </c>
      <c r="P10" s="23">
        <f t="shared" si="2"/>
        <v>13168.62</v>
      </c>
      <c r="Q10" s="23">
        <f t="shared" si="3"/>
        <v>0.49379590856591388</v>
      </c>
      <c r="R10" s="23">
        <f t="shared" si="4"/>
        <v>3.7921065825925189E-3</v>
      </c>
    </row>
    <row r="11" spans="1:18" x14ac:dyDescent="0.25">
      <c r="A11" t="s">
        <v>145</v>
      </c>
      <c r="B11" t="s">
        <v>146</v>
      </c>
      <c r="C11" s="23">
        <v>22008.433700598878</v>
      </c>
      <c r="D11" s="23">
        <v>2</v>
      </c>
      <c r="E11" s="23">
        <v>2</v>
      </c>
      <c r="F11" s="23">
        <v>1</v>
      </c>
      <c r="G11" s="23">
        <v>71.060220738239451</v>
      </c>
      <c r="H11" s="23">
        <v>0</v>
      </c>
      <c r="I11" s="23">
        <v>1</v>
      </c>
      <c r="J11" s="23">
        <v>1</v>
      </c>
      <c r="K11" s="23">
        <f t="shared" si="0"/>
        <v>88.060220738239451</v>
      </c>
      <c r="L11" s="23">
        <f t="shared" si="1"/>
        <v>1938067.5297776454</v>
      </c>
      <c r="M11" s="23">
        <v>1</v>
      </c>
      <c r="N11" s="23">
        <v>0</v>
      </c>
      <c r="O11" s="23">
        <v>15464.67</v>
      </c>
      <c r="P11" s="23">
        <f t="shared" si="2"/>
        <v>15466.67</v>
      </c>
      <c r="Q11" s="23">
        <f t="shared" si="3"/>
        <v>125.30606328173067</v>
      </c>
      <c r="R11" s="23">
        <f t="shared" si="4"/>
        <v>0.96228814205733226</v>
      </c>
    </row>
    <row r="12" spans="1:18" x14ac:dyDescent="0.25">
      <c r="A12" t="s">
        <v>163</v>
      </c>
      <c r="B12" t="s">
        <v>164</v>
      </c>
      <c r="C12" s="23">
        <v>14542.002803907806</v>
      </c>
      <c r="D12" s="23">
        <v>2</v>
      </c>
      <c r="E12" s="23">
        <v>1</v>
      </c>
      <c r="F12" s="23">
        <v>1</v>
      </c>
      <c r="G12" s="23">
        <v>39.368806812247911</v>
      </c>
      <c r="H12" s="23">
        <v>1</v>
      </c>
      <c r="I12" s="23">
        <v>2</v>
      </c>
      <c r="J12" s="23">
        <v>1</v>
      </c>
      <c r="K12" s="23">
        <f t="shared" si="0"/>
        <v>51.368806812247911</v>
      </c>
      <c r="L12" s="23">
        <f t="shared" si="1"/>
        <v>747005.33269710757</v>
      </c>
      <c r="M12" s="23">
        <v>0</v>
      </c>
      <c r="N12" s="23">
        <v>0</v>
      </c>
      <c r="O12" s="23">
        <v>12388.36</v>
      </c>
      <c r="P12" s="23">
        <f t="shared" si="2"/>
        <v>12389.36</v>
      </c>
      <c r="Q12" s="23">
        <f t="shared" si="3"/>
        <v>60.294101769349467</v>
      </c>
      <c r="R12" s="23">
        <f t="shared" si="4"/>
        <v>0.46302866476775062</v>
      </c>
    </row>
    <row r="13" spans="1:18" x14ac:dyDescent="0.25">
      <c r="A13" t="s">
        <v>287</v>
      </c>
      <c r="B13" t="s">
        <v>288</v>
      </c>
      <c r="C13" s="23">
        <v>434.04656323343153</v>
      </c>
      <c r="D13" s="23">
        <v>2</v>
      </c>
      <c r="E13" s="23">
        <v>1</v>
      </c>
      <c r="F13" s="23">
        <v>1</v>
      </c>
      <c r="G13" s="23">
        <v>42.84761549861306</v>
      </c>
      <c r="H13" s="23">
        <v>1</v>
      </c>
      <c r="I13" s="23">
        <v>5</v>
      </c>
      <c r="J13" s="23">
        <v>1</v>
      </c>
      <c r="K13" s="23">
        <f t="shared" si="0"/>
        <v>51.84761549861306</v>
      </c>
      <c r="L13" s="23">
        <f t="shared" si="1"/>
        <v>22504.279319021396</v>
      </c>
      <c r="M13" s="23">
        <v>0</v>
      </c>
      <c r="N13" s="23">
        <v>0</v>
      </c>
      <c r="O13" s="23">
        <v>9022.9969999999994</v>
      </c>
      <c r="P13" s="23">
        <f t="shared" si="2"/>
        <v>9023.9969999999994</v>
      </c>
      <c r="Q13" s="23">
        <f t="shared" si="3"/>
        <v>2.4938261082114055</v>
      </c>
      <c r="R13" s="23">
        <f t="shared" si="4"/>
        <v>1.9151342157237041E-2</v>
      </c>
    </row>
    <row r="14" spans="1:18" x14ac:dyDescent="0.25">
      <c r="A14" t="s">
        <v>273</v>
      </c>
      <c r="B14" t="s">
        <v>274</v>
      </c>
      <c r="C14" s="23">
        <v>1819.4790277163047</v>
      </c>
      <c r="D14" s="23">
        <v>1</v>
      </c>
      <c r="E14" s="23">
        <v>1</v>
      </c>
      <c r="F14" s="23">
        <v>1</v>
      </c>
      <c r="G14" s="23">
        <v>22.174324666619263</v>
      </c>
      <c r="H14" s="23">
        <v>0</v>
      </c>
      <c r="I14" s="23">
        <v>3</v>
      </c>
      <c r="J14" s="23">
        <v>1</v>
      </c>
      <c r="K14" s="23">
        <f t="shared" si="0"/>
        <v>33.174324666619263</v>
      </c>
      <c r="L14" s="23">
        <f t="shared" si="1"/>
        <v>60359.987989565438</v>
      </c>
      <c r="M14" s="23">
        <v>0</v>
      </c>
      <c r="N14" s="23">
        <v>0</v>
      </c>
      <c r="O14" s="23">
        <v>15134.58</v>
      </c>
      <c r="P14" s="23">
        <f t="shared" si="2"/>
        <v>15135.58</v>
      </c>
      <c r="Q14" s="23">
        <f t="shared" si="3"/>
        <v>3.9879534176797611</v>
      </c>
      <c r="R14" s="23">
        <f t="shared" si="4"/>
        <v>3.0625495561871611E-2</v>
      </c>
    </row>
    <row r="15" spans="1:18" x14ac:dyDescent="0.25">
      <c r="A15" t="s">
        <v>121</v>
      </c>
      <c r="B15" t="s">
        <v>122</v>
      </c>
      <c r="C15" s="23">
        <v>30702.513492372473</v>
      </c>
      <c r="D15" s="23">
        <v>1</v>
      </c>
      <c r="E15" s="23">
        <v>0</v>
      </c>
      <c r="F15" s="23">
        <v>1</v>
      </c>
      <c r="G15" s="23">
        <v>105.59456663454452</v>
      </c>
      <c r="H15" s="23">
        <v>0</v>
      </c>
      <c r="I15" s="23">
        <v>2</v>
      </c>
      <c r="J15" s="23">
        <v>1</v>
      </c>
      <c r="K15" s="23">
        <f t="shared" si="0"/>
        <v>116.59456663454452</v>
      </c>
      <c r="L15" s="23">
        <f t="shared" si="1"/>
        <v>3579746.2552344245</v>
      </c>
      <c r="M15" s="23">
        <v>0</v>
      </c>
      <c r="N15" s="23">
        <v>0</v>
      </c>
      <c r="O15" s="23">
        <v>16734.73</v>
      </c>
      <c r="P15" s="23">
        <f t="shared" si="2"/>
        <v>16735.73</v>
      </c>
      <c r="Q15" s="23">
        <f t="shared" si="3"/>
        <v>213.89842302871907</v>
      </c>
      <c r="R15" s="23">
        <f t="shared" si="4"/>
        <v>1.6426333306994025</v>
      </c>
    </row>
    <row r="16" spans="1:18" x14ac:dyDescent="0.25">
      <c r="A16" t="s">
        <v>201</v>
      </c>
      <c r="B16" t="s">
        <v>202</v>
      </c>
      <c r="C16" s="23">
        <v>3679.7928154214292</v>
      </c>
      <c r="D16" s="23">
        <v>2</v>
      </c>
      <c r="E16" s="23">
        <v>1</v>
      </c>
      <c r="F16" s="23">
        <v>1</v>
      </c>
      <c r="G16" s="23">
        <v>56.634371686777399</v>
      </c>
      <c r="H16" s="23">
        <v>0</v>
      </c>
      <c r="I16" s="23">
        <v>3</v>
      </c>
      <c r="J16" s="23">
        <v>0</v>
      </c>
      <c r="K16" s="23">
        <f t="shared" si="0"/>
        <v>71.634371686777399</v>
      </c>
      <c r="L16" s="23">
        <f t="shared" si="1"/>
        <v>263599.64627023169</v>
      </c>
      <c r="M16" s="23">
        <v>1</v>
      </c>
      <c r="N16" s="23">
        <v>0</v>
      </c>
      <c r="O16" s="23">
        <v>14001.13</v>
      </c>
      <c r="P16" s="23">
        <f t="shared" si="2"/>
        <v>14003.13</v>
      </c>
      <c r="Q16" s="23">
        <f t="shared" si="3"/>
        <v>18.824337578115159</v>
      </c>
      <c r="R16" s="23">
        <f t="shared" si="4"/>
        <v>0.14456153484590001</v>
      </c>
    </row>
    <row r="17" spans="1:18" x14ac:dyDescent="0.25">
      <c r="A17" t="s">
        <v>339</v>
      </c>
      <c r="B17" t="s">
        <v>340</v>
      </c>
      <c r="C17" s="23">
        <v>464.04614304610277</v>
      </c>
      <c r="D17" s="23">
        <v>1</v>
      </c>
      <c r="E17" s="23">
        <v>1</v>
      </c>
      <c r="F17" s="23">
        <v>1</v>
      </c>
      <c r="G17" s="23">
        <v>9.54613931021456</v>
      </c>
      <c r="H17" s="23">
        <v>0</v>
      </c>
      <c r="I17" s="23">
        <v>4</v>
      </c>
      <c r="J17" s="23">
        <v>0</v>
      </c>
      <c r="K17" s="23">
        <f t="shared" si="0"/>
        <v>20.54613931021456</v>
      </c>
      <c r="L17" s="23">
        <f t="shared" si="1"/>
        <v>9534.3567013929805</v>
      </c>
      <c r="M17" s="23">
        <v>0</v>
      </c>
      <c r="N17" s="23">
        <v>0</v>
      </c>
      <c r="O17" s="23">
        <v>15333.47</v>
      </c>
      <c r="P17" s="23">
        <f t="shared" si="2"/>
        <v>15334.47</v>
      </c>
      <c r="Q17" s="23">
        <f t="shared" si="3"/>
        <v>0.62175978050711767</v>
      </c>
      <c r="R17" s="23">
        <f t="shared" si="4"/>
        <v>4.7748053711092961E-3</v>
      </c>
    </row>
    <row r="18" spans="1:18" x14ac:dyDescent="0.25">
      <c r="A18" t="s">
        <v>281</v>
      </c>
      <c r="B18" t="s">
        <v>282</v>
      </c>
      <c r="C18" s="23">
        <v>1009.0062318468838</v>
      </c>
      <c r="D18" s="23">
        <v>1</v>
      </c>
      <c r="E18" s="23">
        <v>1</v>
      </c>
      <c r="F18" s="23">
        <v>1</v>
      </c>
      <c r="G18" s="23">
        <v>18.510963328053549</v>
      </c>
      <c r="H18" s="23">
        <v>0</v>
      </c>
      <c r="I18" s="23">
        <v>3</v>
      </c>
      <c r="J18" s="23">
        <v>0</v>
      </c>
      <c r="K18" s="23">
        <f t="shared" si="0"/>
        <v>30.510963328053549</v>
      </c>
      <c r="L18" s="23">
        <f t="shared" si="1"/>
        <v>30785.752137657768</v>
      </c>
      <c r="M18" s="23">
        <v>0</v>
      </c>
      <c r="N18" s="23">
        <v>0</v>
      </c>
      <c r="O18" s="23">
        <v>9368.8240000000005</v>
      </c>
      <c r="P18" s="23">
        <f t="shared" si="2"/>
        <v>9369.8240000000005</v>
      </c>
      <c r="Q18" s="23">
        <f t="shared" si="3"/>
        <v>3.2856275782402919</v>
      </c>
      <c r="R18" s="23">
        <f t="shared" si="4"/>
        <v>2.5231982993899976E-2</v>
      </c>
    </row>
    <row r="19" spans="1:18" x14ac:dyDescent="0.25">
      <c r="A19" t="s">
        <v>261</v>
      </c>
      <c r="B19" t="s">
        <v>262</v>
      </c>
      <c r="C19" s="23">
        <v>917.36790368612753</v>
      </c>
      <c r="D19" s="23">
        <v>1</v>
      </c>
      <c r="E19" s="23">
        <v>1</v>
      </c>
      <c r="F19" s="23">
        <v>1</v>
      </c>
      <c r="G19" s="23">
        <v>58.098930184586415</v>
      </c>
      <c r="H19" s="23">
        <v>1</v>
      </c>
      <c r="I19" s="23">
        <v>4</v>
      </c>
      <c r="J19" s="23">
        <v>1</v>
      </c>
      <c r="K19" s="23">
        <f t="shared" si="0"/>
        <v>65.098930184586408</v>
      </c>
      <c r="L19" s="23">
        <f t="shared" si="1"/>
        <v>59719.669115643606</v>
      </c>
      <c r="M19" s="23">
        <v>0</v>
      </c>
      <c r="N19" s="23">
        <v>0</v>
      </c>
      <c r="O19" s="23">
        <v>12976.39</v>
      </c>
      <c r="P19" s="23">
        <f t="shared" si="2"/>
        <v>12977.39</v>
      </c>
      <c r="Q19" s="23">
        <f t="shared" si="3"/>
        <v>4.6018243356825685</v>
      </c>
      <c r="R19" s="23">
        <f t="shared" si="4"/>
        <v>3.5339718398956589E-2</v>
      </c>
    </row>
    <row r="20" spans="1:18" x14ac:dyDescent="0.25">
      <c r="A20" t="s">
        <v>255</v>
      </c>
      <c r="B20" t="s">
        <v>256</v>
      </c>
      <c r="C20" s="23">
        <v>2192.6470782436691</v>
      </c>
      <c r="D20" s="23">
        <v>1</v>
      </c>
      <c r="E20" s="23">
        <v>2</v>
      </c>
      <c r="F20" s="23">
        <v>1</v>
      </c>
      <c r="G20" s="23">
        <v>31.402552731787708</v>
      </c>
      <c r="H20" s="23">
        <v>2</v>
      </c>
      <c r="I20" s="23">
        <v>4</v>
      </c>
      <c r="J20" s="23">
        <v>1</v>
      </c>
      <c r="K20" s="23">
        <f t="shared" si="0"/>
        <v>36.402552731787708</v>
      </c>
      <c r="L20" s="23">
        <f t="shared" si="1"/>
        <v>79817.950887965417</v>
      </c>
      <c r="M20" s="23">
        <v>0</v>
      </c>
      <c r="N20" s="23">
        <v>0</v>
      </c>
      <c r="O20" s="23">
        <v>15764.51</v>
      </c>
      <c r="P20" s="23">
        <f t="shared" si="2"/>
        <v>15765.51</v>
      </c>
      <c r="Q20" s="23">
        <f t="shared" si="3"/>
        <v>5.0628207325970056</v>
      </c>
      <c r="R20" s="23">
        <f t="shared" si="4"/>
        <v>3.8879941071857334E-2</v>
      </c>
    </row>
    <row r="21" spans="1:18" x14ac:dyDescent="0.25">
      <c r="A21" t="s">
        <v>299</v>
      </c>
      <c r="B21" t="s">
        <v>300</v>
      </c>
      <c r="C21" s="23">
        <v>4149.0173965215117</v>
      </c>
      <c r="D21" s="23">
        <v>1</v>
      </c>
      <c r="E21" s="23">
        <v>1</v>
      </c>
      <c r="F21" s="23">
        <v>1</v>
      </c>
      <c r="G21" s="23">
        <v>-6.7657312260684259</v>
      </c>
      <c r="H21" s="23">
        <v>0</v>
      </c>
      <c r="I21" s="23">
        <v>3</v>
      </c>
      <c r="J21" s="23">
        <v>0</v>
      </c>
      <c r="K21" s="23">
        <f t="shared" si="0"/>
        <v>5.2342687739315741</v>
      </c>
      <c r="L21" s="23">
        <f t="shared" si="1"/>
        <v>21717.072201111423</v>
      </c>
      <c r="M21" s="23">
        <v>1</v>
      </c>
      <c r="N21" s="23">
        <v>0</v>
      </c>
      <c r="O21" s="23">
        <v>11068.07</v>
      </c>
      <c r="P21" s="23">
        <f t="shared" si="2"/>
        <v>11070.07</v>
      </c>
      <c r="Q21" s="23">
        <f t="shared" si="3"/>
        <v>1.9617827349882542</v>
      </c>
      <c r="R21" s="23">
        <f t="shared" si="4"/>
        <v>1.5065514099885029E-2</v>
      </c>
    </row>
    <row r="22" spans="1:18" x14ac:dyDescent="0.25">
      <c r="A22" t="s">
        <v>199</v>
      </c>
      <c r="B22" t="s">
        <v>200</v>
      </c>
      <c r="C22" s="23">
        <v>3044.2550266916151</v>
      </c>
      <c r="D22" s="23">
        <v>1</v>
      </c>
      <c r="E22" s="23">
        <v>0</v>
      </c>
      <c r="F22" s="23">
        <v>1</v>
      </c>
      <c r="G22" s="23">
        <v>83.238826730251887</v>
      </c>
      <c r="H22" s="23">
        <v>1</v>
      </c>
      <c r="I22" s="23">
        <v>4</v>
      </c>
      <c r="J22" s="23">
        <v>1</v>
      </c>
      <c r="K22" s="23">
        <f t="shared" si="0"/>
        <v>89.238826730251887</v>
      </c>
      <c r="L22" s="23">
        <f t="shared" si="1"/>
        <v>271665.74684963137</v>
      </c>
      <c r="M22" s="23">
        <v>0</v>
      </c>
      <c r="N22" s="23">
        <v>0</v>
      </c>
      <c r="O22" s="23">
        <v>14070.8</v>
      </c>
      <c r="P22" s="23">
        <f t="shared" si="2"/>
        <v>14071.8</v>
      </c>
      <c r="Q22" s="23">
        <f t="shared" si="3"/>
        <v>19.305685615886482</v>
      </c>
      <c r="R22" s="23">
        <f t="shared" si="4"/>
        <v>0.14825804798196818</v>
      </c>
    </row>
    <row r="23" spans="1:18" x14ac:dyDescent="0.25">
      <c r="A23" t="s">
        <v>135</v>
      </c>
      <c r="B23" t="s">
        <v>136</v>
      </c>
      <c r="C23" s="23">
        <v>18758.980894691482</v>
      </c>
      <c r="D23" s="23">
        <v>2</v>
      </c>
      <c r="E23" s="23">
        <v>1</v>
      </c>
      <c r="F23" s="23">
        <v>1</v>
      </c>
      <c r="G23" s="23">
        <v>29.435520749748317</v>
      </c>
      <c r="H23" s="23">
        <v>0</v>
      </c>
      <c r="I23" s="23">
        <v>3</v>
      </c>
      <c r="J23" s="23">
        <v>0</v>
      </c>
      <c r="K23" s="23">
        <f t="shared" si="0"/>
        <v>44.435520749748321</v>
      </c>
      <c r="L23" s="23">
        <f t="shared" si="1"/>
        <v>833565.08479019569</v>
      </c>
      <c r="M23" s="23">
        <v>0</v>
      </c>
      <c r="N23" s="23">
        <v>0</v>
      </c>
      <c r="O23" s="23">
        <v>5727.2539999999999</v>
      </c>
      <c r="P23" s="23">
        <f t="shared" si="2"/>
        <v>5728.2539999999999</v>
      </c>
      <c r="Q23" s="23">
        <f t="shared" si="3"/>
        <v>145.51817792824755</v>
      </c>
      <c r="R23" s="23">
        <f t="shared" si="4"/>
        <v>1.1175071134371657</v>
      </c>
    </row>
    <row r="24" spans="1:18" x14ac:dyDescent="0.25">
      <c r="A24" t="s">
        <v>243</v>
      </c>
      <c r="B24" t="s">
        <v>244</v>
      </c>
      <c r="C24" s="23">
        <v>2697.1573600939319</v>
      </c>
      <c r="D24" s="23">
        <v>1</v>
      </c>
      <c r="E24" s="23">
        <v>1</v>
      </c>
      <c r="F24" s="23">
        <v>1</v>
      </c>
      <c r="G24" s="23">
        <v>28.038026784613905</v>
      </c>
      <c r="H24" s="23">
        <v>0</v>
      </c>
      <c r="I24" s="23">
        <v>4</v>
      </c>
      <c r="J24" s="23">
        <v>1</v>
      </c>
      <c r="K24" s="23">
        <f t="shared" si="0"/>
        <v>38.038026784613905</v>
      </c>
      <c r="L24" s="23">
        <f t="shared" si="1"/>
        <v>102594.54390557151</v>
      </c>
      <c r="M24" s="23">
        <v>0</v>
      </c>
      <c r="N24" s="23">
        <v>0</v>
      </c>
      <c r="O24" s="23">
        <v>15357.47</v>
      </c>
      <c r="P24" s="23">
        <f t="shared" si="2"/>
        <v>15358.47</v>
      </c>
      <c r="Q24" s="23">
        <f t="shared" si="3"/>
        <v>6.6799976759124782</v>
      </c>
      <c r="R24" s="23">
        <f t="shared" si="4"/>
        <v>5.1299054364580897E-2</v>
      </c>
    </row>
    <row r="25" spans="1:18" x14ac:dyDescent="0.25">
      <c r="A25" t="s">
        <v>349</v>
      </c>
      <c r="B25" t="s">
        <v>350</v>
      </c>
      <c r="C25" s="23">
        <v>332.42376867819365</v>
      </c>
      <c r="D25" s="23">
        <v>1</v>
      </c>
      <c r="E25" s="23">
        <v>1</v>
      </c>
      <c r="F25" s="23">
        <v>1</v>
      </c>
      <c r="G25" s="23">
        <v>13.628585770689863</v>
      </c>
      <c r="H25" s="23">
        <v>0</v>
      </c>
      <c r="I25" s="23">
        <v>4</v>
      </c>
      <c r="J25" s="23">
        <v>0</v>
      </c>
      <c r="K25" s="23">
        <f t="shared" si="0"/>
        <v>24.628585770689863</v>
      </c>
      <c r="L25" s="23">
        <f t="shared" si="1"/>
        <v>8187.127299106859</v>
      </c>
      <c r="M25" s="23">
        <v>0</v>
      </c>
      <c r="N25" s="23">
        <v>0</v>
      </c>
      <c r="O25" s="23">
        <v>16141.25</v>
      </c>
      <c r="P25" s="23">
        <f t="shared" si="2"/>
        <v>16142.25</v>
      </c>
      <c r="Q25" s="23">
        <f t="shared" si="3"/>
        <v>0.50718625340995582</v>
      </c>
      <c r="R25" s="23">
        <f t="shared" si="4"/>
        <v>3.8949377603026457E-3</v>
      </c>
    </row>
    <row r="26" spans="1:18" x14ac:dyDescent="0.25">
      <c r="A26" t="s">
        <v>363</v>
      </c>
      <c r="B26" t="s">
        <v>364</v>
      </c>
      <c r="C26" s="23">
        <v>106.01697472921356</v>
      </c>
      <c r="D26" s="23">
        <v>2</v>
      </c>
      <c r="E26" s="23">
        <v>2</v>
      </c>
      <c r="F26" s="23">
        <v>1</v>
      </c>
      <c r="G26" s="23">
        <v>29.233536761807333</v>
      </c>
      <c r="H26" s="23">
        <v>1</v>
      </c>
      <c r="I26" s="23">
        <v>5</v>
      </c>
      <c r="J26" s="23">
        <v>0</v>
      </c>
      <c r="K26" s="23">
        <f t="shared" si="0"/>
        <v>40.233536761807329</v>
      </c>
      <c r="L26" s="23">
        <f t="shared" si="1"/>
        <v>4265.4378501434121</v>
      </c>
      <c r="M26" s="23">
        <v>0</v>
      </c>
      <c r="N26" s="23">
        <v>0</v>
      </c>
      <c r="O26" s="23">
        <v>12441.86</v>
      </c>
      <c r="P26" s="23">
        <f t="shared" si="2"/>
        <v>12442.86</v>
      </c>
      <c r="Q26" s="23">
        <f t="shared" si="3"/>
        <v>0.34280204471828918</v>
      </c>
      <c r="R26" s="23">
        <f t="shared" si="4"/>
        <v>2.6325489291268152E-3</v>
      </c>
    </row>
    <row r="27" spans="1:18" x14ac:dyDescent="0.25">
      <c r="A27" t="s">
        <v>341</v>
      </c>
      <c r="B27" t="s">
        <v>342</v>
      </c>
      <c r="C27" s="23">
        <v>361.07034760053756</v>
      </c>
      <c r="D27" s="23">
        <v>2</v>
      </c>
      <c r="E27" s="23">
        <v>1</v>
      </c>
      <c r="F27" s="23">
        <v>1</v>
      </c>
      <c r="G27" s="23">
        <v>15.358902910528835</v>
      </c>
      <c r="H27" s="23">
        <v>2</v>
      </c>
      <c r="I27" s="23">
        <v>4</v>
      </c>
      <c r="J27" s="23">
        <v>0</v>
      </c>
      <c r="K27" s="23">
        <f t="shared" si="0"/>
        <v>23.358902910528833</v>
      </c>
      <c r="L27" s="23">
        <f t="shared" si="1"/>
        <v>8434.2071934718551</v>
      </c>
      <c r="M27" s="23">
        <v>1</v>
      </c>
      <c r="N27" s="23">
        <v>0</v>
      </c>
      <c r="O27" s="23">
        <v>14448.03</v>
      </c>
      <c r="P27" s="23">
        <f t="shared" si="2"/>
        <v>14450.03</v>
      </c>
      <c r="Q27" s="23">
        <f t="shared" si="3"/>
        <v>0.58368094692342198</v>
      </c>
      <c r="R27" s="23">
        <f t="shared" si="4"/>
        <v>4.482378898987358E-3</v>
      </c>
    </row>
    <row r="28" spans="1:18" x14ac:dyDescent="0.25">
      <c r="A28" t="s">
        <v>233</v>
      </c>
      <c r="B28" t="s">
        <v>234</v>
      </c>
      <c r="C28" s="23">
        <v>791.10645652456287</v>
      </c>
      <c r="D28" s="23">
        <v>2</v>
      </c>
      <c r="E28" s="23">
        <v>0</v>
      </c>
      <c r="F28" s="23">
        <v>1</v>
      </c>
      <c r="G28" s="23">
        <v>187.28683098721771</v>
      </c>
      <c r="H28" s="23">
        <v>1</v>
      </c>
      <c r="I28" s="23">
        <v>1</v>
      </c>
      <c r="J28" s="23">
        <v>1</v>
      </c>
      <c r="K28" s="23">
        <f t="shared" si="0"/>
        <v>199.28683098721771</v>
      </c>
      <c r="L28" s="23">
        <f t="shared" si="1"/>
        <v>157657.09869430726</v>
      </c>
      <c r="M28" s="23">
        <v>1</v>
      </c>
      <c r="N28" s="23">
        <v>0</v>
      </c>
      <c r="O28" s="23">
        <v>16123</v>
      </c>
      <c r="P28" s="23">
        <f t="shared" si="2"/>
        <v>16125</v>
      </c>
      <c r="Q28" s="23">
        <f t="shared" si="3"/>
        <v>9.7771844151508382</v>
      </c>
      <c r="R28" s="23">
        <f t="shared" si="4"/>
        <v>7.5083905590856898E-2</v>
      </c>
    </row>
    <row r="29" spans="1:18" x14ac:dyDescent="0.25">
      <c r="A29" t="s">
        <v>139</v>
      </c>
      <c r="B29" t="s">
        <v>140</v>
      </c>
      <c r="C29" s="23">
        <v>28026.006013044662</v>
      </c>
      <c r="D29" s="23">
        <v>1</v>
      </c>
      <c r="E29" s="23">
        <v>1</v>
      </c>
      <c r="F29" s="23">
        <v>1</v>
      </c>
      <c r="G29" s="23">
        <v>71.307942891477481</v>
      </c>
      <c r="H29" s="23">
        <v>0</v>
      </c>
      <c r="I29" s="23">
        <v>3</v>
      </c>
      <c r="J29" s="23">
        <v>0</v>
      </c>
      <c r="K29" s="23">
        <f t="shared" si="0"/>
        <v>83.307942891477481</v>
      </c>
      <c r="L29" s="23">
        <f t="shared" si="1"/>
        <v>2334788.9084109291</v>
      </c>
      <c r="M29" s="23">
        <v>0</v>
      </c>
      <c r="N29" s="23">
        <v>0</v>
      </c>
      <c r="O29" s="23">
        <v>17648.86</v>
      </c>
      <c r="P29" s="23">
        <f t="shared" si="2"/>
        <v>17649.86</v>
      </c>
      <c r="Q29" s="23">
        <f t="shared" si="3"/>
        <v>132.28370697619863</v>
      </c>
      <c r="R29" s="23">
        <f t="shared" si="4"/>
        <v>1.0158729695655682</v>
      </c>
    </row>
    <row r="30" spans="1:18" x14ac:dyDescent="0.25">
      <c r="A30" t="s">
        <v>361</v>
      </c>
      <c r="B30" t="s">
        <v>362</v>
      </c>
      <c r="C30" s="23">
        <v>290.50965130602549</v>
      </c>
      <c r="D30" s="23">
        <v>1</v>
      </c>
      <c r="E30" s="23">
        <v>1</v>
      </c>
      <c r="F30" s="23">
        <v>1</v>
      </c>
      <c r="G30" s="23">
        <v>15.003038125118772</v>
      </c>
      <c r="H30" s="23">
        <v>3</v>
      </c>
      <c r="I30" s="23">
        <v>4</v>
      </c>
      <c r="J30" s="23">
        <v>0</v>
      </c>
      <c r="K30" s="23">
        <f t="shared" si="0"/>
        <v>17.003038125118771</v>
      </c>
      <c r="L30" s="23">
        <f t="shared" si="1"/>
        <v>4939.5466768713113</v>
      </c>
      <c r="M30" s="23">
        <v>0</v>
      </c>
      <c r="N30" s="23">
        <v>0</v>
      </c>
      <c r="O30" s="23">
        <v>13906.59</v>
      </c>
      <c r="P30" s="23">
        <f t="shared" si="2"/>
        <v>13907.59</v>
      </c>
      <c r="Q30" s="23">
        <f t="shared" si="3"/>
        <v>0.35516913260106975</v>
      </c>
      <c r="R30" s="23">
        <f t="shared" si="4"/>
        <v>2.7275220031322115E-3</v>
      </c>
    </row>
    <row r="31" spans="1:18" x14ac:dyDescent="0.25">
      <c r="A31" t="s">
        <v>173</v>
      </c>
      <c r="B31" t="s">
        <v>174</v>
      </c>
      <c r="C31" s="23">
        <v>4948.7481798150047</v>
      </c>
      <c r="D31" s="23">
        <v>1</v>
      </c>
      <c r="E31" s="23">
        <v>1</v>
      </c>
      <c r="F31" s="23">
        <v>1</v>
      </c>
      <c r="G31" s="23">
        <v>83.521499331002914</v>
      </c>
      <c r="H31" s="23">
        <v>0</v>
      </c>
      <c r="I31" s="23">
        <v>2</v>
      </c>
      <c r="J31" s="23">
        <v>1</v>
      </c>
      <c r="K31" s="23">
        <f t="shared" si="0"/>
        <v>95.521499331002914</v>
      </c>
      <c r="L31" s="23">
        <f t="shared" si="1"/>
        <v>472711.84594750084</v>
      </c>
      <c r="M31" s="23">
        <v>0</v>
      </c>
      <c r="N31" s="23">
        <v>0</v>
      </c>
      <c r="O31" s="23">
        <v>11326.56</v>
      </c>
      <c r="P31" s="23">
        <f t="shared" si="2"/>
        <v>11327.56</v>
      </c>
      <c r="Q31" s="23">
        <f t="shared" si="3"/>
        <v>41.731127087166243</v>
      </c>
      <c r="R31" s="23">
        <f t="shared" si="4"/>
        <v>0.32047426675898505</v>
      </c>
    </row>
    <row r="32" spans="1:18" x14ac:dyDescent="0.25">
      <c r="A32" t="s">
        <v>197</v>
      </c>
      <c r="B32" t="s">
        <v>198</v>
      </c>
      <c r="C32" s="23">
        <v>1280.5971813153242</v>
      </c>
      <c r="D32" s="23">
        <v>1</v>
      </c>
      <c r="E32" s="23">
        <v>0</v>
      </c>
      <c r="F32" s="23">
        <v>1</v>
      </c>
      <c r="G32" s="23">
        <v>151.05205887909457</v>
      </c>
      <c r="H32" s="23">
        <v>1</v>
      </c>
      <c r="I32" s="23">
        <v>4</v>
      </c>
      <c r="J32" s="23">
        <v>0</v>
      </c>
      <c r="K32" s="23">
        <f t="shared" si="0"/>
        <v>158.05205887909457</v>
      </c>
      <c r="L32" s="23">
        <f t="shared" si="1"/>
        <v>202401.02110165218</v>
      </c>
      <c r="M32" s="23">
        <v>0</v>
      </c>
      <c r="N32" s="23">
        <v>0</v>
      </c>
      <c r="O32" s="23">
        <v>9018.3070000000007</v>
      </c>
      <c r="P32" s="23">
        <f t="shared" si="2"/>
        <v>9019.3070000000007</v>
      </c>
      <c r="Q32" s="23">
        <f t="shared" si="3"/>
        <v>22.44086170940319</v>
      </c>
      <c r="R32" s="23">
        <f t="shared" si="4"/>
        <v>0.17233463852387712</v>
      </c>
    </row>
    <row r="33" spans="1:18" x14ac:dyDescent="0.25">
      <c r="A33" t="s">
        <v>245</v>
      </c>
      <c r="B33" t="s">
        <v>246</v>
      </c>
      <c r="C33" s="23">
        <v>2246.257647880112</v>
      </c>
      <c r="D33" s="23">
        <v>1</v>
      </c>
      <c r="E33" s="23">
        <v>1</v>
      </c>
      <c r="F33" s="23">
        <v>1</v>
      </c>
      <c r="G33" s="23">
        <v>40.717130164833939</v>
      </c>
      <c r="H33" s="23">
        <v>3</v>
      </c>
      <c r="I33" s="23">
        <v>4</v>
      </c>
      <c r="J33" s="23">
        <v>1</v>
      </c>
      <c r="K33" s="23">
        <f t="shared" si="0"/>
        <v>41.717130164833939</v>
      </c>
      <c r="L33" s="23">
        <f t="shared" si="1"/>
        <v>93707.422680368356</v>
      </c>
      <c r="M33" s="23">
        <v>0</v>
      </c>
      <c r="N33" s="23">
        <v>0</v>
      </c>
      <c r="O33" s="23">
        <v>14362.09</v>
      </c>
      <c r="P33" s="23">
        <f t="shared" si="2"/>
        <v>14363.09</v>
      </c>
      <c r="Q33" s="23">
        <f t="shared" si="3"/>
        <v>6.5241826571001331</v>
      </c>
      <c r="R33" s="23">
        <f t="shared" si="4"/>
        <v>5.0102472642749564E-2</v>
      </c>
    </row>
    <row r="34" spans="1:18" x14ac:dyDescent="0.25">
      <c r="A34" t="s">
        <v>313</v>
      </c>
      <c r="B34" t="s">
        <v>314</v>
      </c>
      <c r="C34" s="23">
        <v>538.69771122216832</v>
      </c>
      <c r="D34" s="23">
        <v>3</v>
      </c>
      <c r="E34" s="23">
        <v>1</v>
      </c>
      <c r="F34" s="23">
        <v>1</v>
      </c>
      <c r="G34" s="23">
        <v>10.789085645835099</v>
      </c>
      <c r="H34" s="23">
        <v>1</v>
      </c>
      <c r="I34" s="23">
        <v>4</v>
      </c>
      <c r="J34" s="23">
        <v>0</v>
      </c>
      <c r="K34" s="23">
        <f t="shared" si="0"/>
        <v>24.789085645835101</v>
      </c>
      <c r="L34" s="23">
        <f t="shared" si="1"/>
        <v>13353.823700701676</v>
      </c>
      <c r="M34" s="23">
        <v>0</v>
      </c>
      <c r="N34" s="23">
        <v>0</v>
      </c>
      <c r="O34" s="23">
        <v>10666.36</v>
      </c>
      <c r="P34" s="23">
        <f t="shared" ref="P34:P65" si="5">O34+N34+M34+1</f>
        <v>10667.36</v>
      </c>
      <c r="Q34" s="23">
        <f t="shared" ref="Q34:Q65" si="6">L34/P34</f>
        <v>1.2518396023666283</v>
      </c>
      <c r="R34" s="23">
        <f t="shared" si="4"/>
        <v>9.6135045149950433E-3</v>
      </c>
    </row>
    <row r="35" spans="1:18" x14ac:dyDescent="0.25">
      <c r="A35" t="s">
        <v>309</v>
      </c>
      <c r="B35" t="s">
        <v>310</v>
      </c>
      <c r="C35" s="23">
        <v>1049.3175951848796</v>
      </c>
      <c r="D35" s="23">
        <v>1</v>
      </c>
      <c r="E35" s="23">
        <v>1</v>
      </c>
      <c r="F35" s="23">
        <v>1</v>
      </c>
      <c r="G35" s="23">
        <v>12.965793877350132</v>
      </c>
      <c r="H35" s="23">
        <v>2</v>
      </c>
      <c r="I35" s="23">
        <v>4</v>
      </c>
      <c r="J35" s="23">
        <v>0</v>
      </c>
      <c r="K35" s="23">
        <f t="shared" si="0"/>
        <v>17.96579387735013</v>
      </c>
      <c r="L35" s="23">
        <f t="shared" si="1"/>
        <v>18851.823626968271</v>
      </c>
      <c r="M35" s="23">
        <v>0</v>
      </c>
      <c r="N35" s="23">
        <v>0</v>
      </c>
      <c r="O35" s="23">
        <v>13516.93</v>
      </c>
      <c r="P35" s="23">
        <f t="shared" si="5"/>
        <v>13517.93</v>
      </c>
      <c r="Q35" s="23">
        <f t="shared" si="6"/>
        <v>1.3945791720306491</v>
      </c>
      <c r="R35" s="23">
        <f t="shared" si="4"/>
        <v>1.0709673301187212E-2</v>
      </c>
    </row>
    <row r="36" spans="1:18" x14ac:dyDescent="0.25">
      <c r="A36" t="s">
        <v>215</v>
      </c>
      <c r="B36" t="s">
        <v>216</v>
      </c>
      <c r="C36" s="23">
        <v>4245.6770205149078</v>
      </c>
      <c r="D36" s="23">
        <v>1</v>
      </c>
      <c r="E36" s="23">
        <v>1</v>
      </c>
      <c r="F36" s="23">
        <v>1</v>
      </c>
      <c r="G36" s="23">
        <v>40.413701392417522</v>
      </c>
      <c r="H36" s="23">
        <v>0</v>
      </c>
      <c r="I36" s="23">
        <v>3</v>
      </c>
      <c r="J36" s="23">
        <v>1</v>
      </c>
      <c r="K36" s="23">
        <f t="shared" si="0"/>
        <v>51.413701392417522</v>
      </c>
      <c r="L36" s="23">
        <f t="shared" si="1"/>
        <v>218285.97054140238</v>
      </c>
      <c r="M36" s="23">
        <v>0</v>
      </c>
      <c r="N36" s="23">
        <v>0</v>
      </c>
      <c r="O36" s="23">
        <v>13975.59</v>
      </c>
      <c r="P36" s="23">
        <f t="shared" si="5"/>
        <v>13976.59</v>
      </c>
      <c r="Q36" s="23">
        <f t="shared" si="6"/>
        <v>15.617970516513855</v>
      </c>
      <c r="R36" s="23">
        <f t="shared" si="4"/>
        <v>0.11993823313443369</v>
      </c>
    </row>
    <row r="37" spans="1:18" x14ac:dyDescent="0.25">
      <c r="A37" t="s">
        <v>311</v>
      </c>
      <c r="B37" t="s">
        <v>312</v>
      </c>
      <c r="C37" s="23">
        <v>875.08607420042983</v>
      </c>
      <c r="D37" s="23">
        <v>1</v>
      </c>
      <c r="E37" s="23">
        <v>1</v>
      </c>
      <c r="F37" s="23">
        <v>1</v>
      </c>
      <c r="G37" s="23">
        <v>16.875953356274959</v>
      </c>
      <c r="H37" s="23">
        <v>1</v>
      </c>
      <c r="I37" s="23">
        <v>4</v>
      </c>
      <c r="J37" s="23">
        <v>0</v>
      </c>
      <c r="K37" s="23">
        <f t="shared" si="0"/>
        <v>24.875953356274959</v>
      </c>
      <c r="L37" s="23">
        <f t="shared" si="1"/>
        <v>21768.600364535661</v>
      </c>
      <c r="M37" s="23">
        <v>0</v>
      </c>
      <c r="N37" s="23">
        <v>0</v>
      </c>
      <c r="O37" s="23">
        <v>15925.08</v>
      </c>
      <c r="P37" s="23">
        <f t="shared" si="5"/>
        <v>15926.08</v>
      </c>
      <c r="Q37" s="23">
        <f t="shared" si="6"/>
        <v>1.3668523807826949</v>
      </c>
      <c r="R37" s="23">
        <f t="shared" si="4"/>
        <v>1.0496745357108265E-2</v>
      </c>
    </row>
    <row r="38" spans="1:18" x14ac:dyDescent="0.25">
      <c r="A38" t="s">
        <v>115</v>
      </c>
      <c r="B38" t="s">
        <v>116</v>
      </c>
      <c r="C38" s="23">
        <v>20110.120172294301</v>
      </c>
      <c r="D38" s="23">
        <v>2</v>
      </c>
      <c r="E38" s="23">
        <v>1</v>
      </c>
      <c r="F38" s="23">
        <v>1</v>
      </c>
      <c r="G38" s="23">
        <v>176.23548565425992</v>
      </c>
      <c r="H38" s="23">
        <v>0</v>
      </c>
      <c r="I38" s="23">
        <v>2</v>
      </c>
      <c r="J38" s="23">
        <v>1</v>
      </c>
      <c r="K38" s="23">
        <f t="shared" si="0"/>
        <v>191.23548565425992</v>
      </c>
      <c r="L38" s="23">
        <f t="shared" si="1"/>
        <v>3845768.5977142295</v>
      </c>
      <c r="M38" s="23">
        <v>0</v>
      </c>
      <c r="N38" s="23">
        <v>0</v>
      </c>
      <c r="O38" s="23">
        <v>14305.42</v>
      </c>
      <c r="P38" s="23">
        <f t="shared" si="5"/>
        <v>14306.42</v>
      </c>
      <c r="Q38" s="23">
        <f t="shared" si="6"/>
        <v>268.81418256378811</v>
      </c>
      <c r="R38" s="23">
        <f t="shared" si="4"/>
        <v>2.06435900644628</v>
      </c>
    </row>
    <row r="39" spans="1:18" x14ac:dyDescent="0.25">
      <c r="A39" t="s">
        <v>183</v>
      </c>
      <c r="B39" t="s">
        <v>184</v>
      </c>
      <c r="C39" s="23">
        <v>9741.0583837682116</v>
      </c>
      <c r="D39" s="23">
        <v>1</v>
      </c>
      <c r="E39" s="23">
        <v>1</v>
      </c>
      <c r="F39" s="23">
        <v>1</v>
      </c>
      <c r="G39" s="23">
        <v>46.23161879547888</v>
      </c>
      <c r="H39" s="23">
        <v>0</v>
      </c>
      <c r="I39" s="23">
        <v>4</v>
      </c>
      <c r="J39" s="23">
        <v>1</v>
      </c>
      <c r="K39" s="23">
        <f t="shared" si="0"/>
        <v>56.23161879547888</v>
      </c>
      <c r="L39" s="23">
        <f t="shared" si="1"/>
        <v>547755.48170055763</v>
      </c>
      <c r="M39" s="23">
        <v>0</v>
      </c>
      <c r="N39" s="23">
        <v>0</v>
      </c>
      <c r="O39" s="23">
        <v>16054.59</v>
      </c>
      <c r="P39" s="23">
        <f t="shared" si="5"/>
        <v>16055.59</v>
      </c>
      <c r="Q39" s="23">
        <f t="shared" si="6"/>
        <v>34.11618518538139</v>
      </c>
      <c r="R39" s="23">
        <f t="shared" si="4"/>
        <v>0.26199530650254671</v>
      </c>
    </row>
    <row r="40" spans="1:18" x14ac:dyDescent="0.25">
      <c r="A40" t="s">
        <v>99</v>
      </c>
      <c r="B40" t="s">
        <v>100</v>
      </c>
      <c r="C40" s="23">
        <v>40458.770640283852</v>
      </c>
      <c r="D40" s="23">
        <v>1</v>
      </c>
      <c r="E40" s="23">
        <v>0</v>
      </c>
      <c r="F40" s="23">
        <v>1</v>
      </c>
      <c r="G40" s="23">
        <v>166.5198075379798</v>
      </c>
      <c r="H40" s="23">
        <v>0</v>
      </c>
      <c r="I40" s="23">
        <v>1</v>
      </c>
      <c r="J40" s="23">
        <v>1</v>
      </c>
      <c r="K40" s="23">
        <f t="shared" si="0"/>
        <v>178.5198075379798</v>
      </c>
      <c r="L40" s="23">
        <f t="shared" si="1"/>
        <v>7222691.9479267411</v>
      </c>
      <c r="M40" s="23">
        <v>0</v>
      </c>
      <c r="N40" s="23">
        <v>0</v>
      </c>
      <c r="O40" s="23">
        <v>16052.43</v>
      </c>
      <c r="P40" s="23">
        <f t="shared" si="5"/>
        <v>16053.43</v>
      </c>
      <c r="Q40" s="23">
        <f t="shared" si="6"/>
        <v>449.9158091402735</v>
      </c>
      <c r="R40" s="23">
        <f t="shared" si="4"/>
        <v>3.4551292788314578</v>
      </c>
    </row>
    <row r="41" spans="1:18" x14ac:dyDescent="0.25">
      <c r="A41" t="s">
        <v>291</v>
      </c>
      <c r="B41" t="s">
        <v>292</v>
      </c>
      <c r="C41" s="23">
        <v>822.09705006640911</v>
      </c>
      <c r="D41" s="23">
        <v>1</v>
      </c>
      <c r="E41" s="23">
        <v>1</v>
      </c>
      <c r="F41" s="23">
        <v>1</v>
      </c>
      <c r="G41" s="23">
        <v>28.105732769849766</v>
      </c>
      <c r="H41" s="23">
        <v>2</v>
      </c>
      <c r="I41" s="23">
        <v>4</v>
      </c>
      <c r="J41" s="23">
        <v>0</v>
      </c>
      <c r="K41" s="23">
        <f t="shared" si="0"/>
        <v>33.105732769849766</v>
      </c>
      <c r="L41" s="23">
        <f t="shared" si="1"/>
        <v>27216.125250380344</v>
      </c>
      <c r="M41" s="23">
        <v>0</v>
      </c>
      <c r="N41" s="23">
        <v>0</v>
      </c>
      <c r="O41" s="23">
        <v>12204.34</v>
      </c>
      <c r="P41" s="23">
        <f t="shared" si="5"/>
        <v>12205.34</v>
      </c>
      <c r="Q41" s="23">
        <f t="shared" si="6"/>
        <v>2.2298539205282562</v>
      </c>
      <c r="R41" s="23">
        <f t="shared" si="4"/>
        <v>1.712416725932879E-2</v>
      </c>
    </row>
    <row r="42" spans="1:18" x14ac:dyDescent="0.25">
      <c r="A42" t="s">
        <v>213</v>
      </c>
      <c r="B42" t="s">
        <v>214</v>
      </c>
      <c r="C42" s="23">
        <v>4997.1625801391474</v>
      </c>
      <c r="D42" s="23">
        <v>1</v>
      </c>
      <c r="E42" s="23">
        <v>1</v>
      </c>
      <c r="F42" s="23">
        <v>1</v>
      </c>
      <c r="G42" s="23">
        <v>50.085066188569051</v>
      </c>
      <c r="H42" s="23">
        <v>2</v>
      </c>
      <c r="I42" s="23">
        <v>3</v>
      </c>
      <c r="J42" s="23">
        <v>1</v>
      </c>
      <c r="K42" s="23">
        <f t="shared" si="0"/>
        <v>55.085066188569051</v>
      </c>
      <c r="L42" s="23">
        <f t="shared" si="1"/>
        <v>275269.03148200543</v>
      </c>
      <c r="M42" s="23">
        <v>1</v>
      </c>
      <c r="N42" s="23">
        <v>0</v>
      </c>
      <c r="O42" s="23">
        <v>16268.13</v>
      </c>
      <c r="P42" s="23">
        <f t="shared" si="5"/>
        <v>16270.13</v>
      </c>
      <c r="Q42" s="23">
        <f t="shared" si="6"/>
        <v>16.918674373345844</v>
      </c>
      <c r="R42" s="23">
        <f t="shared" si="4"/>
        <v>0.12992699078092937</v>
      </c>
    </row>
    <row r="43" spans="1:18" x14ac:dyDescent="0.25">
      <c r="A43" t="s">
        <v>237</v>
      </c>
      <c r="B43" t="s">
        <v>238</v>
      </c>
      <c r="C43" s="23">
        <v>2371.6084193688635</v>
      </c>
      <c r="D43" s="23">
        <v>1</v>
      </c>
      <c r="E43" s="23">
        <v>1</v>
      </c>
      <c r="F43" s="23">
        <v>1</v>
      </c>
      <c r="G43" s="23">
        <v>39.177388728009518</v>
      </c>
      <c r="H43" s="23">
        <v>0</v>
      </c>
      <c r="I43" s="23">
        <v>4</v>
      </c>
      <c r="J43" s="23">
        <v>0</v>
      </c>
      <c r="K43" s="23">
        <f t="shared" si="0"/>
        <v>50.177388728009518</v>
      </c>
      <c r="L43" s="23">
        <f t="shared" si="1"/>
        <v>119001.11756929167</v>
      </c>
      <c r="M43" s="23">
        <v>0</v>
      </c>
      <c r="N43" s="23">
        <v>0</v>
      </c>
      <c r="O43" s="23">
        <v>15779.06</v>
      </c>
      <c r="P43" s="23">
        <f t="shared" si="5"/>
        <v>15780.06</v>
      </c>
      <c r="Q43" s="23">
        <f t="shared" si="6"/>
        <v>7.5412335294854191</v>
      </c>
      <c r="R43" s="23">
        <f t="shared" si="4"/>
        <v>5.7912916676610748E-2</v>
      </c>
    </row>
    <row r="44" spans="1:18" x14ac:dyDescent="0.25">
      <c r="A44" t="s">
        <v>279</v>
      </c>
      <c r="B44" t="s">
        <v>280</v>
      </c>
      <c r="C44" s="23">
        <v>2440.4691638574523</v>
      </c>
      <c r="D44" s="23">
        <v>1</v>
      </c>
      <c r="E44" s="23">
        <v>2</v>
      </c>
      <c r="F44" s="23">
        <v>1</v>
      </c>
      <c r="G44" s="23">
        <v>14.414477570417089</v>
      </c>
      <c r="H44" s="23">
        <v>2</v>
      </c>
      <c r="I44" s="23">
        <v>4</v>
      </c>
      <c r="J44" s="23">
        <v>0</v>
      </c>
      <c r="K44" s="23">
        <f t="shared" si="0"/>
        <v>20.414477570417091</v>
      </c>
      <c r="L44" s="23">
        <f t="shared" si="1"/>
        <v>49820.903006862514</v>
      </c>
      <c r="M44" s="23">
        <v>0</v>
      </c>
      <c r="N44" s="23">
        <v>0</v>
      </c>
      <c r="O44" s="23">
        <v>13712.48</v>
      </c>
      <c r="P44" s="23">
        <f t="shared" si="5"/>
        <v>13713.48</v>
      </c>
      <c r="Q44" s="23">
        <f t="shared" si="6"/>
        <v>3.632987615606142</v>
      </c>
      <c r="R44" s="23">
        <f t="shared" si="4"/>
        <v>2.7899535035896685E-2</v>
      </c>
    </row>
    <row r="45" spans="1:18" x14ac:dyDescent="0.25">
      <c r="A45" t="s">
        <v>235</v>
      </c>
      <c r="B45" t="s">
        <v>236</v>
      </c>
      <c r="C45" s="23">
        <v>1147.7703183062793</v>
      </c>
      <c r="D45" s="23">
        <v>1</v>
      </c>
      <c r="E45" s="23">
        <v>2</v>
      </c>
      <c r="F45" s="23">
        <v>1</v>
      </c>
      <c r="G45" s="23">
        <v>104.58811983563218</v>
      </c>
      <c r="H45" s="23">
        <v>4</v>
      </c>
      <c r="I45" s="23">
        <v>4</v>
      </c>
      <c r="J45" s="23">
        <v>1</v>
      </c>
      <c r="K45" s="23">
        <f t="shared" si="0"/>
        <v>103.58811983563218</v>
      </c>
      <c r="L45" s="23">
        <f t="shared" si="1"/>
        <v>118895.36927649255</v>
      </c>
      <c r="M45" s="23">
        <v>0</v>
      </c>
      <c r="N45" s="23">
        <v>0</v>
      </c>
      <c r="O45" s="23">
        <v>14279.4</v>
      </c>
      <c r="P45" s="23">
        <f t="shared" si="5"/>
        <v>14280.4</v>
      </c>
      <c r="Q45" s="23">
        <f t="shared" si="6"/>
        <v>8.3257730369242147</v>
      </c>
      <c r="R45" s="23">
        <f t="shared" si="4"/>
        <v>6.393778925828672E-2</v>
      </c>
    </row>
    <row r="46" spans="1:18" x14ac:dyDescent="0.25">
      <c r="A46" t="s">
        <v>157</v>
      </c>
      <c r="B46" t="s">
        <v>158</v>
      </c>
      <c r="C46" s="23">
        <v>2835.980917478174</v>
      </c>
      <c r="D46" s="23">
        <v>2</v>
      </c>
      <c r="E46" s="23">
        <v>1</v>
      </c>
      <c r="F46" s="23">
        <v>1</v>
      </c>
      <c r="G46" s="23">
        <v>95.379748707718008</v>
      </c>
      <c r="H46" s="23">
        <v>0</v>
      </c>
      <c r="I46" s="23">
        <v>3</v>
      </c>
      <c r="J46" s="23">
        <v>0</v>
      </c>
      <c r="K46" s="23">
        <f t="shared" si="0"/>
        <v>110.37974870771801</v>
      </c>
      <c r="L46" s="23">
        <f t="shared" si="1"/>
        <v>313034.86101112439</v>
      </c>
      <c r="M46" s="23">
        <v>1</v>
      </c>
      <c r="N46" s="23">
        <v>0</v>
      </c>
      <c r="O46" s="23">
        <v>3460.569</v>
      </c>
      <c r="P46" s="23">
        <f t="shared" si="5"/>
        <v>3462.569</v>
      </c>
      <c r="Q46" s="23">
        <f t="shared" si="6"/>
        <v>90.405378495309236</v>
      </c>
      <c r="R46" s="23">
        <f t="shared" si="4"/>
        <v>0.6942682694343717</v>
      </c>
    </row>
    <row r="47" spans="1:18" x14ac:dyDescent="0.25">
      <c r="A47" t="s">
        <v>125</v>
      </c>
      <c r="B47" t="s">
        <v>126</v>
      </c>
      <c r="C47" s="23">
        <v>32816.160880214047</v>
      </c>
      <c r="D47" s="23">
        <v>1</v>
      </c>
      <c r="E47" s="23">
        <v>0</v>
      </c>
      <c r="F47" s="23">
        <v>1</v>
      </c>
      <c r="G47" s="23">
        <v>76.106591717303672</v>
      </c>
      <c r="H47" s="23">
        <v>0</v>
      </c>
      <c r="I47" s="23">
        <v>1</v>
      </c>
      <c r="J47" s="23">
        <v>1</v>
      </c>
      <c r="K47" s="23">
        <f t="shared" si="0"/>
        <v>88.106591717303672</v>
      </c>
      <c r="L47" s="23">
        <f t="shared" si="1"/>
        <v>2891320.0884023719</v>
      </c>
      <c r="M47" s="23">
        <v>0</v>
      </c>
      <c r="N47" s="23">
        <v>0</v>
      </c>
      <c r="O47" s="23">
        <v>15227.52</v>
      </c>
      <c r="P47" s="23">
        <f t="shared" si="5"/>
        <v>15228.52</v>
      </c>
      <c r="Q47" s="23">
        <f t="shared" si="6"/>
        <v>189.86218545218918</v>
      </c>
      <c r="R47" s="23">
        <f t="shared" si="4"/>
        <v>1.4580470002872505</v>
      </c>
    </row>
    <row r="48" spans="1:18" x14ac:dyDescent="0.25">
      <c r="A48" t="s">
        <v>123</v>
      </c>
      <c r="B48" t="s">
        <v>124</v>
      </c>
      <c r="C48" s="23">
        <v>29691.18158367636</v>
      </c>
      <c r="D48" s="23">
        <v>1</v>
      </c>
      <c r="E48" s="23">
        <v>0</v>
      </c>
      <c r="F48" s="23">
        <v>1</v>
      </c>
      <c r="G48" s="23">
        <v>102.18157878344097</v>
      </c>
      <c r="H48" s="23">
        <v>0</v>
      </c>
      <c r="I48" s="23">
        <v>2</v>
      </c>
      <c r="J48" s="23">
        <v>1</v>
      </c>
      <c r="K48" s="23">
        <f t="shared" si="0"/>
        <v>113.18157878344097</v>
      </c>
      <c r="L48" s="23">
        <f t="shared" si="1"/>
        <v>3360494.8075863174</v>
      </c>
      <c r="M48" s="23">
        <v>0</v>
      </c>
      <c r="N48" s="23">
        <v>0</v>
      </c>
      <c r="O48" s="23">
        <v>16938.09</v>
      </c>
      <c r="P48" s="23">
        <f t="shared" si="5"/>
        <v>16939.09</v>
      </c>
      <c r="Q48" s="23">
        <f t="shared" si="6"/>
        <v>198.38697401019283</v>
      </c>
      <c r="R48" s="23">
        <f t="shared" si="4"/>
        <v>1.523513129603508</v>
      </c>
    </row>
    <row r="49" spans="1:18" x14ac:dyDescent="0.25">
      <c r="A49" t="s">
        <v>329</v>
      </c>
      <c r="B49" t="s">
        <v>330</v>
      </c>
      <c r="C49" s="23">
        <v>360.67721904789425</v>
      </c>
      <c r="D49" s="23">
        <v>2</v>
      </c>
      <c r="E49" s="23">
        <v>1</v>
      </c>
      <c r="F49" s="23">
        <v>1</v>
      </c>
      <c r="G49" s="23">
        <v>25.212273593785241</v>
      </c>
      <c r="H49" s="23">
        <v>0</v>
      </c>
      <c r="I49" s="23">
        <v>4</v>
      </c>
      <c r="J49" s="23">
        <v>0</v>
      </c>
      <c r="K49" s="23">
        <f t="shared" si="0"/>
        <v>39.212273593785241</v>
      </c>
      <c r="L49" s="23">
        <f t="shared" si="1"/>
        <v>14142.973792351639</v>
      </c>
      <c r="M49" s="23">
        <v>1</v>
      </c>
      <c r="N49" s="23">
        <v>0</v>
      </c>
      <c r="O49" s="23">
        <v>17216.169999999998</v>
      </c>
      <c r="P49" s="23">
        <f t="shared" si="5"/>
        <v>17218.169999999998</v>
      </c>
      <c r="Q49" s="23">
        <f t="shared" si="6"/>
        <v>0.82139819692520399</v>
      </c>
      <c r="R49" s="23">
        <f t="shared" si="4"/>
        <v>6.3079289549721161E-3</v>
      </c>
    </row>
    <row r="50" spans="1:18" x14ac:dyDescent="0.25">
      <c r="A50" t="s">
        <v>307</v>
      </c>
      <c r="B50" t="s">
        <v>308</v>
      </c>
      <c r="C50" s="23">
        <v>922.02974162145483</v>
      </c>
      <c r="D50" s="23">
        <v>1</v>
      </c>
      <c r="E50" s="23">
        <v>1</v>
      </c>
      <c r="F50" s="23">
        <v>1</v>
      </c>
      <c r="G50" s="23">
        <v>20.015193093843166</v>
      </c>
      <c r="H50" s="23">
        <v>2</v>
      </c>
      <c r="I50" s="23">
        <v>5</v>
      </c>
      <c r="J50" s="23">
        <v>0</v>
      </c>
      <c r="K50" s="23">
        <f t="shared" si="0"/>
        <v>24.015193093843166</v>
      </c>
      <c r="L50" s="23">
        <f t="shared" si="1"/>
        <v>22142.72228330556</v>
      </c>
      <c r="M50" s="23">
        <v>0</v>
      </c>
      <c r="N50" s="23">
        <v>0</v>
      </c>
      <c r="O50" s="23">
        <v>13618.09</v>
      </c>
      <c r="P50" s="23">
        <f t="shared" si="5"/>
        <v>13619.09</v>
      </c>
      <c r="Q50" s="23">
        <f t="shared" si="6"/>
        <v>1.6258591641075548</v>
      </c>
      <c r="R50" s="23">
        <f t="shared" si="4"/>
        <v>1.2485788423169251E-2</v>
      </c>
    </row>
    <row r="51" spans="1:18" x14ac:dyDescent="0.25">
      <c r="A51" t="s">
        <v>113</v>
      </c>
      <c r="B51" t="s">
        <v>114</v>
      </c>
      <c r="C51" s="23">
        <v>30318.51641375438</v>
      </c>
      <c r="D51" s="23">
        <v>1</v>
      </c>
      <c r="E51" s="23">
        <v>0</v>
      </c>
      <c r="F51" s="23">
        <v>1</v>
      </c>
      <c r="G51" s="23">
        <v>137.26708914999662</v>
      </c>
      <c r="H51" s="23">
        <v>0</v>
      </c>
      <c r="I51" s="23">
        <v>2</v>
      </c>
      <c r="J51" s="23">
        <v>0</v>
      </c>
      <c r="K51" s="23">
        <f t="shared" si="0"/>
        <v>149.26708914999662</v>
      </c>
      <c r="L51" s="23">
        <f t="shared" si="1"/>
        <v>4525556.6924275113</v>
      </c>
      <c r="M51" s="23">
        <v>0</v>
      </c>
      <c r="N51" s="23">
        <v>0</v>
      </c>
      <c r="O51" s="23">
        <v>16082.09</v>
      </c>
      <c r="P51" s="23">
        <f t="shared" si="5"/>
        <v>16083.09</v>
      </c>
      <c r="Q51" s="23">
        <f t="shared" si="6"/>
        <v>281.3860204990155</v>
      </c>
      <c r="R51" s="23">
        <f t="shared" si="4"/>
        <v>2.1609044588537669</v>
      </c>
    </row>
    <row r="52" spans="1:18" x14ac:dyDescent="0.25">
      <c r="A52" t="s">
        <v>323</v>
      </c>
      <c r="B52" t="s">
        <v>324</v>
      </c>
      <c r="C52" s="23">
        <v>375.8961731001653</v>
      </c>
      <c r="D52" s="23">
        <v>2</v>
      </c>
      <c r="E52" s="23">
        <v>2</v>
      </c>
      <c r="F52" s="23">
        <v>1</v>
      </c>
      <c r="G52" s="23">
        <v>26.921955685469872</v>
      </c>
      <c r="H52" s="23">
        <v>1</v>
      </c>
      <c r="I52" s="23">
        <v>4</v>
      </c>
      <c r="J52" s="23">
        <v>0</v>
      </c>
      <c r="K52" s="23">
        <f t="shared" si="0"/>
        <v>38.921955685469868</v>
      </c>
      <c r="L52" s="23">
        <f t="shared" si="1"/>
        <v>14630.614191742345</v>
      </c>
      <c r="M52" s="23">
        <v>1</v>
      </c>
      <c r="N52" s="23">
        <v>0</v>
      </c>
      <c r="O52" s="23">
        <v>15472.97</v>
      </c>
      <c r="P52" s="23">
        <f t="shared" si="5"/>
        <v>15474.97</v>
      </c>
      <c r="Q52" s="23">
        <f t="shared" si="6"/>
        <v>0.94543732180045226</v>
      </c>
      <c r="R52" s="23">
        <f t="shared" si="4"/>
        <v>7.2604876412206438E-3</v>
      </c>
    </row>
    <row r="53" spans="1:18" x14ac:dyDescent="0.25">
      <c r="A53" t="s">
        <v>147</v>
      </c>
      <c r="B53" t="s">
        <v>148</v>
      </c>
      <c r="C53" s="23">
        <v>18292.009855254597</v>
      </c>
      <c r="D53" s="23">
        <v>1</v>
      </c>
      <c r="E53" s="23">
        <v>1</v>
      </c>
      <c r="F53" s="23">
        <v>1</v>
      </c>
      <c r="G53" s="23">
        <v>91.821791792503703</v>
      </c>
      <c r="H53" s="23">
        <v>0</v>
      </c>
      <c r="I53" s="23">
        <v>3</v>
      </c>
      <c r="J53" s="23">
        <v>1</v>
      </c>
      <c r="K53" s="23">
        <f t="shared" si="0"/>
        <v>102.8217917925037</v>
      </c>
      <c r="L53" s="23">
        <f t="shared" si="1"/>
        <v>1880817.2288034139</v>
      </c>
      <c r="M53" s="23">
        <v>0</v>
      </c>
      <c r="N53" s="23">
        <v>0</v>
      </c>
      <c r="O53" s="23">
        <v>15219.61</v>
      </c>
      <c r="P53" s="23">
        <f t="shared" si="5"/>
        <v>15220.61</v>
      </c>
      <c r="Q53" s="23">
        <f t="shared" si="6"/>
        <v>123.57042384000469</v>
      </c>
      <c r="R53" s="23">
        <f t="shared" si="4"/>
        <v>0.94895929579149141</v>
      </c>
    </row>
    <row r="54" spans="1:18" x14ac:dyDescent="0.25">
      <c r="A54" t="s">
        <v>185</v>
      </c>
      <c r="B54" t="s">
        <v>186</v>
      </c>
      <c r="C54" s="23">
        <v>5773.2990492390045</v>
      </c>
      <c r="D54" s="23">
        <v>2</v>
      </c>
      <c r="E54" s="23">
        <v>2</v>
      </c>
      <c r="F54" s="23">
        <v>1</v>
      </c>
      <c r="G54" s="23">
        <v>70.35502792198551</v>
      </c>
      <c r="H54" s="23">
        <v>0</v>
      </c>
      <c r="I54" s="23">
        <v>4</v>
      </c>
      <c r="J54" s="23">
        <v>0</v>
      </c>
      <c r="K54" s="23">
        <f t="shared" si="0"/>
        <v>85.35502792198551</v>
      </c>
      <c r="L54" s="23">
        <f t="shared" si="1"/>
        <v>492780.1015497676</v>
      </c>
      <c r="M54" s="23">
        <v>1</v>
      </c>
      <c r="N54" s="23">
        <v>0</v>
      </c>
      <c r="O54" s="23">
        <v>15993.04</v>
      </c>
      <c r="P54" s="23">
        <f t="shared" si="5"/>
        <v>15995.04</v>
      </c>
      <c r="Q54" s="23">
        <f t="shared" si="6"/>
        <v>30.808306922006295</v>
      </c>
      <c r="R54" s="23">
        <f t="shared" si="4"/>
        <v>0.23659244933147522</v>
      </c>
    </row>
    <row r="55" spans="1:18" x14ac:dyDescent="0.25">
      <c r="A55" t="s">
        <v>355</v>
      </c>
      <c r="B55" t="s">
        <v>356</v>
      </c>
      <c r="C55" s="23">
        <v>371.32095930498508</v>
      </c>
      <c r="D55" s="23">
        <v>1</v>
      </c>
      <c r="E55" s="23">
        <v>1</v>
      </c>
      <c r="F55" s="23">
        <v>1</v>
      </c>
      <c r="G55" s="23">
        <v>16.05990396070721</v>
      </c>
      <c r="H55" s="23">
        <v>2</v>
      </c>
      <c r="I55" s="23">
        <v>5</v>
      </c>
      <c r="J55" s="23">
        <v>0</v>
      </c>
      <c r="K55" s="23">
        <f t="shared" si="0"/>
        <v>20.05990396070721</v>
      </c>
      <c r="L55" s="23">
        <f t="shared" si="1"/>
        <v>7448.6627822556711</v>
      </c>
      <c r="M55" s="23">
        <v>0</v>
      </c>
      <c r="N55" s="23">
        <v>0</v>
      </c>
      <c r="O55" s="23">
        <v>16778.009999999998</v>
      </c>
      <c r="P55" s="23">
        <f t="shared" si="5"/>
        <v>16779.009999999998</v>
      </c>
      <c r="Q55" s="23">
        <f t="shared" si="6"/>
        <v>0.44392742970268639</v>
      </c>
      <c r="R55" s="23">
        <f t="shared" si="4"/>
        <v>3.4091415079925175E-3</v>
      </c>
    </row>
    <row r="56" spans="1:18" x14ac:dyDescent="0.25">
      <c r="A56" t="s">
        <v>367</v>
      </c>
      <c r="B56" t="s">
        <v>368</v>
      </c>
      <c r="C56" s="23">
        <v>339.86074873847929</v>
      </c>
      <c r="D56" s="23">
        <v>1</v>
      </c>
      <c r="E56" s="23">
        <v>1</v>
      </c>
      <c r="F56" s="23">
        <v>1</v>
      </c>
      <c r="G56" s="23">
        <v>6.4206849973092739</v>
      </c>
      <c r="H56" s="23">
        <v>1</v>
      </c>
      <c r="I56" s="23">
        <v>4</v>
      </c>
      <c r="J56" s="23">
        <v>0</v>
      </c>
      <c r="K56" s="23">
        <f t="shared" si="0"/>
        <v>14.420684997309273</v>
      </c>
      <c r="L56" s="23">
        <f t="shared" si="1"/>
        <v>4901.0248005072845</v>
      </c>
      <c r="M56" s="23">
        <v>0</v>
      </c>
      <c r="N56" s="23">
        <v>0</v>
      </c>
      <c r="O56" s="23">
        <v>17007.96</v>
      </c>
      <c r="P56" s="23">
        <f t="shared" si="5"/>
        <v>17008.96</v>
      </c>
      <c r="Q56" s="23">
        <f t="shared" si="6"/>
        <v>0.28814370781677917</v>
      </c>
      <c r="R56" s="23">
        <f t="shared" si="4"/>
        <v>2.2128001309649767E-3</v>
      </c>
    </row>
    <row r="57" spans="1:18" x14ac:dyDescent="0.25">
      <c r="A57" t="s">
        <v>241</v>
      </c>
      <c r="B57" t="s">
        <v>242</v>
      </c>
      <c r="C57" s="23">
        <v>999.18164722936297</v>
      </c>
      <c r="D57" s="23">
        <v>2</v>
      </c>
      <c r="E57" s="23">
        <v>1</v>
      </c>
      <c r="F57" s="23">
        <v>1</v>
      </c>
      <c r="G57" s="23">
        <v>95.353588985491754</v>
      </c>
      <c r="H57" s="23">
        <v>1</v>
      </c>
      <c r="I57" s="23">
        <v>4</v>
      </c>
      <c r="J57" s="23">
        <v>0</v>
      </c>
      <c r="K57" s="23">
        <f t="shared" si="0"/>
        <v>106.35358898549175</v>
      </c>
      <c r="L57" s="23">
        <f t="shared" si="1"/>
        <v>106266.55423127828</v>
      </c>
      <c r="M57" s="23">
        <v>1</v>
      </c>
      <c r="N57" s="23">
        <v>0</v>
      </c>
      <c r="O57" s="23">
        <v>15807.18</v>
      </c>
      <c r="P57" s="23">
        <f t="shared" si="5"/>
        <v>15809.18</v>
      </c>
      <c r="Q57" s="23">
        <f t="shared" si="6"/>
        <v>6.7218258145759791</v>
      </c>
      <c r="R57" s="23">
        <f t="shared" si="4"/>
        <v>5.1620273631917707E-2</v>
      </c>
    </row>
    <row r="58" spans="1:18" x14ac:dyDescent="0.25">
      <c r="A58" t="s">
        <v>319</v>
      </c>
      <c r="B58" t="s">
        <v>320</v>
      </c>
      <c r="C58" s="23">
        <v>329.78198439552443</v>
      </c>
      <c r="D58" s="23">
        <v>1</v>
      </c>
      <c r="E58" s="23">
        <v>1</v>
      </c>
      <c r="F58" s="23">
        <v>1</v>
      </c>
      <c r="G58" s="23">
        <v>40.014161893151197</v>
      </c>
      <c r="H58" s="23">
        <v>1</v>
      </c>
      <c r="I58" s="23">
        <v>5</v>
      </c>
      <c r="J58" s="23">
        <v>0</v>
      </c>
      <c r="K58" s="23">
        <f t="shared" si="0"/>
        <v>47.014161893151197</v>
      </c>
      <c r="L58" s="23">
        <f t="shared" si="1"/>
        <v>15504.423603815847</v>
      </c>
      <c r="M58" s="23">
        <v>0</v>
      </c>
      <c r="N58" s="23">
        <v>0</v>
      </c>
      <c r="O58" s="23">
        <v>15557.99</v>
      </c>
      <c r="P58" s="23">
        <f t="shared" si="5"/>
        <v>15558.99</v>
      </c>
      <c r="Q58" s="23">
        <f t="shared" si="6"/>
        <v>0.99649293455525367</v>
      </c>
      <c r="R58" s="23">
        <f t="shared" si="4"/>
        <v>7.6525693127113123E-3</v>
      </c>
    </row>
    <row r="59" spans="1:18" x14ac:dyDescent="0.25">
      <c r="A59" t="s">
        <v>271</v>
      </c>
      <c r="B59" t="s">
        <v>272</v>
      </c>
      <c r="C59" s="23">
        <v>1228.4818323320073</v>
      </c>
      <c r="D59" s="23">
        <v>1</v>
      </c>
      <c r="E59" s="23">
        <v>1</v>
      </c>
      <c r="F59" s="23">
        <v>1</v>
      </c>
      <c r="G59" s="23">
        <v>37.873727056869093</v>
      </c>
      <c r="H59" s="23">
        <v>1</v>
      </c>
      <c r="I59" s="23">
        <v>4</v>
      </c>
      <c r="J59" s="23">
        <v>0</v>
      </c>
      <c r="K59" s="23">
        <f t="shared" si="0"/>
        <v>45.873727056869093</v>
      </c>
      <c r="L59" s="23">
        <f t="shared" si="1"/>
        <v>56355.040270720929</v>
      </c>
      <c r="M59" s="23">
        <v>0</v>
      </c>
      <c r="N59" s="23">
        <v>0</v>
      </c>
      <c r="O59" s="23">
        <v>13955.25</v>
      </c>
      <c r="P59" s="23">
        <f t="shared" si="5"/>
        <v>13956.25</v>
      </c>
      <c r="Q59" s="23">
        <f t="shared" si="6"/>
        <v>4.0379787027834073</v>
      </c>
      <c r="R59" s="23">
        <f t="shared" si="4"/>
        <v>3.1009664830281582E-2</v>
      </c>
    </row>
    <row r="60" spans="1:18" x14ac:dyDescent="0.25">
      <c r="A60" t="s">
        <v>95</v>
      </c>
      <c r="B60" t="s">
        <v>96</v>
      </c>
      <c r="C60" s="23">
        <v>23977.019451669821</v>
      </c>
      <c r="D60" s="23">
        <v>2</v>
      </c>
      <c r="E60" s="23">
        <v>0</v>
      </c>
      <c r="F60" s="23">
        <v>1</v>
      </c>
      <c r="G60" s="23">
        <v>143.52567653057409</v>
      </c>
      <c r="H60" s="23">
        <v>1</v>
      </c>
      <c r="I60" s="23">
        <v>1</v>
      </c>
      <c r="J60" s="23">
        <v>1</v>
      </c>
      <c r="K60" s="23">
        <f t="shared" si="0"/>
        <v>155.52567653057409</v>
      </c>
      <c r="L60" s="23">
        <f t="shared" si="1"/>
        <v>3729042.1714076833</v>
      </c>
      <c r="M60" s="23">
        <v>1</v>
      </c>
      <c r="N60" s="23">
        <v>0</v>
      </c>
      <c r="O60" s="23">
        <v>7393.6970000000001</v>
      </c>
      <c r="P60" s="23">
        <f t="shared" si="5"/>
        <v>7395.6970000000001</v>
      </c>
      <c r="Q60" s="23">
        <f t="shared" si="6"/>
        <v>504.21781360265072</v>
      </c>
      <c r="R60" s="23">
        <f t="shared" si="4"/>
        <v>3.872141621375528</v>
      </c>
    </row>
    <row r="61" spans="1:18" x14ac:dyDescent="0.25">
      <c r="A61" t="s">
        <v>179</v>
      </c>
      <c r="B61" t="s">
        <v>180</v>
      </c>
      <c r="C61" s="23">
        <v>8365.4646054326458</v>
      </c>
      <c r="D61" s="23">
        <v>1</v>
      </c>
      <c r="E61" s="23">
        <v>2</v>
      </c>
      <c r="F61" s="23">
        <v>1</v>
      </c>
      <c r="G61" s="23">
        <v>56.671662968982062</v>
      </c>
      <c r="H61" s="23">
        <v>0</v>
      </c>
      <c r="I61" s="23">
        <v>3</v>
      </c>
      <c r="J61" s="23">
        <v>1</v>
      </c>
      <c r="K61" s="23">
        <f t="shared" si="0"/>
        <v>68.671662968982062</v>
      </c>
      <c r="L61" s="23">
        <f t="shared" si="1"/>
        <v>574470.3659632192</v>
      </c>
      <c r="M61" s="23">
        <v>0</v>
      </c>
      <c r="N61" s="23">
        <v>0</v>
      </c>
      <c r="O61" s="23">
        <v>15733.1</v>
      </c>
      <c r="P61" s="23">
        <f t="shared" si="5"/>
        <v>15734.1</v>
      </c>
      <c r="Q61" s="23">
        <f t="shared" si="6"/>
        <v>36.511167843296988</v>
      </c>
      <c r="R61" s="23">
        <f t="shared" si="4"/>
        <v>0.28038758020253096</v>
      </c>
    </row>
    <row r="62" spans="1:18" x14ac:dyDescent="0.25">
      <c r="A62" t="s">
        <v>105</v>
      </c>
      <c r="B62" t="s">
        <v>106</v>
      </c>
      <c r="C62" s="23">
        <v>39114.243148864931</v>
      </c>
      <c r="D62" s="23">
        <v>1</v>
      </c>
      <c r="E62" s="23">
        <v>0</v>
      </c>
      <c r="F62" s="23">
        <v>1</v>
      </c>
      <c r="G62" s="23">
        <v>126.21495645707353</v>
      </c>
      <c r="H62" s="23">
        <v>0</v>
      </c>
      <c r="I62" s="23">
        <v>1</v>
      </c>
      <c r="J62" s="23">
        <v>1</v>
      </c>
      <c r="K62" s="23">
        <f t="shared" si="0"/>
        <v>138.21495645707353</v>
      </c>
      <c r="L62" s="23">
        <f t="shared" si="1"/>
        <v>5406173.4136717534</v>
      </c>
      <c r="M62" s="23">
        <v>0</v>
      </c>
      <c r="N62" s="23">
        <v>0</v>
      </c>
      <c r="O62" s="23">
        <v>16766.689999999999</v>
      </c>
      <c r="P62" s="23">
        <f t="shared" si="5"/>
        <v>16767.689999999999</v>
      </c>
      <c r="Q62" s="23">
        <f t="shared" si="6"/>
        <v>322.41611180023926</v>
      </c>
      <c r="R62" s="23">
        <f t="shared" si="4"/>
        <v>2.4759951200129686</v>
      </c>
    </row>
    <row r="63" spans="1:18" x14ac:dyDescent="0.25">
      <c r="A63" t="s">
        <v>283</v>
      </c>
      <c r="B63" t="s">
        <v>284</v>
      </c>
      <c r="C63" s="23">
        <v>557.89736588649373</v>
      </c>
      <c r="D63" s="23">
        <v>2</v>
      </c>
      <c r="E63" s="23">
        <v>0</v>
      </c>
      <c r="F63" s="23">
        <v>1</v>
      </c>
      <c r="G63" s="23">
        <v>55.682653290863051</v>
      </c>
      <c r="H63" s="23">
        <v>3</v>
      </c>
      <c r="I63" s="23">
        <v>4</v>
      </c>
      <c r="J63" s="23">
        <v>0</v>
      </c>
      <c r="K63" s="23">
        <f t="shared" si="0"/>
        <v>59.682653290863051</v>
      </c>
      <c r="L63" s="23">
        <f t="shared" si="1"/>
        <v>33296.795060089375</v>
      </c>
      <c r="M63" s="23">
        <v>1</v>
      </c>
      <c r="N63" s="23">
        <v>0</v>
      </c>
      <c r="O63" s="23">
        <v>10363.85</v>
      </c>
      <c r="P63" s="23">
        <f t="shared" si="5"/>
        <v>10365.85</v>
      </c>
      <c r="Q63" s="23">
        <f t="shared" si="6"/>
        <v>3.2121625395012829</v>
      </c>
      <c r="R63" s="23">
        <f t="shared" si="4"/>
        <v>2.4667808094594543E-2</v>
      </c>
    </row>
    <row r="64" spans="1:18" x14ac:dyDescent="0.25">
      <c r="A64" t="s">
        <v>229</v>
      </c>
      <c r="B64" t="s">
        <v>230</v>
      </c>
      <c r="C64" s="23">
        <v>1065.6565461013524</v>
      </c>
      <c r="D64" s="23">
        <v>1</v>
      </c>
      <c r="E64" s="23">
        <v>4</v>
      </c>
      <c r="F64" s="23">
        <v>1</v>
      </c>
      <c r="G64" s="23">
        <v>49.204178395142463</v>
      </c>
      <c r="H64" s="23">
        <v>1</v>
      </c>
      <c r="I64" s="23">
        <v>5</v>
      </c>
      <c r="J64" s="23">
        <v>1</v>
      </c>
      <c r="K64" s="23">
        <f t="shared" si="0"/>
        <v>58.204178395142463</v>
      </c>
      <c r="L64" s="23">
        <f t="shared" si="1"/>
        <v>62025.663717234478</v>
      </c>
      <c r="M64" s="23">
        <v>0</v>
      </c>
      <c r="N64" s="23">
        <v>0</v>
      </c>
      <c r="O64" s="23">
        <v>5410.6559999999999</v>
      </c>
      <c r="P64" s="23">
        <f t="shared" si="5"/>
        <v>5411.6559999999999</v>
      </c>
      <c r="Q64" s="23">
        <f t="shared" si="6"/>
        <v>11.461494174285003</v>
      </c>
      <c r="R64" s="23">
        <f t="shared" si="4"/>
        <v>8.8018565465392717E-2</v>
      </c>
    </row>
    <row r="65" spans="1:18" x14ac:dyDescent="0.25">
      <c r="A65" t="s">
        <v>107</v>
      </c>
      <c r="B65" t="s">
        <v>108</v>
      </c>
      <c r="C65" s="23">
        <v>40904.594830044174</v>
      </c>
      <c r="D65" s="23">
        <v>2</v>
      </c>
      <c r="E65" s="23">
        <v>0</v>
      </c>
      <c r="F65" s="23">
        <v>1</v>
      </c>
      <c r="G65" s="23">
        <v>111.3305873109463</v>
      </c>
      <c r="H65" s="23">
        <v>0</v>
      </c>
      <c r="I65" s="23">
        <v>2</v>
      </c>
      <c r="J65" s="23">
        <v>1</v>
      </c>
      <c r="K65" s="23">
        <f t="shared" si="0"/>
        <v>125.3305873109463</v>
      </c>
      <c r="L65" s="23">
        <f t="shared" si="1"/>
        <v>5126596.8937657336</v>
      </c>
      <c r="M65" s="23">
        <v>1</v>
      </c>
      <c r="N65" s="23">
        <v>0</v>
      </c>
      <c r="O65" s="23">
        <v>17255.5</v>
      </c>
      <c r="P65" s="23">
        <f t="shared" si="5"/>
        <v>17257.5</v>
      </c>
      <c r="Q65" s="23">
        <f t="shared" si="6"/>
        <v>297.06486419039453</v>
      </c>
      <c r="R65" s="23">
        <f t="shared" si="4"/>
        <v>2.281310167645866</v>
      </c>
    </row>
    <row r="66" spans="1:18" x14ac:dyDescent="0.25">
      <c r="A66" t="s">
        <v>149</v>
      </c>
      <c r="B66" t="s">
        <v>150</v>
      </c>
      <c r="C66" s="23">
        <v>18755.274744593207</v>
      </c>
      <c r="D66" s="23">
        <v>2</v>
      </c>
      <c r="E66" s="23">
        <v>2</v>
      </c>
      <c r="F66" s="23">
        <v>1</v>
      </c>
      <c r="G66" s="23">
        <v>85.839817813577412</v>
      </c>
      <c r="H66" s="23">
        <v>4</v>
      </c>
      <c r="I66" s="23">
        <v>2</v>
      </c>
      <c r="J66" s="23">
        <v>1</v>
      </c>
      <c r="K66" s="23">
        <f t="shared" ref="K66:K129" si="7">(3*D66)+E66+F66+G66-(3*H66)-I66-J66+10</f>
        <v>89.839817813577412</v>
      </c>
      <c r="L66" s="23">
        <f t="shared" ref="L66:L129" si="8">K66*C66</f>
        <v>1684970.4660978434</v>
      </c>
      <c r="M66" s="23">
        <v>1</v>
      </c>
      <c r="N66" s="23">
        <v>0</v>
      </c>
      <c r="O66" s="23">
        <v>14058.72</v>
      </c>
      <c r="P66" s="23">
        <f t="shared" ref="P66:P97" si="9">O66+N66+M66+1</f>
        <v>14060.72</v>
      </c>
      <c r="Q66" s="23">
        <f t="shared" ref="Q66:Q97" si="10">L66/P66</f>
        <v>119.8352905183976</v>
      </c>
      <c r="R66" s="23">
        <f t="shared" ref="R66:R129" si="11">(Q66/$Q$144)*100</f>
        <v>0.92027533261961703</v>
      </c>
    </row>
    <row r="67" spans="1:18" x14ac:dyDescent="0.25">
      <c r="A67" t="s">
        <v>127</v>
      </c>
      <c r="B67" t="s">
        <v>128</v>
      </c>
      <c r="C67" s="23">
        <v>27399.105124880774</v>
      </c>
      <c r="D67" s="23">
        <v>1</v>
      </c>
      <c r="E67" s="23">
        <v>0</v>
      </c>
      <c r="F67" s="23">
        <v>1</v>
      </c>
      <c r="G67" s="23">
        <v>99.203931711114862</v>
      </c>
      <c r="H67" s="23">
        <v>0</v>
      </c>
      <c r="I67" s="23">
        <v>3</v>
      </c>
      <c r="J67" s="23">
        <v>1</v>
      </c>
      <c r="K67" s="23">
        <f t="shared" si="7"/>
        <v>109.20393171111486</v>
      </c>
      <c r="L67" s="23">
        <f t="shared" si="8"/>
        <v>2992090.0050031375</v>
      </c>
      <c r="M67" s="23">
        <v>0</v>
      </c>
      <c r="N67" s="23">
        <v>0</v>
      </c>
      <c r="O67" s="23">
        <v>16232.27</v>
      </c>
      <c r="P67" s="23">
        <f t="shared" si="9"/>
        <v>16233.27</v>
      </c>
      <c r="Q67" s="23">
        <f t="shared" si="10"/>
        <v>184.31837855238885</v>
      </c>
      <c r="R67" s="23">
        <f t="shared" si="11"/>
        <v>1.4154733250650136</v>
      </c>
    </row>
    <row r="68" spans="1:18" x14ac:dyDescent="0.25">
      <c r="A68" t="s">
        <v>207</v>
      </c>
      <c r="B68" t="s">
        <v>208</v>
      </c>
      <c r="C68" s="23">
        <v>3592.8883415032792</v>
      </c>
      <c r="D68" s="23">
        <v>2</v>
      </c>
      <c r="E68" s="23">
        <v>1</v>
      </c>
      <c r="F68" s="23">
        <v>1</v>
      </c>
      <c r="G68" s="23">
        <v>63.319943442759474</v>
      </c>
      <c r="H68" s="23">
        <v>1</v>
      </c>
      <c r="I68" s="23">
        <v>4</v>
      </c>
      <c r="J68" s="23">
        <v>0</v>
      </c>
      <c r="K68" s="23">
        <f t="shared" si="7"/>
        <v>74.319943442759467</v>
      </c>
      <c r="L68" s="23">
        <f t="shared" si="8"/>
        <v>267023.25833667355</v>
      </c>
      <c r="M68" s="23">
        <v>1</v>
      </c>
      <c r="N68" s="23">
        <v>0</v>
      </c>
      <c r="O68" s="23">
        <v>15126.16</v>
      </c>
      <c r="P68" s="23">
        <f t="shared" si="9"/>
        <v>15128.16</v>
      </c>
      <c r="Q68" s="23">
        <f t="shared" si="10"/>
        <v>17.650742610910616</v>
      </c>
      <c r="R68" s="23">
        <f t="shared" si="11"/>
        <v>0.13554891014967951</v>
      </c>
    </row>
    <row r="69" spans="1:18" x14ac:dyDescent="0.25">
      <c r="A69" t="s">
        <v>91</v>
      </c>
      <c r="B69" t="s">
        <v>92</v>
      </c>
      <c r="C69" s="23">
        <v>33690.937729715421</v>
      </c>
      <c r="D69" s="23">
        <v>1</v>
      </c>
      <c r="E69" s="23">
        <v>0</v>
      </c>
      <c r="F69" s="23">
        <v>1</v>
      </c>
      <c r="G69" s="23">
        <v>312.12894224269468</v>
      </c>
      <c r="H69" s="23">
        <v>0</v>
      </c>
      <c r="I69" s="23">
        <v>2</v>
      </c>
      <c r="J69" s="23">
        <v>1</v>
      </c>
      <c r="K69" s="23">
        <f t="shared" si="7"/>
        <v>323.12894224269468</v>
      </c>
      <c r="L69" s="23">
        <f t="shared" si="8"/>
        <v>10886517.071767436</v>
      </c>
      <c r="M69" s="23">
        <v>0</v>
      </c>
      <c r="N69" s="23">
        <v>0</v>
      </c>
      <c r="O69" s="23">
        <v>7958.28</v>
      </c>
      <c r="P69" s="23">
        <f t="shared" si="9"/>
        <v>7959.28</v>
      </c>
      <c r="Q69" s="23">
        <f t="shared" si="10"/>
        <v>1367.7766169512113</v>
      </c>
      <c r="R69" s="23">
        <f t="shared" si="11"/>
        <v>10.50384303045408</v>
      </c>
    </row>
    <row r="70" spans="1:18" x14ac:dyDescent="0.25">
      <c r="A70" t="s">
        <v>219</v>
      </c>
      <c r="B70" t="s">
        <v>220</v>
      </c>
      <c r="C70" s="23">
        <v>1973.8620597291151</v>
      </c>
      <c r="D70" s="23">
        <v>1</v>
      </c>
      <c r="E70" s="23">
        <v>1</v>
      </c>
      <c r="F70" s="23">
        <v>1</v>
      </c>
      <c r="G70" s="23">
        <v>83.97512864387194</v>
      </c>
      <c r="H70" s="23">
        <v>0</v>
      </c>
      <c r="I70" s="23">
        <v>3</v>
      </c>
      <c r="J70" s="23">
        <v>0</v>
      </c>
      <c r="K70" s="23">
        <f t="shared" si="7"/>
        <v>95.97512864387194</v>
      </c>
      <c r="L70" s="23">
        <f t="shared" si="8"/>
        <v>189441.66510775985</v>
      </c>
      <c r="M70" s="23">
        <v>0</v>
      </c>
      <c r="N70" s="23">
        <v>0</v>
      </c>
      <c r="O70" s="23">
        <v>13951.52</v>
      </c>
      <c r="P70" s="23">
        <f t="shared" si="9"/>
        <v>13952.52</v>
      </c>
      <c r="Q70" s="23">
        <f t="shared" si="10"/>
        <v>13.577594951145732</v>
      </c>
      <c r="R70" s="23">
        <f t="shared" si="11"/>
        <v>0.10426916524996256</v>
      </c>
    </row>
    <row r="71" spans="1:18" x14ac:dyDescent="0.25">
      <c r="A71" t="s">
        <v>265</v>
      </c>
      <c r="B71" t="s">
        <v>266</v>
      </c>
      <c r="C71" s="23">
        <v>2068.1236571983154</v>
      </c>
      <c r="D71" s="23">
        <v>1</v>
      </c>
      <c r="E71" s="23">
        <v>1</v>
      </c>
      <c r="F71" s="23">
        <v>1</v>
      </c>
      <c r="G71" s="23">
        <v>14.766268436685687</v>
      </c>
      <c r="H71" s="23">
        <v>0</v>
      </c>
      <c r="I71" s="23">
        <v>4</v>
      </c>
      <c r="J71" s="23">
        <v>0</v>
      </c>
      <c r="K71" s="23">
        <f t="shared" si="7"/>
        <v>25.766268436685685</v>
      </c>
      <c r="L71" s="23">
        <f t="shared" si="8"/>
        <v>53287.829311631918</v>
      </c>
      <c r="M71" s="23">
        <v>0</v>
      </c>
      <c r="N71" s="23">
        <v>0</v>
      </c>
      <c r="O71" s="23">
        <v>12234.77</v>
      </c>
      <c r="P71" s="23">
        <f t="shared" si="9"/>
        <v>12235.77</v>
      </c>
      <c r="Q71" s="23">
        <f t="shared" si="10"/>
        <v>4.3550858925618838</v>
      </c>
      <c r="R71" s="23">
        <f t="shared" si="11"/>
        <v>3.3444890073922623E-2</v>
      </c>
    </row>
    <row r="72" spans="1:18" x14ac:dyDescent="0.25">
      <c r="A72" t="s">
        <v>301</v>
      </c>
      <c r="B72" t="s">
        <v>302</v>
      </c>
      <c r="C72" s="23">
        <v>444.23363105095865</v>
      </c>
      <c r="D72" s="23">
        <v>2</v>
      </c>
      <c r="E72" s="23">
        <v>1</v>
      </c>
      <c r="F72" s="23">
        <v>1</v>
      </c>
      <c r="G72" s="23">
        <v>39.814114031786865</v>
      </c>
      <c r="H72" s="23">
        <v>1</v>
      </c>
      <c r="I72" s="23">
        <v>5</v>
      </c>
      <c r="J72" s="23">
        <v>0</v>
      </c>
      <c r="K72" s="23">
        <f t="shared" si="7"/>
        <v>49.814114031786865</v>
      </c>
      <c r="L72" s="23">
        <f t="shared" si="8"/>
        <v>22129.104753927189</v>
      </c>
      <c r="M72" s="23">
        <v>1</v>
      </c>
      <c r="N72" s="23">
        <v>0</v>
      </c>
      <c r="O72" s="23">
        <v>11937.66</v>
      </c>
      <c r="P72" s="23">
        <f t="shared" si="9"/>
        <v>11939.66</v>
      </c>
      <c r="Q72" s="23">
        <f t="shared" si="10"/>
        <v>1.8534116343285478</v>
      </c>
      <c r="R72" s="23">
        <f t="shared" si="11"/>
        <v>1.423327803424413E-2</v>
      </c>
    </row>
    <row r="73" spans="1:18" x14ac:dyDescent="0.25">
      <c r="A73" t="s">
        <v>119</v>
      </c>
      <c r="B73" t="s">
        <v>120</v>
      </c>
      <c r="C73" s="23">
        <v>14219.193585600875</v>
      </c>
      <c r="D73" s="23">
        <v>1</v>
      </c>
      <c r="E73" s="23">
        <v>1</v>
      </c>
      <c r="F73" s="23">
        <v>1</v>
      </c>
      <c r="G73" s="23">
        <v>128.43735104796383</v>
      </c>
      <c r="H73" s="23">
        <v>0</v>
      </c>
      <c r="I73" s="23">
        <v>3</v>
      </c>
      <c r="J73" s="23">
        <v>1</v>
      </c>
      <c r="K73" s="23">
        <f t="shared" si="7"/>
        <v>139.43735104796383</v>
      </c>
      <c r="L73" s="23">
        <f t="shared" si="8"/>
        <v>1982686.6876143848</v>
      </c>
      <c r="M73" s="23">
        <v>0</v>
      </c>
      <c r="N73" s="23">
        <v>0</v>
      </c>
      <c r="O73" s="23">
        <v>8418.7860000000001</v>
      </c>
      <c r="P73" s="23">
        <f t="shared" si="9"/>
        <v>8419.7860000000001</v>
      </c>
      <c r="Q73" s="23">
        <f t="shared" si="10"/>
        <v>235.4794632089681</v>
      </c>
      <c r="R73" s="23">
        <f t="shared" si="11"/>
        <v>1.8083649682182097</v>
      </c>
    </row>
    <row r="74" spans="1:18" x14ac:dyDescent="0.25">
      <c r="A74" t="s">
        <v>133</v>
      </c>
      <c r="B74" t="s">
        <v>134</v>
      </c>
      <c r="C74" s="23">
        <v>22841.601722717001</v>
      </c>
      <c r="D74" s="23">
        <v>2</v>
      </c>
      <c r="E74" s="23">
        <v>1</v>
      </c>
      <c r="F74" s="23">
        <v>1</v>
      </c>
      <c r="G74" s="23">
        <v>83.291999719632713</v>
      </c>
      <c r="H74" s="23">
        <v>2</v>
      </c>
      <c r="I74" s="23">
        <v>3</v>
      </c>
      <c r="J74" s="23">
        <v>0</v>
      </c>
      <c r="K74" s="23">
        <f t="shared" si="7"/>
        <v>92.291999719632713</v>
      </c>
      <c r="L74" s="23">
        <f t="shared" si="8"/>
        <v>2108097.0997889596</v>
      </c>
      <c r="M74" s="23">
        <v>0</v>
      </c>
      <c r="N74" s="23">
        <v>0</v>
      </c>
      <c r="O74" s="23">
        <v>12784.28</v>
      </c>
      <c r="P74" s="23">
        <f t="shared" si="9"/>
        <v>12785.28</v>
      </c>
      <c r="Q74" s="23">
        <f t="shared" si="10"/>
        <v>164.88470332984178</v>
      </c>
      <c r="R74" s="23">
        <f t="shared" si="11"/>
        <v>1.266232380664704</v>
      </c>
    </row>
    <row r="75" spans="1:18" x14ac:dyDescent="0.25">
      <c r="A75" t="s">
        <v>335</v>
      </c>
      <c r="B75" t="s">
        <v>336</v>
      </c>
      <c r="C75" s="23">
        <v>380.50736243548067</v>
      </c>
      <c r="D75" s="23">
        <v>1</v>
      </c>
      <c r="E75" s="23">
        <v>1</v>
      </c>
      <c r="F75" s="23">
        <v>1</v>
      </c>
      <c r="G75" s="23">
        <v>11.610527782316794</v>
      </c>
      <c r="H75" s="23">
        <v>1</v>
      </c>
      <c r="I75" s="23">
        <v>4</v>
      </c>
      <c r="J75" s="23">
        <v>0</v>
      </c>
      <c r="K75" s="23">
        <f t="shared" si="7"/>
        <v>19.610527782316794</v>
      </c>
      <c r="L75" s="23">
        <f t="shared" si="8"/>
        <v>7461.9502024170797</v>
      </c>
      <c r="M75" s="23">
        <v>0</v>
      </c>
      <c r="N75" s="23">
        <v>0</v>
      </c>
      <c r="O75" s="23">
        <v>11522.59</v>
      </c>
      <c r="P75" s="23">
        <f t="shared" si="9"/>
        <v>11523.59</v>
      </c>
      <c r="Q75" s="23">
        <f t="shared" si="10"/>
        <v>0.64753693965310111</v>
      </c>
      <c r="R75" s="23">
        <f t="shared" si="11"/>
        <v>4.9727611118968304E-3</v>
      </c>
    </row>
    <row r="76" spans="1:18" x14ac:dyDescent="0.25">
      <c r="A76" t="s">
        <v>331</v>
      </c>
      <c r="B76" t="s">
        <v>332</v>
      </c>
      <c r="C76" s="23">
        <v>362.6677396128228</v>
      </c>
      <c r="D76" s="23">
        <v>1</v>
      </c>
      <c r="E76" s="23">
        <v>1</v>
      </c>
      <c r="F76" s="23">
        <v>1</v>
      </c>
      <c r="G76" s="23">
        <v>9.1354254334837286</v>
      </c>
      <c r="H76" s="23">
        <v>1</v>
      </c>
      <c r="I76" s="23">
        <v>4</v>
      </c>
      <c r="J76" s="23">
        <v>0</v>
      </c>
      <c r="K76" s="23">
        <f t="shared" si="7"/>
        <v>17.135425433483729</v>
      </c>
      <c r="L76" s="23">
        <f t="shared" si="8"/>
        <v>6214.4660092656177</v>
      </c>
      <c r="M76" s="23">
        <v>0</v>
      </c>
      <c r="N76" s="23">
        <v>0</v>
      </c>
      <c r="O76" s="23">
        <v>7696.2079999999996</v>
      </c>
      <c r="P76" s="23">
        <f t="shared" si="9"/>
        <v>7697.2079999999996</v>
      </c>
      <c r="Q76" s="23">
        <f t="shared" si="10"/>
        <v>0.80736625660442307</v>
      </c>
      <c r="R76" s="23">
        <f t="shared" si="11"/>
        <v>6.2001706436254035E-3</v>
      </c>
    </row>
    <row r="77" spans="1:18" x14ac:dyDescent="0.25">
      <c r="A77" t="s">
        <v>205</v>
      </c>
      <c r="B77" t="s">
        <v>206</v>
      </c>
      <c r="C77" s="23">
        <v>5631.2619148975064</v>
      </c>
      <c r="D77" s="23">
        <v>1</v>
      </c>
      <c r="E77" s="23">
        <v>1</v>
      </c>
      <c r="F77" s="23">
        <v>1</v>
      </c>
      <c r="G77" s="23">
        <v>39.006231471746347</v>
      </c>
      <c r="H77" s="23">
        <v>0</v>
      </c>
      <c r="I77" s="23">
        <v>4</v>
      </c>
      <c r="J77" s="23">
        <v>1</v>
      </c>
      <c r="K77" s="23">
        <f t="shared" si="7"/>
        <v>49.006231471746347</v>
      </c>
      <c r="L77" s="23">
        <f t="shared" si="8"/>
        <v>275966.9248794968</v>
      </c>
      <c r="M77" s="23">
        <v>0</v>
      </c>
      <c r="N77" s="23">
        <v>0</v>
      </c>
      <c r="O77" s="23">
        <v>15328.11</v>
      </c>
      <c r="P77" s="23">
        <f t="shared" si="9"/>
        <v>15329.11</v>
      </c>
      <c r="Q77" s="23">
        <f t="shared" si="10"/>
        <v>18.002801524647992</v>
      </c>
      <c r="R77" s="23">
        <f t="shared" si="11"/>
        <v>0.13825254722136185</v>
      </c>
    </row>
    <row r="78" spans="1:18" x14ac:dyDescent="0.25">
      <c r="A78" t="s">
        <v>159</v>
      </c>
      <c r="B78" t="s">
        <v>160</v>
      </c>
      <c r="C78" s="23">
        <v>5425.6690703016857</v>
      </c>
      <c r="D78" s="23">
        <v>1</v>
      </c>
      <c r="E78" s="23">
        <v>2</v>
      </c>
      <c r="F78" s="23">
        <v>1</v>
      </c>
      <c r="G78" s="23">
        <v>177.90491865411693</v>
      </c>
      <c r="H78" s="23">
        <v>4</v>
      </c>
      <c r="I78" s="23">
        <v>4</v>
      </c>
      <c r="J78" s="23">
        <v>1</v>
      </c>
      <c r="K78" s="23">
        <f t="shared" si="7"/>
        <v>176.90491865411693</v>
      </c>
      <c r="L78" s="23">
        <f t="shared" si="8"/>
        <v>959827.54552587797</v>
      </c>
      <c r="M78" s="23">
        <v>0</v>
      </c>
      <c r="N78" s="23">
        <v>0</v>
      </c>
      <c r="O78" s="23">
        <v>14070.28</v>
      </c>
      <c r="P78" s="23">
        <f t="shared" si="9"/>
        <v>14071.28</v>
      </c>
      <c r="Q78" s="23">
        <f t="shared" si="10"/>
        <v>68.211814811863448</v>
      </c>
      <c r="R78" s="23">
        <f t="shared" si="11"/>
        <v>0.52383275655294625</v>
      </c>
    </row>
    <row r="79" spans="1:18" x14ac:dyDescent="0.25">
      <c r="A79" t="s">
        <v>333</v>
      </c>
      <c r="B79" t="s">
        <v>334</v>
      </c>
      <c r="C79" s="23">
        <v>510.41629790294729</v>
      </c>
      <c r="D79" s="23">
        <v>2</v>
      </c>
      <c r="E79" s="23">
        <v>1</v>
      </c>
      <c r="F79" s="23">
        <v>1</v>
      </c>
      <c r="G79" s="23">
        <v>4.6439236204458822</v>
      </c>
      <c r="H79" s="23">
        <v>1</v>
      </c>
      <c r="I79" s="23">
        <v>4</v>
      </c>
      <c r="J79" s="23">
        <v>0</v>
      </c>
      <c r="K79" s="23">
        <f t="shared" si="7"/>
        <v>15.643923620445882</v>
      </c>
      <c r="L79" s="23">
        <f t="shared" si="8"/>
        <v>7984.9135790244591</v>
      </c>
      <c r="M79" s="23">
        <v>1</v>
      </c>
      <c r="N79" s="23">
        <v>0</v>
      </c>
      <c r="O79" s="23">
        <v>10594.58</v>
      </c>
      <c r="P79" s="23">
        <f t="shared" si="9"/>
        <v>10596.58</v>
      </c>
      <c r="Q79" s="23">
        <f t="shared" si="10"/>
        <v>0.75353685613891075</v>
      </c>
      <c r="R79" s="23">
        <f t="shared" si="11"/>
        <v>5.7867876643392761E-3</v>
      </c>
    </row>
    <row r="80" spans="1:18" x14ac:dyDescent="0.25">
      <c r="A80" t="s">
        <v>303</v>
      </c>
      <c r="B80" t="s">
        <v>304</v>
      </c>
      <c r="C80" s="23">
        <v>130.91266530930676</v>
      </c>
      <c r="D80" s="23">
        <v>2</v>
      </c>
      <c r="E80" s="23">
        <v>1</v>
      </c>
      <c r="F80" s="23">
        <v>1</v>
      </c>
      <c r="G80" s="23">
        <v>214.40846396539595</v>
      </c>
      <c r="H80" s="23">
        <v>2</v>
      </c>
      <c r="I80" s="23">
        <v>4</v>
      </c>
      <c r="J80" s="23">
        <v>0</v>
      </c>
      <c r="K80" s="23">
        <f t="shared" si="7"/>
        <v>222.40846396539595</v>
      </c>
      <c r="L80" s="23">
        <f t="shared" si="8"/>
        <v>29116.084805058894</v>
      </c>
      <c r="M80" s="23">
        <v>1</v>
      </c>
      <c r="N80" s="23">
        <v>0</v>
      </c>
      <c r="O80" s="23">
        <v>16209.48</v>
      </c>
      <c r="P80" s="23">
        <f t="shared" si="9"/>
        <v>16211.48</v>
      </c>
      <c r="Q80" s="23">
        <f t="shared" si="10"/>
        <v>1.7960164528506277</v>
      </c>
      <c r="R80" s="23">
        <f t="shared" si="11"/>
        <v>1.3792511633154233E-2</v>
      </c>
    </row>
    <row r="81" spans="1:18" x14ac:dyDescent="0.25">
      <c r="A81" t="s">
        <v>263</v>
      </c>
      <c r="B81" t="s">
        <v>264</v>
      </c>
      <c r="C81" s="23">
        <v>4682.62572368156</v>
      </c>
      <c r="D81" s="23">
        <v>1</v>
      </c>
      <c r="E81" s="23">
        <v>1</v>
      </c>
      <c r="F81" s="23">
        <v>1</v>
      </c>
      <c r="G81" s="23">
        <v>13.563950029744202</v>
      </c>
      <c r="H81" s="23">
        <v>3</v>
      </c>
      <c r="I81" s="23">
        <v>4</v>
      </c>
      <c r="J81" s="23">
        <v>0</v>
      </c>
      <c r="K81" s="23">
        <f t="shared" si="7"/>
        <v>15.563950029744202</v>
      </c>
      <c r="L81" s="23">
        <f t="shared" si="8"/>
        <v>72880.152771374575</v>
      </c>
      <c r="M81" s="23">
        <v>0</v>
      </c>
      <c r="N81" s="23">
        <v>0</v>
      </c>
      <c r="O81" s="23">
        <v>15999.32</v>
      </c>
      <c r="P81" s="23">
        <f t="shared" si="9"/>
        <v>16000.32</v>
      </c>
      <c r="Q81" s="23">
        <f t="shared" si="10"/>
        <v>4.5549184498419137</v>
      </c>
      <c r="R81" s="23">
        <f t="shared" si="11"/>
        <v>3.4979504562889667E-2</v>
      </c>
    </row>
    <row r="82" spans="1:18" x14ac:dyDescent="0.25">
      <c r="A82" t="s">
        <v>101</v>
      </c>
      <c r="B82" t="s">
        <v>102</v>
      </c>
      <c r="C82" s="23">
        <v>64422.278989538223</v>
      </c>
      <c r="D82" s="23">
        <v>1</v>
      </c>
      <c r="E82" s="23">
        <v>0</v>
      </c>
      <c r="F82" s="23">
        <v>1</v>
      </c>
      <c r="G82" s="23">
        <v>94.510089920940956</v>
      </c>
      <c r="H82" s="23">
        <v>0</v>
      </c>
      <c r="I82" s="23">
        <v>1</v>
      </c>
      <c r="J82" s="23">
        <v>0</v>
      </c>
      <c r="K82" s="23">
        <f t="shared" si="7"/>
        <v>107.51008992094096</v>
      </c>
      <c r="L82" s="23">
        <f t="shared" si="8"/>
        <v>6926045.0070771994</v>
      </c>
      <c r="M82" s="23">
        <v>0</v>
      </c>
      <c r="N82" s="23">
        <v>0</v>
      </c>
      <c r="O82" s="23">
        <v>16649.03</v>
      </c>
      <c r="P82" s="23">
        <f t="shared" si="9"/>
        <v>16650.03</v>
      </c>
      <c r="Q82" s="23">
        <f t="shared" si="10"/>
        <v>415.97792959395269</v>
      </c>
      <c r="R82" s="23">
        <f t="shared" si="11"/>
        <v>3.1945032708100563</v>
      </c>
    </row>
    <row r="83" spans="1:18" x14ac:dyDescent="0.25">
      <c r="A83" t="s">
        <v>161</v>
      </c>
      <c r="B83" t="s">
        <v>162</v>
      </c>
      <c r="C83" s="23">
        <v>17584.699345856774</v>
      </c>
      <c r="D83" s="23">
        <v>1</v>
      </c>
      <c r="E83" s="23">
        <v>1</v>
      </c>
      <c r="F83" s="23">
        <v>1</v>
      </c>
      <c r="G83" s="23">
        <v>13.398162239899451</v>
      </c>
      <c r="H83" s="23">
        <v>0</v>
      </c>
      <c r="I83" s="23">
        <v>2</v>
      </c>
      <c r="J83" s="23">
        <v>0</v>
      </c>
      <c r="K83" s="23">
        <f t="shared" si="7"/>
        <v>26.398162239899449</v>
      </c>
      <c r="L83" s="23">
        <f t="shared" si="8"/>
        <v>464203.74627178081</v>
      </c>
      <c r="M83" s="23">
        <v>0</v>
      </c>
      <c r="N83" s="23">
        <v>0</v>
      </c>
      <c r="O83" s="23">
        <v>7425.2330000000002</v>
      </c>
      <c r="P83" s="23">
        <f t="shared" si="9"/>
        <v>7426.2330000000002</v>
      </c>
      <c r="Q83" s="23">
        <f t="shared" si="10"/>
        <v>62.50864284379184</v>
      </c>
      <c r="R83" s="23">
        <f t="shared" si="11"/>
        <v>0.48003523699756778</v>
      </c>
    </row>
    <row r="84" spans="1:18" x14ac:dyDescent="0.25">
      <c r="A84" t="s">
        <v>275</v>
      </c>
      <c r="B84" t="s">
        <v>276</v>
      </c>
      <c r="C84" s="23">
        <v>2431.8386415148971</v>
      </c>
      <c r="D84" s="23">
        <v>1</v>
      </c>
      <c r="E84" s="23">
        <v>2</v>
      </c>
      <c r="F84" s="23">
        <v>1</v>
      </c>
      <c r="G84" s="23">
        <v>16.121201969898845</v>
      </c>
      <c r="H84" s="23">
        <v>1</v>
      </c>
      <c r="I84" s="23">
        <v>4</v>
      </c>
      <c r="J84" s="23">
        <v>0</v>
      </c>
      <c r="K84" s="23">
        <f t="shared" si="7"/>
        <v>25.121201969898845</v>
      </c>
      <c r="L84" s="23">
        <f t="shared" si="8"/>
        <v>61090.709671700162</v>
      </c>
      <c r="M84" s="23">
        <v>0</v>
      </c>
      <c r="N84" s="23">
        <v>0</v>
      </c>
      <c r="O84" s="23">
        <v>15495.59</v>
      </c>
      <c r="P84" s="23">
        <f t="shared" si="9"/>
        <v>15496.59</v>
      </c>
      <c r="Q84" s="23">
        <f t="shared" si="10"/>
        <v>3.9422033925979947</v>
      </c>
      <c r="R84" s="23">
        <f t="shared" si="11"/>
        <v>3.0274158160615721E-2</v>
      </c>
    </row>
    <row r="85" spans="1:18" x14ac:dyDescent="0.25">
      <c r="A85" t="s">
        <v>327</v>
      </c>
      <c r="B85" t="s">
        <v>328</v>
      </c>
      <c r="C85" s="23">
        <v>317.42203169157034</v>
      </c>
      <c r="D85" s="23">
        <v>1</v>
      </c>
      <c r="E85" s="23">
        <v>2</v>
      </c>
      <c r="F85" s="23">
        <v>1</v>
      </c>
      <c r="G85" s="23">
        <v>17.910930577399707</v>
      </c>
      <c r="H85" s="23">
        <v>1</v>
      </c>
      <c r="I85" s="23">
        <v>4</v>
      </c>
      <c r="J85" s="23">
        <v>0</v>
      </c>
      <c r="K85" s="23">
        <f t="shared" si="7"/>
        <v>26.910930577399707</v>
      </c>
      <c r="L85" s="23">
        <f t="shared" si="8"/>
        <v>8542.1222585890191</v>
      </c>
      <c r="M85" s="23">
        <v>0</v>
      </c>
      <c r="N85" s="23">
        <v>0</v>
      </c>
      <c r="O85" s="23">
        <v>9818.3539999999994</v>
      </c>
      <c r="P85" s="23">
        <f t="shared" si="9"/>
        <v>9819.3539999999994</v>
      </c>
      <c r="Q85" s="23">
        <f t="shared" si="10"/>
        <v>0.8699271111510003</v>
      </c>
      <c r="R85" s="23">
        <f t="shared" si="11"/>
        <v>6.6806068404899662E-3</v>
      </c>
    </row>
    <row r="86" spans="1:18" x14ac:dyDescent="0.25">
      <c r="A86" t="s">
        <v>347</v>
      </c>
      <c r="B86" t="s">
        <v>348</v>
      </c>
      <c r="C86" s="23">
        <v>200.54269708367113</v>
      </c>
      <c r="D86" s="23">
        <v>2</v>
      </c>
      <c r="E86" s="23">
        <v>1</v>
      </c>
      <c r="F86" s="23">
        <v>1</v>
      </c>
      <c r="G86" s="23">
        <v>16.010871214533424</v>
      </c>
      <c r="H86" s="23">
        <v>0</v>
      </c>
      <c r="I86" s="23">
        <v>4</v>
      </c>
      <c r="J86" s="23">
        <v>0</v>
      </c>
      <c r="K86" s="23">
        <f t="shared" si="7"/>
        <v>30.010871214533424</v>
      </c>
      <c r="L86" s="23">
        <f t="shared" si="8"/>
        <v>6018.4610551932419</v>
      </c>
      <c r="M86" s="23">
        <v>1</v>
      </c>
      <c r="N86" s="23">
        <v>0</v>
      </c>
      <c r="O86" s="23">
        <v>11295.81</v>
      </c>
      <c r="P86" s="23">
        <f t="shared" si="9"/>
        <v>11297.81</v>
      </c>
      <c r="Q86" s="23">
        <f t="shared" si="10"/>
        <v>0.53271041513295425</v>
      </c>
      <c r="R86" s="23">
        <f t="shared" si="11"/>
        <v>4.0909506069178357E-3</v>
      </c>
    </row>
    <row r="87" spans="1:18" x14ac:dyDescent="0.25">
      <c r="A87" t="s">
        <v>153</v>
      </c>
      <c r="B87" t="s">
        <v>154</v>
      </c>
      <c r="C87" s="23">
        <v>4431.2394550148047</v>
      </c>
      <c r="D87" s="23">
        <v>2</v>
      </c>
      <c r="E87" s="23">
        <v>1</v>
      </c>
      <c r="F87" s="23">
        <v>1</v>
      </c>
      <c r="G87" s="23">
        <v>139.84795225195992</v>
      </c>
      <c r="H87" s="23">
        <v>0</v>
      </c>
      <c r="I87" s="23">
        <v>3</v>
      </c>
      <c r="J87" s="23">
        <v>1</v>
      </c>
      <c r="K87" s="23">
        <f t="shared" si="7"/>
        <v>153.84795225195992</v>
      </c>
      <c r="L87" s="23">
        <f t="shared" si="8"/>
        <v>681737.11609211855</v>
      </c>
      <c r="M87" s="23">
        <v>0</v>
      </c>
      <c r="N87" s="23">
        <v>0</v>
      </c>
      <c r="O87" s="23">
        <v>6532.1589999999997</v>
      </c>
      <c r="P87" s="23">
        <f t="shared" si="9"/>
        <v>6533.1589999999997</v>
      </c>
      <c r="Q87" s="23">
        <f t="shared" si="10"/>
        <v>104.35030221859266</v>
      </c>
      <c r="R87" s="23">
        <f t="shared" si="11"/>
        <v>0.80135833666151834</v>
      </c>
    </row>
    <row r="88" spans="1:18" x14ac:dyDescent="0.25">
      <c r="A88" t="s">
        <v>217</v>
      </c>
      <c r="B88" t="s">
        <v>218</v>
      </c>
      <c r="C88" s="23">
        <v>3537.0084357817564</v>
      </c>
      <c r="D88" s="23">
        <v>2</v>
      </c>
      <c r="E88" s="23">
        <v>1</v>
      </c>
      <c r="F88" s="23">
        <v>1</v>
      </c>
      <c r="G88" s="23">
        <v>23.408493386908333</v>
      </c>
      <c r="H88" s="23">
        <v>0</v>
      </c>
      <c r="I88" s="23">
        <v>4</v>
      </c>
      <c r="J88" s="23">
        <v>0</v>
      </c>
      <c r="K88" s="23">
        <f t="shared" si="7"/>
        <v>37.408493386908333</v>
      </c>
      <c r="L88" s="23">
        <f t="shared" si="8"/>
        <v>132314.15667938083</v>
      </c>
      <c r="M88" s="23">
        <v>0</v>
      </c>
      <c r="N88" s="23">
        <v>0</v>
      </c>
      <c r="O88" s="23">
        <v>8995.2430000000004</v>
      </c>
      <c r="P88" s="23">
        <f t="shared" si="9"/>
        <v>8996.2430000000004</v>
      </c>
      <c r="Q88" s="23">
        <f t="shared" si="10"/>
        <v>14.707712617298224</v>
      </c>
      <c r="R88" s="23">
        <f t="shared" si="11"/>
        <v>0.11294790593326841</v>
      </c>
    </row>
    <row r="89" spans="1:18" x14ac:dyDescent="0.25">
      <c r="A89" t="s">
        <v>357</v>
      </c>
      <c r="B89" t="s">
        <v>358</v>
      </c>
      <c r="C89" s="23">
        <v>360.86424697979589</v>
      </c>
      <c r="D89" s="23">
        <v>1</v>
      </c>
      <c r="E89" s="23">
        <v>1</v>
      </c>
      <c r="F89" s="23">
        <v>1</v>
      </c>
      <c r="G89" s="23">
        <v>16.084989637321119</v>
      </c>
      <c r="H89" s="23">
        <v>3</v>
      </c>
      <c r="I89" s="23">
        <v>4</v>
      </c>
      <c r="J89" s="23">
        <v>0</v>
      </c>
      <c r="K89" s="23">
        <f t="shared" si="7"/>
        <v>18.084989637321119</v>
      </c>
      <c r="L89" s="23">
        <f t="shared" si="8"/>
        <v>6526.2261671092974</v>
      </c>
      <c r="M89" s="23">
        <v>0</v>
      </c>
      <c r="N89" s="23">
        <v>0</v>
      </c>
      <c r="O89" s="23">
        <v>16622.77</v>
      </c>
      <c r="P89" s="23">
        <f t="shared" si="9"/>
        <v>16623.77</v>
      </c>
      <c r="Q89" s="23">
        <f t="shared" si="10"/>
        <v>0.39258400273279148</v>
      </c>
      <c r="R89" s="23">
        <f t="shared" si="11"/>
        <v>3.014849566710854E-3</v>
      </c>
    </row>
    <row r="90" spans="1:18" x14ac:dyDescent="0.25">
      <c r="A90" t="s">
        <v>151</v>
      </c>
      <c r="B90" t="s">
        <v>152</v>
      </c>
      <c r="C90" s="23">
        <v>12844.58798771769</v>
      </c>
      <c r="D90" s="23">
        <v>2</v>
      </c>
      <c r="E90" s="23">
        <v>1</v>
      </c>
      <c r="F90" s="23">
        <v>1</v>
      </c>
      <c r="G90" s="23">
        <v>128.19833124035611</v>
      </c>
      <c r="H90" s="23">
        <v>0</v>
      </c>
      <c r="I90" s="23">
        <v>2</v>
      </c>
      <c r="J90" s="23">
        <v>1</v>
      </c>
      <c r="K90" s="23">
        <f t="shared" si="7"/>
        <v>143.19833124035611</v>
      </c>
      <c r="L90" s="23">
        <f t="shared" si="8"/>
        <v>1839323.5653110971</v>
      </c>
      <c r="M90" s="23">
        <v>1</v>
      </c>
      <c r="N90" s="23">
        <v>0</v>
      </c>
      <c r="O90" s="23">
        <v>15962.62</v>
      </c>
      <c r="P90" s="23">
        <f t="shared" si="9"/>
        <v>15964.62</v>
      </c>
      <c r="Q90" s="23">
        <f t="shared" si="10"/>
        <v>115.21248644258974</v>
      </c>
      <c r="R90" s="23">
        <f t="shared" si="11"/>
        <v>0.88477450026801296</v>
      </c>
    </row>
    <row r="91" spans="1:18" x14ac:dyDescent="0.25">
      <c r="A91" t="s">
        <v>167</v>
      </c>
      <c r="B91" t="s">
        <v>168</v>
      </c>
      <c r="C91" s="23">
        <v>4623.3517835150933</v>
      </c>
      <c r="D91" s="23">
        <v>1</v>
      </c>
      <c r="E91" s="23">
        <v>1</v>
      </c>
      <c r="F91" s="23">
        <v>1</v>
      </c>
      <c r="G91" s="23">
        <v>98.315775973615828</v>
      </c>
      <c r="H91" s="23">
        <v>0</v>
      </c>
      <c r="I91" s="23">
        <v>3</v>
      </c>
      <c r="J91" s="23">
        <v>1</v>
      </c>
      <c r="K91" s="23">
        <f t="shared" si="7"/>
        <v>109.31577597361583</v>
      </c>
      <c r="L91" s="23">
        <f t="shared" si="8"/>
        <v>505405.28781395312</v>
      </c>
      <c r="M91" s="23">
        <v>1</v>
      </c>
      <c r="N91" s="23">
        <v>0</v>
      </c>
      <c r="O91" s="23">
        <v>8879.7250000000004</v>
      </c>
      <c r="P91" s="23">
        <f t="shared" si="9"/>
        <v>8881.7250000000004</v>
      </c>
      <c r="Q91" s="23">
        <f t="shared" si="10"/>
        <v>56.903955911036775</v>
      </c>
      <c r="R91" s="23">
        <f t="shared" si="11"/>
        <v>0.43699403345095367</v>
      </c>
    </row>
    <row r="92" spans="1:18" x14ac:dyDescent="0.25">
      <c r="A92" t="s">
        <v>211</v>
      </c>
      <c r="B92" t="s">
        <v>212</v>
      </c>
      <c r="C92" s="23">
        <v>6673.1669738040719</v>
      </c>
      <c r="D92" s="23">
        <v>1</v>
      </c>
      <c r="E92" s="23">
        <v>1</v>
      </c>
      <c r="F92" s="23">
        <v>1</v>
      </c>
      <c r="G92" s="23">
        <v>32.610300860340352</v>
      </c>
      <c r="H92" s="23">
        <v>3</v>
      </c>
      <c r="I92" s="23">
        <v>4</v>
      </c>
      <c r="J92" s="23">
        <v>1</v>
      </c>
      <c r="K92" s="23">
        <f t="shared" si="7"/>
        <v>33.610300860340352</v>
      </c>
      <c r="L92" s="23">
        <f t="shared" si="8"/>
        <v>224287.14968084183</v>
      </c>
      <c r="M92" s="23">
        <v>0</v>
      </c>
      <c r="N92" s="23">
        <v>0</v>
      </c>
      <c r="O92" s="23">
        <v>13185.67</v>
      </c>
      <c r="P92" s="23">
        <f t="shared" si="9"/>
        <v>13186.67</v>
      </c>
      <c r="Q92" s="23">
        <f t="shared" si="10"/>
        <v>17.008626869470596</v>
      </c>
      <c r="R92" s="23">
        <f t="shared" si="11"/>
        <v>0.13061778113937109</v>
      </c>
    </row>
    <row r="93" spans="1:18" x14ac:dyDescent="0.25">
      <c r="A93" t="s">
        <v>371</v>
      </c>
      <c r="B93" t="s">
        <v>372</v>
      </c>
      <c r="C93" s="23">
        <v>548.28968669050107</v>
      </c>
      <c r="D93" s="23">
        <v>1</v>
      </c>
      <c r="E93" s="23">
        <v>1</v>
      </c>
      <c r="F93" s="23">
        <v>1</v>
      </c>
      <c r="G93" s="23">
        <v>-42.454515880175194</v>
      </c>
      <c r="H93" s="23">
        <v>1</v>
      </c>
      <c r="I93" s="23">
        <v>4</v>
      </c>
      <c r="J93" s="23">
        <v>1</v>
      </c>
      <c r="K93" s="23">
        <f t="shared" si="7"/>
        <v>-35.454515880175194</v>
      </c>
      <c r="L93" s="23">
        <f t="shared" si="8"/>
        <v>-19439.34540370465</v>
      </c>
      <c r="M93" s="23">
        <v>0</v>
      </c>
      <c r="N93" s="23">
        <v>0</v>
      </c>
      <c r="O93" s="23">
        <v>14992.39</v>
      </c>
      <c r="P93" s="23">
        <f t="shared" si="9"/>
        <v>14993.39</v>
      </c>
      <c r="Q93" s="23">
        <f t="shared" si="10"/>
        <v>-1.2965276967853601</v>
      </c>
      <c r="R93" s="23">
        <f t="shared" si="11"/>
        <v>-9.9566868177827297E-3</v>
      </c>
    </row>
    <row r="94" spans="1:18" x14ac:dyDescent="0.25">
      <c r="A94" t="s">
        <v>295</v>
      </c>
      <c r="B94" t="s">
        <v>296</v>
      </c>
      <c r="C94" s="23">
        <v>646.11916811372453</v>
      </c>
      <c r="D94" s="23">
        <v>1</v>
      </c>
      <c r="E94" s="23">
        <v>1</v>
      </c>
      <c r="F94" s="23">
        <v>1</v>
      </c>
      <c r="G94" s="23">
        <v>19.928260611906794</v>
      </c>
      <c r="H94" s="23">
        <v>0</v>
      </c>
      <c r="I94" s="23">
        <v>1</v>
      </c>
      <c r="J94" s="23">
        <v>0</v>
      </c>
      <c r="K94" s="23">
        <f t="shared" si="7"/>
        <v>33.928260611906794</v>
      </c>
      <c r="L94" s="23">
        <f t="shared" si="8"/>
        <v>21921.699522110863</v>
      </c>
      <c r="M94" s="23">
        <v>0</v>
      </c>
      <c r="N94" s="23">
        <v>0</v>
      </c>
      <c r="O94" s="23">
        <v>10168.99</v>
      </c>
      <c r="P94" s="23">
        <f t="shared" si="9"/>
        <v>10169.99</v>
      </c>
      <c r="Q94" s="23">
        <f t="shared" si="10"/>
        <v>2.1555281295370854</v>
      </c>
      <c r="R94" s="23">
        <f t="shared" si="11"/>
        <v>1.6553382211529247E-2</v>
      </c>
    </row>
    <row r="95" spans="1:18" x14ac:dyDescent="0.25">
      <c r="A95" t="s">
        <v>225</v>
      </c>
      <c r="B95" t="s">
        <v>226</v>
      </c>
      <c r="C95" s="23">
        <v>2489.8777632972715</v>
      </c>
      <c r="D95" s="23">
        <v>2</v>
      </c>
      <c r="E95" s="23">
        <v>1</v>
      </c>
      <c r="F95" s="23">
        <v>1</v>
      </c>
      <c r="G95" s="23">
        <v>39.596317904112091</v>
      </c>
      <c r="H95" s="23">
        <v>1</v>
      </c>
      <c r="I95" s="23">
        <v>4</v>
      </c>
      <c r="J95" s="23">
        <v>0</v>
      </c>
      <c r="K95" s="23">
        <f t="shared" si="7"/>
        <v>50.596317904112091</v>
      </c>
      <c r="L95" s="23">
        <f t="shared" si="8"/>
        <v>125978.6468541683</v>
      </c>
      <c r="M95" s="23">
        <v>0</v>
      </c>
      <c r="N95" s="23">
        <v>0</v>
      </c>
      <c r="O95" s="23">
        <v>9696.4380000000001</v>
      </c>
      <c r="P95" s="23">
        <f t="shared" si="9"/>
        <v>9697.4380000000001</v>
      </c>
      <c r="Q95" s="23">
        <f t="shared" si="10"/>
        <v>12.990920576565511</v>
      </c>
      <c r="R95" s="23">
        <f t="shared" si="11"/>
        <v>9.9763798317812222E-2</v>
      </c>
    </row>
    <row r="96" spans="1:18" x14ac:dyDescent="0.25">
      <c r="A96" t="s">
        <v>285</v>
      </c>
      <c r="B96" t="s">
        <v>286</v>
      </c>
      <c r="C96" s="23">
        <v>254.55393823407425</v>
      </c>
      <c r="D96" s="23">
        <v>1</v>
      </c>
      <c r="E96" s="23">
        <v>0</v>
      </c>
      <c r="F96" s="23">
        <v>1</v>
      </c>
      <c r="G96" s="23">
        <v>151.0530155209328</v>
      </c>
      <c r="H96" s="23">
        <v>0</v>
      </c>
      <c r="I96" s="23">
        <v>1</v>
      </c>
      <c r="J96" s="23">
        <v>0</v>
      </c>
      <c r="K96" s="23">
        <f t="shared" si="7"/>
        <v>164.0530155209328</v>
      </c>
      <c r="L96" s="23">
        <f t="shared" si="8"/>
        <v>41760.341180029151</v>
      </c>
      <c r="M96" s="23">
        <v>0</v>
      </c>
      <c r="N96" s="23">
        <v>0</v>
      </c>
      <c r="O96" s="23">
        <v>16644.240000000002</v>
      </c>
      <c r="P96" s="23">
        <f t="shared" si="9"/>
        <v>16645.240000000002</v>
      </c>
      <c r="Q96" s="23">
        <f t="shared" si="10"/>
        <v>2.5088458430175322</v>
      </c>
      <c r="R96" s="23">
        <f t="shared" si="11"/>
        <v>1.926668623813986E-2</v>
      </c>
    </row>
    <row r="97" spans="1:18" x14ac:dyDescent="0.25">
      <c r="A97" t="s">
        <v>247</v>
      </c>
      <c r="B97" t="s">
        <v>248</v>
      </c>
      <c r="C97" s="23">
        <v>1015.5625977419272</v>
      </c>
      <c r="D97" s="23">
        <v>1</v>
      </c>
      <c r="E97" s="23">
        <v>1</v>
      </c>
      <c r="F97" s="23">
        <v>1</v>
      </c>
      <c r="G97" s="23">
        <v>71.641403961272516</v>
      </c>
      <c r="H97" s="23">
        <v>1</v>
      </c>
      <c r="I97" s="23">
        <v>4</v>
      </c>
      <c r="J97" s="23">
        <v>0</v>
      </c>
      <c r="K97" s="23">
        <f t="shared" si="7"/>
        <v>79.641403961272516</v>
      </c>
      <c r="L97" s="23">
        <f t="shared" si="8"/>
        <v>80880.831094724126</v>
      </c>
      <c r="M97" s="23">
        <v>0</v>
      </c>
      <c r="N97" s="23">
        <v>0</v>
      </c>
      <c r="O97" s="23">
        <v>13914.87</v>
      </c>
      <c r="P97" s="23">
        <f t="shared" si="9"/>
        <v>13915.87</v>
      </c>
      <c r="Q97" s="23">
        <f t="shared" si="10"/>
        <v>5.8121289646083296</v>
      </c>
      <c r="R97" s="23">
        <f t="shared" si="11"/>
        <v>4.4634255009478013E-2</v>
      </c>
    </row>
    <row r="98" spans="1:18" x14ac:dyDescent="0.25">
      <c r="A98" t="s">
        <v>369</v>
      </c>
      <c r="B98" t="s">
        <v>370</v>
      </c>
      <c r="C98" s="23">
        <v>218.04711776980429</v>
      </c>
      <c r="D98" s="23">
        <v>1</v>
      </c>
      <c r="E98" s="23">
        <v>1</v>
      </c>
      <c r="F98" s="23">
        <v>1</v>
      </c>
      <c r="G98" s="23">
        <v>9.2170078740157475</v>
      </c>
      <c r="H98" s="23">
        <v>2</v>
      </c>
      <c r="I98" s="23">
        <v>4</v>
      </c>
      <c r="J98" s="23">
        <v>0</v>
      </c>
      <c r="K98" s="23">
        <f t="shared" si="7"/>
        <v>14.217007874015748</v>
      </c>
      <c r="L98" s="23">
        <f t="shared" si="8"/>
        <v>3099.9775902397464</v>
      </c>
      <c r="M98" s="23">
        <v>0</v>
      </c>
      <c r="N98" s="23">
        <v>0</v>
      </c>
      <c r="O98" s="23">
        <v>15941.6</v>
      </c>
      <c r="P98" s="23">
        <f t="shared" ref="P98:P129" si="12">O98+N98+M98+1</f>
        <v>15942.6</v>
      </c>
      <c r="Q98" s="23">
        <f t="shared" ref="Q98:Q129" si="13">L98/P98</f>
        <v>0.19444617504295073</v>
      </c>
      <c r="R98" s="23">
        <f t="shared" si="11"/>
        <v>1.4932497567299806E-3</v>
      </c>
    </row>
    <row r="99" spans="1:18" x14ac:dyDescent="0.25">
      <c r="A99" t="s">
        <v>315</v>
      </c>
      <c r="B99" t="s">
        <v>316</v>
      </c>
      <c r="C99" s="23">
        <v>510.29629528173535</v>
      </c>
      <c r="D99" s="23">
        <v>2</v>
      </c>
      <c r="E99" s="23">
        <v>4</v>
      </c>
      <c r="F99" s="23">
        <v>1</v>
      </c>
      <c r="G99" s="23">
        <v>21.196898996255324</v>
      </c>
      <c r="H99" s="23">
        <v>1</v>
      </c>
      <c r="I99" s="23">
        <v>5</v>
      </c>
      <c r="J99" s="23">
        <v>0</v>
      </c>
      <c r="K99" s="23">
        <f t="shared" si="7"/>
        <v>34.196898996255328</v>
      </c>
      <c r="L99" s="23">
        <f t="shared" si="8"/>
        <v>17450.550867912789</v>
      </c>
      <c r="M99" s="23">
        <v>1</v>
      </c>
      <c r="N99" s="23">
        <v>0</v>
      </c>
      <c r="O99" s="23">
        <v>15205.16</v>
      </c>
      <c r="P99" s="23">
        <f t="shared" si="12"/>
        <v>15207.16</v>
      </c>
      <c r="Q99" s="23">
        <f t="shared" si="13"/>
        <v>1.1475220138351139</v>
      </c>
      <c r="R99" s="23">
        <f t="shared" si="11"/>
        <v>8.81239740315325E-3</v>
      </c>
    </row>
    <row r="100" spans="1:18" x14ac:dyDescent="0.25">
      <c r="A100" t="s">
        <v>171</v>
      </c>
      <c r="B100" t="s">
        <v>172</v>
      </c>
      <c r="C100" s="23">
        <v>9070.4946985075585</v>
      </c>
      <c r="D100" s="23">
        <v>3</v>
      </c>
      <c r="E100" s="23">
        <v>1</v>
      </c>
      <c r="F100" s="23">
        <v>1</v>
      </c>
      <c r="G100" s="23">
        <v>38.260765550239235</v>
      </c>
      <c r="H100" s="23">
        <v>0</v>
      </c>
      <c r="I100" s="23">
        <v>2</v>
      </c>
      <c r="J100" s="23">
        <v>0</v>
      </c>
      <c r="K100" s="23">
        <f t="shared" si="7"/>
        <v>57.260765550239235</v>
      </c>
      <c r="L100" s="23">
        <f t="shared" si="8"/>
        <v>519383.47035592922</v>
      </c>
      <c r="M100" s="23">
        <v>0</v>
      </c>
      <c r="N100" s="23">
        <v>0</v>
      </c>
      <c r="O100" s="23">
        <v>11549.48</v>
      </c>
      <c r="P100" s="23">
        <f t="shared" si="12"/>
        <v>11550.48</v>
      </c>
      <c r="Q100" s="23">
        <f t="shared" si="13"/>
        <v>44.966397098296284</v>
      </c>
      <c r="R100" s="23">
        <f t="shared" si="11"/>
        <v>0.34531952872419786</v>
      </c>
    </row>
    <row r="101" spans="1:18" x14ac:dyDescent="0.25">
      <c r="A101" t="s">
        <v>191</v>
      </c>
      <c r="B101" t="s">
        <v>192</v>
      </c>
      <c r="C101" s="23">
        <v>4038.4560739994336</v>
      </c>
      <c r="D101" s="23">
        <v>1</v>
      </c>
      <c r="E101" s="23">
        <v>1</v>
      </c>
      <c r="F101" s="23">
        <v>1</v>
      </c>
      <c r="G101" s="23">
        <v>88.816171145965413</v>
      </c>
      <c r="H101" s="23">
        <v>2</v>
      </c>
      <c r="I101" s="23">
        <v>4</v>
      </c>
      <c r="J101" s="23">
        <v>1</v>
      </c>
      <c r="K101" s="23">
        <f t="shared" si="7"/>
        <v>92.816171145965413</v>
      </c>
      <c r="L101" s="23">
        <f t="shared" si="8"/>
        <v>374834.03012979496</v>
      </c>
      <c r="M101" s="23">
        <v>0</v>
      </c>
      <c r="N101" s="23">
        <v>0</v>
      </c>
      <c r="O101" s="23">
        <v>14303.46</v>
      </c>
      <c r="P101" s="23">
        <f t="shared" si="12"/>
        <v>14304.46</v>
      </c>
      <c r="Q101" s="23">
        <f t="shared" si="13"/>
        <v>26.203997223928411</v>
      </c>
      <c r="R101" s="23">
        <f t="shared" si="11"/>
        <v>0.20123364458746001</v>
      </c>
    </row>
    <row r="102" spans="1:18" x14ac:dyDescent="0.25">
      <c r="A102" t="s">
        <v>239</v>
      </c>
      <c r="B102" t="s">
        <v>240</v>
      </c>
      <c r="C102" s="23">
        <v>610.20029109190523</v>
      </c>
      <c r="D102" s="23">
        <v>2</v>
      </c>
      <c r="E102" s="23">
        <v>1</v>
      </c>
      <c r="F102" s="23">
        <v>1</v>
      </c>
      <c r="G102" s="23">
        <v>24.235289655214174</v>
      </c>
      <c r="H102" s="23">
        <v>1</v>
      </c>
      <c r="I102" s="23">
        <v>4</v>
      </c>
      <c r="J102" s="23">
        <v>0</v>
      </c>
      <c r="K102" s="23">
        <f t="shared" si="7"/>
        <v>35.235289655214174</v>
      </c>
      <c r="L102" s="23">
        <f t="shared" si="8"/>
        <v>21500.584004319287</v>
      </c>
      <c r="M102" s="23">
        <v>1</v>
      </c>
      <c r="N102" s="23">
        <v>1</v>
      </c>
      <c r="O102" s="23">
        <v>2878.8130000000001</v>
      </c>
      <c r="P102" s="23">
        <f t="shared" si="12"/>
        <v>2881.8130000000001</v>
      </c>
      <c r="Q102" s="23">
        <f t="shared" si="13"/>
        <v>7.4607838899745706</v>
      </c>
      <c r="R102" s="23">
        <f t="shared" si="11"/>
        <v>5.7295103522908696E-2</v>
      </c>
    </row>
    <row r="103" spans="1:18" x14ac:dyDescent="0.25">
      <c r="A103" t="s">
        <v>293</v>
      </c>
      <c r="B103" t="s">
        <v>294</v>
      </c>
      <c r="C103" s="23">
        <v>1174.779765494864</v>
      </c>
      <c r="D103" s="23">
        <v>1</v>
      </c>
      <c r="E103" s="23">
        <v>1</v>
      </c>
      <c r="F103" s="23">
        <v>1</v>
      </c>
      <c r="G103" s="23">
        <v>17.720280405870689</v>
      </c>
      <c r="H103" s="23">
        <v>1</v>
      </c>
      <c r="I103" s="23">
        <v>5</v>
      </c>
      <c r="J103" s="23">
        <v>1</v>
      </c>
      <c r="K103" s="23">
        <f t="shared" si="7"/>
        <v>23.720280405870689</v>
      </c>
      <c r="L103" s="23">
        <f t="shared" si="8"/>
        <v>27866.105452681186</v>
      </c>
      <c r="M103" s="23">
        <v>0</v>
      </c>
      <c r="N103" s="23">
        <v>0</v>
      </c>
      <c r="O103" s="23">
        <v>12727.53</v>
      </c>
      <c r="P103" s="23">
        <f t="shared" si="12"/>
        <v>12728.53</v>
      </c>
      <c r="Q103" s="23">
        <f t="shared" si="13"/>
        <v>2.189263446185945</v>
      </c>
      <c r="R103" s="23">
        <f t="shared" si="11"/>
        <v>1.681245263740927E-2</v>
      </c>
    </row>
    <row r="104" spans="1:18" x14ac:dyDescent="0.25">
      <c r="A104" t="s">
        <v>257</v>
      </c>
      <c r="B104" t="s">
        <v>258</v>
      </c>
      <c r="C104" s="23">
        <v>2191.3673773147912</v>
      </c>
      <c r="D104" s="23">
        <v>1</v>
      </c>
      <c r="E104" s="23">
        <v>1</v>
      </c>
      <c r="F104" s="23">
        <v>1</v>
      </c>
      <c r="G104" s="23">
        <v>20.355506465041969</v>
      </c>
      <c r="H104" s="23">
        <v>1</v>
      </c>
      <c r="I104" s="23">
        <v>4</v>
      </c>
      <c r="J104" s="23">
        <v>0</v>
      </c>
      <c r="K104" s="23">
        <f t="shared" si="7"/>
        <v>28.355506465041969</v>
      </c>
      <c r="L104" s="23">
        <f t="shared" si="8"/>
        <v>62137.331834731624</v>
      </c>
      <c r="M104" s="23">
        <v>0</v>
      </c>
      <c r="N104" s="23">
        <v>0</v>
      </c>
      <c r="O104" s="23">
        <v>12861.16</v>
      </c>
      <c r="P104" s="23">
        <f t="shared" si="12"/>
        <v>12862.16</v>
      </c>
      <c r="Q104" s="23">
        <f t="shared" si="13"/>
        <v>4.8310184164037473</v>
      </c>
      <c r="R104" s="23">
        <f t="shared" si="11"/>
        <v>3.7099814760868849E-2</v>
      </c>
    </row>
    <row r="105" spans="1:18" x14ac:dyDescent="0.25">
      <c r="A105" t="s">
        <v>231</v>
      </c>
      <c r="B105" t="s">
        <v>232</v>
      </c>
      <c r="C105" s="23">
        <v>1011.2866354343181</v>
      </c>
      <c r="D105" s="23">
        <v>3</v>
      </c>
      <c r="E105" s="23">
        <v>4</v>
      </c>
      <c r="F105" s="23">
        <v>1</v>
      </c>
      <c r="G105" s="23">
        <v>54.337110182694126</v>
      </c>
      <c r="H105" s="23">
        <v>4</v>
      </c>
      <c r="I105" s="23">
        <v>4</v>
      </c>
      <c r="J105" s="23">
        <v>0</v>
      </c>
      <c r="K105" s="23">
        <f t="shared" si="7"/>
        <v>62.337110182694119</v>
      </c>
      <c r="L105" s="23">
        <f t="shared" si="8"/>
        <v>63040.686419355108</v>
      </c>
      <c r="M105" s="23">
        <v>1</v>
      </c>
      <c r="N105" s="23">
        <v>0</v>
      </c>
      <c r="O105" s="23">
        <v>6300.2820000000002</v>
      </c>
      <c r="P105" s="23">
        <f t="shared" si="12"/>
        <v>6302.2820000000002</v>
      </c>
      <c r="Q105" s="23">
        <f t="shared" si="13"/>
        <v>10.002834912711794</v>
      </c>
      <c r="R105" s="23">
        <f t="shared" si="11"/>
        <v>7.6816788999411828E-2</v>
      </c>
    </row>
    <row r="106" spans="1:18" x14ac:dyDescent="0.25">
      <c r="A106" t="s">
        <v>203</v>
      </c>
      <c r="B106" t="s">
        <v>204</v>
      </c>
      <c r="C106" s="23">
        <v>5693.4070420156204</v>
      </c>
      <c r="D106" s="23">
        <v>1</v>
      </c>
      <c r="E106" s="23">
        <v>1</v>
      </c>
      <c r="F106" s="23">
        <v>2</v>
      </c>
      <c r="G106" s="23">
        <v>38.289441679571596</v>
      </c>
      <c r="H106" s="23">
        <v>0</v>
      </c>
      <c r="I106" s="23">
        <v>4</v>
      </c>
      <c r="J106" s="23">
        <v>1</v>
      </c>
      <c r="K106" s="23">
        <f t="shared" si="7"/>
        <v>49.289441679571596</v>
      </c>
      <c r="L106" s="23">
        <f t="shared" si="8"/>
        <v>280624.85435549117</v>
      </c>
      <c r="M106" s="23">
        <v>0</v>
      </c>
      <c r="N106" s="23">
        <v>0</v>
      </c>
      <c r="O106" s="23">
        <v>15575.86</v>
      </c>
      <c r="P106" s="23">
        <f t="shared" si="12"/>
        <v>15576.86</v>
      </c>
      <c r="Q106" s="23">
        <f t="shared" si="13"/>
        <v>18.015495700384491</v>
      </c>
      <c r="R106" s="23">
        <f t="shared" si="11"/>
        <v>0.13835003216713787</v>
      </c>
    </row>
    <row r="107" spans="1:18" x14ac:dyDescent="0.25">
      <c r="A107" t="s">
        <v>137</v>
      </c>
      <c r="B107" t="s">
        <v>138</v>
      </c>
      <c r="C107" s="23">
        <v>15772.735877109055</v>
      </c>
      <c r="D107" s="23">
        <v>1</v>
      </c>
      <c r="E107" s="23">
        <v>1</v>
      </c>
      <c r="F107" s="23">
        <v>1</v>
      </c>
      <c r="G107" s="23">
        <v>139.34070114389672</v>
      </c>
      <c r="H107" s="23">
        <v>0</v>
      </c>
      <c r="I107" s="23">
        <v>2</v>
      </c>
      <c r="J107" s="23">
        <v>0</v>
      </c>
      <c r="K107" s="23">
        <f t="shared" si="7"/>
        <v>152.34070114389672</v>
      </c>
      <c r="L107" s="23">
        <f t="shared" si="8"/>
        <v>2402829.6424762881</v>
      </c>
      <c r="M107" s="23">
        <v>0</v>
      </c>
      <c r="N107" s="23">
        <v>0</v>
      </c>
      <c r="O107" s="23">
        <v>18069.91</v>
      </c>
      <c r="P107" s="23">
        <f t="shared" si="12"/>
        <v>18070.91</v>
      </c>
      <c r="Q107" s="23">
        <f t="shared" si="13"/>
        <v>132.96672068403242</v>
      </c>
      <c r="R107" s="23">
        <f t="shared" si="11"/>
        <v>1.0211181745835676</v>
      </c>
    </row>
    <row r="108" spans="1:18" x14ac:dyDescent="0.25">
      <c r="A108" t="s">
        <v>129</v>
      </c>
      <c r="B108" t="s">
        <v>130</v>
      </c>
      <c r="C108" s="23">
        <v>35221.525464905382</v>
      </c>
      <c r="D108" s="23">
        <v>1</v>
      </c>
      <c r="E108" s="23">
        <v>1</v>
      </c>
      <c r="F108" s="23">
        <v>1</v>
      </c>
      <c r="G108" s="23">
        <v>48.558510675554203</v>
      </c>
      <c r="H108" s="23">
        <v>0</v>
      </c>
      <c r="I108" s="23">
        <v>3</v>
      </c>
      <c r="J108" s="23">
        <v>0</v>
      </c>
      <c r="K108" s="23">
        <f t="shared" si="7"/>
        <v>60.558510675554203</v>
      </c>
      <c r="L108" s="23">
        <f t="shared" si="8"/>
        <v>2132963.1258757766</v>
      </c>
      <c r="M108" s="23">
        <v>0</v>
      </c>
      <c r="N108" s="23">
        <v>0</v>
      </c>
      <c r="O108" s="23">
        <v>12257.15</v>
      </c>
      <c r="P108" s="23">
        <f t="shared" si="12"/>
        <v>12258.15</v>
      </c>
      <c r="Q108" s="23">
        <f t="shared" si="13"/>
        <v>174.0036731379349</v>
      </c>
      <c r="R108" s="23">
        <f t="shared" si="11"/>
        <v>1.3362615259773094</v>
      </c>
    </row>
    <row r="109" spans="1:18" x14ac:dyDescent="0.25">
      <c r="A109" t="s">
        <v>251</v>
      </c>
      <c r="B109" t="s">
        <v>252</v>
      </c>
      <c r="C109" s="23">
        <v>2975.1327783492502</v>
      </c>
      <c r="D109" s="23">
        <v>1</v>
      </c>
      <c r="E109" s="23">
        <v>2</v>
      </c>
      <c r="F109" s="23">
        <v>1</v>
      </c>
      <c r="G109" s="23">
        <v>27.875036598535473</v>
      </c>
      <c r="H109" s="23">
        <v>4</v>
      </c>
      <c r="I109" s="23">
        <v>4</v>
      </c>
      <c r="J109" s="23">
        <v>1</v>
      </c>
      <c r="K109" s="23">
        <f t="shared" si="7"/>
        <v>26.875036598535473</v>
      </c>
      <c r="L109" s="23">
        <f t="shared" si="8"/>
        <v>79956.802303638629</v>
      </c>
      <c r="M109" s="23">
        <v>0</v>
      </c>
      <c r="N109" s="23">
        <v>0</v>
      </c>
      <c r="O109" s="23">
        <v>14491.46</v>
      </c>
      <c r="P109" s="23">
        <f t="shared" si="12"/>
        <v>14492.46</v>
      </c>
      <c r="Q109" s="23">
        <f t="shared" si="13"/>
        <v>5.5171311360278814</v>
      </c>
      <c r="R109" s="23">
        <f t="shared" si="11"/>
        <v>4.2368818645577698E-2</v>
      </c>
    </row>
    <row r="110" spans="1:18" x14ac:dyDescent="0.25">
      <c r="A110" t="s">
        <v>193</v>
      </c>
      <c r="B110" t="s">
        <v>194</v>
      </c>
      <c r="C110" s="23">
        <v>1907.0336981672588</v>
      </c>
      <c r="D110" s="23">
        <v>2</v>
      </c>
      <c r="E110" s="23">
        <v>1</v>
      </c>
      <c r="F110" s="23">
        <v>1</v>
      </c>
      <c r="G110" s="23">
        <v>28.54876756439435</v>
      </c>
      <c r="H110" s="23">
        <v>0</v>
      </c>
      <c r="I110" s="23">
        <v>3</v>
      </c>
      <c r="J110" s="23">
        <v>0</v>
      </c>
      <c r="K110" s="23">
        <f t="shared" si="7"/>
        <v>43.548767564394353</v>
      </c>
      <c r="L110" s="23">
        <f t="shared" si="8"/>
        <v>83048.967258953329</v>
      </c>
      <c r="M110" s="23">
        <v>1</v>
      </c>
      <c r="N110" s="23">
        <v>0</v>
      </c>
      <c r="O110" s="23">
        <v>3294.84</v>
      </c>
      <c r="P110" s="23">
        <f t="shared" si="12"/>
        <v>3296.84</v>
      </c>
      <c r="Q110" s="23">
        <f t="shared" si="13"/>
        <v>25.190475503498298</v>
      </c>
      <c r="R110" s="23">
        <f t="shared" si="11"/>
        <v>0.19345030268249061</v>
      </c>
    </row>
    <row r="111" spans="1:18" x14ac:dyDescent="0.25">
      <c r="A111" t="s">
        <v>177</v>
      </c>
      <c r="B111" t="s">
        <v>178</v>
      </c>
      <c r="C111" s="23">
        <v>9186.3103884353932</v>
      </c>
      <c r="D111" s="23">
        <v>1</v>
      </c>
      <c r="E111" s="23">
        <v>1</v>
      </c>
      <c r="F111" s="23">
        <v>1</v>
      </c>
      <c r="G111" s="23">
        <v>43.311449602807691</v>
      </c>
      <c r="H111" s="23">
        <v>0</v>
      </c>
      <c r="I111" s="23">
        <v>3</v>
      </c>
      <c r="J111" s="23">
        <v>1</v>
      </c>
      <c r="K111" s="23">
        <f t="shared" si="7"/>
        <v>54.311449602807691</v>
      </c>
      <c r="L111" s="23">
        <f t="shared" si="8"/>
        <v>498921.83369725762</v>
      </c>
      <c r="M111" s="23">
        <v>0</v>
      </c>
      <c r="N111" s="23">
        <v>0</v>
      </c>
      <c r="O111" s="23">
        <v>12640.23</v>
      </c>
      <c r="P111" s="23">
        <f t="shared" si="12"/>
        <v>12641.23</v>
      </c>
      <c r="Q111" s="23">
        <f t="shared" si="13"/>
        <v>39.467823439432529</v>
      </c>
      <c r="R111" s="23">
        <f t="shared" si="11"/>
        <v>0.30309322225842894</v>
      </c>
    </row>
    <row r="112" spans="1:18" x14ac:dyDescent="0.25">
      <c r="A112" t="s">
        <v>321</v>
      </c>
      <c r="B112" t="s">
        <v>322</v>
      </c>
      <c r="C112" s="23">
        <v>642.62597922044938</v>
      </c>
      <c r="D112" s="23">
        <v>1</v>
      </c>
      <c r="E112" s="23">
        <v>1</v>
      </c>
      <c r="F112" s="23">
        <v>1</v>
      </c>
      <c r="G112" s="23">
        <v>21.292125139350116</v>
      </c>
      <c r="H112" s="23">
        <v>2</v>
      </c>
      <c r="I112" s="23">
        <v>4</v>
      </c>
      <c r="J112" s="23">
        <v>0</v>
      </c>
      <c r="K112" s="23">
        <f t="shared" si="7"/>
        <v>26.292125139350116</v>
      </c>
      <c r="L112" s="23">
        <f t="shared" si="8"/>
        <v>16896.002663461462</v>
      </c>
      <c r="M112" s="23">
        <v>0</v>
      </c>
      <c r="N112" s="23">
        <v>0</v>
      </c>
      <c r="O112" s="23">
        <v>17371.34</v>
      </c>
      <c r="P112" s="23">
        <f t="shared" si="12"/>
        <v>17372.34</v>
      </c>
      <c r="Q112" s="23">
        <f t="shared" si="13"/>
        <v>0.97258070377746819</v>
      </c>
      <c r="R112" s="23">
        <f t="shared" si="11"/>
        <v>7.4689352927368282E-3</v>
      </c>
    </row>
    <row r="113" spans="1:18" x14ac:dyDescent="0.25">
      <c r="A113" t="s">
        <v>141</v>
      </c>
      <c r="B113" t="s">
        <v>142</v>
      </c>
      <c r="C113" s="23">
        <v>8523.0050246662431</v>
      </c>
      <c r="D113" s="23">
        <v>2</v>
      </c>
      <c r="E113" s="23">
        <v>1</v>
      </c>
      <c r="F113" s="23">
        <v>1</v>
      </c>
      <c r="G113" s="23">
        <v>140.85064064702331</v>
      </c>
      <c r="H113" s="23">
        <v>0</v>
      </c>
      <c r="I113" s="23">
        <v>3</v>
      </c>
      <c r="J113" s="23">
        <v>0</v>
      </c>
      <c r="K113" s="23">
        <f t="shared" si="7"/>
        <v>155.85064064702331</v>
      </c>
      <c r="L113" s="23">
        <f t="shared" si="8"/>
        <v>1328315.7933320326</v>
      </c>
      <c r="M113" s="23">
        <v>1</v>
      </c>
      <c r="N113" s="23">
        <v>0</v>
      </c>
      <c r="O113" s="23">
        <v>10050.98</v>
      </c>
      <c r="P113" s="23">
        <f t="shared" si="12"/>
        <v>10052.98</v>
      </c>
      <c r="Q113" s="23">
        <f t="shared" si="13"/>
        <v>132.13154640037408</v>
      </c>
      <c r="R113" s="23">
        <f t="shared" si="11"/>
        <v>1.0147044521453426</v>
      </c>
    </row>
    <row r="114" spans="1:18" x14ac:dyDescent="0.25">
      <c r="A114" t="s">
        <v>337</v>
      </c>
      <c r="B114" t="s">
        <v>338</v>
      </c>
      <c r="C114" s="23">
        <v>295.07977507524811</v>
      </c>
      <c r="D114" s="23">
        <v>2</v>
      </c>
      <c r="E114" s="23">
        <v>1</v>
      </c>
      <c r="F114" s="23">
        <v>1</v>
      </c>
      <c r="G114" s="23">
        <v>27.263558275679266</v>
      </c>
      <c r="H114" s="23">
        <v>2</v>
      </c>
      <c r="I114" s="23">
        <v>4</v>
      </c>
      <c r="J114" s="23">
        <v>0</v>
      </c>
      <c r="K114" s="23">
        <f t="shared" si="7"/>
        <v>35.263558275679266</v>
      </c>
      <c r="L114" s="23">
        <f t="shared" si="8"/>
        <v>10405.562844340342</v>
      </c>
      <c r="M114" s="23">
        <v>1</v>
      </c>
      <c r="N114" s="23">
        <v>0</v>
      </c>
      <c r="O114" s="23">
        <v>16555.27</v>
      </c>
      <c r="P114" s="23">
        <f t="shared" si="12"/>
        <v>16557.27</v>
      </c>
      <c r="Q114" s="23">
        <f t="shared" si="13"/>
        <v>0.62845884885251868</v>
      </c>
      <c r="R114" s="23">
        <f t="shared" si="11"/>
        <v>4.8262508787150797E-3</v>
      </c>
    </row>
    <row r="115" spans="1:18" x14ac:dyDescent="0.25">
      <c r="A115" t="s">
        <v>103</v>
      </c>
      <c r="B115" t="s">
        <v>104</v>
      </c>
      <c r="C115" s="23">
        <v>23574.002557050651</v>
      </c>
      <c r="D115" s="23">
        <v>2</v>
      </c>
      <c r="E115" s="23">
        <v>0</v>
      </c>
      <c r="F115" s="23">
        <v>1</v>
      </c>
      <c r="G115" s="23">
        <v>79.292503127296669</v>
      </c>
      <c r="H115" s="23">
        <v>0</v>
      </c>
      <c r="I115" s="23">
        <v>1</v>
      </c>
      <c r="J115" s="23">
        <v>1</v>
      </c>
      <c r="K115" s="23">
        <f t="shared" si="7"/>
        <v>94.292503127296669</v>
      </c>
      <c r="L115" s="23">
        <f t="shared" si="8"/>
        <v>2222851.7098335982</v>
      </c>
      <c r="M115" s="23">
        <v>1</v>
      </c>
      <c r="N115" s="23">
        <v>0</v>
      </c>
      <c r="O115" s="23">
        <v>6217.6660000000002</v>
      </c>
      <c r="P115" s="23">
        <f t="shared" si="12"/>
        <v>6219.6660000000002</v>
      </c>
      <c r="Q115" s="23">
        <f t="shared" si="13"/>
        <v>357.39084861367127</v>
      </c>
      <c r="R115" s="23">
        <f t="shared" si="11"/>
        <v>2.7445836753127391</v>
      </c>
    </row>
    <row r="116" spans="1:18" x14ac:dyDescent="0.25">
      <c r="A116" t="s">
        <v>187</v>
      </c>
      <c r="B116" t="s">
        <v>188</v>
      </c>
      <c r="C116" s="23">
        <v>8711.6489716264132</v>
      </c>
      <c r="D116" s="23">
        <v>1</v>
      </c>
      <c r="E116" s="23">
        <v>1</v>
      </c>
      <c r="F116" s="23">
        <v>1</v>
      </c>
      <c r="G116" s="23">
        <v>42.774607619598711</v>
      </c>
      <c r="H116" s="23">
        <v>0</v>
      </c>
      <c r="I116" s="23">
        <v>4</v>
      </c>
      <c r="J116" s="23">
        <v>1</v>
      </c>
      <c r="K116" s="23">
        <f t="shared" si="7"/>
        <v>52.774607619598711</v>
      </c>
      <c r="L116" s="23">
        <f t="shared" si="8"/>
        <v>459753.85619726457</v>
      </c>
      <c r="M116" s="23">
        <v>0</v>
      </c>
      <c r="N116" s="23">
        <v>0</v>
      </c>
      <c r="O116" s="23">
        <v>15872.67</v>
      </c>
      <c r="P116" s="23">
        <f t="shared" si="12"/>
        <v>15873.67</v>
      </c>
      <c r="Q116" s="23">
        <f t="shared" si="13"/>
        <v>28.963299362860923</v>
      </c>
      <c r="R116" s="23">
        <f t="shared" si="11"/>
        <v>0.22242371040796463</v>
      </c>
    </row>
    <row r="117" spans="1:18" x14ac:dyDescent="0.25">
      <c r="A117" t="s">
        <v>169</v>
      </c>
      <c r="B117" t="s">
        <v>170</v>
      </c>
      <c r="C117" s="23">
        <v>14880.468989324116</v>
      </c>
      <c r="D117" s="23">
        <v>1</v>
      </c>
      <c r="E117" s="23">
        <v>1</v>
      </c>
      <c r="F117" s="23">
        <v>1</v>
      </c>
      <c r="G117" s="23">
        <v>46.606893324916598</v>
      </c>
      <c r="H117" s="23">
        <v>0</v>
      </c>
      <c r="I117" s="23">
        <v>3</v>
      </c>
      <c r="J117" s="23">
        <v>0</v>
      </c>
      <c r="K117" s="23">
        <f t="shared" si="7"/>
        <v>58.606893324916598</v>
      </c>
      <c r="L117" s="23">
        <f t="shared" si="8"/>
        <v>872098.05868204799</v>
      </c>
      <c r="M117" s="23">
        <v>0</v>
      </c>
      <c r="N117" s="23">
        <v>0</v>
      </c>
      <c r="O117" s="23">
        <v>16081.15</v>
      </c>
      <c r="P117" s="23">
        <f t="shared" si="12"/>
        <v>16082.15</v>
      </c>
      <c r="Q117" s="23">
        <f t="shared" si="13"/>
        <v>54.227703303479203</v>
      </c>
      <c r="R117" s="23">
        <f t="shared" si="11"/>
        <v>0.41644174665847455</v>
      </c>
    </row>
    <row r="118" spans="1:18" x14ac:dyDescent="0.25">
      <c r="A118" t="s">
        <v>227</v>
      </c>
      <c r="B118" t="s">
        <v>228</v>
      </c>
      <c r="C118" s="23">
        <v>745.45718732551188</v>
      </c>
      <c r="D118" s="23">
        <v>2</v>
      </c>
      <c r="E118" s="23">
        <v>1</v>
      </c>
      <c r="F118" s="23">
        <v>1</v>
      </c>
      <c r="G118" s="23">
        <v>35.412983343343349</v>
      </c>
      <c r="H118" s="23">
        <v>0</v>
      </c>
      <c r="I118" s="23">
        <v>4</v>
      </c>
      <c r="J118" s="23">
        <v>0</v>
      </c>
      <c r="K118" s="23">
        <f t="shared" si="7"/>
        <v>49.412983343343349</v>
      </c>
      <c r="L118" s="23">
        <f t="shared" si="8"/>
        <v>36835.263580491104</v>
      </c>
      <c r="M118" s="23">
        <v>1</v>
      </c>
      <c r="N118" s="23">
        <v>0</v>
      </c>
      <c r="O118" s="23">
        <v>3077.9380000000001</v>
      </c>
      <c r="P118" s="23">
        <f t="shared" si="12"/>
        <v>3079.9380000000001</v>
      </c>
      <c r="Q118" s="23">
        <f t="shared" si="13"/>
        <v>11.959741910548557</v>
      </c>
      <c r="R118" s="23">
        <f t="shared" si="11"/>
        <v>9.1844859866928127E-2</v>
      </c>
    </row>
    <row r="119" spans="1:18" x14ac:dyDescent="0.25">
      <c r="A119" t="s">
        <v>165</v>
      </c>
      <c r="B119" t="s">
        <v>166</v>
      </c>
      <c r="C119" s="23">
        <v>3799.439553968753</v>
      </c>
      <c r="D119" s="23">
        <v>2</v>
      </c>
      <c r="E119" s="23">
        <v>1</v>
      </c>
      <c r="F119" s="23">
        <v>1</v>
      </c>
      <c r="G119" s="23">
        <v>159.92280644035205</v>
      </c>
      <c r="H119" s="23">
        <v>2</v>
      </c>
      <c r="I119" s="23">
        <v>3</v>
      </c>
      <c r="J119" s="23">
        <v>1</v>
      </c>
      <c r="K119" s="23">
        <f t="shared" si="7"/>
        <v>167.92280644035205</v>
      </c>
      <c r="L119" s="23">
        <f t="shared" si="8"/>
        <v>638012.55280291243</v>
      </c>
      <c r="M119" s="23">
        <v>1</v>
      </c>
      <c r="N119" s="23">
        <v>0</v>
      </c>
      <c r="O119" s="23">
        <v>10827.98</v>
      </c>
      <c r="P119" s="23">
        <f t="shared" si="12"/>
        <v>10829.98</v>
      </c>
      <c r="Q119" s="23">
        <f t="shared" si="13"/>
        <v>58.911701850133838</v>
      </c>
      <c r="R119" s="23">
        <f t="shared" si="11"/>
        <v>0.4524125220608225</v>
      </c>
    </row>
    <row r="120" spans="1:18" x14ac:dyDescent="0.25">
      <c r="A120" t="s">
        <v>131</v>
      </c>
      <c r="B120" t="s">
        <v>132</v>
      </c>
      <c r="C120" s="23">
        <v>21495.707407647369</v>
      </c>
      <c r="D120" s="23">
        <v>1</v>
      </c>
      <c r="E120" s="23">
        <v>0</v>
      </c>
      <c r="F120" s="23">
        <v>1</v>
      </c>
      <c r="G120" s="23">
        <v>128.28225501324252</v>
      </c>
      <c r="H120" s="23">
        <v>1</v>
      </c>
      <c r="I120" s="23">
        <v>2</v>
      </c>
      <c r="J120" s="23">
        <v>1</v>
      </c>
      <c r="K120" s="23">
        <f t="shared" si="7"/>
        <v>136.28225501324252</v>
      </c>
      <c r="L120" s="23">
        <f t="shared" si="8"/>
        <v>2929483.4786190451</v>
      </c>
      <c r="M120" s="23">
        <v>0</v>
      </c>
      <c r="N120" s="23">
        <v>0</v>
      </c>
      <c r="O120" s="23">
        <v>17591.48</v>
      </c>
      <c r="P120" s="23">
        <f t="shared" si="12"/>
        <v>17592.48</v>
      </c>
      <c r="Q120" s="23">
        <f t="shared" si="13"/>
        <v>166.51907398041919</v>
      </c>
      <c r="R120" s="23">
        <f t="shared" si="11"/>
        <v>1.2787835330637791</v>
      </c>
    </row>
    <row r="121" spans="1:18" x14ac:dyDescent="0.25">
      <c r="A121" t="s">
        <v>249</v>
      </c>
      <c r="B121" t="s">
        <v>250</v>
      </c>
      <c r="C121" s="23">
        <v>984.81017249335446</v>
      </c>
      <c r="D121" s="23">
        <v>2</v>
      </c>
      <c r="E121" s="23">
        <v>2</v>
      </c>
      <c r="F121" s="23">
        <v>1</v>
      </c>
      <c r="G121" s="23">
        <v>40.72203994802652</v>
      </c>
      <c r="H121" s="23">
        <v>2</v>
      </c>
      <c r="I121" s="23">
        <v>4</v>
      </c>
      <c r="J121" s="23">
        <v>0</v>
      </c>
      <c r="K121" s="23">
        <f t="shared" si="7"/>
        <v>49.72203994802652</v>
      </c>
      <c r="L121" s="23">
        <f t="shared" si="8"/>
        <v>48966.770737937455</v>
      </c>
      <c r="M121" s="23">
        <v>0</v>
      </c>
      <c r="N121" s="23">
        <v>0</v>
      </c>
      <c r="O121" s="23">
        <v>8620.4509999999991</v>
      </c>
      <c r="P121" s="23">
        <f t="shared" si="12"/>
        <v>8621.4509999999991</v>
      </c>
      <c r="Q121" s="23">
        <f t="shared" si="13"/>
        <v>5.6796438021787123</v>
      </c>
      <c r="R121" s="23">
        <f t="shared" si="11"/>
        <v>4.3616834962389613E-2</v>
      </c>
    </row>
    <row r="122" spans="1:18" x14ac:dyDescent="0.25">
      <c r="A122" t="s">
        <v>343</v>
      </c>
      <c r="B122" t="s">
        <v>344</v>
      </c>
      <c r="C122" s="23">
        <v>466.027741916124</v>
      </c>
      <c r="D122" s="23">
        <v>2</v>
      </c>
      <c r="E122" s="23">
        <v>1</v>
      </c>
      <c r="F122" s="23">
        <v>1</v>
      </c>
      <c r="G122" s="23">
        <v>11.121705497383997</v>
      </c>
      <c r="H122" s="23">
        <v>3</v>
      </c>
      <c r="I122" s="23">
        <v>4</v>
      </c>
      <c r="J122" s="23">
        <v>0</v>
      </c>
      <c r="K122" s="23">
        <f t="shared" si="7"/>
        <v>16.121705497383999</v>
      </c>
      <c r="L122" s="23">
        <f t="shared" si="8"/>
        <v>7513.1620087826277</v>
      </c>
      <c r="M122" s="23">
        <v>0</v>
      </c>
      <c r="N122" s="23">
        <v>0</v>
      </c>
      <c r="O122" s="23">
        <v>13407.31</v>
      </c>
      <c r="P122" s="23">
        <f t="shared" si="12"/>
        <v>13408.31</v>
      </c>
      <c r="Q122" s="23">
        <f t="shared" si="13"/>
        <v>0.56033623989769243</v>
      </c>
      <c r="R122" s="23">
        <f t="shared" si="11"/>
        <v>4.3031031787043369E-3</v>
      </c>
    </row>
    <row r="123" spans="1:18" x14ac:dyDescent="0.25">
      <c r="A123" t="s">
        <v>253</v>
      </c>
      <c r="B123" t="s">
        <v>254</v>
      </c>
      <c r="C123" s="23">
        <v>2606.8277245583795</v>
      </c>
      <c r="D123" s="23">
        <v>1</v>
      </c>
      <c r="E123" s="23">
        <v>1</v>
      </c>
      <c r="F123" s="23">
        <v>1</v>
      </c>
      <c r="G123" s="23">
        <v>26.589983774121311</v>
      </c>
      <c r="H123" s="23">
        <v>2</v>
      </c>
      <c r="I123" s="23">
        <v>4</v>
      </c>
      <c r="J123" s="23">
        <v>0</v>
      </c>
      <c r="K123" s="23">
        <f t="shared" si="7"/>
        <v>31.589983774121311</v>
      </c>
      <c r="L123" s="23">
        <f t="shared" si="8"/>
        <v>82349.64552072878</v>
      </c>
      <c r="M123" s="23">
        <v>0</v>
      </c>
      <c r="N123" s="23">
        <v>0</v>
      </c>
      <c r="O123" s="23">
        <v>15915.54</v>
      </c>
      <c r="P123" s="23">
        <f t="shared" si="12"/>
        <v>15916.54</v>
      </c>
      <c r="Q123" s="23">
        <f t="shared" si="13"/>
        <v>5.1738408926015813</v>
      </c>
      <c r="R123" s="23">
        <f t="shared" si="11"/>
        <v>3.9732520593580185E-2</v>
      </c>
    </row>
    <row r="124" spans="1:18" x14ac:dyDescent="0.25">
      <c r="A124" t="s">
        <v>259</v>
      </c>
      <c r="B124" t="s">
        <v>260</v>
      </c>
      <c r="C124" s="23">
        <v>1704.1539133764556</v>
      </c>
      <c r="D124" s="23">
        <v>2</v>
      </c>
      <c r="E124" s="23">
        <v>0</v>
      </c>
      <c r="F124" s="23">
        <v>1</v>
      </c>
      <c r="G124" s="23">
        <v>16.644432877962526</v>
      </c>
      <c r="H124" s="23">
        <v>0</v>
      </c>
      <c r="I124" s="23">
        <v>4</v>
      </c>
      <c r="J124" s="23">
        <v>0</v>
      </c>
      <c r="K124" s="23">
        <f t="shared" si="7"/>
        <v>29.644432877962526</v>
      </c>
      <c r="L124" s="23">
        <f t="shared" si="8"/>
        <v>50518.676298805505</v>
      </c>
      <c r="M124" s="23">
        <v>1</v>
      </c>
      <c r="N124" s="23">
        <v>0</v>
      </c>
      <c r="O124" s="23">
        <v>10572.78</v>
      </c>
      <c r="P124" s="23">
        <f t="shared" si="12"/>
        <v>10574.78</v>
      </c>
      <c r="Q124" s="23">
        <f t="shared" si="13"/>
        <v>4.7772791773261956</v>
      </c>
      <c r="R124" s="23">
        <f t="shared" si="11"/>
        <v>3.66871241761264E-2</v>
      </c>
    </row>
    <row r="125" spans="1:18" x14ac:dyDescent="0.25">
      <c r="A125" t="s">
        <v>111</v>
      </c>
      <c r="B125" t="s">
        <v>112</v>
      </c>
      <c r="C125" s="23">
        <v>36961.425367142394</v>
      </c>
      <c r="D125" s="23">
        <v>1</v>
      </c>
      <c r="E125" s="23">
        <v>0</v>
      </c>
      <c r="F125" s="23">
        <v>1</v>
      </c>
      <c r="G125" s="23">
        <v>107.89823585611065</v>
      </c>
      <c r="H125" s="23">
        <v>0</v>
      </c>
      <c r="I125" s="23">
        <v>1</v>
      </c>
      <c r="J125" s="23">
        <v>1</v>
      </c>
      <c r="K125" s="23">
        <f t="shared" si="7"/>
        <v>119.89823585611065</v>
      </c>
      <c r="L125" s="23">
        <f t="shared" si="8"/>
        <v>4431609.6962476699</v>
      </c>
      <c r="M125" s="23">
        <v>0</v>
      </c>
      <c r="N125" s="23">
        <v>0</v>
      </c>
      <c r="O125" s="23">
        <v>15625.38</v>
      </c>
      <c r="P125" s="23">
        <f t="shared" si="12"/>
        <v>15626.38</v>
      </c>
      <c r="Q125" s="23">
        <f t="shared" si="13"/>
        <v>283.59797318685901</v>
      </c>
      <c r="R125" s="23">
        <f t="shared" si="11"/>
        <v>2.1778911535639658</v>
      </c>
    </row>
    <row r="126" spans="1:18" x14ac:dyDescent="0.25">
      <c r="A126" t="s">
        <v>97</v>
      </c>
      <c r="B126" t="s">
        <v>98</v>
      </c>
      <c r="C126" s="23">
        <v>47960.563596117572</v>
      </c>
      <c r="D126" s="23">
        <v>1</v>
      </c>
      <c r="E126" s="23">
        <v>0</v>
      </c>
      <c r="F126" s="23">
        <v>1</v>
      </c>
      <c r="G126" s="23">
        <v>158.86849508261554</v>
      </c>
      <c r="H126" s="23">
        <v>0</v>
      </c>
      <c r="I126" s="23">
        <v>1</v>
      </c>
      <c r="J126" s="23">
        <v>1</v>
      </c>
      <c r="K126" s="23">
        <f t="shared" si="7"/>
        <v>170.86849508261554</v>
      </c>
      <c r="L126" s="23">
        <f t="shared" si="8"/>
        <v>8194949.324982685</v>
      </c>
      <c r="M126" s="23">
        <v>0</v>
      </c>
      <c r="N126" s="23">
        <v>0</v>
      </c>
      <c r="O126" s="23">
        <v>16612.46</v>
      </c>
      <c r="P126" s="23">
        <f t="shared" si="12"/>
        <v>16613.46</v>
      </c>
      <c r="Q126" s="23">
        <f t="shared" si="13"/>
        <v>493.27168001022579</v>
      </c>
      <c r="R126" s="23">
        <f t="shared" si="11"/>
        <v>3.7880807684407145</v>
      </c>
    </row>
    <row r="127" spans="1:18" x14ac:dyDescent="0.25">
      <c r="A127" t="s">
        <v>359</v>
      </c>
      <c r="B127" t="s">
        <v>360</v>
      </c>
      <c r="C127" s="23">
        <v>237.89319314007983</v>
      </c>
      <c r="D127" s="23">
        <v>1</v>
      </c>
      <c r="E127" s="23">
        <v>1</v>
      </c>
      <c r="F127" s="23">
        <v>1</v>
      </c>
      <c r="G127" s="23">
        <v>15.161609624268152</v>
      </c>
      <c r="H127" s="23">
        <v>2</v>
      </c>
      <c r="I127" s="23">
        <v>5</v>
      </c>
      <c r="J127" s="23">
        <v>1</v>
      </c>
      <c r="K127" s="23">
        <f t="shared" si="7"/>
        <v>18.161609624268152</v>
      </c>
      <c r="L127" s="23">
        <f t="shared" si="8"/>
        <v>4320.5233060807559</v>
      </c>
      <c r="M127" s="23">
        <v>0</v>
      </c>
      <c r="N127" s="23">
        <v>0</v>
      </c>
      <c r="O127" s="23">
        <v>11649.17</v>
      </c>
      <c r="P127" s="23">
        <f t="shared" si="12"/>
        <v>11650.17</v>
      </c>
      <c r="Q127" s="23">
        <f t="shared" si="13"/>
        <v>0.3708549580032528</v>
      </c>
      <c r="R127" s="23">
        <f t="shared" si="11"/>
        <v>2.8479813279851944E-3</v>
      </c>
    </row>
    <row r="128" spans="1:18" x14ac:dyDescent="0.25">
      <c r="A128" t="s">
        <v>345</v>
      </c>
      <c r="B128" t="s">
        <v>346</v>
      </c>
      <c r="C128" s="23">
        <v>326.48415385537402</v>
      </c>
      <c r="D128" s="23">
        <v>2</v>
      </c>
      <c r="E128" s="23">
        <v>2</v>
      </c>
      <c r="F128" s="23">
        <v>1</v>
      </c>
      <c r="G128" s="23">
        <v>7.3014185697632499</v>
      </c>
      <c r="H128" s="23">
        <v>1</v>
      </c>
      <c r="I128" s="23">
        <v>4</v>
      </c>
      <c r="J128" s="23">
        <v>0</v>
      </c>
      <c r="K128" s="23">
        <f t="shared" si="7"/>
        <v>19.30141856976325</v>
      </c>
      <c r="L128" s="23">
        <f t="shared" si="8"/>
        <v>6301.6073099575578</v>
      </c>
      <c r="M128" s="23">
        <v>1</v>
      </c>
      <c r="N128" s="23">
        <v>0</v>
      </c>
      <c r="O128" s="23">
        <v>11694.55</v>
      </c>
      <c r="P128" s="23">
        <f t="shared" si="12"/>
        <v>11696.55</v>
      </c>
      <c r="Q128" s="23">
        <f t="shared" si="13"/>
        <v>0.53875777985453477</v>
      </c>
      <c r="R128" s="23">
        <f t="shared" si="11"/>
        <v>4.1373913553530402E-3</v>
      </c>
    </row>
    <row r="129" spans="1:18" x14ac:dyDescent="0.25">
      <c r="A129" t="s">
        <v>175</v>
      </c>
      <c r="B129" t="s">
        <v>176</v>
      </c>
      <c r="C129" s="23">
        <v>2200.6498303962558</v>
      </c>
      <c r="D129" s="23">
        <v>1</v>
      </c>
      <c r="E129" s="23">
        <v>2</v>
      </c>
      <c r="F129" s="23">
        <v>1</v>
      </c>
      <c r="G129" s="23">
        <v>130.74877831300128</v>
      </c>
      <c r="H129" s="23">
        <v>1</v>
      </c>
      <c r="I129" s="23">
        <v>4</v>
      </c>
      <c r="J129" s="23">
        <v>1</v>
      </c>
      <c r="K129" s="23">
        <f t="shared" si="7"/>
        <v>138.74877831300128</v>
      </c>
      <c r="L129" s="23">
        <f t="shared" si="8"/>
        <v>305337.47546219395</v>
      </c>
      <c r="M129" s="23">
        <v>0</v>
      </c>
      <c r="N129" s="23">
        <v>0</v>
      </c>
      <c r="O129" s="23">
        <v>7484.5060000000003</v>
      </c>
      <c r="P129" s="23">
        <f t="shared" si="12"/>
        <v>7485.5060000000003</v>
      </c>
      <c r="Q129" s="23">
        <f t="shared" si="13"/>
        <v>40.790492381168882</v>
      </c>
      <c r="R129" s="23">
        <f t="shared" si="11"/>
        <v>0.3132506608146044</v>
      </c>
    </row>
    <row r="130" spans="1:18" x14ac:dyDescent="0.25">
      <c r="A130" t="s">
        <v>189</v>
      </c>
      <c r="B130" t="s">
        <v>190</v>
      </c>
      <c r="C130" s="23">
        <v>8750.3936970892446</v>
      </c>
      <c r="D130" s="23">
        <v>2</v>
      </c>
      <c r="E130" s="23">
        <v>1</v>
      </c>
      <c r="F130" s="23">
        <v>1</v>
      </c>
      <c r="G130" s="23">
        <v>36.102787070375257</v>
      </c>
      <c r="H130" s="23">
        <v>1</v>
      </c>
      <c r="I130" s="23">
        <v>3</v>
      </c>
      <c r="J130" s="23">
        <v>0</v>
      </c>
      <c r="K130" s="23">
        <f t="shared" ref="K130:K143" si="14">(3*D130)+E130+F130+G130-(3*H130)-I130-J130+10</f>
        <v>48.102787070375257</v>
      </c>
      <c r="L130" s="23">
        <f t="shared" ref="L130:L143" si="15">K130*C130</f>
        <v>420918.32479303767</v>
      </c>
      <c r="M130" s="23">
        <v>1</v>
      </c>
      <c r="N130" s="23">
        <v>0</v>
      </c>
      <c r="O130" s="23">
        <v>15895.26</v>
      </c>
      <c r="P130" s="23">
        <f t="shared" ref="P130:P161" si="16">O130+N130+M130+1</f>
        <v>15897.26</v>
      </c>
      <c r="Q130" s="23">
        <f t="shared" ref="Q130:Q161" si="17">L130/P130</f>
        <v>26.477413390297301</v>
      </c>
      <c r="R130" s="23">
        <f t="shared" ref="R130:R143" si="18">(Q130/$Q$144)*100</f>
        <v>0.20333334453695096</v>
      </c>
    </row>
    <row r="131" spans="1:18" x14ac:dyDescent="0.25">
      <c r="A131" t="s">
        <v>223</v>
      </c>
      <c r="B131" t="s">
        <v>224</v>
      </c>
      <c r="C131" s="23">
        <v>2790.0043682328742</v>
      </c>
      <c r="D131" s="23">
        <v>1</v>
      </c>
      <c r="E131" s="23">
        <v>1</v>
      </c>
      <c r="F131" s="23">
        <v>1</v>
      </c>
      <c r="G131" s="23">
        <v>65.396154726870265</v>
      </c>
      <c r="H131" s="23">
        <v>0</v>
      </c>
      <c r="I131" s="23">
        <v>3</v>
      </c>
      <c r="J131" s="23">
        <v>1</v>
      </c>
      <c r="K131" s="23">
        <f t="shared" si="14"/>
        <v>76.396154726870265</v>
      </c>
      <c r="L131" s="23">
        <f t="shared" si="15"/>
        <v>213145.60540416258</v>
      </c>
      <c r="M131" s="23">
        <v>0</v>
      </c>
      <c r="N131" s="23">
        <v>0</v>
      </c>
      <c r="O131" s="23">
        <v>16362.34</v>
      </c>
      <c r="P131" s="23">
        <f t="shared" si="16"/>
        <v>16363.34</v>
      </c>
      <c r="Q131" s="23">
        <f t="shared" si="17"/>
        <v>13.025800686422366</v>
      </c>
      <c r="R131" s="23">
        <f t="shared" si="18"/>
        <v>0.10003166018522597</v>
      </c>
    </row>
    <row r="132" spans="1:18" x14ac:dyDescent="0.25">
      <c r="A132" t="s">
        <v>221</v>
      </c>
      <c r="B132" t="s">
        <v>222</v>
      </c>
      <c r="C132" s="23">
        <v>4586.811203158647</v>
      </c>
      <c r="D132" s="23">
        <v>1</v>
      </c>
      <c r="E132" s="23">
        <v>2</v>
      </c>
      <c r="F132" s="23">
        <v>1</v>
      </c>
      <c r="G132" s="23">
        <v>42.773960498644719</v>
      </c>
      <c r="H132" s="23">
        <v>4</v>
      </c>
      <c r="I132" s="23">
        <v>4</v>
      </c>
      <c r="J132" s="23">
        <v>1</v>
      </c>
      <c r="K132" s="23">
        <f t="shared" si="14"/>
        <v>41.773960498644719</v>
      </c>
      <c r="L132" s="23">
        <f t="shared" si="15"/>
        <v>191609.27001549039</v>
      </c>
      <c r="M132" s="23">
        <v>0</v>
      </c>
      <c r="N132" s="23">
        <v>0</v>
      </c>
      <c r="O132" s="23">
        <v>14512.6</v>
      </c>
      <c r="P132" s="23">
        <f t="shared" si="16"/>
        <v>14513.6</v>
      </c>
      <c r="Q132" s="23">
        <f t="shared" si="17"/>
        <v>13.202049802632729</v>
      </c>
      <c r="R132" s="23">
        <f t="shared" si="18"/>
        <v>0.1013851655953831</v>
      </c>
    </row>
    <row r="133" spans="1:18" x14ac:dyDescent="0.25">
      <c r="A133" t="s">
        <v>365</v>
      </c>
      <c r="B133" t="s">
        <v>366</v>
      </c>
      <c r="C133" s="23">
        <v>241.69480111886506</v>
      </c>
      <c r="D133" s="23">
        <v>2</v>
      </c>
      <c r="E133" s="23">
        <v>1</v>
      </c>
      <c r="F133" s="23">
        <v>1</v>
      </c>
      <c r="G133" s="23">
        <v>10.08752605349536</v>
      </c>
      <c r="H133" s="23">
        <v>3</v>
      </c>
      <c r="I133" s="23">
        <v>4</v>
      </c>
      <c r="J133" s="23">
        <v>0</v>
      </c>
      <c r="K133" s="23">
        <f t="shared" si="14"/>
        <v>15.08752605349536</v>
      </c>
      <c r="L133" s="23">
        <f t="shared" si="15"/>
        <v>3646.5766088752562</v>
      </c>
      <c r="M133" s="23">
        <v>1</v>
      </c>
      <c r="N133" s="23">
        <v>0</v>
      </c>
      <c r="O133" s="23">
        <v>12421.15</v>
      </c>
      <c r="P133" s="23">
        <f t="shared" si="16"/>
        <v>12423.15</v>
      </c>
      <c r="Q133" s="23">
        <f t="shared" si="17"/>
        <v>0.29353075579665838</v>
      </c>
      <c r="R133" s="23">
        <f t="shared" si="18"/>
        <v>2.2541699757750917E-3</v>
      </c>
    </row>
    <row r="134" spans="1:18" x14ac:dyDescent="0.25">
      <c r="A134" t="s">
        <v>289</v>
      </c>
      <c r="B134" t="s">
        <v>290</v>
      </c>
      <c r="C134" s="23">
        <v>1048.52248790763</v>
      </c>
      <c r="D134" s="23">
        <v>1</v>
      </c>
      <c r="E134" s="23">
        <v>4</v>
      </c>
      <c r="F134" s="23">
        <v>1</v>
      </c>
      <c r="G134" s="23">
        <v>33.121383686306785</v>
      </c>
      <c r="H134" s="23">
        <v>4</v>
      </c>
      <c r="I134" s="23">
        <v>4</v>
      </c>
      <c r="J134" s="23">
        <v>0</v>
      </c>
      <c r="K134" s="23">
        <f t="shared" si="14"/>
        <v>35.121383686306785</v>
      </c>
      <c r="L134" s="23">
        <f t="shared" si="15"/>
        <v>36825.560601524841</v>
      </c>
      <c r="M134" s="23">
        <v>0</v>
      </c>
      <c r="N134" s="23">
        <v>0</v>
      </c>
      <c r="O134" s="23">
        <v>14913.19</v>
      </c>
      <c r="P134" s="23">
        <f t="shared" si="16"/>
        <v>14914.19</v>
      </c>
      <c r="Q134" s="23">
        <f t="shared" si="17"/>
        <v>2.4691626297857838</v>
      </c>
      <c r="R134" s="23">
        <f t="shared" si="18"/>
        <v>1.8961938929577562E-2</v>
      </c>
    </row>
    <row r="135" spans="1:18" x14ac:dyDescent="0.25">
      <c r="A135" t="s">
        <v>143</v>
      </c>
      <c r="B135" t="s">
        <v>144</v>
      </c>
      <c r="C135" s="23">
        <v>34294.894931430223</v>
      </c>
      <c r="D135" s="23">
        <v>1</v>
      </c>
      <c r="E135" s="23">
        <v>1</v>
      </c>
      <c r="F135" s="23">
        <v>1</v>
      </c>
      <c r="G135" s="23">
        <v>33.378481272211175</v>
      </c>
      <c r="H135" s="23">
        <v>0</v>
      </c>
      <c r="I135" s="23">
        <v>3</v>
      </c>
      <c r="J135" s="23">
        <v>1</v>
      </c>
      <c r="K135" s="23">
        <f t="shared" si="14"/>
        <v>44.378481272211175</v>
      </c>
      <c r="L135" s="23">
        <f t="shared" si="15"/>
        <v>1521955.3524469261</v>
      </c>
      <c r="M135" s="23">
        <v>0</v>
      </c>
      <c r="N135" s="23">
        <v>0</v>
      </c>
      <c r="O135" s="23">
        <v>11962.66</v>
      </c>
      <c r="P135" s="23">
        <f t="shared" si="16"/>
        <v>11963.66</v>
      </c>
      <c r="Q135" s="23">
        <f t="shared" si="17"/>
        <v>127.21486171012266</v>
      </c>
      <c r="R135" s="23">
        <f t="shared" si="18"/>
        <v>0.97694676307784512</v>
      </c>
    </row>
    <row r="136" spans="1:18" x14ac:dyDescent="0.25">
      <c r="A136" t="s">
        <v>109</v>
      </c>
      <c r="B136" t="s">
        <v>110</v>
      </c>
      <c r="C136" s="23">
        <v>32586.642802175949</v>
      </c>
      <c r="D136" s="23">
        <v>2</v>
      </c>
      <c r="E136" s="23">
        <v>0</v>
      </c>
      <c r="F136" s="23">
        <v>1</v>
      </c>
      <c r="G136" s="23">
        <v>138.68780579996221</v>
      </c>
      <c r="H136" s="23">
        <v>1</v>
      </c>
      <c r="I136" s="23">
        <v>1</v>
      </c>
      <c r="J136" s="23">
        <v>1</v>
      </c>
      <c r="K136" s="23">
        <f t="shared" si="14"/>
        <v>150.68780579996221</v>
      </c>
      <c r="L136" s="23">
        <f t="shared" si="15"/>
        <v>4910409.7022470254</v>
      </c>
      <c r="M136" s="23">
        <v>1</v>
      </c>
      <c r="N136" s="23">
        <v>1</v>
      </c>
      <c r="O136" s="23">
        <v>17001.95</v>
      </c>
      <c r="P136" s="23">
        <f t="shared" si="16"/>
        <v>17004.95</v>
      </c>
      <c r="Q136" s="23">
        <f t="shared" si="17"/>
        <v>288.76354839308704</v>
      </c>
      <c r="R136" s="23">
        <f t="shared" si="18"/>
        <v>2.217560197803929</v>
      </c>
    </row>
    <row r="137" spans="1:18" x14ac:dyDescent="0.25">
      <c r="A137" t="s">
        <v>93</v>
      </c>
      <c r="B137" t="s">
        <v>94</v>
      </c>
      <c r="C137" s="23">
        <v>39677.198348105841</v>
      </c>
      <c r="D137" s="23">
        <v>2</v>
      </c>
      <c r="E137" s="23">
        <v>0</v>
      </c>
      <c r="F137" s="23">
        <v>1</v>
      </c>
      <c r="G137" s="23">
        <v>206.57980651357221</v>
      </c>
      <c r="H137" s="23">
        <v>3</v>
      </c>
      <c r="I137" s="23">
        <v>2</v>
      </c>
      <c r="J137" s="23">
        <v>0</v>
      </c>
      <c r="K137" s="23">
        <f t="shared" si="14"/>
        <v>212.57980651357221</v>
      </c>
      <c r="L137" s="23">
        <f t="shared" si="15"/>
        <v>8434571.1478409674</v>
      </c>
      <c r="M137" s="23">
        <v>1</v>
      </c>
      <c r="N137" s="23">
        <v>0</v>
      </c>
      <c r="O137" s="23">
        <v>15961.95</v>
      </c>
      <c r="P137" s="23">
        <f t="shared" si="16"/>
        <v>15963.95</v>
      </c>
      <c r="Q137" s="23">
        <f t="shared" si="17"/>
        <v>528.35113789763602</v>
      </c>
      <c r="R137" s="23">
        <f t="shared" si="18"/>
        <v>4.0574735294195525</v>
      </c>
    </row>
    <row r="138" spans="1:18" x14ac:dyDescent="0.25">
      <c r="A138" t="s">
        <v>195</v>
      </c>
      <c r="B138" t="s">
        <v>196</v>
      </c>
      <c r="C138" s="23">
        <v>3622.0511772686664</v>
      </c>
      <c r="D138" s="23">
        <v>1</v>
      </c>
      <c r="E138" s="23">
        <v>1</v>
      </c>
      <c r="F138" s="23">
        <v>1</v>
      </c>
      <c r="G138" s="23">
        <v>69.759736933988663</v>
      </c>
      <c r="H138" s="23">
        <v>0</v>
      </c>
      <c r="I138" s="23">
        <v>3</v>
      </c>
      <c r="J138" s="23">
        <v>0</v>
      </c>
      <c r="K138" s="23">
        <f t="shared" si="14"/>
        <v>81.759736933988663</v>
      </c>
      <c r="L138" s="23">
        <f t="shared" si="15"/>
        <v>296137.95141493011</v>
      </c>
      <c r="M138" s="23">
        <v>0</v>
      </c>
      <c r="N138" s="23">
        <v>0</v>
      </c>
      <c r="O138" s="23">
        <v>11788.68</v>
      </c>
      <c r="P138" s="23">
        <f t="shared" si="16"/>
        <v>11789.68</v>
      </c>
      <c r="Q138" s="23">
        <f t="shared" si="17"/>
        <v>25.118404521151557</v>
      </c>
      <c r="R138" s="23">
        <f t="shared" si="18"/>
        <v>0.1928968334417982</v>
      </c>
    </row>
    <row r="139" spans="1:18" x14ac:dyDescent="0.25">
      <c r="A139" t="s">
        <v>181</v>
      </c>
      <c r="B139" t="s">
        <v>182</v>
      </c>
      <c r="C139" s="23">
        <v>1580.5106680246595</v>
      </c>
      <c r="D139" s="23">
        <v>2</v>
      </c>
      <c r="E139" s="23">
        <v>1</v>
      </c>
      <c r="F139" s="23">
        <v>1</v>
      </c>
      <c r="G139" s="23">
        <v>42.995653758067874</v>
      </c>
      <c r="H139" s="23">
        <v>0</v>
      </c>
      <c r="I139" s="23">
        <v>1</v>
      </c>
      <c r="J139" s="23">
        <v>1</v>
      </c>
      <c r="K139" s="23">
        <f t="shared" si="14"/>
        <v>58.995653758067874</v>
      </c>
      <c r="L139" s="23">
        <f t="shared" si="15"/>
        <v>93243.260131715375</v>
      </c>
      <c r="M139" s="23">
        <v>1</v>
      </c>
      <c r="N139" s="23">
        <v>0</v>
      </c>
      <c r="O139" s="23">
        <v>2720.6030000000001</v>
      </c>
      <c r="P139" s="23">
        <f t="shared" si="16"/>
        <v>2722.6030000000001</v>
      </c>
      <c r="Q139" s="23">
        <f t="shared" si="17"/>
        <v>34.247835667453309</v>
      </c>
      <c r="R139" s="23">
        <f t="shared" si="18"/>
        <v>0.26300631662030222</v>
      </c>
    </row>
    <row r="140" spans="1:18" x14ac:dyDescent="0.25">
      <c r="A140" t="s">
        <v>277</v>
      </c>
      <c r="B140" t="s">
        <v>278</v>
      </c>
      <c r="C140" s="23">
        <v>3233.9561063251977</v>
      </c>
      <c r="D140" s="23">
        <v>1</v>
      </c>
      <c r="E140" s="23">
        <v>1</v>
      </c>
      <c r="F140" s="23">
        <v>1</v>
      </c>
      <c r="G140" s="23">
        <v>10.602845112251048</v>
      </c>
      <c r="H140" s="23">
        <v>1</v>
      </c>
      <c r="I140" s="23">
        <v>4</v>
      </c>
      <c r="J140" s="23">
        <v>1</v>
      </c>
      <c r="K140" s="23">
        <f t="shared" si="14"/>
        <v>17.602845112251046</v>
      </c>
      <c r="L140" s="23">
        <f t="shared" si="15"/>
        <v>56926.828439460929</v>
      </c>
      <c r="M140" s="23">
        <v>0</v>
      </c>
      <c r="N140" s="23">
        <v>0</v>
      </c>
      <c r="O140" s="23">
        <v>15469.75</v>
      </c>
      <c r="P140" s="23">
        <f t="shared" si="16"/>
        <v>15470.75</v>
      </c>
      <c r="Q140" s="23">
        <f t="shared" si="17"/>
        <v>3.6796424503958067</v>
      </c>
      <c r="R140" s="23">
        <f t="shared" si="18"/>
        <v>2.8257820924958561E-2</v>
      </c>
    </row>
    <row r="141" spans="1:18" x14ac:dyDescent="0.25">
      <c r="A141" t="s">
        <v>269</v>
      </c>
      <c r="B141" t="s">
        <v>270</v>
      </c>
      <c r="C141" s="23">
        <v>530.86184936499671</v>
      </c>
      <c r="D141" s="23">
        <v>1</v>
      </c>
      <c r="E141" s="23">
        <v>2</v>
      </c>
      <c r="F141" s="23">
        <v>1</v>
      </c>
      <c r="G141" s="23">
        <v>47.963620940524422</v>
      </c>
      <c r="H141" s="23">
        <v>0</v>
      </c>
      <c r="I141" s="23">
        <v>4</v>
      </c>
      <c r="J141" s="23">
        <v>0</v>
      </c>
      <c r="K141" s="23">
        <f t="shared" si="14"/>
        <v>59.963620940524422</v>
      </c>
      <c r="L141" s="23">
        <f t="shared" si="15"/>
        <v>31832.398707108438</v>
      </c>
      <c r="M141" s="23">
        <v>0</v>
      </c>
      <c r="N141" s="23">
        <v>0</v>
      </c>
      <c r="O141" s="23">
        <v>7753.6180000000004</v>
      </c>
      <c r="P141" s="23">
        <f t="shared" si="16"/>
        <v>7754.6180000000004</v>
      </c>
      <c r="Q141" s="23">
        <f t="shared" si="17"/>
        <v>4.1049602581466216</v>
      </c>
      <c r="R141" s="23">
        <f t="shared" si="18"/>
        <v>3.1524049807149457E-2</v>
      </c>
    </row>
    <row r="142" spans="1:18" x14ac:dyDescent="0.25">
      <c r="A142" t="s">
        <v>351</v>
      </c>
      <c r="B142" t="s">
        <v>352</v>
      </c>
      <c r="C142" s="23">
        <v>607.91580426755706</v>
      </c>
      <c r="D142" s="23">
        <v>2</v>
      </c>
      <c r="E142" s="23">
        <v>2</v>
      </c>
      <c r="F142" s="23">
        <v>1</v>
      </c>
      <c r="G142" s="23">
        <v>7.0618038996430643</v>
      </c>
      <c r="H142" s="23">
        <v>4</v>
      </c>
      <c r="I142" s="23">
        <v>4</v>
      </c>
      <c r="J142" s="23">
        <v>0</v>
      </c>
      <c r="K142" s="23">
        <f t="shared" si="14"/>
        <v>10.061803899643063</v>
      </c>
      <c r="L142" s="23">
        <f t="shared" si="15"/>
        <v>6116.7296100339545</v>
      </c>
      <c r="M142" s="23">
        <v>0</v>
      </c>
      <c r="N142" s="23">
        <v>0</v>
      </c>
      <c r="O142" s="23">
        <v>12336.47</v>
      </c>
      <c r="P142" s="23">
        <f t="shared" si="16"/>
        <v>12337.47</v>
      </c>
      <c r="Q142" s="23">
        <f t="shared" si="17"/>
        <v>0.49578476057359855</v>
      </c>
      <c r="R142" s="23">
        <f t="shared" si="18"/>
        <v>3.8073799752215646E-3</v>
      </c>
    </row>
    <row r="143" spans="1:18" x14ac:dyDescent="0.25">
      <c r="A143" t="s">
        <v>305</v>
      </c>
      <c r="B143" t="s">
        <v>306</v>
      </c>
      <c r="C143" s="23">
        <v>429.00990182208665</v>
      </c>
      <c r="D143" s="23">
        <v>2</v>
      </c>
      <c r="E143" s="23">
        <v>1</v>
      </c>
      <c r="F143" s="23">
        <v>1</v>
      </c>
      <c r="G143" s="23">
        <v>33.890408775718157</v>
      </c>
      <c r="H143" s="23">
        <v>0</v>
      </c>
      <c r="I143" s="23">
        <v>4</v>
      </c>
      <c r="J143" s="23">
        <v>0</v>
      </c>
      <c r="K143" s="23">
        <f t="shared" si="14"/>
        <v>47.890408775718157</v>
      </c>
      <c r="L143" s="23">
        <f t="shared" si="15"/>
        <v>20545.459567090442</v>
      </c>
      <c r="M143" s="23">
        <v>1</v>
      </c>
      <c r="N143" s="23">
        <v>0</v>
      </c>
      <c r="O143" s="23">
        <v>11624.6</v>
      </c>
      <c r="P143" s="23">
        <f t="shared" si="16"/>
        <v>11626.6</v>
      </c>
      <c r="Q143" s="23">
        <f t="shared" si="17"/>
        <v>1.7671081457253575</v>
      </c>
      <c r="R143" s="23">
        <f t="shared" si="18"/>
        <v>1.3570510235735384E-2</v>
      </c>
    </row>
    <row r="144" spans="1:18" x14ac:dyDescent="0.25">
      <c r="L144" s="23"/>
      <c r="M144" s="23"/>
      <c r="N144" s="23"/>
      <c r="O144" s="23"/>
      <c r="P144" s="23"/>
      <c r="Q144" s="26">
        <f>SUM(Q2:Q143)</f>
        <v>13021.677999048339</v>
      </c>
      <c r="R144" s="26">
        <f>SUM(R2:R143)</f>
        <v>100.00000000000001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9AAFD-7787-4ECA-9232-685B5A0DA099}">
  <dimension ref="A1:R146"/>
  <sheetViews>
    <sheetView topLeftCell="A124" workbookViewId="0">
      <selection activeCell="L57" sqref="L57"/>
    </sheetView>
  </sheetViews>
  <sheetFormatPr defaultRowHeight="15" x14ac:dyDescent="0.25"/>
  <cols>
    <col min="12" max="12" width="17.7109375" bestFit="1" customWidth="1"/>
  </cols>
  <sheetData>
    <row r="1" spans="1:18" x14ac:dyDescent="0.25">
      <c r="A1" s="23" t="s">
        <v>71</v>
      </c>
      <c r="B1" s="23" t="s">
        <v>72</v>
      </c>
      <c r="C1" s="23" t="s">
        <v>73</v>
      </c>
      <c r="D1" s="23" t="s">
        <v>74</v>
      </c>
      <c r="E1" s="23" t="s">
        <v>75</v>
      </c>
      <c r="F1" s="23" t="s">
        <v>76</v>
      </c>
      <c r="G1" s="23" t="s">
        <v>77</v>
      </c>
      <c r="H1" s="23" t="s">
        <v>78</v>
      </c>
      <c r="I1" s="23" t="s">
        <v>79</v>
      </c>
      <c r="J1" s="23" t="s">
        <v>80</v>
      </c>
      <c r="K1" s="24" t="s">
        <v>81</v>
      </c>
      <c r="L1" s="24" t="s">
        <v>82</v>
      </c>
      <c r="M1" s="23" t="s">
        <v>83</v>
      </c>
      <c r="N1" s="23" t="s">
        <v>84</v>
      </c>
      <c r="O1" s="23" t="s">
        <v>85</v>
      </c>
      <c r="P1" s="23" t="s">
        <v>86</v>
      </c>
      <c r="Q1" s="23" t="s">
        <v>87</v>
      </c>
      <c r="R1" s="23" t="s">
        <v>88</v>
      </c>
    </row>
    <row r="2" spans="1:18" x14ac:dyDescent="0.25">
      <c r="A2" s="23" t="s">
        <v>297</v>
      </c>
      <c r="B2" s="23" t="s">
        <v>298</v>
      </c>
      <c r="C2" s="23">
        <v>2466.0050797790877</v>
      </c>
      <c r="D2" s="23">
        <v>1</v>
      </c>
      <c r="E2" s="23">
        <v>1</v>
      </c>
      <c r="F2" s="23">
        <v>1</v>
      </c>
      <c r="G2" s="23">
        <v>6.7353159014720179</v>
      </c>
      <c r="H2" s="23">
        <v>0</v>
      </c>
      <c r="I2" s="23">
        <v>4</v>
      </c>
      <c r="J2" s="23">
        <v>1</v>
      </c>
      <c r="K2" s="23">
        <f t="shared" ref="K2:K65" si="0">(3*D2)+E2+F2+G2-(3*H2)-I2-J2+10</f>
        <v>16.735315901472017</v>
      </c>
      <c r="L2" s="23">
        <f t="shared" ref="L2:L65" si="1">K2*C2</f>
        <v>41269.374024737735</v>
      </c>
      <c r="M2" s="23">
        <v>0</v>
      </c>
      <c r="N2" s="23">
        <v>0</v>
      </c>
      <c r="O2" s="23">
        <v>15620.51</v>
      </c>
      <c r="P2" s="23">
        <f t="shared" ref="P2:P33" si="2">O2+N2+M2+1</f>
        <v>15621.51</v>
      </c>
      <c r="Q2" s="23">
        <f t="shared" ref="Q2:Q33" si="3">L2/P2</f>
        <v>2.6418300167357534</v>
      </c>
      <c r="R2" s="23">
        <f t="shared" ref="R2:R65" si="4">(Q2/$Q$146)*100</f>
        <v>1.7237960652945184E-2</v>
      </c>
    </row>
    <row r="3" spans="1:18" x14ac:dyDescent="0.25">
      <c r="A3" s="23" t="s">
        <v>267</v>
      </c>
      <c r="B3" s="23" t="s">
        <v>268</v>
      </c>
      <c r="C3" s="23">
        <v>2600.0064712815138</v>
      </c>
      <c r="D3" s="23">
        <v>1</v>
      </c>
      <c r="E3" s="23">
        <v>2</v>
      </c>
      <c r="F3" s="23">
        <v>1</v>
      </c>
      <c r="G3" s="23">
        <v>21.746099255113176</v>
      </c>
      <c r="H3" s="23">
        <v>3</v>
      </c>
      <c r="I3" s="23">
        <v>4</v>
      </c>
      <c r="J3" s="23">
        <v>0</v>
      </c>
      <c r="K3" s="23">
        <f t="shared" si="0"/>
        <v>24.746099255113176</v>
      </c>
      <c r="L3" s="23">
        <f t="shared" si="1"/>
        <v>64340.018202268904</v>
      </c>
      <c r="M3" s="23">
        <v>0</v>
      </c>
      <c r="N3" s="23">
        <v>0</v>
      </c>
      <c r="O3" s="23">
        <v>16998.09</v>
      </c>
      <c r="P3" s="23">
        <f t="shared" si="2"/>
        <v>16999.09</v>
      </c>
      <c r="Q3" s="23">
        <f t="shared" si="3"/>
        <v>3.7849095570568134</v>
      </c>
      <c r="R3" s="23">
        <f t="shared" si="4"/>
        <v>2.4696563217991293E-2</v>
      </c>
    </row>
    <row r="4" spans="1:18" x14ac:dyDescent="0.25">
      <c r="A4" s="23" t="s">
        <v>325</v>
      </c>
      <c r="B4" s="23" t="s">
        <v>326</v>
      </c>
      <c r="C4" s="23">
        <v>1135.6053626650498</v>
      </c>
      <c r="D4" s="23">
        <v>1</v>
      </c>
      <c r="E4" s="23">
        <v>1</v>
      </c>
      <c r="F4" s="23">
        <v>1</v>
      </c>
      <c r="G4" s="23">
        <v>6.7353159014720179</v>
      </c>
      <c r="H4" s="23">
        <v>1</v>
      </c>
      <c r="I4" s="23">
        <v>4</v>
      </c>
      <c r="J4" s="23">
        <v>0</v>
      </c>
      <c r="K4" s="23">
        <f t="shared" si="0"/>
        <v>14.735315901472017</v>
      </c>
      <c r="L4" s="23">
        <f t="shared" si="1"/>
        <v>16733.503758275205</v>
      </c>
      <c r="M4" s="23">
        <v>0</v>
      </c>
      <c r="N4" s="23">
        <v>0</v>
      </c>
      <c r="O4" s="23">
        <v>13284.23</v>
      </c>
      <c r="P4" s="23">
        <f t="shared" si="2"/>
        <v>13285.23</v>
      </c>
      <c r="Q4" s="23">
        <f t="shared" si="3"/>
        <v>1.259556948451416</v>
      </c>
      <c r="R4" s="23">
        <f t="shared" si="4"/>
        <v>8.218618525796301E-3</v>
      </c>
    </row>
    <row r="5" spans="1:18" x14ac:dyDescent="0.25">
      <c r="A5" s="23" t="s">
        <v>209</v>
      </c>
      <c r="B5" s="23" t="s">
        <v>210</v>
      </c>
      <c r="C5" s="23">
        <v>4732.8037091779934</v>
      </c>
      <c r="D5" s="23">
        <v>1</v>
      </c>
      <c r="E5" s="23">
        <v>0</v>
      </c>
      <c r="F5" s="23">
        <v>1</v>
      </c>
      <c r="G5" s="23">
        <v>37.929792953512845</v>
      </c>
      <c r="H5" s="23">
        <v>0</v>
      </c>
      <c r="I5" s="23">
        <v>4</v>
      </c>
      <c r="J5" s="23">
        <v>0</v>
      </c>
      <c r="K5" s="23">
        <f t="shared" si="0"/>
        <v>47.929792953512845</v>
      </c>
      <c r="L5" s="23">
        <f t="shared" si="1"/>
        <v>226842.30187051883</v>
      </c>
      <c r="M5" s="23">
        <v>0</v>
      </c>
      <c r="N5" s="23">
        <v>0</v>
      </c>
      <c r="O5" s="23">
        <v>11733.88</v>
      </c>
      <c r="P5" s="23">
        <f t="shared" si="2"/>
        <v>11734.88</v>
      </c>
      <c r="Q5" s="23">
        <f t="shared" si="3"/>
        <v>19.330602602712499</v>
      </c>
      <c r="R5" s="23">
        <f t="shared" si="4"/>
        <v>0.12613232681601705</v>
      </c>
    </row>
    <row r="6" spans="1:18" x14ac:dyDescent="0.25">
      <c r="A6" s="23" t="s">
        <v>317</v>
      </c>
      <c r="B6" s="23" t="s">
        <v>318</v>
      </c>
      <c r="C6" s="23">
        <v>1181.968445422398</v>
      </c>
      <c r="D6" s="23">
        <v>1</v>
      </c>
      <c r="E6" s="23">
        <v>1</v>
      </c>
      <c r="F6" s="23">
        <v>1</v>
      </c>
      <c r="G6" s="23">
        <v>6.6841987219707644</v>
      </c>
      <c r="H6" s="23">
        <v>0</v>
      </c>
      <c r="I6" s="23">
        <v>4</v>
      </c>
      <c r="J6" s="23">
        <v>0</v>
      </c>
      <c r="K6" s="23">
        <f t="shared" si="0"/>
        <v>17.684198721970766</v>
      </c>
      <c r="L6" s="23">
        <f t="shared" si="1"/>
        <v>20902.164871948542</v>
      </c>
      <c r="M6" s="23">
        <v>0</v>
      </c>
      <c r="N6" s="23">
        <v>0</v>
      </c>
      <c r="O6" s="23">
        <v>13581.9</v>
      </c>
      <c r="P6" s="23">
        <f t="shared" si="2"/>
        <v>13582.9</v>
      </c>
      <c r="Q6" s="23">
        <f t="shared" si="3"/>
        <v>1.5388587762516504</v>
      </c>
      <c r="R6" s="23">
        <f t="shared" si="4"/>
        <v>1.0041065044844118E-2</v>
      </c>
    </row>
    <row r="7" spans="1:18" x14ac:dyDescent="0.25">
      <c r="A7" s="23" t="s">
        <v>155</v>
      </c>
      <c r="B7" s="23" t="s">
        <v>156</v>
      </c>
      <c r="C7" s="23">
        <v>22566.682157632404</v>
      </c>
      <c r="D7" s="23">
        <v>1</v>
      </c>
      <c r="E7" s="23">
        <v>1</v>
      </c>
      <c r="F7" s="23">
        <v>1</v>
      </c>
      <c r="G7" s="23">
        <v>51.686147088466683</v>
      </c>
      <c r="H7" s="23">
        <v>0</v>
      </c>
      <c r="I7" s="23">
        <v>1</v>
      </c>
      <c r="J7" s="23">
        <v>0</v>
      </c>
      <c r="K7" s="23">
        <f t="shared" si="0"/>
        <v>65.686147088466683</v>
      </c>
      <c r="L7" s="23">
        <f t="shared" si="1"/>
        <v>1482318.4035049188</v>
      </c>
      <c r="M7" s="23">
        <v>0</v>
      </c>
      <c r="N7" s="23">
        <v>0</v>
      </c>
      <c r="O7" s="23">
        <v>15354.32</v>
      </c>
      <c r="P7" s="23">
        <f t="shared" si="2"/>
        <v>15355.32</v>
      </c>
      <c r="Q7" s="23">
        <f t="shared" si="3"/>
        <v>96.534517255577796</v>
      </c>
      <c r="R7" s="23">
        <f t="shared" si="4"/>
        <v>0.62988844837141311</v>
      </c>
    </row>
    <row r="8" spans="1:18" x14ac:dyDescent="0.25">
      <c r="A8" s="25" t="s">
        <v>89</v>
      </c>
      <c r="B8" s="25" t="s">
        <v>90</v>
      </c>
      <c r="C8" s="25">
        <v>30449.619647415602</v>
      </c>
      <c r="D8" s="25">
        <v>2</v>
      </c>
      <c r="E8" s="25">
        <v>0</v>
      </c>
      <c r="F8" s="25">
        <v>1</v>
      </c>
      <c r="G8" s="25">
        <v>108.04660164516844</v>
      </c>
      <c r="H8" s="25">
        <v>0</v>
      </c>
      <c r="I8" s="25">
        <v>1</v>
      </c>
      <c r="J8" s="25">
        <v>1</v>
      </c>
      <c r="K8" s="25">
        <f t="shared" si="0"/>
        <v>123.04660164516844</v>
      </c>
      <c r="L8" s="25">
        <f t="shared" si="1"/>
        <v>3746722.219002442</v>
      </c>
      <c r="M8" s="25">
        <v>0</v>
      </c>
      <c r="N8" s="25">
        <v>0</v>
      </c>
      <c r="O8" s="25">
        <v>1042.817</v>
      </c>
      <c r="P8" s="25">
        <f t="shared" si="2"/>
        <v>1043.817</v>
      </c>
      <c r="Q8" s="25">
        <f t="shared" si="3"/>
        <v>3589.4435700917325</v>
      </c>
      <c r="R8" s="25">
        <f t="shared" si="4"/>
        <v>23.42114618852759</v>
      </c>
    </row>
    <row r="9" spans="1:18" x14ac:dyDescent="0.25">
      <c r="A9" s="23" t="s">
        <v>117</v>
      </c>
      <c r="B9" s="23" t="s">
        <v>118</v>
      </c>
      <c r="C9" s="23">
        <v>36693.39958179024</v>
      </c>
      <c r="D9" s="23">
        <v>1</v>
      </c>
      <c r="E9" s="23">
        <v>0</v>
      </c>
      <c r="F9" s="23">
        <v>1</v>
      </c>
      <c r="G9" s="23">
        <v>118.97352021697274</v>
      </c>
      <c r="H9" s="23">
        <v>0</v>
      </c>
      <c r="I9" s="23">
        <v>1</v>
      </c>
      <c r="J9" s="23">
        <v>0</v>
      </c>
      <c r="K9" s="23">
        <f t="shared" si="0"/>
        <v>131.97352021697276</v>
      </c>
      <c r="L9" s="23">
        <f t="shared" si="1"/>
        <v>4842557.1115368539</v>
      </c>
      <c r="M9" s="23">
        <v>0</v>
      </c>
      <c r="N9" s="23">
        <v>0</v>
      </c>
      <c r="O9" s="23">
        <v>15931.75</v>
      </c>
      <c r="P9" s="23">
        <f t="shared" si="2"/>
        <v>15932.75</v>
      </c>
      <c r="Q9" s="23">
        <f t="shared" si="3"/>
        <v>303.93730596016718</v>
      </c>
      <c r="R9" s="23">
        <f t="shared" si="4"/>
        <v>1.983193198621142</v>
      </c>
    </row>
    <row r="10" spans="1:18" x14ac:dyDescent="0.25">
      <c r="A10" s="23" t="s">
        <v>353</v>
      </c>
      <c r="B10" s="23" t="s">
        <v>354</v>
      </c>
      <c r="C10" s="23">
        <v>1045.0264152764187</v>
      </c>
      <c r="D10" s="23">
        <v>1</v>
      </c>
      <c r="E10" s="23">
        <v>1</v>
      </c>
      <c r="F10" s="23">
        <v>1</v>
      </c>
      <c r="G10" s="23">
        <v>10.927660669526441</v>
      </c>
      <c r="H10" s="23">
        <v>4</v>
      </c>
      <c r="I10" s="23">
        <v>5</v>
      </c>
      <c r="J10" s="23">
        <v>0</v>
      </c>
      <c r="K10" s="23">
        <f t="shared" si="0"/>
        <v>8.9276606695264409</v>
      </c>
      <c r="L10" s="23">
        <f t="shared" si="1"/>
        <v>9329.6412262794893</v>
      </c>
      <c r="M10" s="23">
        <v>0</v>
      </c>
      <c r="N10" s="23">
        <v>0</v>
      </c>
      <c r="O10" s="23">
        <v>13167.62</v>
      </c>
      <c r="P10" s="23">
        <f t="shared" si="2"/>
        <v>13168.62</v>
      </c>
      <c r="Q10" s="23">
        <f t="shared" si="3"/>
        <v>0.70847524085891223</v>
      </c>
      <c r="R10" s="23">
        <f t="shared" si="4"/>
        <v>4.622806254810357E-3</v>
      </c>
    </row>
    <row r="11" spans="1:18" x14ac:dyDescent="0.25">
      <c r="A11" s="23" t="s">
        <v>373</v>
      </c>
      <c r="B11" s="23" t="s">
        <v>146</v>
      </c>
      <c r="C11" s="23">
        <v>21995.519921621883</v>
      </c>
      <c r="D11" s="23">
        <v>2</v>
      </c>
      <c r="E11" s="23">
        <v>2</v>
      </c>
      <c r="F11" s="23">
        <v>1</v>
      </c>
      <c r="G11" s="23">
        <v>72.249811224691882</v>
      </c>
      <c r="H11" s="23">
        <v>0</v>
      </c>
      <c r="I11" s="23">
        <v>1</v>
      </c>
      <c r="J11" s="23">
        <v>1</v>
      </c>
      <c r="K11" s="23">
        <f t="shared" si="0"/>
        <v>89.249811224691882</v>
      </c>
      <c r="L11" s="23">
        <f t="shared" si="1"/>
        <v>1963096.0007937027</v>
      </c>
      <c r="M11" s="23">
        <v>1</v>
      </c>
      <c r="N11" s="23">
        <v>0</v>
      </c>
      <c r="O11" s="23">
        <v>15464.67</v>
      </c>
      <c r="P11" s="23">
        <f t="shared" si="2"/>
        <v>15466.67</v>
      </c>
      <c r="Q11" s="23">
        <f t="shared" si="3"/>
        <v>126.92428304177322</v>
      </c>
      <c r="R11" s="23">
        <f t="shared" si="4"/>
        <v>0.82818189781973739</v>
      </c>
    </row>
    <row r="12" spans="1:18" x14ac:dyDescent="0.25">
      <c r="A12" s="23" t="s">
        <v>163</v>
      </c>
      <c r="B12" s="23" t="s">
        <v>164</v>
      </c>
      <c r="C12" s="23">
        <v>16275.613285698801</v>
      </c>
      <c r="D12" s="23">
        <v>2</v>
      </c>
      <c r="E12" s="23">
        <v>1</v>
      </c>
      <c r="F12" s="23">
        <v>1</v>
      </c>
      <c r="G12" s="23">
        <v>40.84381413490307</v>
      </c>
      <c r="H12" s="23">
        <v>1</v>
      </c>
      <c r="I12" s="23">
        <v>2</v>
      </c>
      <c r="J12" s="23">
        <v>1</v>
      </c>
      <c r="K12" s="23">
        <f t="shared" si="0"/>
        <v>52.84381413490307</v>
      </c>
      <c r="L12" s="23">
        <f t="shared" si="1"/>
        <v>860065.48340102646</v>
      </c>
      <c r="M12" s="23">
        <v>0</v>
      </c>
      <c r="N12" s="23">
        <v>0</v>
      </c>
      <c r="O12" s="23">
        <v>12388.36</v>
      </c>
      <c r="P12" s="23">
        <f t="shared" si="2"/>
        <v>12389.36</v>
      </c>
      <c r="Q12" s="23">
        <f t="shared" si="3"/>
        <v>69.419686198562829</v>
      </c>
      <c r="R12" s="23">
        <f t="shared" si="4"/>
        <v>0.45296397256823284</v>
      </c>
    </row>
    <row r="13" spans="1:18" x14ac:dyDescent="0.25">
      <c r="A13" s="23" t="s">
        <v>287</v>
      </c>
      <c r="B13" s="23" t="s">
        <v>288</v>
      </c>
      <c r="C13" s="23">
        <v>462.27487984484083</v>
      </c>
      <c r="D13" s="23">
        <v>2</v>
      </c>
      <c r="E13" s="23">
        <v>1</v>
      </c>
      <c r="F13" s="23">
        <v>1</v>
      </c>
      <c r="G13" s="23">
        <v>45.050144275673503</v>
      </c>
      <c r="H13" s="23">
        <v>1</v>
      </c>
      <c r="I13" s="23">
        <v>5</v>
      </c>
      <c r="J13" s="23">
        <v>1</v>
      </c>
      <c r="K13" s="23">
        <f t="shared" si="0"/>
        <v>54.050144275673503</v>
      </c>
      <c r="L13" s="23">
        <f t="shared" si="1"/>
        <v>24986.02395063328</v>
      </c>
      <c r="M13" s="23">
        <v>0</v>
      </c>
      <c r="N13" s="23">
        <v>0</v>
      </c>
      <c r="O13" s="23">
        <v>9022.9969999999994</v>
      </c>
      <c r="P13" s="23">
        <f t="shared" si="2"/>
        <v>9023.9969999999994</v>
      </c>
      <c r="Q13" s="23">
        <f t="shared" si="3"/>
        <v>2.7688422270788968</v>
      </c>
      <c r="R13" s="23">
        <f t="shared" si="4"/>
        <v>1.8066716277065152E-2</v>
      </c>
    </row>
    <row r="14" spans="1:18" x14ac:dyDescent="0.25">
      <c r="A14" s="23" t="s">
        <v>273</v>
      </c>
      <c r="B14" s="23" t="s">
        <v>274</v>
      </c>
      <c r="C14" s="23">
        <v>2378.3748939119573</v>
      </c>
      <c r="D14" s="23">
        <v>1</v>
      </c>
      <c r="E14" s="23">
        <v>1</v>
      </c>
      <c r="F14" s="23">
        <v>1</v>
      </c>
      <c r="G14" s="23">
        <v>21.209714704211493</v>
      </c>
      <c r="H14" s="23">
        <v>0</v>
      </c>
      <c r="I14" s="23">
        <v>4</v>
      </c>
      <c r="J14" s="23">
        <v>1</v>
      </c>
      <c r="K14" s="23">
        <f t="shared" si="0"/>
        <v>31.209714704211493</v>
      </c>
      <c r="L14" s="23">
        <f t="shared" si="1"/>
        <v>74228.401898651457</v>
      </c>
      <c r="M14" s="23">
        <v>0</v>
      </c>
      <c r="N14" s="23">
        <v>0</v>
      </c>
      <c r="O14" s="23">
        <v>15134.58</v>
      </c>
      <c r="P14" s="23">
        <f t="shared" si="2"/>
        <v>15135.58</v>
      </c>
      <c r="Q14" s="23">
        <f t="shared" si="3"/>
        <v>4.9042324046155787</v>
      </c>
      <c r="R14" s="23">
        <f t="shared" si="4"/>
        <v>3.200015318476792E-2</v>
      </c>
    </row>
    <row r="15" spans="1:18" x14ac:dyDescent="0.25">
      <c r="A15" s="23" t="s">
        <v>121</v>
      </c>
      <c r="B15" s="23" t="s">
        <v>122</v>
      </c>
      <c r="C15" s="23">
        <v>35547.535863561294</v>
      </c>
      <c r="D15" s="23">
        <v>1</v>
      </c>
      <c r="E15" s="23">
        <v>0</v>
      </c>
      <c r="F15" s="23">
        <v>1</v>
      </c>
      <c r="G15" s="23">
        <v>99.742925421558738</v>
      </c>
      <c r="H15" s="23">
        <v>0</v>
      </c>
      <c r="I15" s="23">
        <v>2</v>
      </c>
      <c r="J15" s="23">
        <v>1</v>
      </c>
      <c r="K15" s="23">
        <f t="shared" si="0"/>
        <v>110.74292542155874</v>
      </c>
      <c r="L15" s="23">
        <f t="shared" si="1"/>
        <v>3936638.1130585531</v>
      </c>
      <c r="M15" s="23">
        <v>0</v>
      </c>
      <c r="N15" s="23">
        <v>0</v>
      </c>
      <c r="O15" s="23">
        <v>16734.73</v>
      </c>
      <c r="P15" s="23">
        <f t="shared" si="2"/>
        <v>16735.73</v>
      </c>
      <c r="Q15" s="23">
        <f t="shared" si="3"/>
        <v>235.22356736506583</v>
      </c>
      <c r="R15" s="23">
        <f t="shared" si="4"/>
        <v>1.534835539454763</v>
      </c>
    </row>
    <row r="16" spans="1:18" x14ac:dyDescent="0.25">
      <c r="A16" s="23" t="s">
        <v>201</v>
      </c>
      <c r="B16" s="23" t="s">
        <v>202</v>
      </c>
      <c r="C16" s="23">
        <v>3831.6098303058834</v>
      </c>
      <c r="D16" s="23">
        <v>2</v>
      </c>
      <c r="E16" s="23">
        <v>1</v>
      </c>
      <c r="F16" s="23">
        <v>1</v>
      </c>
      <c r="G16" s="23">
        <v>63.959304249184676</v>
      </c>
      <c r="H16" s="23">
        <v>0</v>
      </c>
      <c r="I16" s="23">
        <v>4</v>
      </c>
      <c r="J16" s="23">
        <v>1</v>
      </c>
      <c r="K16" s="23">
        <f t="shared" si="0"/>
        <v>76.959304249184669</v>
      </c>
      <c r="L16" s="23">
        <f t="shared" si="1"/>
        <v>294878.0266946773</v>
      </c>
      <c r="M16" s="23">
        <v>1</v>
      </c>
      <c r="N16" s="23">
        <v>0</v>
      </c>
      <c r="O16" s="23">
        <v>14001.13</v>
      </c>
      <c r="P16" s="23">
        <f t="shared" si="2"/>
        <v>14003.13</v>
      </c>
      <c r="Q16" s="23">
        <f t="shared" si="3"/>
        <v>21.058008223495555</v>
      </c>
      <c r="R16" s="23">
        <f t="shared" si="4"/>
        <v>0.1374036614341039</v>
      </c>
    </row>
    <row r="17" spans="1:18" x14ac:dyDescent="0.25">
      <c r="A17" s="23" t="s">
        <v>339</v>
      </c>
      <c r="B17" s="23" t="s">
        <v>340</v>
      </c>
      <c r="C17" s="23">
        <v>511.29297888229803</v>
      </c>
      <c r="D17" s="23">
        <v>1</v>
      </c>
      <c r="E17" s="23">
        <v>1</v>
      </c>
      <c r="F17" s="23">
        <v>1</v>
      </c>
      <c r="G17" s="23">
        <v>9.963710181894152</v>
      </c>
      <c r="H17" s="23">
        <v>0</v>
      </c>
      <c r="I17" s="23">
        <v>4</v>
      </c>
      <c r="J17" s="23">
        <v>0</v>
      </c>
      <c r="K17" s="23">
        <f t="shared" si="0"/>
        <v>20.96371018189415</v>
      </c>
      <c r="L17" s="23">
        <f t="shared" si="1"/>
        <v>10718.597827325822</v>
      </c>
      <c r="M17" s="23">
        <v>0</v>
      </c>
      <c r="N17" s="23">
        <v>0</v>
      </c>
      <c r="O17" s="23">
        <v>15333.47</v>
      </c>
      <c r="P17" s="23">
        <f t="shared" si="2"/>
        <v>15334.47</v>
      </c>
      <c r="Q17" s="23">
        <f t="shared" si="3"/>
        <v>0.69898717251563458</v>
      </c>
      <c r="R17" s="23">
        <f t="shared" si="4"/>
        <v>4.5608965377817185E-3</v>
      </c>
    </row>
    <row r="18" spans="1:18" x14ac:dyDescent="0.25">
      <c r="A18" s="23" t="s">
        <v>281</v>
      </c>
      <c r="B18" s="23" t="s">
        <v>282</v>
      </c>
      <c r="C18" s="23">
        <v>1107.9205956406845</v>
      </c>
      <c r="D18" s="23">
        <v>1</v>
      </c>
      <c r="E18" s="23">
        <v>1</v>
      </c>
      <c r="F18" s="23">
        <v>1</v>
      </c>
      <c r="G18" s="23">
        <v>24.548817626448148</v>
      </c>
      <c r="H18" s="23">
        <v>0</v>
      </c>
      <c r="I18" s="23">
        <v>3</v>
      </c>
      <c r="J18" s="23">
        <v>0</v>
      </c>
      <c r="K18" s="23">
        <f t="shared" si="0"/>
        <v>36.548817626448148</v>
      </c>
      <c r="L18" s="23">
        <f t="shared" si="1"/>
        <v>40493.187794657184</v>
      </c>
      <c r="M18" s="23">
        <v>0</v>
      </c>
      <c r="N18" s="23">
        <v>0</v>
      </c>
      <c r="O18" s="23">
        <v>9368.8240000000005</v>
      </c>
      <c r="P18" s="23">
        <f t="shared" si="2"/>
        <v>9369.8240000000005</v>
      </c>
      <c r="Q18" s="23">
        <f t="shared" si="3"/>
        <v>4.321659381719142</v>
      </c>
      <c r="R18" s="23">
        <f t="shared" si="4"/>
        <v>2.8198859845477119E-2</v>
      </c>
    </row>
    <row r="19" spans="1:18" x14ac:dyDescent="0.25">
      <c r="A19" s="23" t="s">
        <v>261</v>
      </c>
      <c r="B19" s="23" t="s">
        <v>262</v>
      </c>
      <c r="C19" s="23">
        <v>978.33475757674637</v>
      </c>
      <c r="D19" s="23">
        <v>1</v>
      </c>
      <c r="E19" s="23">
        <v>1</v>
      </c>
      <c r="F19" s="23">
        <v>1</v>
      </c>
      <c r="G19" s="23">
        <v>52.95232247055354</v>
      </c>
      <c r="H19" s="23">
        <v>1</v>
      </c>
      <c r="I19" s="23">
        <v>4</v>
      </c>
      <c r="J19" s="23">
        <v>1</v>
      </c>
      <c r="K19" s="23">
        <f t="shared" si="0"/>
        <v>59.95232247055354</v>
      </c>
      <c r="L19" s="23">
        <f t="shared" si="1"/>
        <v>58653.440870391918</v>
      </c>
      <c r="M19" s="23">
        <v>0</v>
      </c>
      <c r="N19" s="23">
        <v>0</v>
      </c>
      <c r="O19" s="23">
        <v>12976.39</v>
      </c>
      <c r="P19" s="23">
        <f t="shared" si="2"/>
        <v>12977.39</v>
      </c>
      <c r="Q19" s="23">
        <f t="shared" si="3"/>
        <v>4.5196638823670954</v>
      </c>
      <c r="R19" s="23">
        <f t="shared" si="4"/>
        <v>2.9490840695741219E-2</v>
      </c>
    </row>
    <row r="20" spans="1:18" x14ac:dyDescent="0.25">
      <c r="A20" s="23" t="s">
        <v>255</v>
      </c>
      <c r="B20" s="23" t="s">
        <v>256</v>
      </c>
      <c r="C20" s="23">
        <v>2619.7532575372711</v>
      </c>
      <c r="D20" s="23">
        <v>1</v>
      </c>
      <c r="E20" s="23">
        <v>2</v>
      </c>
      <c r="F20" s="23">
        <v>1</v>
      </c>
      <c r="G20" s="23">
        <v>33.938328100629079</v>
      </c>
      <c r="H20" s="23">
        <v>2</v>
      </c>
      <c r="I20" s="23">
        <v>4</v>
      </c>
      <c r="J20" s="23">
        <v>1</v>
      </c>
      <c r="K20" s="23">
        <f t="shared" si="0"/>
        <v>38.938328100629079</v>
      </c>
      <c r="L20" s="23">
        <f t="shared" si="1"/>
        <v>102008.81188467809</v>
      </c>
      <c r="M20" s="23">
        <v>0</v>
      </c>
      <c r="N20" s="23">
        <v>0</v>
      </c>
      <c r="O20" s="23">
        <v>15764.51</v>
      </c>
      <c r="P20" s="23">
        <f t="shared" si="2"/>
        <v>15765.51</v>
      </c>
      <c r="Q20" s="23">
        <f t="shared" si="3"/>
        <v>6.4703781789918677</v>
      </c>
      <c r="R20" s="23">
        <f t="shared" si="4"/>
        <v>4.221926609682141E-2</v>
      </c>
    </row>
    <row r="21" spans="1:18" x14ac:dyDescent="0.25">
      <c r="A21" s="23" t="s">
        <v>299</v>
      </c>
      <c r="B21" s="23" t="s">
        <v>300</v>
      </c>
      <c r="C21" s="23">
        <v>4879.4725728748399</v>
      </c>
      <c r="D21" s="23">
        <v>1</v>
      </c>
      <c r="E21" s="23">
        <v>1</v>
      </c>
      <c r="F21" s="23">
        <v>1</v>
      </c>
      <c r="G21" s="23">
        <v>0.3627240095501576</v>
      </c>
      <c r="H21" s="23">
        <v>0</v>
      </c>
      <c r="I21" s="23">
        <v>2</v>
      </c>
      <c r="J21" s="23">
        <v>0</v>
      </c>
      <c r="K21" s="23">
        <f t="shared" si="0"/>
        <v>13.362724009550158</v>
      </c>
      <c r="L21" s="23">
        <f t="shared" si="1"/>
        <v>65203.045303496103</v>
      </c>
      <c r="M21" s="23">
        <v>1</v>
      </c>
      <c r="N21" s="23">
        <v>0</v>
      </c>
      <c r="O21" s="23">
        <v>11068.07</v>
      </c>
      <c r="P21" s="23">
        <f t="shared" si="2"/>
        <v>11070.07</v>
      </c>
      <c r="Q21" s="23">
        <f t="shared" si="3"/>
        <v>5.8900300814264144</v>
      </c>
      <c r="R21" s="23">
        <f t="shared" si="4"/>
        <v>3.843249041198539E-2</v>
      </c>
    </row>
    <row r="22" spans="1:18" x14ac:dyDescent="0.25">
      <c r="A22" s="23" t="s">
        <v>199</v>
      </c>
      <c r="B22" s="23" t="s">
        <v>200</v>
      </c>
      <c r="C22" s="23">
        <v>3597.978835653129</v>
      </c>
      <c r="D22" s="23">
        <v>1</v>
      </c>
      <c r="E22" s="23">
        <v>0</v>
      </c>
      <c r="F22" s="23">
        <v>1</v>
      </c>
      <c r="G22" s="23">
        <v>89.491210074935182</v>
      </c>
      <c r="H22" s="23">
        <v>1</v>
      </c>
      <c r="I22" s="23">
        <v>4</v>
      </c>
      <c r="J22" s="23">
        <v>1</v>
      </c>
      <c r="K22" s="23">
        <f t="shared" si="0"/>
        <v>95.491210074935182</v>
      </c>
      <c r="L22" s="23">
        <f t="shared" si="1"/>
        <v>343575.35284052364</v>
      </c>
      <c r="M22" s="23">
        <v>0</v>
      </c>
      <c r="N22" s="23">
        <v>0</v>
      </c>
      <c r="O22" s="23">
        <v>14070.8</v>
      </c>
      <c r="P22" s="23">
        <f t="shared" si="2"/>
        <v>14071.8</v>
      </c>
      <c r="Q22" s="23">
        <f t="shared" si="3"/>
        <v>24.41587805686008</v>
      </c>
      <c r="R22" s="23">
        <f t="shared" si="4"/>
        <v>0.15931378725543488</v>
      </c>
    </row>
    <row r="23" spans="1:18" x14ac:dyDescent="0.25">
      <c r="A23" s="23" t="s">
        <v>135</v>
      </c>
      <c r="B23" s="23" t="s">
        <v>136</v>
      </c>
      <c r="C23" s="23">
        <v>22131.946064110605</v>
      </c>
      <c r="D23" s="23">
        <v>2</v>
      </c>
      <c r="E23" s="23">
        <v>1</v>
      </c>
      <c r="F23" s="23">
        <v>1</v>
      </c>
      <c r="G23" s="23">
        <v>20.525016379242039</v>
      </c>
      <c r="H23" s="23">
        <v>0</v>
      </c>
      <c r="I23" s="23">
        <v>3</v>
      </c>
      <c r="J23" s="23">
        <v>0</v>
      </c>
      <c r="K23" s="23">
        <f t="shared" si="0"/>
        <v>35.525016379242039</v>
      </c>
      <c r="L23" s="23">
        <f t="shared" si="1"/>
        <v>786237.74643203069</v>
      </c>
      <c r="M23" s="23">
        <v>0</v>
      </c>
      <c r="N23" s="23">
        <v>0</v>
      </c>
      <c r="O23" s="23">
        <v>5727.2539999999999</v>
      </c>
      <c r="P23" s="23">
        <f t="shared" si="2"/>
        <v>5728.2539999999999</v>
      </c>
      <c r="Q23" s="23">
        <f t="shared" si="3"/>
        <v>137.25608997646242</v>
      </c>
      <c r="R23" s="23">
        <f t="shared" si="4"/>
        <v>0.89559701547899451</v>
      </c>
    </row>
    <row r="24" spans="1:18" x14ac:dyDescent="0.25">
      <c r="A24" s="23" t="s">
        <v>243</v>
      </c>
      <c r="B24" s="23" t="s">
        <v>244</v>
      </c>
      <c r="C24" s="23">
        <v>3331.0909433945044</v>
      </c>
      <c r="D24" s="23">
        <v>1</v>
      </c>
      <c r="E24" s="23">
        <v>1</v>
      </c>
      <c r="F24" s="23">
        <v>1</v>
      </c>
      <c r="G24" s="23">
        <v>33.821903509721182</v>
      </c>
      <c r="H24" s="23">
        <v>0</v>
      </c>
      <c r="I24" s="23">
        <v>3</v>
      </c>
      <c r="J24" s="23">
        <v>1</v>
      </c>
      <c r="K24" s="23">
        <f t="shared" si="0"/>
        <v>44.821903509721182</v>
      </c>
      <c r="L24" s="23">
        <f t="shared" si="1"/>
        <v>149305.83684693457</v>
      </c>
      <c r="M24" s="23">
        <v>0</v>
      </c>
      <c r="N24" s="23">
        <v>0</v>
      </c>
      <c r="O24" s="23">
        <v>15357.47</v>
      </c>
      <c r="P24" s="23">
        <f t="shared" si="2"/>
        <v>15358.47</v>
      </c>
      <c r="Q24" s="23">
        <f t="shared" si="3"/>
        <v>9.7214004290098277</v>
      </c>
      <c r="R24" s="23">
        <f t="shared" si="4"/>
        <v>6.3432210636267292E-2</v>
      </c>
    </row>
    <row r="25" spans="1:18" x14ac:dyDescent="0.25">
      <c r="A25" s="23" t="s">
        <v>349</v>
      </c>
      <c r="B25" s="23" t="s">
        <v>350</v>
      </c>
      <c r="C25" s="23">
        <v>371.3951961388704</v>
      </c>
      <c r="D25" s="23">
        <v>1</v>
      </c>
      <c r="E25" s="23">
        <v>1</v>
      </c>
      <c r="F25" s="23">
        <v>1</v>
      </c>
      <c r="G25" s="23">
        <v>13.488695619515886</v>
      </c>
      <c r="H25" s="23">
        <v>0</v>
      </c>
      <c r="I25" s="23">
        <v>4</v>
      </c>
      <c r="J25" s="23">
        <v>0</v>
      </c>
      <c r="K25" s="23">
        <f t="shared" si="0"/>
        <v>24.488695619515887</v>
      </c>
      <c r="L25" s="23">
        <f t="shared" si="1"/>
        <v>9094.9839127952</v>
      </c>
      <c r="M25" s="23">
        <v>0</v>
      </c>
      <c r="N25" s="23">
        <v>0</v>
      </c>
      <c r="O25" s="23">
        <v>16141.25</v>
      </c>
      <c r="P25" s="23">
        <f t="shared" si="2"/>
        <v>16142.25</v>
      </c>
      <c r="Q25" s="23">
        <f t="shared" si="3"/>
        <v>0.56342727394230663</v>
      </c>
      <c r="R25" s="23">
        <f t="shared" si="4"/>
        <v>3.6763671839167827E-3</v>
      </c>
    </row>
    <row r="26" spans="1:18" x14ac:dyDescent="0.25">
      <c r="A26" s="23" t="s">
        <v>363</v>
      </c>
      <c r="B26" s="23" t="s">
        <v>364</v>
      </c>
      <c r="C26" s="23">
        <v>119.46013501283602</v>
      </c>
      <c r="D26" s="23">
        <v>2</v>
      </c>
      <c r="E26" s="23">
        <v>2</v>
      </c>
      <c r="F26" s="23">
        <v>1</v>
      </c>
      <c r="G26" s="23">
        <v>27.925044539085501</v>
      </c>
      <c r="H26" s="23">
        <v>1</v>
      </c>
      <c r="I26" s="23">
        <v>4</v>
      </c>
      <c r="J26" s="23">
        <v>0</v>
      </c>
      <c r="K26" s="23">
        <f t="shared" si="0"/>
        <v>39.925044539085505</v>
      </c>
      <c r="L26" s="23">
        <f t="shared" si="1"/>
        <v>4769.4512110326459</v>
      </c>
      <c r="M26" s="23">
        <v>0</v>
      </c>
      <c r="N26" s="23">
        <v>0</v>
      </c>
      <c r="O26" s="23">
        <v>12441.86</v>
      </c>
      <c r="P26" s="23">
        <f t="shared" si="2"/>
        <v>12442.86</v>
      </c>
      <c r="Q26" s="23">
        <f t="shared" si="3"/>
        <v>0.3833082756723652</v>
      </c>
      <c r="R26" s="23">
        <f t="shared" si="4"/>
        <v>2.5010893706752069E-3</v>
      </c>
    </row>
    <row r="27" spans="1:18" x14ac:dyDescent="0.25">
      <c r="A27" s="23" t="s">
        <v>341</v>
      </c>
      <c r="B27" s="23" t="s">
        <v>342</v>
      </c>
      <c r="C27" s="23">
        <v>407.08490616216574</v>
      </c>
      <c r="D27" s="23">
        <v>2</v>
      </c>
      <c r="E27" s="23">
        <v>1</v>
      </c>
      <c r="F27" s="23">
        <v>1</v>
      </c>
      <c r="G27" s="23">
        <v>14.663623734063016</v>
      </c>
      <c r="H27" s="23">
        <v>2</v>
      </c>
      <c r="I27" s="23">
        <v>4</v>
      </c>
      <c r="J27" s="23">
        <v>0</v>
      </c>
      <c r="K27" s="23">
        <f t="shared" si="0"/>
        <v>22.663623734063016</v>
      </c>
      <c r="L27" s="23">
        <f t="shared" si="1"/>
        <v>9226.0191410756743</v>
      </c>
      <c r="M27" s="23">
        <v>1</v>
      </c>
      <c r="N27" s="23">
        <v>0</v>
      </c>
      <c r="O27" s="23">
        <v>14448.03</v>
      </c>
      <c r="P27" s="23">
        <f t="shared" si="2"/>
        <v>14450.03</v>
      </c>
      <c r="Q27" s="23">
        <f t="shared" si="3"/>
        <v>0.63847750773359457</v>
      </c>
      <c r="R27" s="23">
        <f t="shared" si="4"/>
        <v>4.1660705217140687E-3</v>
      </c>
    </row>
    <row r="28" spans="1:18" x14ac:dyDescent="0.25">
      <c r="A28" s="23" t="s">
        <v>233</v>
      </c>
      <c r="B28" s="23" t="s">
        <v>234</v>
      </c>
      <c r="C28" s="23">
        <v>892.89876194186718</v>
      </c>
      <c r="D28" s="23">
        <v>2</v>
      </c>
      <c r="E28" s="23">
        <v>0</v>
      </c>
      <c r="F28" s="23">
        <v>1</v>
      </c>
      <c r="G28" s="23">
        <v>189.43745188461364</v>
      </c>
      <c r="H28" s="23">
        <v>1</v>
      </c>
      <c r="I28" s="23">
        <v>1</v>
      </c>
      <c r="J28" s="23">
        <v>1</v>
      </c>
      <c r="K28" s="23">
        <f t="shared" si="0"/>
        <v>201.43745188461364</v>
      </c>
      <c r="L28" s="23">
        <f t="shared" si="1"/>
        <v>179863.25139649597</v>
      </c>
      <c r="M28" s="23">
        <v>1</v>
      </c>
      <c r="N28" s="23">
        <v>0</v>
      </c>
      <c r="O28" s="23">
        <v>16123</v>
      </c>
      <c r="P28" s="23">
        <f t="shared" si="2"/>
        <v>16125</v>
      </c>
      <c r="Q28" s="23">
        <f t="shared" si="3"/>
        <v>11.15431016412378</v>
      </c>
      <c r="R28" s="23">
        <f t="shared" si="4"/>
        <v>7.278195739387143E-2</v>
      </c>
    </row>
    <row r="29" spans="1:18" x14ac:dyDescent="0.25">
      <c r="A29" s="23" t="s">
        <v>139</v>
      </c>
      <c r="B29" s="23" t="s">
        <v>140</v>
      </c>
      <c r="C29" s="23">
        <v>31830.011871330302</v>
      </c>
      <c r="D29" s="23">
        <v>1</v>
      </c>
      <c r="E29" s="23">
        <v>1</v>
      </c>
      <c r="F29" s="23">
        <v>1</v>
      </c>
      <c r="G29" s="23">
        <v>72.215425300568398</v>
      </c>
      <c r="H29" s="23">
        <v>0</v>
      </c>
      <c r="I29" s="23">
        <v>3</v>
      </c>
      <c r="J29" s="23">
        <v>0</v>
      </c>
      <c r="K29" s="23">
        <f t="shared" si="0"/>
        <v>84.215425300568398</v>
      </c>
      <c r="L29" s="23">
        <f t="shared" si="1"/>
        <v>2680577.9870662224</v>
      </c>
      <c r="M29" s="23">
        <v>0</v>
      </c>
      <c r="N29" s="23">
        <v>0</v>
      </c>
      <c r="O29" s="23">
        <v>17648.86</v>
      </c>
      <c r="P29" s="23">
        <f t="shared" si="2"/>
        <v>17649.86</v>
      </c>
      <c r="Q29" s="23">
        <f t="shared" si="3"/>
        <v>151.87531159262579</v>
      </c>
      <c r="R29" s="23">
        <f t="shared" si="4"/>
        <v>0.99098754605805439</v>
      </c>
    </row>
    <row r="30" spans="1:18" x14ac:dyDescent="0.25">
      <c r="A30" s="23" t="s">
        <v>361</v>
      </c>
      <c r="B30" s="23" t="s">
        <v>362</v>
      </c>
      <c r="C30" s="23">
        <v>318.48378900362866</v>
      </c>
      <c r="D30" s="23">
        <v>1</v>
      </c>
      <c r="E30" s="23">
        <v>1</v>
      </c>
      <c r="F30" s="23">
        <v>1</v>
      </c>
      <c r="G30" s="23">
        <v>17.168578991831467</v>
      </c>
      <c r="H30" s="23">
        <v>3</v>
      </c>
      <c r="I30" s="23">
        <v>4</v>
      </c>
      <c r="J30" s="23">
        <v>0</v>
      </c>
      <c r="K30" s="23">
        <f t="shared" si="0"/>
        <v>19.168578991831467</v>
      </c>
      <c r="L30" s="23">
        <f t="shared" si="1"/>
        <v>6104.8816671338418</v>
      </c>
      <c r="M30" s="23">
        <v>0</v>
      </c>
      <c r="N30" s="23">
        <v>0</v>
      </c>
      <c r="O30" s="23">
        <v>13906.59</v>
      </c>
      <c r="P30" s="23">
        <f t="shared" si="2"/>
        <v>13907.59</v>
      </c>
      <c r="Q30" s="23">
        <f t="shared" si="3"/>
        <v>0.43896042859574103</v>
      </c>
      <c r="R30" s="23">
        <f t="shared" si="4"/>
        <v>2.8642200854704721E-3</v>
      </c>
    </row>
    <row r="31" spans="1:18" x14ac:dyDescent="0.25">
      <c r="A31" s="23" t="s">
        <v>173</v>
      </c>
      <c r="B31" s="23" t="s">
        <v>174</v>
      </c>
      <c r="C31" s="23">
        <v>6323.7576399610471</v>
      </c>
      <c r="D31" s="23">
        <v>1</v>
      </c>
      <c r="E31" s="23">
        <v>1</v>
      </c>
      <c r="F31" s="23">
        <v>1</v>
      </c>
      <c r="G31" s="23">
        <v>82.564366976368703</v>
      </c>
      <c r="H31" s="23">
        <v>0</v>
      </c>
      <c r="I31" s="23">
        <v>2</v>
      </c>
      <c r="J31" s="23">
        <v>1</v>
      </c>
      <c r="K31" s="23">
        <f t="shared" si="0"/>
        <v>94.564366976368703</v>
      </c>
      <c r="L31" s="23">
        <f t="shared" si="1"/>
        <v>598002.13813489175</v>
      </c>
      <c r="M31" s="23">
        <v>0</v>
      </c>
      <c r="N31" s="23">
        <v>0</v>
      </c>
      <c r="O31" s="23">
        <v>11326.56</v>
      </c>
      <c r="P31" s="23">
        <f t="shared" si="2"/>
        <v>11327.56</v>
      </c>
      <c r="Q31" s="23">
        <f t="shared" si="3"/>
        <v>52.791787298843865</v>
      </c>
      <c r="R31" s="23">
        <f t="shared" si="4"/>
        <v>0.34446680766408527</v>
      </c>
    </row>
    <row r="32" spans="1:18" x14ac:dyDescent="0.25">
      <c r="A32" s="23" t="s">
        <v>197</v>
      </c>
      <c r="B32" s="23" t="s">
        <v>198</v>
      </c>
      <c r="C32" s="23">
        <v>1498.1737956253212</v>
      </c>
      <c r="D32" s="23">
        <v>1</v>
      </c>
      <c r="E32" s="23">
        <v>0</v>
      </c>
      <c r="F32" s="23">
        <v>1</v>
      </c>
      <c r="G32" s="23">
        <v>139.6384580348743</v>
      </c>
      <c r="H32" s="23">
        <v>1</v>
      </c>
      <c r="I32" s="23">
        <v>4</v>
      </c>
      <c r="J32" s="23">
        <v>0</v>
      </c>
      <c r="K32" s="23">
        <f t="shared" si="0"/>
        <v>146.6384580348743</v>
      </c>
      <c r="L32" s="23">
        <f t="shared" si="1"/>
        <v>219689.89525875202</v>
      </c>
      <c r="M32" s="23">
        <v>0</v>
      </c>
      <c r="N32" s="23">
        <v>0</v>
      </c>
      <c r="O32" s="23">
        <v>9018.3070000000007</v>
      </c>
      <c r="P32" s="23">
        <f t="shared" si="2"/>
        <v>9019.3070000000007</v>
      </c>
      <c r="Q32" s="23">
        <f t="shared" si="3"/>
        <v>24.357735606377741</v>
      </c>
      <c r="R32" s="23">
        <f t="shared" si="4"/>
        <v>0.15893440733040901</v>
      </c>
    </row>
    <row r="33" spans="1:18" x14ac:dyDescent="0.25">
      <c r="A33" s="23" t="s">
        <v>245</v>
      </c>
      <c r="B33" s="23" t="s">
        <v>246</v>
      </c>
      <c r="C33" s="23">
        <v>2740.2498664930799</v>
      </c>
      <c r="D33" s="23">
        <v>1</v>
      </c>
      <c r="E33" s="23">
        <v>1</v>
      </c>
      <c r="F33" s="23">
        <v>1</v>
      </c>
      <c r="G33" s="23">
        <v>45.234244415697198</v>
      </c>
      <c r="H33" s="23">
        <v>3</v>
      </c>
      <c r="I33" s="23">
        <v>3</v>
      </c>
      <c r="J33" s="23">
        <v>1</v>
      </c>
      <c r="K33" s="23">
        <f t="shared" si="0"/>
        <v>47.234244415697198</v>
      </c>
      <c r="L33" s="23">
        <f t="shared" si="1"/>
        <v>129433.63195401576</v>
      </c>
      <c r="M33" s="23">
        <v>0</v>
      </c>
      <c r="N33" s="23">
        <v>0</v>
      </c>
      <c r="O33" s="23">
        <v>14362.09</v>
      </c>
      <c r="P33" s="23">
        <f t="shared" si="2"/>
        <v>14363.09</v>
      </c>
      <c r="Q33" s="23">
        <f t="shared" si="3"/>
        <v>9.0115450055674486</v>
      </c>
      <c r="R33" s="23">
        <f t="shared" si="4"/>
        <v>5.8800398679758878E-2</v>
      </c>
    </row>
    <row r="34" spans="1:18" x14ac:dyDescent="0.25">
      <c r="A34" s="23" t="s">
        <v>313</v>
      </c>
      <c r="B34" s="23" t="s">
        <v>314</v>
      </c>
      <c r="C34" s="23">
        <v>609.64068524698166</v>
      </c>
      <c r="D34" s="23">
        <v>3</v>
      </c>
      <c r="E34" s="23">
        <v>1</v>
      </c>
      <c r="F34" s="23">
        <v>1</v>
      </c>
      <c r="G34" s="23">
        <v>8.6414060933894135</v>
      </c>
      <c r="H34" s="23">
        <v>1</v>
      </c>
      <c r="I34" s="23">
        <v>4</v>
      </c>
      <c r="J34" s="23">
        <v>0</v>
      </c>
      <c r="K34" s="23">
        <f t="shared" si="0"/>
        <v>22.641406093389413</v>
      </c>
      <c r="L34" s="23">
        <f t="shared" si="1"/>
        <v>13803.122325729108</v>
      </c>
      <c r="M34" s="23">
        <v>0</v>
      </c>
      <c r="N34" s="23">
        <v>0</v>
      </c>
      <c r="O34" s="23">
        <v>10666.36</v>
      </c>
      <c r="P34" s="23">
        <f t="shared" ref="P34:P65" si="5">O34+N34+M34+1</f>
        <v>10667.36</v>
      </c>
      <c r="Q34" s="23">
        <f t="shared" ref="Q34:Q65" si="6">L34/P34</f>
        <v>1.2939586107274066</v>
      </c>
      <c r="R34" s="23">
        <f t="shared" si="4"/>
        <v>8.4430896298994199E-3</v>
      </c>
    </row>
    <row r="35" spans="1:18" x14ac:dyDescent="0.25">
      <c r="A35" s="23" t="s">
        <v>309</v>
      </c>
      <c r="B35" s="23" t="s">
        <v>310</v>
      </c>
      <c r="C35" s="23">
        <v>1362.1988328914117</v>
      </c>
      <c r="D35" s="23">
        <v>1</v>
      </c>
      <c r="E35" s="23">
        <v>1</v>
      </c>
      <c r="F35" s="23">
        <v>1</v>
      </c>
      <c r="G35" s="23">
        <v>11.342250997638244</v>
      </c>
      <c r="H35" s="23">
        <v>2</v>
      </c>
      <c r="I35" s="23">
        <v>4</v>
      </c>
      <c r="J35" s="23">
        <v>0</v>
      </c>
      <c r="K35" s="23">
        <f t="shared" si="0"/>
        <v>16.342250997638246</v>
      </c>
      <c r="L35" s="23">
        <f t="shared" si="1"/>
        <v>22261.395235801327</v>
      </c>
      <c r="M35" s="23">
        <v>0</v>
      </c>
      <c r="N35" s="23">
        <v>0</v>
      </c>
      <c r="O35" s="23">
        <v>13516.93</v>
      </c>
      <c r="P35" s="23">
        <f t="shared" si="5"/>
        <v>13517.93</v>
      </c>
      <c r="Q35" s="23">
        <f t="shared" si="6"/>
        <v>1.6468050386265742</v>
      </c>
      <c r="R35" s="23">
        <f t="shared" si="4"/>
        <v>1.0745415215621043E-2</v>
      </c>
    </row>
    <row r="36" spans="1:18" x14ac:dyDescent="0.25">
      <c r="A36" s="23" t="s">
        <v>215</v>
      </c>
      <c r="B36" s="23" t="s">
        <v>216</v>
      </c>
      <c r="C36" s="23">
        <v>4441.4121595225179</v>
      </c>
      <c r="D36" s="23">
        <v>1</v>
      </c>
      <c r="E36" s="23">
        <v>1</v>
      </c>
      <c r="F36" s="23">
        <v>1</v>
      </c>
      <c r="G36" s="23">
        <v>43.192983458246189</v>
      </c>
      <c r="H36" s="23">
        <v>0</v>
      </c>
      <c r="I36" s="23">
        <v>3</v>
      </c>
      <c r="J36" s="23">
        <v>1</v>
      </c>
      <c r="K36" s="23">
        <f t="shared" si="0"/>
        <v>54.192983458246189</v>
      </c>
      <c r="L36" s="23">
        <f t="shared" si="1"/>
        <v>240693.37569225731</v>
      </c>
      <c r="M36" s="23">
        <v>0</v>
      </c>
      <c r="N36" s="23">
        <v>0</v>
      </c>
      <c r="O36" s="23">
        <v>13975.59</v>
      </c>
      <c r="P36" s="23">
        <f t="shared" si="5"/>
        <v>13976.59</v>
      </c>
      <c r="Q36" s="23">
        <f t="shared" si="6"/>
        <v>17.221180251567606</v>
      </c>
      <c r="R36" s="23">
        <f t="shared" si="4"/>
        <v>0.11236833017008301</v>
      </c>
    </row>
    <row r="37" spans="1:18" x14ac:dyDescent="0.25">
      <c r="A37" s="23" t="s">
        <v>311</v>
      </c>
      <c r="B37" s="23" t="s">
        <v>312</v>
      </c>
      <c r="C37" s="23">
        <v>929.89336760559183</v>
      </c>
      <c r="D37" s="23">
        <v>1</v>
      </c>
      <c r="E37" s="23">
        <v>1</v>
      </c>
      <c r="F37" s="23">
        <v>1</v>
      </c>
      <c r="G37" s="23">
        <v>17.354125454807409</v>
      </c>
      <c r="H37" s="23">
        <v>1</v>
      </c>
      <c r="I37" s="23">
        <v>4</v>
      </c>
      <c r="J37" s="23">
        <v>0</v>
      </c>
      <c r="K37" s="23">
        <f t="shared" si="0"/>
        <v>25.354125454807409</v>
      </c>
      <c r="L37" s="23">
        <f t="shared" si="1"/>
        <v>23576.633101865518</v>
      </c>
      <c r="M37" s="23">
        <v>0</v>
      </c>
      <c r="N37" s="23">
        <v>0</v>
      </c>
      <c r="O37" s="23">
        <v>15925.08</v>
      </c>
      <c r="P37" s="23">
        <f t="shared" si="5"/>
        <v>15926.08</v>
      </c>
      <c r="Q37" s="23">
        <f t="shared" si="6"/>
        <v>1.4803789194745673</v>
      </c>
      <c r="R37" s="23">
        <f t="shared" si="4"/>
        <v>9.6594835412170225E-3</v>
      </c>
    </row>
    <row r="38" spans="1:18" x14ac:dyDescent="0.25">
      <c r="A38" s="23" t="s">
        <v>115</v>
      </c>
      <c r="B38" s="23" t="s">
        <v>116</v>
      </c>
      <c r="C38" s="23">
        <v>23578.429352454699</v>
      </c>
      <c r="D38" s="23">
        <v>2</v>
      </c>
      <c r="E38" s="23">
        <v>1</v>
      </c>
      <c r="F38" s="23">
        <v>1</v>
      </c>
      <c r="G38" s="23">
        <v>173.15222357072426</v>
      </c>
      <c r="H38" s="23">
        <v>0</v>
      </c>
      <c r="I38" s="23">
        <v>3</v>
      </c>
      <c r="J38" s="23">
        <v>1</v>
      </c>
      <c r="K38" s="23">
        <f t="shared" si="0"/>
        <v>187.15222357072426</v>
      </c>
      <c r="L38" s="23">
        <f t="shared" si="1"/>
        <v>4412755.4816171294</v>
      </c>
      <c r="M38" s="23">
        <v>0</v>
      </c>
      <c r="N38" s="23">
        <v>0</v>
      </c>
      <c r="O38" s="23">
        <v>14305.42</v>
      </c>
      <c r="P38" s="23">
        <f t="shared" si="5"/>
        <v>14306.42</v>
      </c>
      <c r="Q38" s="23">
        <f t="shared" si="6"/>
        <v>308.44582233830192</v>
      </c>
      <c r="R38" s="23">
        <f t="shared" si="4"/>
        <v>2.0126113017682452</v>
      </c>
    </row>
    <row r="39" spans="1:18" x14ac:dyDescent="0.25">
      <c r="A39" s="23" t="s">
        <v>183</v>
      </c>
      <c r="B39" s="23" t="s">
        <v>184</v>
      </c>
      <c r="C39" s="23">
        <v>11667.632120120543</v>
      </c>
      <c r="D39" s="23">
        <v>1</v>
      </c>
      <c r="E39" s="23">
        <v>1</v>
      </c>
      <c r="F39" s="23">
        <v>1</v>
      </c>
      <c r="G39" s="23">
        <v>43.250459501710459</v>
      </c>
      <c r="H39" s="23">
        <v>0</v>
      </c>
      <c r="I39" s="23">
        <v>3</v>
      </c>
      <c r="J39" s="23">
        <v>1</v>
      </c>
      <c r="K39" s="23">
        <f t="shared" si="0"/>
        <v>54.250459501710459</v>
      </c>
      <c r="L39" s="23">
        <f t="shared" si="1"/>
        <v>632974.4038134556</v>
      </c>
      <c r="M39" s="23">
        <v>0</v>
      </c>
      <c r="N39" s="23">
        <v>0</v>
      </c>
      <c r="O39" s="23">
        <v>16054.59</v>
      </c>
      <c r="P39" s="23">
        <f t="shared" si="5"/>
        <v>16055.59</v>
      </c>
      <c r="Q39" s="23">
        <f t="shared" si="6"/>
        <v>39.423926732898359</v>
      </c>
      <c r="R39" s="23">
        <f t="shared" si="4"/>
        <v>0.25724141731344058</v>
      </c>
    </row>
    <row r="40" spans="1:18" x14ac:dyDescent="0.25">
      <c r="A40" s="23" t="s">
        <v>99</v>
      </c>
      <c r="B40" s="23" t="s">
        <v>100</v>
      </c>
      <c r="C40" s="23">
        <v>46487.514911356229</v>
      </c>
      <c r="D40" s="23">
        <v>1</v>
      </c>
      <c r="E40" s="23">
        <v>0</v>
      </c>
      <c r="F40" s="23">
        <v>1</v>
      </c>
      <c r="G40" s="23">
        <v>173.5168456990701</v>
      </c>
      <c r="H40" s="23">
        <v>0</v>
      </c>
      <c r="I40" s="23">
        <v>1</v>
      </c>
      <c r="J40" s="23">
        <v>1</v>
      </c>
      <c r="K40" s="23">
        <f t="shared" si="0"/>
        <v>185.5168456990701</v>
      </c>
      <c r="L40" s="23">
        <f t="shared" si="1"/>
        <v>8624217.130743295</v>
      </c>
      <c r="M40" s="23">
        <v>0</v>
      </c>
      <c r="N40" s="23">
        <v>0</v>
      </c>
      <c r="O40" s="23">
        <v>16052.43</v>
      </c>
      <c r="P40" s="23">
        <f t="shared" si="5"/>
        <v>16053.43</v>
      </c>
      <c r="Q40" s="23">
        <f t="shared" si="6"/>
        <v>537.21959299310458</v>
      </c>
      <c r="R40" s="23">
        <f t="shared" si="4"/>
        <v>3.5053618693638469</v>
      </c>
    </row>
    <row r="41" spans="1:18" x14ac:dyDescent="0.25">
      <c r="A41" s="23" t="s">
        <v>291</v>
      </c>
      <c r="B41" s="23" t="s">
        <v>292</v>
      </c>
      <c r="C41" s="23">
        <v>867.68359002025045</v>
      </c>
      <c r="D41" s="23">
        <v>1</v>
      </c>
      <c r="E41" s="23">
        <v>1</v>
      </c>
      <c r="F41" s="23">
        <v>1</v>
      </c>
      <c r="G41" s="23">
        <v>26.651742344244983</v>
      </c>
      <c r="H41" s="23">
        <v>2</v>
      </c>
      <c r="I41" s="23">
        <v>4</v>
      </c>
      <c r="J41" s="23">
        <v>0</v>
      </c>
      <c r="K41" s="23">
        <f t="shared" si="0"/>
        <v>31.651742344244983</v>
      </c>
      <c r="L41" s="23">
        <f t="shared" si="1"/>
        <v>27463.697427650466</v>
      </c>
      <c r="M41" s="23">
        <v>0</v>
      </c>
      <c r="N41" s="23">
        <v>0</v>
      </c>
      <c r="O41" s="23">
        <v>12204.34</v>
      </c>
      <c r="P41" s="23">
        <f t="shared" si="5"/>
        <v>12205.34</v>
      </c>
      <c r="Q41" s="23">
        <f t="shared" si="6"/>
        <v>2.2501378435709669</v>
      </c>
      <c r="R41" s="23">
        <f t="shared" si="4"/>
        <v>1.4682166288316107E-2</v>
      </c>
    </row>
    <row r="42" spans="1:18" x14ac:dyDescent="0.25">
      <c r="A42" s="23" t="s">
        <v>213</v>
      </c>
      <c r="B42" s="23" t="s">
        <v>214</v>
      </c>
      <c r="C42" s="23">
        <v>5329.1357961290942</v>
      </c>
      <c r="D42" s="23">
        <v>1</v>
      </c>
      <c r="E42" s="23">
        <v>1</v>
      </c>
      <c r="F42" s="23">
        <v>1</v>
      </c>
      <c r="G42" s="23">
        <v>48.39544028311574</v>
      </c>
      <c r="H42" s="23">
        <v>2</v>
      </c>
      <c r="I42" s="23">
        <v>3</v>
      </c>
      <c r="J42" s="23">
        <v>1</v>
      </c>
      <c r="K42" s="23">
        <f t="shared" si="0"/>
        <v>53.39544028311574</v>
      </c>
      <c r="L42" s="23">
        <f t="shared" si="1"/>
        <v>284551.55216282548</v>
      </c>
      <c r="M42" s="23">
        <v>1</v>
      </c>
      <c r="N42" s="23">
        <v>0</v>
      </c>
      <c r="O42" s="23">
        <v>16268.13</v>
      </c>
      <c r="P42" s="23">
        <f t="shared" si="5"/>
        <v>16270.13</v>
      </c>
      <c r="Q42" s="23">
        <f t="shared" si="6"/>
        <v>17.489199666064469</v>
      </c>
      <c r="R42" s="23">
        <f t="shared" si="4"/>
        <v>0.11411715885779355</v>
      </c>
    </row>
    <row r="43" spans="1:18" x14ac:dyDescent="0.25">
      <c r="A43" s="23" t="s">
        <v>237</v>
      </c>
      <c r="B43" s="23" t="s">
        <v>238</v>
      </c>
      <c r="C43" s="23">
        <v>2434.7946174140843</v>
      </c>
      <c r="D43" s="23">
        <v>1</v>
      </c>
      <c r="E43" s="23">
        <v>1</v>
      </c>
      <c r="F43" s="23">
        <v>1</v>
      </c>
      <c r="G43" s="23">
        <v>30.291481454646281</v>
      </c>
      <c r="H43" s="23">
        <v>0</v>
      </c>
      <c r="I43" s="23">
        <v>4</v>
      </c>
      <c r="J43" s="23">
        <v>0</v>
      </c>
      <c r="K43" s="23">
        <f t="shared" si="0"/>
        <v>41.291481454646281</v>
      </c>
      <c r="L43" s="23">
        <f t="shared" si="1"/>
        <v>100536.27679082625</v>
      </c>
      <c r="M43" s="23">
        <v>0</v>
      </c>
      <c r="N43" s="23">
        <v>0</v>
      </c>
      <c r="O43" s="23">
        <v>15779.06</v>
      </c>
      <c r="P43" s="23">
        <f t="shared" si="5"/>
        <v>15780.06</v>
      </c>
      <c r="Q43" s="23">
        <f t="shared" si="6"/>
        <v>6.3710959775074523</v>
      </c>
      <c r="R43" s="23">
        <f t="shared" si="4"/>
        <v>4.1571448988269984E-2</v>
      </c>
    </row>
    <row r="44" spans="1:18" x14ac:dyDescent="0.25">
      <c r="A44" s="23" t="s">
        <v>279</v>
      </c>
      <c r="B44" s="23" t="s">
        <v>280</v>
      </c>
      <c r="C44" s="23">
        <v>2708.5582929825323</v>
      </c>
      <c r="D44" s="23">
        <v>1</v>
      </c>
      <c r="E44" s="23">
        <v>2</v>
      </c>
      <c r="F44" s="23">
        <v>1</v>
      </c>
      <c r="G44" s="23">
        <v>15.249512723677672</v>
      </c>
      <c r="H44" s="23">
        <v>2</v>
      </c>
      <c r="I44" s="23">
        <v>4</v>
      </c>
      <c r="J44" s="23">
        <v>0</v>
      </c>
      <c r="K44" s="23">
        <f t="shared" si="0"/>
        <v>21.249512723677672</v>
      </c>
      <c r="L44" s="23">
        <f t="shared" si="1"/>
        <v>57555.543909554995</v>
      </c>
      <c r="M44" s="23">
        <v>0</v>
      </c>
      <c r="N44" s="23">
        <v>0</v>
      </c>
      <c r="O44" s="23">
        <v>13712.48</v>
      </c>
      <c r="P44" s="23">
        <f t="shared" si="5"/>
        <v>13713.48</v>
      </c>
      <c r="Q44" s="23">
        <f t="shared" si="6"/>
        <v>4.1970049841145354</v>
      </c>
      <c r="R44" s="23">
        <f t="shared" si="4"/>
        <v>2.738548896714187E-2</v>
      </c>
    </row>
    <row r="45" spans="1:18" x14ac:dyDescent="0.25">
      <c r="A45" s="23" t="s">
        <v>235</v>
      </c>
      <c r="B45" s="23" t="s">
        <v>236</v>
      </c>
      <c r="C45" s="23">
        <v>1071.3233445557225</v>
      </c>
      <c r="D45" s="23">
        <v>1</v>
      </c>
      <c r="E45" s="23">
        <v>2</v>
      </c>
      <c r="F45" s="23">
        <v>1</v>
      </c>
      <c r="G45" s="23">
        <v>104.73701107971105</v>
      </c>
      <c r="H45" s="23">
        <v>4</v>
      </c>
      <c r="I45" s="23">
        <v>4</v>
      </c>
      <c r="J45" s="23">
        <v>1</v>
      </c>
      <c r="K45" s="23">
        <f t="shared" si="0"/>
        <v>103.73701107971105</v>
      </c>
      <c r="L45" s="23">
        <f t="shared" si="1"/>
        <v>111135.88166413009</v>
      </c>
      <c r="M45" s="23">
        <v>0</v>
      </c>
      <c r="N45" s="23">
        <v>0</v>
      </c>
      <c r="O45" s="23">
        <v>14279.4</v>
      </c>
      <c r="P45" s="23">
        <f t="shared" si="5"/>
        <v>14280.4</v>
      </c>
      <c r="Q45" s="23">
        <f t="shared" si="6"/>
        <v>7.782406771808219</v>
      </c>
      <c r="R45" s="23">
        <f t="shared" si="4"/>
        <v>5.0780262495239391E-2</v>
      </c>
    </row>
    <row r="46" spans="1:18" x14ac:dyDescent="0.25">
      <c r="A46" s="23" t="s">
        <v>157</v>
      </c>
      <c r="B46" s="23" t="s">
        <v>158</v>
      </c>
      <c r="C46" s="23">
        <v>3332.9144600149843</v>
      </c>
      <c r="D46" s="23">
        <v>2</v>
      </c>
      <c r="E46" s="23">
        <v>1</v>
      </c>
      <c r="F46" s="23">
        <v>1</v>
      </c>
      <c r="G46" s="23">
        <v>102.09945988898654</v>
      </c>
      <c r="H46" s="23">
        <v>0</v>
      </c>
      <c r="I46" s="23">
        <v>3</v>
      </c>
      <c r="J46" s="23">
        <v>1</v>
      </c>
      <c r="K46" s="23">
        <f t="shared" si="0"/>
        <v>116.09945988898654</v>
      </c>
      <c r="L46" s="23">
        <f t="shared" si="1"/>
        <v>386949.56866393291</v>
      </c>
      <c r="M46" s="23">
        <v>1</v>
      </c>
      <c r="N46" s="23">
        <v>0</v>
      </c>
      <c r="O46" s="23">
        <v>3460.569</v>
      </c>
      <c r="P46" s="23">
        <f t="shared" si="5"/>
        <v>3462.569</v>
      </c>
      <c r="Q46" s="23">
        <f t="shared" si="6"/>
        <v>111.75216108731202</v>
      </c>
      <c r="R46" s="23">
        <f t="shared" si="4"/>
        <v>0.72918368839071324</v>
      </c>
    </row>
    <row r="47" spans="1:18" x14ac:dyDescent="0.25">
      <c r="A47" s="23" t="s">
        <v>125</v>
      </c>
      <c r="B47" s="23" t="s">
        <v>126</v>
      </c>
      <c r="C47" s="23">
        <v>37636.111734175342</v>
      </c>
      <c r="D47" s="23">
        <v>1</v>
      </c>
      <c r="E47" s="23">
        <v>0</v>
      </c>
      <c r="F47" s="23">
        <v>1</v>
      </c>
      <c r="G47" s="23">
        <v>82.892785703919174</v>
      </c>
      <c r="H47" s="23">
        <v>0</v>
      </c>
      <c r="I47" s="23">
        <v>1</v>
      </c>
      <c r="J47" s="23">
        <v>1</v>
      </c>
      <c r="K47" s="23">
        <f t="shared" si="0"/>
        <v>94.892785703919174</v>
      </c>
      <c r="L47" s="23">
        <f t="shared" si="1"/>
        <v>3571395.4855198585</v>
      </c>
      <c r="M47" s="23">
        <v>0</v>
      </c>
      <c r="N47" s="23">
        <v>0</v>
      </c>
      <c r="O47" s="23">
        <v>15227.52</v>
      </c>
      <c r="P47" s="23">
        <f t="shared" si="5"/>
        <v>15228.52</v>
      </c>
      <c r="Q47" s="23">
        <f t="shared" si="6"/>
        <v>234.52019536500319</v>
      </c>
      <c r="R47" s="23">
        <f t="shared" si="4"/>
        <v>1.530246031884384</v>
      </c>
    </row>
    <row r="48" spans="1:18" x14ac:dyDescent="0.25">
      <c r="A48" s="23" t="s">
        <v>123</v>
      </c>
      <c r="B48" s="23" t="s">
        <v>124</v>
      </c>
      <c r="C48" s="23">
        <v>33874.742547843474</v>
      </c>
      <c r="D48" s="23">
        <v>1</v>
      </c>
      <c r="E48" s="23">
        <v>0</v>
      </c>
      <c r="F48" s="23">
        <v>1</v>
      </c>
      <c r="G48" s="23">
        <v>102.69050012859782</v>
      </c>
      <c r="H48" s="23">
        <v>0</v>
      </c>
      <c r="I48" s="23">
        <v>2</v>
      </c>
      <c r="J48" s="23">
        <v>1</v>
      </c>
      <c r="K48" s="23">
        <f t="shared" si="0"/>
        <v>113.69050012859782</v>
      </c>
      <c r="L48" s="23">
        <f t="shared" si="1"/>
        <v>3851236.4219918167</v>
      </c>
      <c r="M48" s="23">
        <v>0</v>
      </c>
      <c r="N48" s="23">
        <v>0</v>
      </c>
      <c r="O48" s="23">
        <v>16938.09</v>
      </c>
      <c r="P48" s="23">
        <f t="shared" si="5"/>
        <v>16939.09</v>
      </c>
      <c r="Q48" s="23">
        <f t="shared" si="6"/>
        <v>227.35792902640088</v>
      </c>
      <c r="R48" s="23">
        <f t="shared" si="4"/>
        <v>1.4835121903621762</v>
      </c>
    </row>
    <row r="49" spans="1:18" x14ac:dyDescent="0.25">
      <c r="A49" s="23" t="s">
        <v>329</v>
      </c>
      <c r="B49" s="23" t="s">
        <v>330</v>
      </c>
      <c r="C49" s="23">
        <v>414.98128307228632</v>
      </c>
      <c r="D49" s="23">
        <v>2</v>
      </c>
      <c r="E49" s="23">
        <v>1</v>
      </c>
      <c r="F49" s="23">
        <v>1</v>
      </c>
      <c r="G49" s="23">
        <v>17.309332610178856</v>
      </c>
      <c r="H49" s="23">
        <v>0</v>
      </c>
      <c r="I49" s="23">
        <v>4</v>
      </c>
      <c r="J49" s="23">
        <v>0</v>
      </c>
      <c r="K49" s="23">
        <f t="shared" si="0"/>
        <v>31.309332610178856</v>
      </c>
      <c r="L49" s="23">
        <f t="shared" si="1"/>
        <v>12992.787018708997</v>
      </c>
      <c r="M49" s="23">
        <v>1</v>
      </c>
      <c r="N49" s="23">
        <v>0</v>
      </c>
      <c r="O49" s="23">
        <v>17216.169999999998</v>
      </c>
      <c r="P49" s="23">
        <f t="shared" si="5"/>
        <v>17218.169999999998</v>
      </c>
      <c r="Q49" s="23">
        <f t="shared" si="6"/>
        <v>0.75459744088419378</v>
      </c>
      <c r="R49" s="23">
        <f t="shared" si="4"/>
        <v>4.9237539555429871E-3</v>
      </c>
    </row>
    <row r="50" spans="1:18" x14ac:dyDescent="0.25">
      <c r="A50" s="23" t="s">
        <v>307</v>
      </c>
      <c r="B50" s="23" t="s">
        <v>308</v>
      </c>
      <c r="C50" s="23">
        <v>1186.8730474376434</v>
      </c>
      <c r="D50" s="23">
        <v>1</v>
      </c>
      <c r="E50" s="23">
        <v>1</v>
      </c>
      <c r="F50" s="23">
        <v>1</v>
      </c>
      <c r="G50" s="23">
        <v>18.945939600303468</v>
      </c>
      <c r="H50" s="23">
        <v>2</v>
      </c>
      <c r="I50" s="23">
        <v>4</v>
      </c>
      <c r="J50" s="23">
        <v>0</v>
      </c>
      <c r="K50" s="23">
        <f t="shared" si="0"/>
        <v>23.945939600303468</v>
      </c>
      <c r="L50" s="23">
        <f t="shared" si="1"/>
        <v>28420.790307169922</v>
      </c>
      <c r="M50" s="23">
        <v>0</v>
      </c>
      <c r="N50" s="23">
        <v>0</v>
      </c>
      <c r="O50" s="23">
        <v>13618.09</v>
      </c>
      <c r="P50" s="23">
        <f t="shared" si="5"/>
        <v>13619.09</v>
      </c>
      <c r="Q50" s="23">
        <f t="shared" si="6"/>
        <v>2.0868347523344015</v>
      </c>
      <c r="R50" s="23">
        <f t="shared" si="4"/>
        <v>1.3616612394459429E-2</v>
      </c>
    </row>
    <row r="51" spans="1:18" x14ac:dyDescent="0.25">
      <c r="A51" s="23" t="s">
        <v>113</v>
      </c>
      <c r="B51" s="23" t="s">
        <v>114</v>
      </c>
      <c r="C51" s="23">
        <v>34120.191264461217</v>
      </c>
      <c r="D51" s="23">
        <v>1</v>
      </c>
      <c r="E51" s="23">
        <v>0</v>
      </c>
      <c r="F51" s="23">
        <v>1</v>
      </c>
      <c r="G51" s="23">
        <v>134.34604291800071</v>
      </c>
      <c r="H51" s="23">
        <v>0</v>
      </c>
      <c r="I51" s="23">
        <v>1</v>
      </c>
      <c r="J51" s="23">
        <v>0</v>
      </c>
      <c r="K51" s="23">
        <f t="shared" si="0"/>
        <v>147.34604291800071</v>
      </c>
      <c r="L51" s="23">
        <f t="shared" si="1"/>
        <v>5027475.1664236952</v>
      </c>
      <c r="M51" s="23">
        <v>0</v>
      </c>
      <c r="N51" s="23">
        <v>0</v>
      </c>
      <c r="O51" s="23">
        <v>16082.09</v>
      </c>
      <c r="P51" s="23">
        <f t="shared" si="5"/>
        <v>16083.09</v>
      </c>
      <c r="Q51" s="23">
        <f t="shared" si="6"/>
        <v>312.59385891788799</v>
      </c>
      <c r="R51" s="23">
        <f t="shared" si="4"/>
        <v>2.0396772715289462</v>
      </c>
    </row>
    <row r="52" spans="1:18" x14ac:dyDescent="0.25">
      <c r="A52" s="23" t="s">
        <v>323</v>
      </c>
      <c r="B52" s="23" t="s">
        <v>324</v>
      </c>
      <c r="C52" s="23">
        <v>426.16167418793458</v>
      </c>
      <c r="D52" s="23">
        <v>2</v>
      </c>
      <c r="E52" s="23">
        <v>2</v>
      </c>
      <c r="F52" s="23">
        <v>1</v>
      </c>
      <c r="G52" s="23">
        <v>31.426104316427732</v>
      </c>
      <c r="H52" s="23">
        <v>1</v>
      </c>
      <c r="I52" s="23">
        <v>4</v>
      </c>
      <c r="J52" s="23">
        <v>0</v>
      </c>
      <c r="K52" s="23">
        <f t="shared" si="0"/>
        <v>43.426104316427732</v>
      </c>
      <c r="L52" s="23">
        <f t="shared" si="1"/>
        <v>18506.541318948734</v>
      </c>
      <c r="M52" s="23">
        <v>1</v>
      </c>
      <c r="N52" s="23">
        <v>0</v>
      </c>
      <c r="O52" s="23">
        <v>15472.97</v>
      </c>
      <c r="P52" s="23">
        <f t="shared" si="5"/>
        <v>15474.97</v>
      </c>
      <c r="Q52" s="23">
        <f t="shared" si="6"/>
        <v>1.1959015958640782</v>
      </c>
      <c r="R52" s="23">
        <f t="shared" si="4"/>
        <v>7.8032668732302161E-3</v>
      </c>
    </row>
    <row r="53" spans="1:18" x14ac:dyDescent="0.25">
      <c r="A53" s="23" t="s">
        <v>147</v>
      </c>
      <c r="B53" s="23" t="s">
        <v>148</v>
      </c>
      <c r="C53" s="23">
        <v>21676.430922351479</v>
      </c>
      <c r="D53" s="23">
        <v>1</v>
      </c>
      <c r="E53" s="23">
        <v>1</v>
      </c>
      <c r="F53" s="23">
        <v>1</v>
      </c>
      <c r="G53" s="23">
        <v>93.043943649420697</v>
      </c>
      <c r="H53" s="23">
        <v>0</v>
      </c>
      <c r="I53" s="23">
        <v>3</v>
      </c>
      <c r="J53" s="23">
        <v>1</v>
      </c>
      <c r="K53" s="23">
        <f t="shared" si="0"/>
        <v>104.0439436494207</v>
      </c>
      <c r="L53" s="23">
        <f t="shared" si="1"/>
        <v>2255301.3574056975</v>
      </c>
      <c r="M53" s="23">
        <v>0</v>
      </c>
      <c r="N53" s="23">
        <v>0</v>
      </c>
      <c r="O53" s="23">
        <v>15219.61</v>
      </c>
      <c r="P53" s="23">
        <f t="shared" si="5"/>
        <v>15220.61</v>
      </c>
      <c r="Q53" s="23">
        <f t="shared" si="6"/>
        <v>148.1741768172036</v>
      </c>
      <c r="R53" s="23">
        <f t="shared" si="4"/>
        <v>0.96683761391790635</v>
      </c>
    </row>
    <row r="54" spans="1:18" x14ac:dyDescent="0.25">
      <c r="A54" s="23" t="s">
        <v>185</v>
      </c>
      <c r="B54" s="23" t="s">
        <v>186</v>
      </c>
      <c r="C54" s="23">
        <v>5836.1201088262542</v>
      </c>
      <c r="D54" s="23">
        <v>2</v>
      </c>
      <c r="E54" s="23">
        <v>2</v>
      </c>
      <c r="F54" s="23">
        <v>1</v>
      </c>
      <c r="G54" s="23">
        <v>68.532528340088732</v>
      </c>
      <c r="H54" s="23">
        <v>0</v>
      </c>
      <c r="I54" s="23">
        <v>4</v>
      </c>
      <c r="J54" s="23">
        <v>0</v>
      </c>
      <c r="K54" s="23">
        <f t="shared" si="0"/>
        <v>83.532528340088732</v>
      </c>
      <c r="L54" s="23">
        <f t="shared" si="1"/>
        <v>487505.8683866908</v>
      </c>
      <c r="M54" s="23">
        <v>1</v>
      </c>
      <c r="N54" s="23">
        <v>0</v>
      </c>
      <c r="O54" s="23">
        <v>15993.04</v>
      </c>
      <c r="P54" s="23">
        <f t="shared" si="5"/>
        <v>15995.04</v>
      </c>
      <c r="Q54" s="23">
        <f t="shared" si="6"/>
        <v>30.478565129358273</v>
      </c>
      <c r="R54" s="23">
        <f t="shared" si="4"/>
        <v>0.19887286582778524</v>
      </c>
    </row>
    <row r="55" spans="1:18" x14ac:dyDescent="0.25">
      <c r="A55" s="23" t="s">
        <v>355</v>
      </c>
      <c r="B55" s="23" t="s">
        <v>356</v>
      </c>
      <c r="C55" s="23">
        <v>387.36796161538518</v>
      </c>
      <c r="D55" s="23">
        <v>1</v>
      </c>
      <c r="E55" s="23">
        <v>1</v>
      </c>
      <c r="F55" s="23">
        <v>1</v>
      </c>
      <c r="G55" s="23">
        <v>16.321414298263388</v>
      </c>
      <c r="H55" s="23">
        <v>2</v>
      </c>
      <c r="I55" s="23">
        <v>5</v>
      </c>
      <c r="J55" s="23">
        <v>0</v>
      </c>
      <c r="K55" s="23">
        <f t="shared" si="0"/>
        <v>20.321414298263388</v>
      </c>
      <c r="L55" s="23">
        <f t="shared" si="1"/>
        <v>7871.8648338600315</v>
      </c>
      <c r="M55" s="23">
        <v>0</v>
      </c>
      <c r="N55" s="23">
        <v>0</v>
      </c>
      <c r="O55" s="23">
        <v>16778.009999999998</v>
      </c>
      <c r="P55" s="23">
        <f t="shared" si="5"/>
        <v>16779.009999999998</v>
      </c>
      <c r="Q55" s="23">
        <f t="shared" si="6"/>
        <v>0.46914954063797759</v>
      </c>
      <c r="R55" s="23">
        <f t="shared" si="4"/>
        <v>3.0612042677360786E-3</v>
      </c>
    </row>
    <row r="56" spans="1:18" x14ac:dyDescent="0.25">
      <c r="A56" s="23" t="s">
        <v>367</v>
      </c>
      <c r="B56" s="23" t="s">
        <v>368</v>
      </c>
      <c r="C56" s="23">
        <v>370.93407729466537</v>
      </c>
      <c r="D56" s="23">
        <v>1</v>
      </c>
      <c r="E56" s="23">
        <v>1</v>
      </c>
      <c r="F56" s="23">
        <v>1</v>
      </c>
      <c r="G56" s="23">
        <v>4.2685964993566827</v>
      </c>
      <c r="H56" s="23">
        <v>1</v>
      </c>
      <c r="I56" s="23">
        <v>4</v>
      </c>
      <c r="J56" s="23">
        <v>0</v>
      </c>
      <c r="K56" s="23">
        <f t="shared" si="0"/>
        <v>12.268596499356683</v>
      </c>
      <c r="L56" s="23">
        <f t="shared" si="1"/>
        <v>4550.8405221894327</v>
      </c>
      <c r="M56" s="23">
        <v>0</v>
      </c>
      <c r="N56" s="23">
        <v>0</v>
      </c>
      <c r="O56" s="23">
        <v>17007.96</v>
      </c>
      <c r="P56" s="23">
        <f t="shared" si="5"/>
        <v>17008.96</v>
      </c>
      <c r="Q56" s="23">
        <f t="shared" si="6"/>
        <v>0.26755548382672623</v>
      </c>
      <c r="R56" s="23">
        <f t="shared" si="4"/>
        <v>1.7458015366119371E-3</v>
      </c>
    </row>
    <row r="57" spans="1:18" x14ac:dyDescent="0.25">
      <c r="A57" s="23" t="s">
        <v>241</v>
      </c>
      <c r="B57" s="23" t="s">
        <v>242</v>
      </c>
      <c r="C57" s="23">
        <v>1058.9585152401166</v>
      </c>
      <c r="D57" s="23">
        <v>2</v>
      </c>
      <c r="E57" s="23">
        <v>1</v>
      </c>
      <c r="F57" s="23">
        <v>1</v>
      </c>
      <c r="G57" s="23">
        <v>98.692978895081765</v>
      </c>
      <c r="H57" s="23">
        <v>1</v>
      </c>
      <c r="I57" s="23">
        <v>4</v>
      </c>
      <c r="J57" s="23">
        <v>0</v>
      </c>
      <c r="K57" s="23">
        <f t="shared" si="0"/>
        <v>109.69297889508177</v>
      </c>
      <c r="L57" s="23">
        <f t="shared" si="1"/>
        <v>116160.31406300123</v>
      </c>
      <c r="M57" s="23">
        <v>1</v>
      </c>
      <c r="N57" s="23">
        <v>0</v>
      </c>
      <c r="O57" s="23">
        <v>15807.18</v>
      </c>
      <c r="P57" s="23">
        <f t="shared" si="5"/>
        <v>15809.18</v>
      </c>
      <c r="Q57" s="23">
        <f t="shared" si="6"/>
        <v>7.3476495341947672</v>
      </c>
      <c r="R57" s="23">
        <f t="shared" si="4"/>
        <v>4.7943468262420498E-2</v>
      </c>
    </row>
    <row r="58" spans="1:18" x14ac:dyDescent="0.25">
      <c r="A58" s="23" t="s">
        <v>319</v>
      </c>
      <c r="B58" s="23" t="s">
        <v>320</v>
      </c>
      <c r="C58" s="23">
        <v>387.94280237136616</v>
      </c>
      <c r="D58" s="23">
        <v>1</v>
      </c>
      <c r="E58" s="23">
        <v>1</v>
      </c>
      <c r="F58" s="23">
        <v>1</v>
      </c>
      <c r="G58" s="23">
        <v>34.744816618433333</v>
      </c>
      <c r="H58" s="23">
        <v>1</v>
      </c>
      <c r="I58" s="23">
        <v>5</v>
      </c>
      <c r="J58" s="23">
        <v>0</v>
      </c>
      <c r="K58" s="23">
        <f t="shared" si="0"/>
        <v>41.744816618433333</v>
      </c>
      <c r="L58" s="23">
        <f t="shared" si="1"/>
        <v>16194.601143433803</v>
      </c>
      <c r="M58" s="23">
        <v>0</v>
      </c>
      <c r="N58" s="23">
        <v>0</v>
      </c>
      <c r="O58" s="23">
        <v>15557.99</v>
      </c>
      <c r="P58" s="23">
        <f t="shared" si="5"/>
        <v>15558.99</v>
      </c>
      <c r="Q58" s="23">
        <f t="shared" si="6"/>
        <v>1.0408516968925234</v>
      </c>
      <c r="R58" s="23">
        <f t="shared" si="4"/>
        <v>6.7915651207392548E-3</v>
      </c>
    </row>
    <row r="59" spans="1:18" x14ac:dyDescent="0.25">
      <c r="A59" s="23" t="s">
        <v>271</v>
      </c>
      <c r="B59" s="23" t="s">
        <v>272</v>
      </c>
      <c r="C59" s="23">
        <v>1298.9397834796828</v>
      </c>
      <c r="D59" s="23">
        <v>1</v>
      </c>
      <c r="E59" s="23">
        <v>1</v>
      </c>
      <c r="F59" s="23">
        <v>1</v>
      </c>
      <c r="G59" s="23">
        <v>37.244930557857067</v>
      </c>
      <c r="H59" s="23">
        <v>1</v>
      </c>
      <c r="I59" s="23">
        <v>4</v>
      </c>
      <c r="J59" s="23">
        <v>0</v>
      </c>
      <c r="K59" s="23">
        <f t="shared" si="0"/>
        <v>45.244930557857067</v>
      </c>
      <c r="L59" s="23">
        <f t="shared" si="1"/>
        <v>58770.440302376141</v>
      </c>
      <c r="M59" s="23">
        <v>0</v>
      </c>
      <c r="N59" s="23">
        <v>0</v>
      </c>
      <c r="O59" s="23">
        <v>13955.25</v>
      </c>
      <c r="P59" s="23">
        <f t="shared" si="5"/>
        <v>13956.25</v>
      </c>
      <c r="Q59" s="23">
        <f t="shared" si="6"/>
        <v>4.2110481183968576</v>
      </c>
      <c r="R59" s="23">
        <f t="shared" si="4"/>
        <v>2.7477120523551314E-2</v>
      </c>
    </row>
    <row r="60" spans="1:18" x14ac:dyDescent="0.25">
      <c r="A60" s="23" t="s">
        <v>95</v>
      </c>
      <c r="B60" s="23" t="s">
        <v>96</v>
      </c>
      <c r="C60" s="23">
        <v>24928.100372255118</v>
      </c>
      <c r="D60" s="23">
        <v>2</v>
      </c>
      <c r="E60" s="23">
        <v>0</v>
      </c>
      <c r="F60" s="23">
        <v>1</v>
      </c>
      <c r="G60" s="23">
        <v>143.87262695821934</v>
      </c>
      <c r="H60" s="23">
        <v>1</v>
      </c>
      <c r="I60" s="23">
        <v>1</v>
      </c>
      <c r="J60" s="23">
        <v>1</v>
      </c>
      <c r="K60" s="23">
        <f t="shared" si="0"/>
        <v>155.87262695821934</v>
      </c>
      <c r="L60" s="23">
        <f t="shared" si="1"/>
        <v>3885608.4901015707</v>
      </c>
      <c r="M60" s="23">
        <v>1</v>
      </c>
      <c r="N60" s="23">
        <v>0</v>
      </c>
      <c r="O60" s="23">
        <v>7393.6970000000001</v>
      </c>
      <c r="P60" s="23">
        <f t="shared" si="5"/>
        <v>7395.6970000000001</v>
      </c>
      <c r="Q60" s="23">
        <f t="shared" si="6"/>
        <v>525.38773425974193</v>
      </c>
      <c r="R60" s="23">
        <f t="shared" si="4"/>
        <v>3.4281589024792019</v>
      </c>
    </row>
    <row r="61" spans="1:18" x14ac:dyDescent="0.25">
      <c r="A61" s="23" t="s">
        <v>179</v>
      </c>
      <c r="B61" s="23" t="s">
        <v>180</v>
      </c>
      <c r="C61" s="23">
        <v>10206.325094795657</v>
      </c>
      <c r="D61" s="23">
        <v>1</v>
      </c>
      <c r="E61" s="23">
        <v>2</v>
      </c>
      <c r="F61" s="23">
        <v>1</v>
      </c>
      <c r="G61" s="23">
        <v>57.385129967728311</v>
      </c>
      <c r="H61" s="23">
        <v>0</v>
      </c>
      <c r="I61" s="23">
        <v>3</v>
      </c>
      <c r="J61" s="23">
        <v>1</v>
      </c>
      <c r="K61" s="23">
        <f t="shared" si="0"/>
        <v>69.385129967728318</v>
      </c>
      <c r="L61" s="23">
        <f t="shared" si="1"/>
        <v>708167.19319528365</v>
      </c>
      <c r="M61" s="23">
        <v>0</v>
      </c>
      <c r="N61" s="23">
        <v>0</v>
      </c>
      <c r="O61" s="23">
        <v>15733.1</v>
      </c>
      <c r="P61" s="23">
        <f t="shared" si="5"/>
        <v>15734.1</v>
      </c>
      <c r="Q61" s="23">
        <f t="shared" si="6"/>
        <v>45.008433478577331</v>
      </c>
      <c r="R61" s="23">
        <f t="shared" si="4"/>
        <v>0.29368036567055966</v>
      </c>
    </row>
    <row r="62" spans="1:18" x14ac:dyDescent="0.25">
      <c r="A62" s="23" t="s">
        <v>105</v>
      </c>
      <c r="B62" s="23" t="s">
        <v>106</v>
      </c>
      <c r="C62" s="23">
        <v>47032.533872376145</v>
      </c>
      <c r="D62" s="23">
        <v>1</v>
      </c>
      <c r="E62" s="23">
        <v>0</v>
      </c>
      <c r="F62" s="23">
        <v>1</v>
      </c>
      <c r="G62" s="23">
        <v>158.38183596723576</v>
      </c>
      <c r="H62" s="23">
        <v>0</v>
      </c>
      <c r="I62" s="23">
        <v>1</v>
      </c>
      <c r="J62" s="23">
        <v>1</v>
      </c>
      <c r="K62" s="23">
        <f t="shared" si="0"/>
        <v>170.38183596723576</v>
      </c>
      <c r="L62" s="23">
        <f t="shared" si="1"/>
        <v>8013489.4713666523</v>
      </c>
      <c r="M62" s="23">
        <v>0</v>
      </c>
      <c r="N62" s="23">
        <v>0</v>
      </c>
      <c r="O62" s="23">
        <v>16766.689999999999</v>
      </c>
      <c r="P62" s="23">
        <f t="shared" si="5"/>
        <v>16767.689999999999</v>
      </c>
      <c r="Q62" s="23">
        <f t="shared" si="6"/>
        <v>477.91254915654173</v>
      </c>
      <c r="R62" s="23">
        <f t="shared" si="4"/>
        <v>3.1183829639759972</v>
      </c>
    </row>
    <row r="63" spans="1:18" x14ac:dyDescent="0.25">
      <c r="A63" s="23" t="s">
        <v>283</v>
      </c>
      <c r="B63" s="23" t="s">
        <v>284</v>
      </c>
      <c r="C63" s="23">
        <v>640.60123502047315</v>
      </c>
      <c r="D63" s="23">
        <v>2</v>
      </c>
      <c r="E63" s="23">
        <v>0</v>
      </c>
      <c r="F63" s="23">
        <v>1</v>
      </c>
      <c r="G63" s="23">
        <v>57.58374686444828</v>
      </c>
      <c r="H63" s="23">
        <v>3</v>
      </c>
      <c r="I63" s="23">
        <v>4</v>
      </c>
      <c r="J63" s="23">
        <v>0</v>
      </c>
      <c r="K63" s="23">
        <f t="shared" si="0"/>
        <v>61.583746864448273</v>
      </c>
      <c r="L63" s="23">
        <f t="shared" si="1"/>
        <v>39450.624298553754</v>
      </c>
      <c r="M63" s="23">
        <v>1</v>
      </c>
      <c r="N63" s="23">
        <v>0</v>
      </c>
      <c r="O63" s="23">
        <v>10363.85</v>
      </c>
      <c r="P63" s="23">
        <f t="shared" si="5"/>
        <v>10365.85</v>
      </c>
      <c r="Q63" s="23">
        <f t="shared" si="6"/>
        <v>3.805826275563871</v>
      </c>
      <c r="R63" s="23">
        <f t="shared" si="4"/>
        <v>2.4833044962967035E-2</v>
      </c>
    </row>
    <row r="64" spans="1:18" x14ac:dyDescent="0.25">
      <c r="A64" s="23" t="s">
        <v>229</v>
      </c>
      <c r="B64" s="23" t="s">
        <v>230</v>
      </c>
      <c r="C64" s="23">
        <v>1150.3492940893345</v>
      </c>
      <c r="D64" s="23">
        <v>1</v>
      </c>
      <c r="E64" s="23">
        <v>2</v>
      </c>
      <c r="F64" s="23">
        <v>1</v>
      </c>
      <c r="G64" s="23">
        <v>49.623231545913129</v>
      </c>
      <c r="H64" s="23">
        <v>1</v>
      </c>
      <c r="I64" s="23">
        <v>4</v>
      </c>
      <c r="J64" s="23">
        <v>1</v>
      </c>
      <c r="K64" s="23">
        <f t="shared" si="0"/>
        <v>57.623231545913129</v>
      </c>
      <c r="L64" s="23">
        <f t="shared" si="1"/>
        <v>66286.843731987436</v>
      </c>
      <c r="M64" s="23">
        <v>0</v>
      </c>
      <c r="N64" s="23">
        <v>0</v>
      </c>
      <c r="O64" s="23">
        <v>5410.6559999999999</v>
      </c>
      <c r="P64" s="23">
        <f t="shared" si="5"/>
        <v>5411.6559999999999</v>
      </c>
      <c r="Q64" s="23">
        <f t="shared" si="6"/>
        <v>12.24890195015859</v>
      </c>
      <c r="R64" s="23">
        <f t="shared" si="4"/>
        <v>7.9924176998908331E-2</v>
      </c>
    </row>
    <row r="65" spans="1:18" x14ac:dyDescent="0.25">
      <c r="A65" s="23" t="s">
        <v>374</v>
      </c>
      <c r="B65" s="23" t="s">
        <v>375</v>
      </c>
      <c r="C65" s="23">
        <v>2354.6159933079657</v>
      </c>
      <c r="D65" s="23">
        <v>4</v>
      </c>
      <c r="E65" s="23">
        <v>2</v>
      </c>
      <c r="F65" s="23">
        <v>1</v>
      </c>
      <c r="G65" s="23">
        <v>7.0993899768989444</v>
      </c>
      <c r="H65" s="23">
        <v>1</v>
      </c>
      <c r="I65" s="23">
        <v>4</v>
      </c>
      <c r="J65" s="23">
        <v>0</v>
      </c>
      <c r="K65" s="23">
        <f t="shared" si="0"/>
        <v>25.099389976898944</v>
      </c>
      <c r="L65" s="23">
        <f t="shared" si="1"/>
        <v>59099.425061879905</v>
      </c>
      <c r="M65" s="23">
        <v>0</v>
      </c>
      <c r="N65" s="23">
        <v>0</v>
      </c>
      <c r="O65" s="23">
        <v>12821.57</v>
      </c>
      <c r="P65" s="23">
        <f t="shared" si="5"/>
        <v>12822.57</v>
      </c>
      <c r="Q65" s="23">
        <f t="shared" si="6"/>
        <v>4.6090155921847105</v>
      </c>
      <c r="R65" s="23">
        <f t="shared" si="4"/>
        <v>3.0073861271763196E-2</v>
      </c>
    </row>
    <row r="66" spans="1:18" x14ac:dyDescent="0.25">
      <c r="A66" s="23" t="s">
        <v>107</v>
      </c>
      <c r="B66" s="23" t="s">
        <v>108</v>
      </c>
      <c r="C66" s="23">
        <v>47425.636318742014</v>
      </c>
      <c r="D66" s="23">
        <v>2</v>
      </c>
      <c r="E66" s="23">
        <v>0</v>
      </c>
      <c r="F66" s="23">
        <v>1</v>
      </c>
      <c r="G66" s="23">
        <v>128.87485833297956</v>
      </c>
      <c r="H66" s="23">
        <v>0</v>
      </c>
      <c r="I66" s="23">
        <v>2</v>
      </c>
      <c r="J66" s="23">
        <v>1</v>
      </c>
      <c r="K66" s="23">
        <f t="shared" ref="K66:K129" si="7">(3*D66)+E66+F66+G66-(3*H66)-I66-J66+10</f>
        <v>142.87485833297956</v>
      </c>
      <c r="L66" s="23">
        <f t="shared" ref="L66:L129" si="8">K66*C66</f>
        <v>6775931.0703916755</v>
      </c>
      <c r="M66" s="23">
        <v>1</v>
      </c>
      <c r="N66" s="23">
        <v>0</v>
      </c>
      <c r="O66" s="23">
        <v>17255.5</v>
      </c>
      <c r="P66" s="23">
        <f t="shared" ref="P66:P97" si="9">O66+N66+M66+1</f>
        <v>17257.5</v>
      </c>
      <c r="Q66" s="23">
        <f t="shared" ref="Q66:Q97" si="10">L66/P66</f>
        <v>392.63688659375202</v>
      </c>
      <c r="R66" s="23">
        <f t="shared" ref="R66:R129" si="11">(Q66/$Q$146)*100</f>
        <v>2.5619586268312835</v>
      </c>
    </row>
    <row r="67" spans="1:18" x14ac:dyDescent="0.25">
      <c r="A67" s="23" t="s">
        <v>149</v>
      </c>
      <c r="B67" s="23" t="s">
        <v>150</v>
      </c>
      <c r="C67" s="23">
        <v>19682.915667500209</v>
      </c>
      <c r="D67" s="23">
        <v>2</v>
      </c>
      <c r="E67" s="23">
        <v>2</v>
      </c>
      <c r="F67" s="23">
        <v>1</v>
      </c>
      <c r="G67" s="23">
        <v>84.588642254970182</v>
      </c>
      <c r="H67" s="23">
        <v>4</v>
      </c>
      <c r="I67" s="23">
        <v>2</v>
      </c>
      <c r="J67" s="23">
        <v>1</v>
      </c>
      <c r="K67" s="23">
        <f t="shared" si="7"/>
        <v>88.588642254970182</v>
      </c>
      <c r="L67" s="23">
        <f t="shared" si="8"/>
        <v>1743682.7746029235</v>
      </c>
      <c r="M67" s="23">
        <v>1</v>
      </c>
      <c r="N67" s="23">
        <v>0</v>
      </c>
      <c r="O67" s="23">
        <v>14058.72</v>
      </c>
      <c r="P67" s="23">
        <f t="shared" si="9"/>
        <v>14060.72</v>
      </c>
      <c r="Q67" s="23">
        <f t="shared" si="10"/>
        <v>124.01091655355654</v>
      </c>
      <c r="R67" s="23">
        <f t="shared" si="11"/>
        <v>0.80917215965590916</v>
      </c>
    </row>
    <row r="68" spans="1:18" x14ac:dyDescent="0.25">
      <c r="A68" s="23" t="s">
        <v>127</v>
      </c>
      <c r="B68" s="23" t="s">
        <v>128</v>
      </c>
      <c r="C68" s="23">
        <v>31188.62271811039</v>
      </c>
      <c r="D68" s="23">
        <v>1</v>
      </c>
      <c r="E68" s="23">
        <v>0</v>
      </c>
      <c r="F68" s="23">
        <v>1</v>
      </c>
      <c r="G68" s="23">
        <v>100.28274359979461</v>
      </c>
      <c r="H68" s="23">
        <v>0</v>
      </c>
      <c r="I68" s="23">
        <v>3</v>
      </c>
      <c r="J68" s="23">
        <v>1</v>
      </c>
      <c r="K68" s="23">
        <f t="shared" si="7"/>
        <v>110.28274359979461</v>
      </c>
      <c r="L68" s="23">
        <f t="shared" si="8"/>
        <v>3439566.8824520973</v>
      </c>
      <c r="M68" s="23">
        <v>0</v>
      </c>
      <c r="N68" s="23">
        <v>0</v>
      </c>
      <c r="O68" s="23">
        <v>16232.27</v>
      </c>
      <c r="P68" s="23">
        <f t="shared" si="9"/>
        <v>16233.27</v>
      </c>
      <c r="Q68" s="23">
        <f t="shared" si="10"/>
        <v>211.88379682295047</v>
      </c>
      <c r="R68" s="23">
        <f t="shared" si="11"/>
        <v>1.382543361795705</v>
      </c>
    </row>
    <row r="69" spans="1:18" x14ac:dyDescent="0.25">
      <c r="A69" s="23" t="s">
        <v>207</v>
      </c>
      <c r="B69" s="23" t="s">
        <v>208</v>
      </c>
      <c r="C69" s="23">
        <v>3862.0633717220562</v>
      </c>
      <c r="D69" s="23">
        <v>2</v>
      </c>
      <c r="E69" s="23">
        <v>1</v>
      </c>
      <c r="F69" s="23">
        <v>1</v>
      </c>
      <c r="G69" s="23">
        <v>57.577127198635978</v>
      </c>
      <c r="H69" s="23">
        <v>1</v>
      </c>
      <c r="I69" s="23">
        <v>4</v>
      </c>
      <c r="J69" s="23">
        <v>0</v>
      </c>
      <c r="K69" s="23">
        <f t="shared" si="7"/>
        <v>68.577127198635978</v>
      </c>
      <c r="L69" s="23">
        <f t="shared" si="8"/>
        <v>264849.21109177638</v>
      </c>
      <c r="M69" s="23">
        <v>1</v>
      </c>
      <c r="N69" s="23">
        <v>0</v>
      </c>
      <c r="O69" s="23">
        <v>15126.16</v>
      </c>
      <c r="P69" s="23">
        <f t="shared" si="9"/>
        <v>15128.16</v>
      </c>
      <c r="Q69" s="23">
        <f t="shared" si="10"/>
        <v>17.507033974506903</v>
      </c>
      <c r="R69" s="23">
        <f t="shared" si="11"/>
        <v>0.11423352785400287</v>
      </c>
    </row>
    <row r="70" spans="1:18" x14ac:dyDescent="0.25">
      <c r="A70" s="23" t="s">
        <v>91</v>
      </c>
      <c r="B70" s="23" t="s">
        <v>92</v>
      </c>
      <c r="C70" s="23">
        <v>36441.504493942208</v>
      </c>
      <c r="D70" s="23">
        <v>1</v>
      </c>
      <c r="E70" s="23">
        <v>0</v>
      </c>
      <c r="F70" s="23">
        <v>1</v>
      </c>
      <c r="G70" s="23">
        <v>308.57443362292702</v>
      </c>
      <c r="H70" s="23">
        <v>0</v>
      </c>
      <c r="I70" s="23">
        <v>2</v>
      </c>
      <c r="J70" s="23">
        <v>1</v>
      </c>
      <c r="K70" s="23">
        <f t="shared" si="7"/>
        <v>319.57443362292702</v>
      </c>
      <c r="L70" s="23">
        <f t="shared" si="8"/>
        <v>11645773.15901893</v>
      </c>
      <c r="M70" s="23">
        <v>0</v>
      </c>
      <c r="N70" s="23">
        <v>0</v>
      </c>
      <c r="O70" s="23">
        <v>7958.28</v>
      </c>
      <c r="P70" s="23">
        <f t="shared" si="9"/>
        <v>7959.28</v>
      </c>
      <c r="Q70" s="23">
        <f t="shared" si="10"/>
        <v>1463.1691759831203</v>
      </c>
      <c r="R70" s="23">
        <f t="shared" si="11"/>
        <v>9.5471898359924143</v>
      </c>
    </row>
    <row r="71" spans="1:18" x14ac:dyDescent="0.25">
      <c r="A71" s="23" t="s">
        <v>219</v>
      </c>
      <c r="B71" s="23" t="s">
        <v>220</v>
      </c>
      <c r="C71" s="23">
        <v>2156.4398362068214</v>
      </c>
      <c r="D71" s="23">
        <v>1</v>
      </c>
      <c r="E71" s="23">
        <v>1</v>
      </c>
      <c r="F71" s="23">
        <v>1</v>
      </c>
      <c r="G71" s="23">
        <v>90.741493963246398</v>
      </c>
      <c r="H71" s="23">
        <v>0</v>
      </c>
      <c r="I71" s="23">
        <v>3</v>
      </c>
      <c r="J71" s="23">
        <v>0</v>
      </c>
      <c r="K71" s="23">
        <f t="shared" si="7"/>
        <v>102.7414939632464</v>
      </c>
      <c r="L71" s="23">
        <f t="shared" si="8"/>
        <v>221555.85041374719</v>
      </c>
      <c r="M71" s="23">
        <v>0</v>
      </c>
      <c r="N71" s="23">
        <v>0</v>
      </c>
      <c r="O71" s="23">
        <v>13951.52</v>
      </c>
      <c r="P71" s="23">
        <f t="shared" si="9"/>
        <v>13952.52</v>
      </c>
      <c r="Q71" s="23">
        <f t="shared" si="10"/>
        <v>15.879271301080177</v>
      </c>
      <c r="R71" s="23">
        <f t="shared" si="11"/>
        <v>0.10361236421398455</v>
      </c>
    </row>
    <row r="72" spans="1:18" x14ac:dyDescent="0.25">
      <c r="A72" s="23" t="s">
        <v>265</v>
      </c>
      <c r="B72" s="23" t="s">
        <v>266</v>
      </c>
      <c r="C72" s="23">
        <v>2874.2882912764935</v>
      </c>
      <c r="D72" s="23">
        <v>1</v>
      </c>
      <c r="E72" s="23">
        <v>1</v>
      </c>
      <c r="F72" s="23">
        <v>1</v>
      </c>
      <c r="G72" s="23">
        <v>21.12119508546985</v>
      </c>
      <c r="H72" s="23">
        <v>0</v>
      </c>
      <c r="I72" s="23">
        <v>4</v>
      </c>
      <c r="J72" s="23">
        <v>0</v>
      </c>
      <c r="K72" s="23">
        <f t="shared" si="7"/>
        <v>32.12119508546985</v>
      </c>
      <c r="L72" s="23">
        <f t="shared" si="8"/>
        <v>92325.574935974029</v>
      </c>
      <c r="M72" s="23">
        <v>0</v>
      </c>
      <c r="N72" s="23">
        <v>0</v>
      </c>
      <c r="O72" s="23">
        <v>12234.77</v>
      </c>
      <c r="P72" s="23">
        <f t="shared" si="9"/>
        <v>12235.77</v>
      </c>
      <c r="Q72" s="23">
        <f t="shared" si="10"/>
        <v>7.5455467809524066</v>
      </c>
      <c r="R72" s="23">
        <f t="shared" si="11"/>
        <v>4.9234749280246709E-2</v>
      </c>
    </row>
    <row r="73" spans="1:18" x14ac:dyDescent="0.25">
      <c r="A73" s="23" t="s">
        <v>301</v>
      </c>
      <c r="B73" s="23" t="s">
        <v>302</v>
      </c>
      <c r="C73" s="23">
        <v>467.37875249326152</v>
      </c>
      <c r="D73" s="23">
        <v>2</v>
      </c>
      <c r="E73" s="23">
        <v>1</v>
      </c>
      <c r="F73" s="23">
        <v>1</v>
      </c>
      <c r="G73" s="23">
        <v>40.224477231809608</v>
      </c>
      <c r="H73" s="23">
        <v>1</v>
      </c>
      <c r="I73" s="23">
        <v>4</v>
      </c>
      <c r="J73" s="23">
        <v>0</v>
      </c>
      <c r="K73" s="23">
        <f t="shared" si="7"/>
        <v>51.224477231809608</v>
      </c>
      <c r="L73" s="23">
        <f t="shared" si="8"/>
        <v>23941.232265722654</v>
      </c>
      <c r="M73" s="23">
        <v>1</v>
      </c>
      <c r="N73" s="23">
        <v>0</v>
      </c>
      <c r="O73" s="23">
        <v>11937.66</v>
      </c>
      <c r="P73" s="23">
        <f t="shared" si="9"/>
        <v>11939.66</v>
      </c>
      <c r="Q73" s="23">
        <f t="shared" si="10"/>
        <v>2.0051854295451172</v>
      </c>
      <c r="R73" s="23">
        <f t="shared" si="11"/>
        <v>1.3083849951506962E-2</v>
      </c>
    </row>
    <row r="74" spans="1:18" x14ac:dyDescent="0.25">
      <c r="A74" s="23" t="s">
        <v>119</v>
      </c>
      <c r="B74" s="23" t="s">
        <v>120</v>
      </c>
      <c r="C74" s="23">
        <v>15921.939197441279</v>
      </c>
      <c r="D74" s="23">
        <v>1</v>
      </c>
      <c r="E74" s="23">
        <v>1</v>
      </c>
      <c r="F74" s="23">
        <v>1</v>
      </c>
      <c r="G74" s="23">
        <v>121.43212362637897</v>
      </c>
      <c r="H74" s="23">
        <v>0</v>
      </c>
      <c r="I74" s="23">
        <v>3</v>
      </c>
      <c r="J74" s="23">
        <v>1</v>
      </c>
      <c r="K74" s="23">
        <f t="shared" si="7"/>
        <v>132.43212362637897</v>
      </c>
      <c r="L74" s="23">
        <f t="shared" si="8"/>
        <v>2108576.2201672327</v>
      </c>
      <c r="M74" s="23">
        <v>0</v>
      </c>
      <c r="N74" s="23">
        <v>0</v>
      </c>
      <c r="O74" s="23">
        <v>8418.7860000000001</v>
      </c>
      <c r="P74" s="23">
        <f t="shared" si="9"/>
        <v>8419.7860000000001</v>
      </c>
      <c r="Q74" s="23">
        <f t="shared" si="10"/>
        <v>250.43109411180197</v>
      </c>
      <c r="R74" s="23">
        <f t="shared" si="11"/>
        <v>1.6340647654186493</v>
      </c>
    </row>
    <row r="75" spans="1:18" x14ac:dyDescent="0.25">
      <c r="A75" s="23" t="s">
        <v>133</v>
      </c>
      <c r="B75" s="23" t="s">
        <v>134</v>
      </c>
      <c r="C75" s="23">
        <v>27438.168629616346</v>
      </c>
      <c r="D75" s="23">
        <v>2</v>
      </c>
      <c r="E75" s="23">
        <v>1</v>
      </c>
      <c r="F75" s="23">
        <v>1</v>
      </c>
      <c r="G75" s="23">
        <v>70.159735114460247</v>
      </c>
      <c r="H75" s="23">
        <v>2</v>
      </c>
      <c r="I75" s="23">
        <v>3</v>
      </c>
      <c r="J75" s="23">
        <v>0</v>
      </c>
      <c r="K75" s="23">
        <f t="shared" si="7"/>
        <v>79.159735114460247</v>
      </c>
      <c r="L75" s="23">
        <f t="shared" si="8"/>
        <v>2171998.1607463225</v>
      </c>
      <c r="M75" s="23">
        <v>0</v>
      </c>
      <c r="N75" s="23">
        <v>0</v>
      </c>
      <c r="O75" s="23">
        <v>12784.28</v>
      </c>
      <c r="P75" s="23">
        <f t="shared" si="9"/>
        <v>12785.28</v>
      </c>
      <c r="Q75" s="23">
        <f t="shared" si="10"/>
        <v>169.8827214379601</v>
      </c>
      <c r="R75" s="23">
        <f t="shared" si="11"/>
        <v>1.1084860302182407</v>
      </c>
    </row>
    <row r="76" spans="1:18" x14ac:dyDescent="0.25">
      <c r="A76" s="23" t="s">
        <v>335</v>
      </c>
      <c r="B76" s="23" t="s">
        <v>336</v>
      </c>
      <c r="C76" s="23">
        <v>433.23511893516621</v>
      </c>
      <c r="D76" s="23">
        <v>1</v>
      </c>
      <c r="E76" s="23">
        <v>1</v>
      </c>
      <c r="F76" s="23">
        <v>1</v>
      </c>
      <c r="G76" s="23">
        <v>8.3837961997347961</v>
      </c>
      <c r="H76" s="23">
        <v>1</v>
      </c>
      <c r="I76" s="23">
        <v>4</v>
      </c>
      <c r="J76" s="23">
        <v>0</v>
      </c>
      <c r="K76" s="23">
        <f t="shared" si="7"/>
        <v>16.383796199734796</v>
      </c>
      <c r="L76" s="23">
        <f t="shared" si="8"/>
        <v>7098.0358952016286</v>
      </c>
      <c r="M76" s="23">
        <v>0</v>
      </c>
      <c r="N76" s="23">
        <v>0</v>
      </c>
      <c r="O76" s="23">
        <v>11522.59</v>
      </c>
      <c r="P76" s="23">
        <f t="shared" si="9"/>
        <v>11523.59</v>
      </c>
      <c r="Q76" s="23">
        <f t="shared" si="10"/>
        <v>0.61595699735947118</v>
      </c>
      <c r="R76" s="23">
        <f t="shared" si="11"/>
        <v>4.0191240227894142E-3</v>
      </c>
    </row>
    <row r="77" spans="1:18" x14ac:dyDescent="0.25">
      <c r="A77" s="23" t="s">
        <v>331</v>
      </c>
      <c r="B77" s="23" t="s">
        <v>332</v>
      </c>
      <c r="C77" s="23">
        <v>418.17325432886747</v>
      </c>
      <c r="D77" s="23">
        <v>1</v>
      </c>
      <c r="E77" s="23">
        <v>1</v>
      </c>
      <c r="F77" s="23">
        <v>1</v>
      </c>
      <c r="G77" s="23">
        <v>8.6489943342553257</v>
      </c>
      <c r="H77" s="23">
        <v>1</v>
      </c>
      <c r="I77" s="23">
        <v>4</v>
      </c>
      <c r="J77" s="23">
        <v>0</v>
      </c>
      <c r="K77" s="23">
        <f t="shared" si="7"/>
        <v>16.648994334255327</v>
      </c>
      <c r="L77" s="23">
        <f t="shared" si="8"/>
        <v>6962.1641420584265</v>
      </c>
      <c r="M77" s="23">
        <v>0</v>
      </c>
      <c r="N77" s="23">
        <v>0</v>
      </c>
      <c r="O77" s="23">
        <v>7696.2079999999996</v>
      </c>
      <c r="P77" s="23">
        <f t="shared" si="9"/>
        <v>7697.2079999999996</v>
      </c>
      <c r="Q77" s="23">
        <f t="shared" si="10"/>
        <v>0.90450513251797626</v>
      </c>
      <c r="R77" s="23">
        <f t="shared" si="11"/>
        <v>5.9019027666273212E-3</v>
      </c>
    </row>
    <row r="78" spans="1:18" x14ac:dyDescent="0.25">
      <c r="A78" s="23" t="s">
        <v>205</v>
      </c>
      <c r="B78" s="23" t="s">
        <v>206</v>
      </c>
      <c r="C78" s="23">
        <v>6746.0638468691568</v>
      </c>
      <c r="D78" s="23">
        <v>1</v>
      </c>
      <c r="E78" s="23">
        <v>1</v>
      </c>
      <c r="F78" s="23">
        <v>1</v>
      </c>
      <c r="G78" s="23">
        <v>48.618868746699569</v>
      </c>
      <c r="H78" s="23">
        <v>0</v>
      </c>
      <c r="I78" s="23">
        <v>3</v>
      </c>
      <c r="J78" s="23">
        <v>1</v>
      </c>
      <c r="K78" s="23">
        <f t="shared" si="7"/>
        <v>59.618868746699569</v>
      </c>
      <c r="L78" s="23">
        <f t="shared" si="8"/>
        <v>402192.69504334743</v>
      </c>
      <c r="M78" s="23">
        <v>0</v>
      </c>
      <c r="N78" s="23">
        <v>0</v>
      </c>
      <c r="O78" s="23">
        <v>15328.11</v>
      </c>
      <c r="P78" s="23">
        <f t="shared" si="9"/>
        <v>15329.11</v>
      </c>
      <c r="Q78" s="23">
        <f t="shared" si="10"/>
        <v>26.237185005740542</v>
      </c>
      <c r="R78" s="23">
        <f t="shared" si="11"/>
        <v>0.17119782874290709</v>
      </c>
    </row>
    <row r="79" spans="1:18" x14ac:dyDescent="0.25">
      <c r="A79" s="23" t="s">
        <v>159</v>
      </c>
      <c r="B79" s="23" t="s">
        <v>160</v>
      </c>
      <c r="C79" s="23">
        <v>5424.2179439643287</v>
      </c>
      <c r="D79" s="23">
        <v>1</v>
      </c>
      <c r="E79" s="23">
        <v>2</v>
      </c>
      <c r="F79" s="23">
        <v>1</v>
      </c>
      <c r="G79" s="23">
        <v>184.73686547415099</v>
      </c>
      <c r="H79" s="23">
        <v>4</v>
      </c>
      <c r="I79" s="23">
        <v>4</v>
      </c>
      <c r="J79" s="23">
        <v>1</v>
      </c>
      <c r="K79" s="23">
        <f t="shared" si="7"/>
        <v>183.73686547415099</v>
      </c>
      <c r="L79" s="23">
        <f t="shared" si="8"/>
        <v>996628.80267264973</v>
      </c>
      <c r="M79" s="23">
        <v>0</v>
      </c>
      <c r="N79" s="23">
        <v>0</v>
      </c>
      <c r="O79" s="23">
        <v>14070.28</v>
      </c>
      <c r="P79" s="23">
        <f t="shared" si="9"/>
        <v>14071.28</v>
      </c>
      <c r="Q79" s="23">
        <f t="shared" si="10"/>
        <v>70.827160192438043</v>
      </c>
      <c r="R79" s="23">
        <f t="shared" si="11"/>
        <v>0.46214775092367855</v>
      </c>
    </row>
    <row r="80" spans="1:18" x14ac:dyDescent="0.25">
      <c r="A80" s="23" t="s">
        <v>333</v>
      </c>
      <c r="B80" s="23" t="s">
        <v>334</v>
      </c>
      <c r="C80" s="23">
        <v>645.49595921718844</v>
      </c>
      <c r="D80" s="23">
        <v>2</v>
      </c>
      <c r="E80" s="23">
        <v>1</v>
      </c>
      <c r="F80" s="23">
        <v>1</v>
      </c>
      <c r="G80" s="23">
        <v>-1.8416908834435488</v>
      </c>
      <c r="H80" s="23">
        <v>1</v>
      </c>
      <c r="I80" s="23">
        <v>4</v>
      </c>
      <c r="J80" s="23">
        <v>0</v>
      </c>
      <c r="K80" s="23">
        <f t="shared" si="7"/>
        <v>9.1583091165564507</v>
      </c>
      <c r="L80" s="23">
        <f t="shared" si="8"/>
        <v>5911.6515279991281</v>
      </c>
      <c r="M80" s="23">
        <v>1</v>
      </c>
      <c r="N80" s="23">
        <v>0</v>
      </c>
      <c r="O80" s="23">
        <v>10594.58</v>
      </c>
      <c r="P80" s="23">
        <f t="shared" si="9"/>
        <v>10596.58</v>
      </c>
      <c r="Q80" s="23">
        <f t="shared" si="10"/>
        <v>0.55788297054324398</v>
      </c>
      <c r="R80" s="23">
        <f t="shared" si="11"/>
        <v>3.6401905626975563E-3</v>
      </c>
    </row>
    <row r="81" spans="1:18" x14ac:dyDescent="0.25">
      <c r="A81" s="23" t="s">
        <v>303</v>
      </c>
      <c r="B81" s="23" t="s">
        <v>304</v>
      </c>
      <c r="C81" s="23">
        <v>146.64132969472215</v>
      </c>
      <c r="D81" s="23">
        <v>2</v>
      </c>
      <c r="E81" s="23">
        <v>1</v>
      </c>
      <c r="F81" s="23">
        <v>1</v>
      </c>
      <c r="G81" s="23">
        <v>231.53943220094436</v>
      </c>
      <c r="H81" s="23">
        <v>2</v>
      </c>
      <c r="I81" s="23">
        <v>4</v>
      </c>
      <c r="J81" s="23">
        <v>0</v>
      </c>
      <c r="K81" s="23">
        <f t="shared" si="7"/>
        <v>239.53943220094436</v>
      </c>
      <c r="L81" s="23">
        <f t="shared" si="8"/>
        <v>35126.380852265225</v>
      </c>
      <c r="M81" s="23">
        <v>1</v>
      </c>
      <c r="N81" s="23">
        <v>0</v>
      </c>
      <c r="O81" s="23">
        <v>16209.48</v>
      </c>
      <c r="P81" s="23">
        <f t="shared" si="9"/>
        <v>16211.48</v>
      </c>
      <c r="Q81" s="23">
        <f t="shared" si="10"/>
        <v>2.1667596574936541</v>
      </c>
      <c r="R81" s="23">
        <f t="shared" si="11"/>
        <v>1.4138122999455853E-2</v>
      </c>
    </row>
    <row r="82" spans="1:18" x14ac:dyDescent="0.25">
      <c r="A82" s="23" t="s">
        <v>263</v>
      </c>
      <c r="B82" s="23" t="s">
        <v>264</v>
      </c>
      <c r="C82" s="23">
        <v>5807.6462878378425</v>
      </c>
      <c r="D82" s="23">
        <v>1</v>
      </c>
      <c r="E82" s="23">
        <v>1</v>
      </c>
      <c r="F82" s="23">
        <v>1</v>
      </c>
      <c r="G82" s="23">
        <v>-23.615039829071737</v>
      </c>
      <c r="H82" s="23">
        <v>3</v>
      </c>
      <c r="I82" s="23">
        <v>4</v>
      </c>
      <c r="J82" s="23">
        <v>0</v>
      </c>
      <c r="K82" s="23">
        <f t="shared" si="7"/>
        <v>-21.615039829071737</v>
      </c>
      <c r="L82" s="23">
        <f t="shared" si="8"/>
        <v>-125532.50582477558</v>
      </c>
      <c r="M82" s="23">
        <v>0</v>
      </c>
      <c r="N82" s="23">
        <v>0</v>
      </c>
      <c r="O82" s="23">
        <v>15999.32</v>
      </c>
      <c r="P82" s="23">
        <f t="shared" si="9"/>
        <v>16000.32</v>
      </c>
      <c r="Q82" s="23">
        <f t="shared" si="10"/>
        <v>-7.8456247015544429</v>
      </c>
      <c r="R82" s="23">
        <f t="shared" si="11"/>
        <v>-5.1192759960489845E-2</v>
      </c>
    </row>
    <row r="83" spans="1:18" x14ac:dyDescent="0.25">
      <c r="A83" s="23" t="s">
        <v>376</v>
      </c>
      <c r="B83" s="23" t="s">
        <v>377</v>
      </c>
      <c r="C83" s="23">
        <v>6706.8346866357851</v>
      </c>
      <c r="D83" s="23">
        <v>1</v>
      </c>
      <c r="E83" s="23">
        <v>1</v>
      </c>
      <c r="F83" s="23">
        <v>1</v>
      </c>
      <c r="G83" s="23">
        <v>30.376324007536766</v>
      </c>
      <c r="H83" s="23">
        <v>0</v>
      </c>
      <c r="I83" s="23">
        <v>3</v>
      </c>
      <c r="J83" s="23">
        <v>1</v>
      </c>
      <c r="K83" s="23">
        <f t="shared" si="7"/>
        <v>41.376324007536766</v>
      </c>
      <c r="L83" s="23">
        <f t="shared" si="8"/>
        <v>277504.16505922854</v>
      </c>
      <c r="M83" s="23">
        <v>0</v>
      </c>
      <c r="N83" s="23">
        <v>0</v>
      </c>
      <c r="O83" s="23">
        <v>15273.62</v>
      </c>
      <c r="P83" s="23">
        <f t="shared" si="9"/>
        <v>15274.62</v>
      </c>
      <c r="Q83" s="23">
        <f t="shared" si="10"/>
        <v>18.16766407669903</v>
      </c>
      <c r="R83" s="23">
        <f t="shared" si="11"/>
        <v>0.11854414422053577</v>
      </c>
    </row>
    <row r="84" spans="1:18" x14ac:dyDescent="0.25">
      <c r="A84" s="23" t="s">
        <v>101</v>
      </c>
      <c r="B84" s="23" t="s">
        <v>102</v>
      </c>
      <c r="C84" s="23">
        <v>74674.133165676161</v>
      </c>
      <c r="D84" s="23">
        <v>1</v>
      </c>
      <c r="E84" s="23">
        <v>0</v>
      </c>
      <c r="F84" s="23">
        <v>1</v>
      </c>
      <c r="G84" s="23">
        <v>97.745998330369133</v>
      </c>
      <c r="H84" s="23">
        <v>0</v>
      </c>
      <c r="I84" s="23">
        <v>1</v>
      </c>
      <c r="J84" s="23">
        <v>1</v>
      </c>
      <c r="K84" s="23">
        <f t="shared" si="7"/>
        <v>109.74599833036913</v>
      </c>
      <c r="L84" s="23">
        <f t="shared" si="8"/>
        <v>8195187.2937220586</v>
      </c>
      <c r="M84" s="23">
        <v>0</v>
      </c>
      <c r="N84" s="23">
        <v>0</v>
      </c>
      <c r="O84" s="23">
        <v>16649.03</v>
      </c>
      <c r="P84" s="23">
        <f t="shared" si="9"/>
        <v>16650.03</v>
      </c>
      <c r="Q84" s="23">
        <f t="shared" si="10"/>
        <v>492.20255421293894</v>
      </c>
      <c r="R84" s="23">
        <f t="shared" si="11"/>
        <v>3.2116253540359492</v>
      </c>
    </row>
    <row r="85" spans="1:18" x14ac:dyDescent="0.25">
      <c r="A85" s="23" t="s">
        <v>161</v>
      </c>
      <c r="B85" s="23" t="s">
        <v>162</v>
      </c>
      <c r="C85" s="23">
        <v>22369.808655436835</v>
      </c>
      <c r="D85" s="23">
        <v>1</v>
      </c>
      <c r="E85" s="23">
        <v>1</v>
      </c>
      <c r="F85" s="23">
        <v>1</v>
      </c>
      <c r="G85" s="23">
        <v>4.0688235066955167</v>
      </c>
      <c r="H85" s="23">
        <v>0</v>
      </c>
      <c r="I85" s="23">
        <v>2</v>
      </c>
      <c r="J85" s="23">
        <v>0</v>
      </c>
      <c r="K85" s="23">
        <f t="shared" si="7"/>
        <v>17.068823506695516</v>
      </c>
      <c r="L85" s="23">
        <f t="shared" si="8"/>
        <v>381826.31581820105</v>
      </c>
      <c r="M85" s="23">
        <v>0</v>
      </c>
      <c r="N85" s="23">
        <v>0</v>
      </c>
      <c r="O85" s="23">
        <v>7425.2330000000002</v>
      </c>
      <c r="P85" s="23">
        <f t="shared" si="9"/>
        <v>7426.2330000000002</v>
      </c>
      <c r="Q85" s="23">
        <f t="shared" si="10"/>
        <v>51.41588148637419</v>
      </c>
      <c r="R85" s="23">
        <f t="shared" si="11"/>
        <v>0.33548901192883329</v>
      </c>
    </row>
    <row r="86" spans="1:18" x14ac:dyDescent="0.25">
      <c r="A86" s="23" t="s">
        <v>275</v>
      </c>
      <c r="B86" s="23" t="s">
        <v>276</v>
      </c>
      <c r="C86" s="23">
        <v>2787.773056349009</v>
      </c>
      <c r="D86" s="23">
        <v>1</v>
      </c>
      <c r="E86" s="23">
        <v>2</v>
      </c>
      <c r="F86" s="23">
        <v>1</v>
      </c>
      <c r="G86" s="23">
        <v>19.663455643977976</v>
      </c>
      <c r="H86" s="23">
        <v>1</v>
      </c>
      <c r="I86" s="23">
        <v>4</v>
      </c>
      <c r="J86" s="23">
        <v>0</v>
      </c>
      <c r="K86" s="23">
        <f t="shared" si="7"/>
        <v>28.663455643977976</v>
      </c>
      <c r="L86" s="23">
        <f t="shared" si="8"/>
        <v>79907.209346136733</v>
      </c>
      <c r="M86" s="23">
        <v>0</v>
      </c>
      <c r="N86" s="23">
        <v>0</v>
      </c>
      <c r="O86" s="23">
        <v>15495.59</v>
      </c>
      <c r="P86" s="23">
        <f t="shared" si="9"/>
        <v>15496.59</v>
      </c>
      <c r="Q86" s="23">
        <f t="shared" si="10"/>
        <v>5.1564382451969584</v>
      </c>
      <c r="R86" s="23">
        <f t="shared" si="11"/>
        <v>3.3645798184197731E-2</v>
      </c>
    </row>
    <row r="87" spans="1:18" x14ac:dyDescent="0.25">
      <c r="A87" s="23" t="s">
        <v>327</v>
      </c>
      <c r="B87" s="23" t="s">
        <v>328</v>
      </c>
      <c r="C87" s="23">
        <v>245.67045293529088</v>
      </c>
      <c r="D87" s="23">
        <v>1</v>
      </c>
      <c r="E87" s="23">
        <v>2</v>
      </c>
      <c r="F87" s="23">
        <v>1</v>
      </c>
      <c r="G87" s="23">
        <v>15.012205705506428</v>
      </c>
      <c r="H87" s="23">
        <v>1</v>
      </c>
      <c r="I87" s="23">
        <v>4</v>
      </c>
      <c r="J87" s="23">
        <v>0</v>
      </c>
      <c r="K87" s="23">
        <f t="shared" si="7"/>
        <v>24.012205705506428</v>
      </c>
      <c r="L87" s="23">
        <f t="shared" si="8"/>
        <v>5899.0894516471399</v>
      </c>
      <c r="M87" s="23">
        <v>0</v>
      </c>
      <c r="N87" s="23">
        <v>0</v>
      </c>
      <c r="O87" s="23">
        <v>9818.3539999999994</v>
      </c>
      <c r="P87" s="23">
        <f t="shared" si="9"/>
        <v>9819.3539999999994</v>
      </c>
      <c r="Q87" s="23">
        <f t="shared" si="10"/>
        <v>0.60076146064671265</v>
      </c>
      <c r="R87" s="23">
        <f t="shared" si="11"/>
        <v>3.9199730318870661E-3</v>
      </c>
    </row>
    <row r="88" spans="1:18" x14ac:dyDescent="0.25">
      <c r="A88" s="23" t="s">
        <v>347</v>
      </c>
      <c r="B88" s="23" t="s">
        <v>348</v>
      </c>
      <c r="C88" s="23">
        <v>211.57381681158665</v>
      </c>
      <c r="D88" s="23">
        <v>2</v>
      </c>
      <c r="E88" s="23">
        <v>1</v>
      </c>
      <c r="F88" s="23">
        <v>1</v>
      </c>
      <c r="G88" s="23">
        <v>16.043809850008078</v>
      </c>
      <c r="H88" s="23">
        <v>0</v>
      </c>
      <c r="I88" s="23">
        <v>4</v>
      </c>
      <c r="J88" s="23">
        <v>0</v>
      </c>
      <c r="K88" s="23">
        <f t="shared" si="7"/>
        <v>30.043809850008078</v>
      </c>
      <c r="L88" s="23">
        <f t="shared" si="8"/>
        <v>6356.4835215277517</v>
      </c>
      <c r="M88" s="23">
        <v>1</v>
      </c>
      <c r="N88" s="23">
        <v>0</v>
      </c>
      <c r="O88" s="23">
        <v>11295.81</v>
      </c>
      <c r="P88" s="23">
        <f t="shared" si="9"/>
        <v>11297.81</v>
      </c>
      <c r="Q88" s="23">
        <f t="shared" si="10"/>
        <v>0.56262970624640984</v>
      </c>
      <c r="R88" s="23">
        <f t="shared" si="11"/>
        <v>3.6711630487253309E-3</v>
      </c>
    </row>
    <row r="89" spans="1:18" x14ac:dyDescent="0.25">
      <c r="A89" s="23" t="s">
        <v>153</v>
      </c>
      <c r="B89" s="23" t="s">
        <v>154</v>
      </c>
      <c r="C89" s="23">
        <v>4924.5858520003603</v>
      </c>
      <c r="D89" s="23">
        <v>2</v>
      </c>
      <c r="E89" s="23">
        <v>1</v>
      </c>
      <c r="F89" s="23">
        <v>1</v>
      </c>
      <c r="G89" s="23">
        <v>127.4833332241836</v>
      </c>
      <c r="H89" s="23">
        <v>0</v>
      </c>
      <c r="I89" s="23">
        <v>3</v>
      </c>
      <c r="J89" s="23">
        <v>1</v>
      </c>
      <c r="K89" s="23">
        <f t="shared" si="7"/>
        <v>141.48333322418358</v>
      </c>
      <c r="L89" s="23">
        <f t="shared" si="8"/>
        <v>696746.82108966704</v>
      </c>
      <c r="M89" s="23">
        <v>0</v>
      </c>
      <c r="N89" s="23">
        <v>0</v>
      </c>
      <c r="O89" s="23">
        <v>6532.1589999999997</v>
      </c>
      <c r="P89" s="23">
        <f t="shared" si="9"/>
        <v>6533.1589999999997</v>
      </c>
      <c r="Q89" s="23">
        <f t="shared" si="10"/>
        <v>106.6477673495574</v>
      </c>
      <c r="R89" s="23">
        <f t="shared" si="11"/>
        <v>0.69587748100751701</v>
      </c>
    </row>
    <row r="90" spans="1:18" x14ac:dyDescent="0.25">
      <c r="A90" s="23" t="s">
        <v>217</v>
      </c>
      <c r="B90" s="23" t="s">
        <v>218</v>
      </c>
      <c r="C90" s="23">
        <v>4008.5757873173029</v>
      </c>
      <c r="D90" s="23">
        <v>2</v>
      </c>
      <c r="E90" s="23">
        <v>1</v>
      </c>
      <c r="F90" s="23">
        <v>1</v>
      </c>
      <c r="G90" s="23">
        <v>27.988813549135262</v>
      </c>
      <c r="H90" s="23">
        <v>0</v>
      </c>
      <c r="I90" s="23">
        <v>4</v>
      </c>
      <c r="J90" s="23">
        <v>0</v>
      </c>
      <c r="K90" s="23">
        <f t="shared" si="7"/>
        <v>41.988813549135259</v>
      </c>
      <c r="L90" s="23">
        <f t="shared" si="8"/>
        <v>168315.3413312443</v>
      </c>
      <c r="M90" s="23">
        <v>0</v>
      </c>
      <c r="N90" s="23">
        <v>0</v>
      </c>
      <c r="O90" s="23">
        <v>8995.2430000000004</v>
      </c>
      <c r="P90" s="23">
        <f t="shared" si="9"/>
        <v>8996.2430000000004</v>
      </c>
      <c r="Q90" s="23">
        <f t="shared" si="10"/>
        <v>18.709514775361704</v>
      </c>
      <c r="R90" s="23">
        <f t="shared" si="11"/>
        <v>0.12207972408909183</v>
      </c>
    </row>
    <row r="91" spans="1:18" x14ac:dyDescent="0.25">
      <c r="A91" s="23" t="s">
        <v>357</v>
      </c>
      <c r="B91" s="23" t="s">
        <v>358</v>
      </c>
      <c r="C91" s="23">
        <v>390.72018357831973</v>
      </c>
      <c r="D91" s="23">
        <v>1</v>
      </c>
      <c r="E91" s="23">
        <v>1</v>
      </c>
      <c r="F91" s="23">
        <v>1</v>
      </c>
      <c r="G91" s="23">
        <v>17.703027954138825</v>
      </c>
      <c r="H91" s="23">
        <v>3</v>
      </c>
      <c r="I91" s="23">
        <v>4</v>
      </c>
      <c r="J91" s="23">
        <v>0</v>
      </c>
      <c r="K91" s="23">
        <f t="shared" si="7"/>
        <v>19.703027954138825</v>
      </c>
      <c r="L91" s="23">
        <f t="shared" si="8"/>
        <v>7698.3706992898869</v>
      </c>
      <c r="M91" s="23">
        <v>0</v>
      </c>
      <c r="N91" s="23">
        <v>0</v>
      </c>
      <c r="O91" s="23">
        <v>16622.77</v>
      </c>
      <c r="P91" s="23">
        <f t="shared" si="9"/>
        <v>16623.77</v>
      </c>
      <c r="Q91" s="23">
        <f t="shared" si="10"/>
        <v>0.46309415369016094</v>
      </c>
      <c r="R91" s="23">
        <f t="shared" si="11"/>
        <v>3.0216928225319712E-3</v>
      </c>
    </row>
    <row r="92" spans="1:18" x14ac:dyDescent="0.25">
      <c r="A92" s="23" t="s">
        <v>151</v>
      </c>
      <c r="B92" s="23" t="s">
        <v>152</v>
      </c>
      <c r="C92" s="23">
        <v>14064.229597013489</v>
      </c>
      <c r="D92" s="23">
        <v>2</v>
      </c>
      <c r="E92" s="23">
        <v>1</v>
      </c>
      <c r="F92" s="23">
        <v>1</v>
      </c>
      <c r="G92" s="23">
        <v>134.18227218059565</v>
      </c>
      <c r="H92" s="23">
        <v>0</v>
      </c>
      <c r="I92" s="23">
        <v>2</v>
      </c>
      <c r="J92" s="23">
        <v>1</v>
      </c>
      <c r="K92" s="23">
        <f t="shared" si="7"/>
        <v>149.18227218059565</v>
      </c>
      <c r="L92" s="23">
        <f t="shared" si="8"/>
        <v>2098133.7277520555</v>
      </c>
      <c r="M92" s="23">
        <v>1</v>
      </c>
      <c r="N92" s="23">
        <v>0</v>
      </c>
      <c r="O92" s="23">
        <v>15962.62</v>
      </c>
      <c r="P92" s="23">
        <f t="shared" si="9"/>
        <v>15964.62</v>
      </c>
      <c r="Q92" s="23">
        <f t="shared" si="10"/>
        <v>131.42396923647763</v>
      </c>
      <c r="R92" s="23">
        <f t="shared" si="11"/>
        <v>0.85754238395379789</v>
      </c>
    </row>
    <row r="93" spans="1:18" x14ac:dyDescent="0.25">
      <c r="A93" s="23" t="s">
        <v>167</v>
      </c>
      <c r="B93" s="23" t="s">
        <v>168</v>
      </c>
      <c r="C93" s="23">
        <v>5229.8735672437715</v>
      </c>
      <c r="D93" s="23">
        <v>1</v>
      </c>
      <c r="E93" s="23">
        <v>1</v>
      </c>
      <c r="F93" s="23">
        <v>1</v>
      </c>
      <c r="G93" s="23">
        <v>102.23955922233358</v>
      </c>
      <c r="H93" s="23">
        <v>0</v>
      </c>
      <c r="I93" s="23">
        <v>3</v>
      </c>
      <c r="J93" s="23">
        <v>1</v>
      </c>
      <c r="K93" s="23">
        <f t="shared" si="7"/>
        <v>113.23955922233358</v>
      </c>
      <c r="L93" s="23">
        <f t="shared" si="8"/>
        <v>592228.57754321804</v>
      </c>
      <c r="M93" s="23">
        <v>1</v>
      </c>
      <c r="N93" s="23">
        <v>0</v>
      </c>
      <c r="O93" s="23">
        <v>8879.7250000000004</v>
      </c>
      <c r="P93" s="23">
        <f t="shared" si="9"/>
        <v>8881.7250000000004</v>
      </c>
      <c r="Q93" s="23">
        <f t="shared" si="10"/>
        <v>66.679454446429943</v>
      </c>
      <c r="R93" s="23">
        <f t="shared" si="11"/>
        <v>0.43508393985455263</v>
      </c>
    </row>
    <row r="94" spans="1:18" x14ac:dyDescent="0.25">
      <c r="A94" s="23" t="s">
        <v>211</v>
      </c>
      <c r="B94" s="23" t="s">
        <v>212</v>
      </c>
      <c r="C94" s="23">
        <v>7115.121768727171</v>
      </c>
      <c r="D94" s="23">
        <v>1</v>
      </c>
      <c r="E94" s="23">
        <v>1</v>
      </c>
      <c r="F94" s="23">
        <v>1</v>
      </c>
      <c r="G94" s="23">
        <v>31.347353449715275</v>
      </c>
      <c r="H94" s="23">
        <v>3</v>
      </c>
      <c r="I94" s="23">
        <v>4</v>
      </c>
      <c r="J94" s="23">
        <v>1</v>
      </c>
      <c r="K94" s="23">
        <f t="shared" si="7"/>
        <v>32.347353449715271</v>
      </c>
      <c r="L94" s="23">
        <f t="shared" si="8"/>
        <v>230155.35869078108</v>
      </c>
      <c r="M94" s="23">
        <v>0</v>
      </c>
      <c r="N94" s="23">
        <v>0</v>
      </c>
      <c r="O94" s="23">
        <v>13185.67</v>
      </c>
      <c r="P94" s="23">
        <f t="shared" si="9"/>
        <v>13186.67</v>
      </c>
      <c r="Q94" s="23">
        <f t="shared" si="10"/>
        <v>17.453637551465313</v>
      </c>
      <c r="R94" s="23">
        <f t="shared" si="11"/>
        <v>0.11388511579358716</v>
      </c>
    </row>
    <row r="95" spans="1:18" x14ac:dyDescent="0.25">
      <c r="A95" s="23" t="s">
        <v>371</v>
      </c>
      <c r="B95" s="23" t="s">
        <v>372</v>
      </c>
      <c r="C95" s="23">
        <v>720.94093207213496</v>
      </c>
      <c r="D95" s="23">
        <v>1</v>
      </c>
      <c r="E95" s="23">
        <v>1</v>
      </c>
      <c r="F95" s="23">
        <v>1</v>
      </c>
      <c r="G95" s="23">
        <v>-30.085483460947486</v>
      </c>
      <c r="H95" s="23">
        <v>1</v>
      </c>
      <c r="I95" s="23">
        <v>4</v>
      </c>
      <c r="J95" s="23">
        <v>1</v>
      </c>
      <c r="K95" s="23">
        <f t="shared" si="7"/>
        <v>-23.085483460947486</v>
      </c>
      <c r="L95" s="23">
        <f t="shared" si="8"/>
        <v>-16643.269963671337</v>
      </c>
      <c r="M95" s="23">
        <v>0</v>
      </c>
      <c r="N95" s="23">
        <v>0</v>
      </c>
      <c r="O95" s="23">
        <v>14992.39</v>
      </c>
      <c r="P95" s="23">
        <f t="shared" si="9"/>
        <v>14993.39</v>
      </c>
      <c r="Q95" s="23">
        <f t="shared" si="10"/>
        <v>-1.1100404887534665</v>
      </c>
      <c r="R95" s="23">
        <f t="shared" si="11"/>
        <v>-7.2430225060245582E-3</v>
      </c>
    </row>
    <row r="96" spans="1:18" x14ac:dyDescent="0.25">
      <c r="A96" s="23" t="s">
        <v>295</v>
      </c>
      <c r="B96" s="23" t="s">
        <v>296</v>
      </c>
      <c r="C96" s="23">
        <v>797.90515214455513</v>
      </c>
      <c r="D96" s="23">
        <v>1</v>
      </c>
      <c r="E96" s="23">
        <v>1</v>
      </c>
      <c r="F96" s="23">
        <v>1</v>
      </c>
      <c r="G96" s="23">
        <v>27.087388828989084</v>
      </c>
      <c r="H96" s="23">
        <v>0</v>
      </c>
      <c r="I96" s="23">
        <v>1</v>
      </c>
      <c r="J96" s="23">
        <v>0</v>
      </c>
      <c r="K96" s="23">
        <f t="shared" si="7"/>
        <v>41.087388828989084</v>
      </c>
      <c r="L96" s="23">
        <f t="shared" si="8"/>
        <v>32783.839234817031</v>
      </c>
      <c r="M96" s="23">
        <v>0</v>
      </c>
      <c r="N96" s="23">
        <v>0</v>
      </c>
      <c r="O96" s="23">
        <v>10168.99</v>
      </c>
      <c r="P96" s="23">
        <f t="shared" si="9"/>
        <v>10169.99</v>
      </c>
      <c r="Q96" s="23">
        <f t="shared" si="10"/>
        <v>3.2235861819743215</v>
      </c>
      <c r="R96" s="23">
        <f t="shared" si="11"/>
        <v>2.1033923989898132E-2</v>
      </c>
    </row>
    <row r="97" spans="1:18" x14ac:dyDescent="0.25">
      <c r="A97" s="23" t="s">
        <v>225</v>
      </c>
      <c r="B97" s="23" t="s">
        <v>226</v>
      </c>
      <c r="C97" s="23">
        <v>3298.9054806670638</v>
      </c>
      <c r="D97" s="23">
        <v>2</v>
      </c>
      <c r="E97" s="23">
        <v>1</v>
      </c>
      <c r="F97" s="23">
        <v>1</v>
      </c>
      <c r="G97" s="23">
        <v>41.908881734051668</v>
      </c>
      <c r="H97" s="23">
        <v>1</v>
      </c>
      <c r="I97" s="23">
        <v>4</v>
      </c>
      <c r="J97" s="23">
        <v>0</v>
      </c>
      <c r="K97" s="23">
        <f t="shared" si="7"/>
        <v>52.908881734051668</v>
      </c>
      <c r="L97" s="23">
        <f t="shared" si="8"/>
        <v>174541.39992842855</v>
      </c>
      <c r="M97" s="23">
        <v>0</v>
      </c>
      <c r="N97" s="23">
        <v>0</v>
      </c>
      <c r="O97" s="23">
        <v>9696.4380000000001</v>
      </c>
      <c r="P97" s="23">
        <f t="shared" si="9"/>
        <v>9697.4380000000001</v>
      </c>
      <c r="Q97" s="23">
        <f t="shared" si="10"/>
        <v>17.998712642290524</v>
      </c>
      <c r="R97" s="23">
        <f t="shared" si="11"/>
        <v>0.11744173484516233</v>
      </c>
    </row>
    <row r="98" spans="1:18" x14ac:dyDescent="0.25">
      <c r="A98" s="23" t="s">
        <v>285</v>
      </c>
      <c r="B98" s="23" t="s">
        <v>286</v>
      </c>
      <c r="C98" s="23">
        <v>288.66959543209924</v>
      </c>
      <c r="D98" s="23">
        <v>1</v>
      </c>
      <c r="E98" s="23">
        <v>0</v>
      </c>
      <c r="F98" s="23">
        <v>1</v>
      </c>
      <c r="G98" s="23">
        <v>160.233855189671</v>
      </c>
      <c r="H98" s="23">
        <v>0</v>
      </c>
      <c r="I98" s="23">
        <v>1</v>
      </c>
      <c r="J98" s="23">
        <v>0</v>
      </c>
      <c r="K98" s="23">
        <f t="shared" si="7"/>
        <v>173.233855189671</v>
      </c>
      <c r="L98" s="23">
        <f t="shared" si="8"/>
        <v>50007.346892745198</v>
      </c>
      <c r="M98" s="23">
        <v>0</v>
      </c>
      <c r="N98" s="23">
        <v>0</v>
      </c>
      <c r="O98" s="23">
        <v>16644.240000000002</v>
      </c>
      <c r="P98" s="23">
        <f t="shared" ref="P98:P129" si="12">O98+N98+M98+1</f>
        <v>16645.240000000002</v>
      </c>
      <c r="Q98" s="23">
        <f t="shared" ref="Q98:Q129" si="13">L98/P98</f>
        <v>3.0043031456888092</v>
      </c>
      <c r="R98" s="23">
        <f t="shared" si="11"/>
        <v>1.9603100535170878E-2</v>
      </c>
    </row>
    <row r="99" spans="1:18" x14ac:dyDescent="0.25">
      <c r="A99" s="23" t="s">
        <v>247</v>
      </c>
      <c r="B99" s="23" t="s">
        <v>248</v>
      </c>
      <c r="C99" s="23">
        <v>1091.5051566246404</v>
      </c>
      <c r="D99" s="23">
        <v>1</v>
      </c>
      <c r="E99" s="23">
        <v>1</v>
      </c>
      <c r="F99" s="23">
        <v>1</v>
      </c>
      <c r="G99" s="23">
        <v>64.986782874958621</v>
      </c>
      <c r="H99" s="23">
        <v>1</v>
      </c>
      <c r="I99" s="23">
        <v>4</v>
      </c>
      <c r="J99" s="23">
        <v>0</v>
      </c>
      <c r="K99" s="23">
        <f t="shared" si="7"/>
        <v>72.986782874958621</v>
      </c>
      <c r="L99" s="23">
        <f t="shared" si="8"/>
        <v>79665.44987346034</v>
      </c>
      <c r="M99" s="23">
        <v>0</v>
      </c>
      <c r="N99" s="23">
        <v>0</v>
      </c>
      <c r="O99" s="23">
        <v>13914.87</v>
      </c>
      <c r="P99" s="23">
        <f t="shared" si="12"/>
        <v>13915.87</v>
      </c>
      <c r="Q99" s="23">
        <f t="shared" si="13"/>
        <v>5.7247911825462827</v>
      </c>
      <c r="R99" s="23">
        <f t="shared" si="11"/>
        <v>3.7354305358750534E-2</v>
      </c>
    </row>
    <row r="100" spans="1:18" x14ac:dyDescent="0.25">
      <c r="A100" s="23" t="s">
        <v>369</v>
      </c>
      <c r="B100" s="23" t="s">
        <v>370</v>
      </c>
      <c r="C100" s="23">
        <v>234.91042373030618</v>
      </c>
      <c r="D100" s="23">
        <v>1</v>
      </c>
      <c r="E100" s="23">
        <v>1</v>
      </c>
      <c r="F100" s="23">
        <v>1</v>
      </c>
      <c r="G100" s="23">
        <v>11.555282738095238</v>
      </c>
      <c r="H100" s="23">
        <v>2</v>
      </c>
      <c r="I100" s="23">
        <v>4</v>
      </c>
      <c r="J100" s="23">
        <v>0</v>
      </c>
      <c r="K100" s="23">
        <f t="shared" si="7"/>
        <v>16.555282738095237</v>
      </c>
      <c r="L100" s="23">
        <f t="shared" si="8"/>
        <v>3889.0084829809757</v>
      </c>
      <c r="M100" s="23">
        <v>0</v>
      </c>
      <c r="N100" s="23">
        <v>0</v>
      </c>
      <c r="O100" s="23">
        <v>15941.6</v>
      </c>
      <c r="P100" s="23">
        <f t="shared" si="12"/>
        <v>15942.6</v>
      </c>
      <c r="Q100" s="23">
        <f t="shared" si="13"/>
        <v>0.24393815832931739</v>
      </c>
      <c r="R100" s="23">
        <f t="shared" si="11"/>
        <v>1.5916983107900264E-3</v>
      </c>
    </row>
    <row r="101" spans="1:18" x14ac:dyDescent="0.25">
      <c r="A101" s="23" t="s">
        <v>315</v>
      </c>
      <c r="B101" s="23" t="s">
        <v>316</v>
      </c>
      <c r="C101" s="23">
        <v>645.76387117884292</v>
      </c>
      <c r="D101" s="23">
        <v>2</v>
      </c>
      <c r="E101" s="23">
        <v>2</v>
      </c>
      <c r="F101" s="23">
        <v>1</v>
      </c>
      <c r="G101" s="23">
        <v>11.70137832876024</v>
      </c>
      <c r="H101" s="23">
        <v>1</v>
      </c>
      <c r="I101" s="23">
        <v>5</v>
      </c>
      <c r="J101" s="23">
        <v>0</v>
      </c>
      <c r="K101" s="23">
        <f t="shared" si="7"/>
        <v>22.701378328760242</v>
      </c>
      <c r="L101" s="23">
        <f t="shared" si="8"/>
        <v>14659.729950675706</v>
      </c>
      <c r="M101" s="23">
        <v>1</v>
      </c>
      <c r="N101" s="23">
        <v>0</v>
      </c>
      <c r="O101" s="23">
        <v>15205.16</v>
      </c>
      <c r="P101" s="23">
        <f t="shared" si="12"/>
        <v>15207.16</v>
      </c>
      <c r="Q101" s="23">
        <f t="shared" si="13"/>
        <v>0.96400182221241215</v>
      </c>
      <c r="R101" s="23">
        <f t="shared" si="11"/>
        <v>6.2901191126587012E-3</v>
      </c>
    </row>
    <row r="102" spans="1:18" x14ac:dyDescent="0.25">
      <c r="A102" s="23" t="s">
        <v>171</v>
      </c>
      <c r="B102" s="23" t="s">
        <v>172</v>
      </c>
      <c r="C102" s="23">
        <v>10115.043610401388</v>
      </c>
      <c r="D102" s="23">
        <v>3</v>
      </c>
      <c r="E102" s="23">
        <v>1</v>
      </c>
      <c r="F102" s="23">
        <v>1</v>
      </c>
      <c r="G102" s="23">
        <v>34.261311124180807</v>
      </c>
      <c r="H102" s="23">
        <v>0</v>
      </c>
      <c r="I102" s="23">
        <v>2</v>
      </c>
      <c r="J102" s="23">
        <v>0</v>
      </c>
      <c r="K102" s="23">
        <f t="shared" si="7"/>
        <v>53.261311124180807</v>
      </c>
      <c r="L102" s="23">
        <f t="shared" si="8"/>
        <v>538740.48476824549</v>
      </c>
      <c r="M102" s="23">
        <v>0</v>
      </c>
      <c r="N102" s="23">
        <v>0</v>
      </c>
      <c r="O102" s="23">
        <v>11549.48</v>
      </c>
      <c r="P102" s="23">
        <f t="shared" si="12"/>
        <v>11550.48</v>
      </c>
      <c r="Q102" s="23">
        <f t="shared" si="13"/>
        <v>46.642259435819597</v>
      </c>
      <c r="R102" s="23">
        <f t="shared" si="11"/>
        <v>0.30434109228290313</v>
      </c>
    </row>
    <row r="103" spans="1:18" x14ac:dyDescent="0.25">
      <c r="A103" s="23" t="s">
        <v>191</v>
      </c>
      <c r="B103" s="23" t="s">
        <v>192</v>
      </c>
      <c r="C103" s="23">
        <v>4348.6634866900713</v>
      </c>
      <c r="D103" s="23">
        <v>1</v>
      </c>
      <c r="E103" s="23">
        <v>1</v>
      </c>
      <c r="F103" s="23">
        <v>1</v>
      </c>
      <c r="G103" s="23">
        <v>90.332067776406447</v>
      </c>
      <c r="H103" s="23">
        <v>2</v>
      </c>
      <c r="I103" s="23">
        <v>4</v>
      </c>
      <c r="J103" s="23">
        <v>1</v>
      </c>
      <c r="K103" s="23">
        <f t="shared" si="7"/>
        <v>94.332067776406447</v>
      </c>
      <c r="L103" s="23">
        <f t="shared" si="8"/>
        <v>410218.41876323178</v>
      </c>
      <c r="M103" s="23">
        <v>0</v>
      </c>
      <c r="N103" s="23">
        <v>0</v>
      </c>
      <c r="O103" s="23">
        <v>14303.46</v>
      </c>
      <c r="P103" s="23">
        <f t="shared" si="12"/>
        <v>14304.46</v>
      </c>
      <c r="Q103" s="23">
        <f t="shared" si="13"/>
        <v>28.677658489955707</v>
      </c>
      <c r="R103" s="23">
        <f t="shared" si="11"/>
        <v>0.18712193651250431</v>
      </c>
    </row>
    <row r="104" spans="1:18" x14ac:dyDescent="0.25">
      <c r="A104" s="23" t="s">
        <v>239</v>
      </c>
      <c r="B104" s="23" t="s">
        <v>240</v>
      </c>
      <c r="C104" s="23">
        <v>661.12503904103914</v>
      </c>
      <c r="D104" s="23">
        <v>2</v>
      </c>
      <c r="E104" s="23">
        <v>1</v>
      </c>
      <c r="F104" s="23">
        <v>1</v>
      </c>
      <c r="G104" s="23">
        <v>24.441348484757796</v>
      </c>
      <c r="H104" s="23">
        <v>1</v>
      </c>
      <c r="I104" s="23">
        <v>4</v>
      </c>
      <c r="J104" s="23">
        <v>0</v>
      </c>
      <c r="K104" s="23">
        <f t="shared" si="7"/>
        <v>35.441348484757796</v>
      </c>
      <c r="L104" s="23">
        <f t="shared" si="8"/>
        <v>23431.162900652573</v>
      </c>
      <c r="M104" s="23">
        <v>1</v>
      </c>
      <c r="N104" s="23">
        <v>1</v>
      </c>
      <c r="O104" s="23">
        <v>2878.8130000000001</v>
      </c>
      <c r="P104" s="23">
        <f t="shared" si="12"/>
        <v>2881.8130000000001</v>
      </c>
      <c r="Q104" s="23">
        <f t="shared" si="13"/>
        <v>8.1307020617411929</v>
      </c>
      <c r="R104" s="23">
        <f t="shared" si="11"/>
        <v>5.3052891871632486E-2</v>
      </c>
    </row>
    <row r="105" spans="1:18" x14ac:dyDescent="0.25">
      <c r="A105" s="23" t="s">
        <v>293</v>
      </c>
      <c r="B105" s="23" t="s">
        <v>294</v>
      </c>
      <c r="C105" s="23">
        <v>1408.5274825574099</v>
      </c>
      <c r="D105" s="23">
        <v>1</v>
      </c>
      <c r="E105" s="23">
        <v>1</v>
      </c>
      <c r="F105" s="23">
        <v>1</v>
      </c>
      <c r="G105" s="23">
        <v>17.262638708321436</v>
      </c>
      <c r="H105" s="23">
        <v>1</v>
      </c>
      <c r="I105" s="23">
        <v>5</v>
      </c>
      <c r="J105" s="23">
        <v>1</v>
      </c>
      <c r="K105" s="23">
        <f t="shared" si="7"/>
        <v>23.262638708321436</v>
      </c>
      <c r="L105" s="23">
        <f t="shared" si="8"/>
        <v>32766.065937474552</v>
      </c>
      <c r="M105" s="23">
        <v>0</v>
      </c>
      <c r="N105" s="23">
        <v>0</v>
      </c>
      <c r="O105" s="23">
        <v>12727.53</v>
      </c>
      <c r="P105" s="23">
        <f t="shared" si="12"/>
        <v>12728.53</v>
      </c>
      <c r="Q105" s="23">
        <f t="shared" si="13"/>
        <v>2.5742223129830819</v>
      </c>
      <c r="R105" s="23">
        <f t="shared" si="11"/>
        <v>1.6796819879412554E-2</v>
      </c>
    </row>
    <row r="106" spans="1:18" x14ac:dyDescent="0.25">
      <c r="A106" s="23" t="s">
        <v>257</v>
      </c>
      <c r="B106" s="23" t="s">
        <v>258</v>
      </c>
      <c r="C106" s="23">
        <v>2445.4321393463229</v>
      </c>
      <c r="D106" s="23">
        <v>1</v>
      </c>
      <c r="E106" s="23">
        <v>1</v>
      </c>
      <c r="F106" s="23">
        <v>1</v>
      </c>
      <c r="G106" s="23">
        <v>17.04722324097833</v>
      </c>
      <c r="H106" s="23">
        <v>1</v>
      </c>
      <c r="I106" s="23">
        <v>4</v>
      </c>
      <c r="J106" s="23">
        <v>0</v>
      </c>
      <c r="K106" s="23">
        <f t="shared" si="7"/>
        <v>25.04722324097833</v>
      </c>
      <c r="L106" s="23">
        <f t="shared" si="8"/>
        <v>61251.284714870577</v>
      </c>
      <c r="M106" s="23">
        <v>0</v>
      </c>
      <c r="N106" s="23">
        <v>0</v>
      </c>
      <c r="O106" s="23">
        <v>12861.16</v>
      </c>
      <c r="P106" s="23">
        <f t="shared" si="12"/>
        <v>12862.16</v>
      </c>
      <c r="Q106" s="23">
        <f t="shared" si="13"/>
        <v>4.7621305220017929</v>
      </c>
      <c r="R106" s="23">
        <f t="shared" si="11"/>
        <v>3.1072937336023589E-2</v>
      </c>
    </row>
    <row r="107" spans="1:18" x14ac:dyDescent="0.25">
      <c r="A107" s="23" t="s">
        <v>231</v>
      </c>
      <c r="B107" s="23" t="s">
        <v>232</v>
      </c>
      <c r="C107" s="23">
        <v>1080.0861506775909</v>
      </c>
      <c r="D107" s="23">
        <v>3</v>
      </c>
      <c r="E107" s="23">
        <v>2</v>
      </c>
      <c r="F107" s="23">
        <v>1</v>
      </c>
      <c r="G107" s="23">
        <v>53.98107295845481</v>
      </c>
      <c r="H107" s="23">
        <v>4</v>
      </c>
      <c r="I107" s="23">
        <v>4</v>
      </c>
      <c r="J107" s="23">
        <v>0</v>
      </c>
      <c r="K107" s="23">
        <f t="shared" si="7"/>
        <v>59.981072958454803</v>
      </c>
      <c r="L107" s="23">
        <f t="shared" si="8"/>
        <v>64784.72620520919</v>
      </c>
      <c r="M107" s="23">
        <v>1</v>
      </c>
      <c r="N107" s="23">
        <v>0</v>
      </c>
      <c r="O107" s="23">
        <v>6300.2820000000002</v>
      </c>
      <c r="P107" s="23">
        <f t="shared" si="12"/>
        <v>6302.2820000000002</v>
      </c>
      <c r="Q107" s="23">
        <f t="shared" si="13"/>
        <v>10.279566386462744</v>
      </c>
      <c r="R107" s="23">
        <f t="shared" si="11"/>
        <v>6.7074247690670719E-2</v>
      </c>
    </row>
    <row r="108" spans="1:18" x14ac:dyDescent="0.25">
      <c r="A108" s="23" t="s">
        <v>203</v>
      </c>
      <c r="B108" s="23" t="s">
        <v>204</v>
      </c>
      <c r="C108" s="23">
        <v>6639.8904368515632</v>
      </c>
      <c r="D108" s="23">
        <v>1</v>
      </c>
      <c r="E108" s="23">
        <v>1</v>
      </c>
      <c r="F108" s="23">
        <v>2</v>
      </c>
      <c r="G108" s="23">
        <v>39.221249512027313</v>
      </c>
      <c r="H108" s="23">
        <v>0</v>
      </c>
      <c r="I108" s="23">
        <v>4</v>
      </c>
      <c r="J108" s="23">
        <v>1</v>
      </c>
      <c r="K108" s="23">
        <f t="shared" si="7"/>
        <v>50.221249512027313</v>
      </c>
      <c r="L108" s="23">
        <f t="shared" si="8"/>
        <v>333463.59436164639</v>
      </c>
      <c r="M108" s="23">
        <v>0</v>
      </c>
      <c r="N108" s="23">
        <v>0</v>
      </c>
      <c r="O108" s="23">
        <v>15575.86</v>
      </c>
      <c r="P108" s="23">
        <f t="shared" si="12"/>
        <v>15576.86</v>
      </c>
      <c r="Q108" s="23">
        <f t="shared" si="13"/>
        <v>21.407626078789075</v>
      </c>
      <c r="R108" s="23">
        <f t="shared" si="11"/>
        <v>0.13968492055938381</v>
      </c>
    </row>
    <row r="109" spans="1:18" x14ac:dyDescent="0.25">
      <c r="A109" s="23" t="s">
        <v>137</v>
      </c>
      <c r="B109" s="23" t="s">
        <v>138</v>
      </c>
      <c r="C109" s="23">
        <v>18045.592599879146</v>
      </c>
      <c r="D109" s="23">
        <v>1</v>
      </c>
      <c r="E109" s="23">
        <v>1</v>
      </c>
      <c r="F109" s="23">
        <v>1</v>
      </c>
      <c r="G109" s="23">
        <v>138.16091712628861</v>
      </c>
      <c r="H109" s="23">
        <v>0</v>
      </c>
      <c r="I109" s="23">
        <v>2</v>
      </c>
      <c r="J109" s="23">
        <v>0</v>
      </c>
      <c r="K109" s="23">
        <f t="shared" si="7"/>
        <v>151.16091712628861</v>
      </c>
      <c r="L109" s="23">
        <f t="shared" si="8"/>
        <v>2727788.3274850985</v>
      </c>
      <c r="M109" s="23">
        <v>0</v>
      </c>
      <c r="N109" s="23">
        <v>0</v>
      </c>
      <c r="O109" s="23">
        <v>18069.91</v>
      </c>
      <c r="P109" s="23">
        <f t="shared" si="12"/>
        <v>18070.91</v>
      </c>
      <c r="Q109" s="23">
        <f t="shared" si="13"/>
        <v>150.94914021956274</v>
      </c>
      <c r="R109" s="23">
        <f t="shared" si="11"/>
        <v>0.9849442709095374</v>
      </c>
    </row>
    <row r="110" spans="1:18" x14ac:dyDescent="0.25">
      <c r="A110" s="23" t="s">
        <v>129</v>
      </c>
      <c r="B110" s="23" t="s">
        <v>130</v>
      </c>
      <c r="C110" s="23">
        <v>43346.863064749654</v>
      </c>
      <c r="D110" s="23">
        <v>1</v>
      </c>
      <c r="E110" s="23">
        <v>1</v>
      </c>
      <c r="F110" s="23">
        <v>1</v>
      </c>
      <c r="G110" s="23">
        <v>42.653751991135117</v>
      </c>
      <c r="H110" s="23">
        <v>0</v>
      </c>
      <c r="I110" s="23">
        <v>3</v>
      </c>
      <c r="J110" s="23">
        <v>0</v>
      </c>
      <c r="K110" s="23">
        <f t="shared" si="7"/>
        <v>54.653751991135117</v>
      </c>
      <c r="L110" s="23">
        <f t="shared" si="8"/>
        <v>2369068.7035345226</v>
      </c>
      <c r="M110" s="23">
        <v>0</v>
      </c>
      <c r="N110" s="23">
        <v>0</v>
      </c>
      <c r="O110" s="23">
        <v>12257.15</v>
      </c>
      <c r="P110" s="23">
        <f t="shared" si="12"/>
        <v>12258.15</v>
      </c>
      <c r="Q110" s="23">
        <f t="shared" si="13"/>
        <v>193.2647833102485</v>
      </c>
      <c r="R110" s="23">
        <f t="shared" si="11"/>
        <v>1.2610541591235429</v>
      </c>
    </row>
    <row r="111" spans="1:18" x14ac:dyDescent="0.25">
      <c r="A111" s="23" t="s">
        <v>251</v>
      </c>
      <c r="B111" s="23" t="s">
        <v>252</v>
      </c>
      <c r="C111" s="23">
        <v>4102.3722935487904</v>
      </c>
      <c r="D111" s="23">
        <v>1</v>
      </c>
      <c r="E111" s="23">
        <v>2</v>
      </c>
      <c r="F111" s="23">
        <v>1</v>
      </c>
      <c r="G111" s="23">
        <v>25.657197572066377</v>
      </c>
      <c r="H111" s="23">
        <v>4</v>
      </c>
      <c r="I111" s="23">
        <v>4</v>
      </c>
      <c r="J111" s="23">
        <v>1</v>
      </c>
      <c r="K111" s="23">
        <f t="shared" si="7"/>
        <v>24.657197572066377</v>
      </c>
      <c r="L111" s="23">
        <f t="shared" si="8"/>
        <v>101153.00415620361</v>
      </c>
      <c r="M111" s="23">
        <v>0</v>
      </c>
      <c r="N111" s="23">
        <v>0</v>
      </c>
      <c r="O111" s="23">
        <v>14491.46</v>
      </c>
      <c r="P111" s="23">
        <f t="shared" si="12"/>
        <v>14492.46</v>
      </c>
      <c r="Q111" s="23">
        <f t="shared" si="13"/>
        <v>6.9796986954736191</v>
      </c>
      <c r="R111" s="23">
        <f t="shared" si="11"/>
        <v>4.554258628291661E-2</v>
      </c>
    </row>
    <row r="112" spans="1:18" x14ac:dyDescent="0.25">
      <c r="A112" s="23" t="s">
        <v>193</v>
      </c>
      <c r="B112" s="23" t="s">
        <v>194</v>
      </c>
      <c r="C112" s="23">
        <v>2350.8511020382998</v>
      </c>
      <c r="D112" s="23">
        <v>2</v>
      </c>
      <c r="E112" s="23">
        <v>1</v>
      </c>
      <c r="F112" s="23">
        <v>1</v>
      </c>
      <c r="G112" s="23">
        <v>27.137232962950936</v>
      </c>
      <c r="H112" s="23">
        <v>0</v>
      </c>
      <c r="I112" s="23">
        <v>3</v>
      </c>
      <c r="J112" s="23">
        <v>0</v>
      </c>
      <c r="K112" s="23">
        <f t="shared" si="7"/>
        <v>42.137232962950932</v>
      </c>
      <c r="L112" s="23">
        <f t="shared" si="8"/>
        <v>99058.360547797769</v>
      </c>
      <c r="M112" s="23">
        <v>1</v>
      </c>
      <c r="N112" s="23">
        <v>0</v>
      </c>
      <c r="O112" s="23">
        <v>3294.84</v>
      </c>
      <c r="P112" s="23">
        <f t="shared" si="12"/>
        <v>3296.84</v>
      </c>
      <c r="Q112" s="23">
        <f t="shared" si="13"/>
        <v>30.04645677309113</v>
      </c>
      <c r="R112" s="23">
        <f t="shared" si="11"/>
        <v>0.19605335556559755</v>
      </c>
    </row>
    <row r="113" spans="1:18" x14ac:dyDescent="0.25">
      <c r="A113" s="23" t="s">
        <v>177</v>
      </c>
      <c r="B113" s="23" t="s">
        <v>178</v>
      </c>
      <c r="C113" s="23">
        <v>10756.016218500941</v>
      </c>
      <c r="D113" s="23">
        <v>1</v>
      </c>
      <c r="E113" s="23">
        <v>1</v>
      </c>
      <c r="F113" s="23">
        <v>1</v>
      </c>
      <c r="G113" s="23">
        <v>40.351419843488962</v>
      </c>
      <c r="H113" s="23">
        <v>0</v>
      </c>
      <c r="I113" s="23">
        <v>4</v>
      </c>
      <c r="J113" s="23">
        <v>1</v>
      </c>
      <c r="K113" s="23">
        <f t="shared" si="7"/>
        <v>50.351419843488962</v>
      </c>
      <c r="L113" s="23">
        <f t="shared" si="8"/>
        <v>541580.68846111745</v>
      </c>
      <c r="M113" s="23">
        <v>0</v>
      </c>
      <c r="N113" s="23">
        <v>0</v>
      </c>
      <c r="O113" s="23">
        <v>12640.23</v>
      </c>
      <c r="P113" s="23">
        <f t="shared" si="12"/>
        <v>12641.23</v>
      </c>
      <c r="Q113" s="23">
        <f t="shared" si="13"/>
        <v>42.842404454401787</v>
      </c>
      <c r="R113" s="23">
        <f t="shared" si="11"/>
        <v>0.2795470100589787</v>
      </c>
    </row>
    <row r="114" spans="1:18" x14ac:dyDescent="0.25">
      <c r="A114" s="23" t="s">
        <v>321</v>
      </c>
      <c r="B114" s="23" t="s">
        <v>322</v>
      </c>
      <c r="C114" s="23">
        <v>732.31809269851237</v>
      </c>
      <c r="D114" s="23">
        <v>1</v>
      </c>
      <c r="E114" s="23">
        <v>1</v>
      </c>
      <c r="F114" s="23">
        <v>1</v>
      </c>
      <c r="G114" s="23">
        <v>20.763759408085232</v>
      </c>
      <c r="H114" s="23">
        <v>2</v>
      </c>
      <c r="I114" s="23">
        <v>4</v>
      </c>
      <c r="J114" s="23">
        <v>1</v>
      </c>
      <c r="K114" s="23">
        <f t="shared" si="7"/>
        <v>24.763759408085232</v>
      </c>
      <c r="L114" s="23">
        <f t="shared" si="8"/>
        <v>18134.949057773818</v>
      </c>
      <c r="M114" s="23">
        <v>0</v>
      </c>
      <c r="N114" s="23">
        <v>0</v>
      </c>
      <c r="O114" s="23">
        <v>17371.34</v>
      </c>
      <c r="P114" s="23">
        <f t="shared" si="12"/>
        <v>17372.34</v>
      </c>
      <c r="Q114" s="23">
        <f t="shared" si="13"/>
        <v>1.0438978892753548</v>
      </c>
      <c r="R114" s="23">
        <f t="shared" si="11"/>
        <v>6.8114415488606337E-3</v>
      </c>
    </row>
    <row r="115" spans="1:18" x14ac:dyDescent="0.25">
      <c r="A115" s="23" t="s">
        <v>141</v>
      </c>
      <c r="B115" s="23" t="s">
        <v>142</v>
      </c>
      <c r="C115" s="23">
        <v>10173.574876033057</v>
      </c>
      <c r="D115" s="23">
        <v>2</v>
      </c>
      <c r="E115" s="23">
        <v>1</v>
      </c>
      <c r="F115" s="23">
        <v>1</v>
      </c>
      <c r="G115" s="23">
        <v>113.79295004509711</v>
      </c>
      <c r="H115" s="23">
        <v>0</v>
      </c>
      <c r="I115" s="23">
        <v>3</v>
      </c>
      <c r="J115" s="23">
        <v>0</v>
      </c>
      <c r="K115" s="23">
        <f t="shared" si="7"/>
        <v>128.79295004509711</v>
      </c>
      <c r="L115" s="23">
        <f t="shared" si="8"/>
        <v>1310284.7207889806</v>
      </c>
      <c r="M115" s="23">
        <v>1</v>
      </c>
      <c r="N115" s="23">
        <v>0</v>
      </c>
      <c r="O115" s="23">
        <v>10050.98</v>
      </c>
      <c r="P115" s="23">
        <f t="shared" si="12"/>
        <v>10052.98</v>
      </c>
      <c r="Q115" s="23">
        <f t="shared" si="13"/>
        <v>130.3379416639624</v>
      </c>
      <c r="R115" s="23">
        <f t="shared" si="11"/>
        <v>0.8504560459061431</v>
      </c>
    </row>
    <row r="116" spans="1:18" x14ac:dyDescent="0.25">
      <c r="A116" s="23" t="s">
        <v>337</v>
      </c>
      <c r="B116" s="23" t="s">
        <v>338</v>
      </c>
      <c r="C116" s="23">
        <v>293.85450662195649</v>
      </c>
      <c r="D116" s="23">
        <v>2</v>
      </c>
      <c r="E116" s="23">
        <v>1</v>
      </c>
      <c r="F116" s="23">
        <v>1</v>
      </c>
      <c r="G116" s="23">
        <v>22.564165165659197</v>
      </c>
      <c r="H116" s="23">
        <v>2</v>
      </c>
      <c r="I116" s="23">
        <v>4</v>
      </c>
      <c r="J116" s="23">
        <v>0</v>
      </c>
      <c r="K116" s="23">
        <f t="shared" si="7"/>
        <v>30.564165165659197</v>
      </c>
      <c r="L116" s="23">
        <f t="shared" si="8"/>
        <v>8981.4176750667721</v>
      </c>
      <c r="M116" s="23">
        <v>1</v>
      </c>
      <c r="N116" s="23">
        <v>0</v>
      </c>
      <c r="O116" s="23">
        <v>16555.27</v>
      </c>
      <c r="P116" s="23">
        <f t="shared" si="12"/>
        <v>16557.27</v>
      </c>
      <c r="Q116" s="23">
        <f t="shared" si="13"/>
        <v>0.54244556470159466</v>
      </c>
      <c r="R116" s="23">
        <f t="shared" si="11"/>
        <v>3.5394613739170074E-3</v>
      </c>
    </row>
    <row r="117" spans="1:18" x14ac:dyDescent="0.25">
      <c r="A117" s="23" t="s">
        <v>103</v>
      </c>
      <c r="B117" s="23" t="s">
        <v>104</v>
      </c>
      <c r="C117" s="23">
        <v>27404.575238710193</v>
      </c>
      <c r="D117" s="23">
        <v>2</v>
      </c>
      <c r="E117" s="23">
        <v>0</v>
      </c>
      <c r="F117" s="23">
        <v>1</v>
      </c>
      <c r="G117" s="23">
        <v>71.440532845599648</v>
      </c>
      <c r="H117" s="23">
        <v>0</v>
      </c>
      <c r="I117" s="23">
        <v>1</v>
      </c>
      <c r="J117" s="23">
        <v>1</v>
      </c>
      <c r="K117" s="23">
        <f t="shared" si="7"/>
        <v>86.440532845599648</v>
      </c>
      <c r="L117" s="23">
        <f t="shared" si="8"/>
        <v>2368866.0860414351</v>
      </c>
      <c r="M117" s="23">
        <v>1</v>
      </c>
      <c r="N117" s="23">
        <v>0</v>
      </c>
      <c r="O117" s="23">
        <v>6217.6660000000002</v>
      </c>
      <c r="P117" s="23">
        <f t="shared" si="12"/>
        <v>6219.6660000000002</v>
      </c>
      <c r="Q117" s="23">
        <f t="shared" si="13"/>
        <v>380.86708933268039</v>
      </c>
      <c r="R117" s="23">
        <f t="shared" si="11"/>
        <v>2.4851606115183293</v>
      </c>
    </row>
    <row r="118" spans="1:18" x14ac:dyDescent="0.25">
      <c r="A118" s="23" t="s">
        <v>187</v>
      </c>
      <c r="B118" s="23" t="s">
        <v>188</v>
      </c>
      <c r="C118" s="23">
        <v>10671.335362194013</v>
      </c>
      <c r="D118" s="23">
        <v>1</v>
      </c>
      <c r="E118" s="23">
        <v>1</v>
      </c>
      <c r="F118" s="23">
        <v>1</v>
      </c>
      <c r="G118" s="23">
        <v>41.964663074632178</v>
      </c>
      <c r="H118" s="23">
        <v>0</v>
      </c>
      <c r="I118" s="23">
        <v>3</v>
      </c>
      <c r="J118" s="23">
        <v>1</v>
      </c>
      <c r="K118" s="23">
        <f t="shared" si="7"/>
        <v>52.964663074632178</v>
      </c>
      <c r="L118" s="23">
        <f t="shared" si="8"/>
        <v>565203.68201501388</v>
      </c>
      <c r="M118" s="23">
        <v>0</v>
      </c>
      <c r="N118" s="23">
        <v>0</v>
      </c>
      <c r="O118" s="23">
        <v>15872.67</v>
      </c>
      <c r="P118" s="23">
        <f t="shared" si="12"/>
        <v>15873.67</v>
      </c>
      <c r="Q118" s="23">
        <f t="shared" si="13"/>
        <v>35.606364628659527</v>
      </c>
      <c r="R118" s="23">
        <f t="shared" si="11"/>
        <v>0.23233179598043949</v>
      </c>
    </row>
    <row r="119" spans="1:18" x14ac:dyDescent="0.25">
      <c r="A119" s="23" t="s">
        <v>169</v>
      </c>
      <c r="B119" s="23" t="s">
        <v>170</v>
      </c>
      <c r="C119" s="23">
        <v>17260.90238707012</v>
      </c>
      <c r="D119" s="23">
        <v>1</v>
      </c>
      <c r="E119" s="23">
        <v>1</v>
      </c>
      <c r="F119" s="23">
        <v>1</v>
      </c>
      <c r="G119" s="23">
        <v>55.082120645979614</v>
      </c>
      <c r="H119" s="23">
        <v>0</v>
      </c>
      <c r="I119" s="23">
        <v>2</v>
      </c>
      <c r="J119" s="23">
        <v>0</v>
      </c>
      <c r="K119" s="23">
        <f t="shared" si="7"/>
        <v>68.082120645979614</v>
      </c>
      <c r="L119" s="23">
        <f t="shared" si="8"/>
        <v>1175158.8387749854</v>
      </c>
      <c r="M119" s="23">
        <v>0</v>
      </c>
      <c r="N119" s="23">
        <v>0</v>
      </c>
      <c r="O119" s="23">
        <v>16081.15</v>
      </c>
      <c r="P119" s="23">
        <f t="shared" si="12"/>
        <v>16082.15</v>
      </c>
      <c r="Q119" s="23">
        <f t="shared" si="13"/>
        <v>73.072247104708353</v>
      </c>
      <c r="R119" s="23">
        <f t="shared" si="11"/>
        <v>0.47679695984741405</v>
      </c>
    </row>
    <row r="120" spans="1:18" x14ac:dyDescent="0.25">
      <c r="A120" s="23" t="s">
        <v>227</v>
      </c>
      <c r="B120" s="23" t="s">
        <v>228</v>
      </c>
      <c r="C120" s="23">
        <v>819.30122968632509</v>
      </c>
      <c r="D120" s="23">
        <v>2</v>
      </c>
      <c r="E120" s="23">
        <v>1</v>
      </c>
      <c r="F120" s="23">
        <v>1</v>
      </c>
      <c r="G120" s="23">
        <v>27.567365543524719</v>
      </c>
      <c r="H120" s="23">
        <v>0</v>
      </c>
      <c r="I120" s="23">
        <v>4</v>
      </c>
      <c r="J120" s="23">
        <v>0</v>
      </c>
      <c r="K120" s="23">
        <f t="shared" si="7"/>
        <v>41.567365543524716</v>
      </c>
      <c r="L120" s="23">
        <f t="shared" si="8"/>
        <v>34056.193704630779</v>
      </c>
      <c r="M120" s="23">
        <v>1</v>
      </c>
      <c r="N120" s="23">
        <v>0</v>
      </c>
      <c r="O120" s="23">
        <v>3077.9380000000001</v>
      </c>
      <c r="P120" s="23">
        <f t="shared" si="12"/>
        <v>3079.9380000000001</v>
      </c>
      <c r="Q120" s="23">
        <f t="shared" si="13"/>
        <v>11.057428332853057</v>
      </c>
      <c r="R120" s="23">
        <f t="shared" si="11"/>
        <v>7.2149802718948969E-2</v>
      </c>
    </row>
    <row r="121" spans="1:18" x14ac:dyDescent="0.25">
      <c r="A121" s="23" t="s">
        <v>165</v>
      </c>
      <c r="B121" s="23" t="s">
        <v>166</v>
      </c>
      <c r="C121" s="23">
        <v>4892.0390548474143</v>
      </c>
      <c r="D121" s="23">
        <v>2</v>
      </c>
      <c r="E121" s="23">
        <v>1</v>
      </c>
      <c r="F121" s="23">
        <v>1</v>
      </c>
      <c r="G121" s="23">
        <v>168.15995804804297</v>
      </c>
      <c r="H121" s="23">
        <v>2</v>
      </c>
      <c r="I121" s="23">
        <v>3</v>
      </c>
      <c r="J121" s="23">
        <v>1</v>
      </c>
      <c r="K121" s="23">
        <f t="shared" si="7"/>
        <v>176.15995804804297</v>
      </c>
      <c r="L121" s="23">
        <f t="shared" si="8"/>
        <v>861781.39467130823</v>
      </c>
      <c r="M121" s="23">
        <v>1</v>
      </c>
      <c r="N121" s="23">
        <v>0</v>
      </c>
      <c r="O121" s="23">
        <v>10827.98</v>
      </c>
      <c r="P121" s="23">
        <f t="shared" si="12"/>
        <v>10829.98</v>
      </c>
      <c r="Q121" s="23">
        <f t="shared" si="13"/>
        <v>79.573682931206548</v>
      </c>
      <c r="R121" s="23">
        <f t="shared" si="11"/>
        <v>0.51921887732691174</v>
      </c>
    </row>
    <row r="122" spans="1:18" x14ac:dyDescent="0.25">
      <c r="A122" s="23" t="s">
        <v>131</v>
      </c>
      <c r="B122" s="23" t="s">
        <v>132</v>
      </c>
      <c r="C122" s="23">
        <v>24918.64584199942</v>
      </c>
      <c r="D122" s="23">
        <v>1</v>
      </c>
      <c r="E122" s="23">
        <v>0</v>
      </c>
      <c r="F122" s="23">
        <v>1</v>
      </c>
      <c r="G122" s="23">
        <v>136.73411344059809</v>
      </c>
      <c r="H122" s="23">
        <v>1</v>
      </c>
      <c r="I122" s="23">
        <v>2</v>
      </c>
      <c r="J122" s="23">
        <v>1</v>
      </c>
      <c r="K122" s="23">
        <f t="shared" si="7"/>
        <v>144.73411344059809</v>
      </c>
      <c r="L122" s="23">
        <f t="shared" si="8"/>
        <v>3606578.1140820319</v>
      </c>
      <c r="M122" s="23">
        <v>0</v>
      </c>
      <c r="N122" s="23">
        <v>0</v>
      </c>
      <c r="O122" s="23">
        <v>17591.48</v>
      </c>
      <c r="P122" s="23">
        <f t="shared" si="12"/>
        <v>17592.48</v>
      </c>
      <c r="Q122" s="23">
        <f t="shared" si="13"/>
        <v>205.00680484400334</v>
      </c>
      <c r="R122" s="23">
        <f t="shared" si="11"/>
        <v>1.3376709376076472</v>
      </c>
    </row>
    <row r="123" spans="1:18" x14ac:dyDescent="0.25">
      <c r="A123" s="23" t="s">
        <v>249</v>
      </c>
      <c r="B123" s="23" t="s">
        <v>250</v>
      </c>
      <c r="C123" s="23">
        <v>1063.1605835502212</v>
      </c>
      <c r="D123" s="23">
        <v>2</v>
      </c>
      <c r="E123" s="23">
        <v>2</v>
      </c>
      <c r="F123" s="23">
        <v>1</v>
      </c>
      <c r="G123" s="23">
        <v>43.295720812821251</v>
      </c>
      <c r="H123" s="23">
        <v>2</v>
      </c>
      <c r="I123" s="23">
        <v>4</v>
      </c>
      <c r="J123" s="23">
        <v>0</v>
      </c>
      <c r="K123" s="23">
        <f t="shared" si="7"/>
        <v>52.295720812821251</v>
      </c>
      <c r="L123" s="23">
        <f t="shared" si="8"/>
        <v>55598.749056538487</v>
      </c>
      <c r="M123" s="23">
        <v>0</v>
      </c>
      <c r="N123" s="23">
        <v>0</v>
      </c>
      <c r="O123" s="23">
        <v>8620.4509999999991</v>
      </c>
      <c r="P123" s="23">
        <f t="shared" si="12"/>
        <v>8621.4509999999991</v>
      </c>
      <c r="Q123" s="23">
        <f t="shared" si="13"/>
        <v>6.4488853507998236</v>
      </c>
      <c r="R123" s="23">
        <f t="shared" si="11"/>
        <v>4.2079025231834669E-2</v>
      </c>
    </row>
    <row r="124" spans="1:18" x14ac:dyDescent="0.25">
      <c r="A124" s="23" t="s">
        <v>343</v>
      </c>
      <c r="B124" s="23" t="s">
        <v>344</v>
      </c>
      <c r="C124" s="23">
        <v>550.75724642211605</v>
      </c>
      <c r="D124" s="23">
        <v>2</v>
      </c>
      <c r="E124" s="23">
        <v>1</v>
      </c>
      <c r="F124" s="23">
        <v>1</v>
      </c>
      <c r="G124" s="23">
        <v>10.55715570851955</v>
      </c>
      <c r="H124" s="23">
        <v>3</v>
      </c>
      <c r="I124" s="23">
        <v>4</v>
      </c>
      <c r="J124" s="23">
        <v>0</v>
      </c>
      <c r="K124" s="23">
        <f t="shared" si="7"/>
        <v>15.557155708519552</v>
      </c>
      <c r="L124" s="23">
        <f t="shared" si="8"/>
        <v>8568.2162401843325</v>
      </c>
      <c r="M124" s="23">
        <v>0</v>
      </c>
      <c r="N124" s="23">
        <v>0</v>
      </c>
      <c r="O124" s="23">
        <v>13407.31</v>
      </c>
      <c r="P124" s="23">
        <f t="shared" si="12"/>
        <v>13408.31</v>
      </c>
      <c r="Q124" s="23">
        <f t="shared" si="13"/>
        <v>0.63902283286889494</v>
      </c>
      <c r="R124" s="23">
        <f t="shared" si="11"/>
        <v>4.1696287723077185E-3</v>
      </c>
    </row>
    <row r="125" spans="1:18" x14ac:dyDescent="0.25">
      <c r="A125" s="23" t="s">
        <v>253</v>
      </c>
      <c r="B125" s="23" t="s">
        <v>254</v>
      </c>
      <c r="C125" s="23">
        <v>3033.0188885726634</v>
      </c>
      <c r="D125" s="23">
        <v>1</v>
      </c>
      <c r="E125" s="23">
        <v>1</v>
      </c>
      <c r="F125" s="23">
        <v>1</v>
      </c>
      <c r="G125" s="23">
        <v>28.563157146170226</v>
      </c>
      <c r="H125" s="23">
        <v>2</v>
      </c>
      <c r="I125" s="23">
        <v>4</v>
      </c>
      <c r="J125" s="23">
        <v>0</v>
      </c>
      <c r="K125" s="23">
        <f t="shared" si="7"/>
        <v>33.563157146170226</v>
      </c>
      <c r="L125" s="23">
        <f t="shared" si="8"/>
        <v>101797.68958446686</v>
      </c>
      <c r="M125" s="23">
        <v>0</v>
      </c>
      <c r="N125" s="23">
        <v>0</v>
      </c>
      <c r="O125" s="23">
        <v>15915.54</v>
      </c>
      <c r="P125" s="23">
        <f t="shared" si="12"/>
        <v>15916.54</v>
      </c>
      <c r="Q125" s="23">
        <f t="shared" si="13"/>
        <v>6.3957172591823888</v>
      </c>
      <c r="R125" s="23">
        <f t="shared" si="11"/>
        <v>4.173210303567234E-2</v>
      </c>
    </row>
    <row r="126" spans="1:18" x14ac:dyDescent="0.25">
      <c r="A126" s="23" t="s">
        <v>259</v>
      </c>
      <c r="B126" s="23" t="s">
        <v>260</v>
      </c>
      <c r="C126" s="23">
        <v>2211.0892568714162</v>
      </c>
      <c r="D126" s="23">
        <v>2</v>
      </c>
      <c r="E126" s="23">
        <v>0</v>
      </c>
      <c r="F126" s="23">
        <v>1</v>
      </c>
      <c r="G126" s="23">
        <v>17.97595450998951</v>
      </c>
      <c r="H126" s="23">
        <v>0</v>
      </c>
      <c r="I126" s="23">
        <v>4</v>
      </c>
      <c r="J126" s="23">
        <v>0</v>
      </c>
      <c r="K126" s="23">
        <f t="shared" si="7"/>
        <v>30.97595450998951</v>
      </c>
      <c r="L126" s="23">
        <f t="shared" si="8"/>
        <v>68490.600238375497</v>
      </c>
      <c r="M126" s="23">
        <v>1</v>
      </c>
      <c r="N126" s="23">
        <v>0</v>
      </c>
      <c r="O126" s="23">
        <v>10572.78</v>
      </c>
      <c r="P126" s="23">
        <f t="shared" si="12"/>
        <v>10574.78</v>
      </c>
      <c r="Q126" s="23">
        <f t="shared" si="13"/>
        <v>6.4767872464841343</v>
      </c>
      <c r="R126" s="23">
        <f t="shared" si="11"/>
        <v>4.2261085310227979E-2</v>
      </c>
    </row>
    <row r="127" spans="1:18" x14ac:dyDescent="0.25">
      <c r="A127" s="23" t="s">
        <v>111</v>
      </c>
      <c r="B127" s="23" t="s">
        <v>112</v>
      </c>
      <c r="C127" s="23">
        <v>42442.220447313273</v>
      </c>
      <c r="D127" s="23">
        <v>1</v>
      </c>
      <c r="E127" s="23">
        <v>0</v>
      </c>
      <c r="F127" s="23">
        <v>1</v>
      </c>
      <c r="G127" s="23">
        <v>108.60766849130962</v>
      </c>
      <c r="H127" s="23">
        <v>0</v>
      </c>
      <c r="I127" s="23">
        <v>1</v>
      </c>
      <c r="J127" s="23">
        <v>1</v>
      </c>
      <c r="K127" s="23">
        <f t="shared" si="7"/>
        <v>120.60766849130962</v>
      </c>
      <c r="L127" s="23">
        <f t="shared" si="8"/>
        <v>5118857.2537446423</v>
      </c>
      <c r="M127" s="23">
        <v>0</v>
      </c>
      <c r="N127" s="23">
        <v>0</v>
      </c>
      <c r="O127" s="23">
        <v>15625.38</v>
      </c>
      <c r="P127" s="23">
        <f t="shared" si="12"/>
        <v>15626.38</v>
      </c>
      <c r="Q127" s="23">
        <f t="shared" si="13"/>
        <v>327.57793255665371</v>
      </c>
      <c r="R127" s="23">
        <f t="shared" si="11"/>
        <v>2.1374484642891169</v>
      </c>
    </row>
    <row r="128" spans="1:18" x14ac:dyDescent="0.25">
      <c r="A128" s="23" t="s">
        <v>97</v>
      </c>
      <c r="B128" s="23" t="s">
        <v>98</v>
      </c>
      <c r="C128" s="23">
        <v>53255.97670023609</v>
      </c>
      <c r="D128" s="23">
        <v>1</v>
      </c>
      <c r="E128" s="23">
        <v>0</v>
      </c>
      <c r="F128" s="23">
        <v>1</v>
      </c>
      <c r="G128" s="23">
        <v>159.99307730057743</v>
      </c>
      <c r="H128" s="23">
        <v>0</v>
      </c>
      <c r="I128" s="23">
        <v>1</v>
      </c>
      <c r="J128" s="23">
        <v>1</v>
      </c>
      <c r="K128" s="23">
        <f t="shared" si="7"/>
        <v>171.99307730057743</v>
      </c>
      <c r="L128" s="23">
        <f t="shared" si="8"/>
        <v>9159659.317321457</v>
      </c>
      <c r="M128" s="23">
        <v>0</v>
      </c>
      <c r="N128" s="23">
        <v>0</v>
      </c>
      <c r="O128" s="23">
        <v>16612.46</v>
      </c>
      <c r="P128" s="23">
        <f t="shared" si="12"/>
        <v>16613.46</v>
      </c>
      <c r="Q128" s="23">
        <f t="shared" si="13"/>
        <v>551.33965575632396</v>
      </c>
      <c r="R128" s="23">
        <f t="shared" si="11"/>
        <v>3.5974953846875311</v>
      </c>
    </row>
    <row r="129" spans="1:18" x14ac:dyDescent="0.25">
      <c r="A129" s="23" t="s">
        <v>359</v>
      </c>
      <c r="B129" s="23" t="s">
        <v>360</v>
      </c>
      <c r="C129" s="23">
        <v>311.42411280757352</v>
      </c>
      <c r="D129" s="23">
        <v>1</v>
      </c>
      <c r="E129" s="23">
        <v>1</v>
      </c>
      <c r="F129" s="23">
        <v>1</v>
      </c>
      <c r="G129" s="23">
        <v>6.9237216682567047</v>
      </c>
      <c r="H129" s="23">
        <v>2</v>
      </c>
      <c r="I129" s="23">
        <v>4</v>
      </c>
      <c r="J129" s="23">
        <v>1</v>
      </c>
      <c r="K129" s="23">
        <f t="shared" si="7"/>
        <v>10.923721668256704</v>
      </c>
      <c r="L129" s="23">
        <f t="shared" si="8"/>
        <v>3401.910329093711</v>
      </c>
      <c r="M129" s="23">
        <v>0</v>
      </c>
      <c r="N129" s="23">
        <v>0</v>
      </c>
      <c r="O129" s="23">
        <v>11649.17</v>
      </c>
      <c r="P129" s="23">
        <f t="shared" si="12"/>
        <v>11650.17</v>
      </c>
      <c r="Q129" s="23">
        <f t="shared" si="13"/>
        <v>0.29200520928825169</v>
      </c>
      <c r="R129" s="23">
        <f t="shared" si="11"/>
        <v>1.9053361784364133E-3</v>
      </c>
    </row>
    <row r="130" spans="1:18" x14ac:dyDescent="0.25">
      <c r="A130" s="23" t="s">
        <v>345</v>
      </c>
      <c r="B130" s="23" t="s">
        <v>346</v>
      </c>
      <c r="C130" s="23">
        <v>349.62093147378999</v>
      </c>
      <c r="D130" s="23">
        <v>2</v>
      </c>
      <c r="E130" s="23">
        <v>2</v>
      </c>
      <c r="F130" s="23">
        <v>1</v>
      </c>
      <c r="G130" s="23">
        <v>7.4479796335704629</v>
      </c>
      <c r="H130" s="23">
        <v>1</v>
      </c>
      <c r="I130" s="23">
        <v>4</v>
      </c>
      <c r="J130" s="23">
        <v>0</v>
      </c>
      <c r="K130" s="23">
        <f t="shared" ref="K130:K145" si="14">(3*D130)+E130+F130+G130-(3*H130)-I130-J130+10</f>
        <v>19.447979633570462</v>
      </c>
      <c r="L130" s="23">
        <f t="shared" ref="L130:L145" si="15">K130*C130</f>
        <v>6799.4207547722017</v>
      </c>
      <c r="M130" s="23">
        <v>1</v>
      </c>
      <c r="N130" s="23">
        <v>0</v>
      </c>
      <c r="O130" s="23">
        <v>11694.55</v>
      </c>
      <c r="P130" s="23">
        <f t="shared" ref="P130:P161" si="16">O130+N130+M130+1</f>
        <v>11696.55</v>
      </c>
      <c r="Q130" s="23">
        <f t="shared" ref="Q130:Q161" si="17">L130/P130</f>
        <v>0.58131848748324955</v>
      </c>
      <c r="R130" s="23">
        <f t="shared" ref="R130:R145" si="18">(Q130/$Q$146)*100</f>
        <v>3.7931074863202219E-3</v>
      </c>
    </row>
    <row r="131" spans="1:18" x14ac:dyDescent="0.25">
      <c r="A131" s="23" t="s">
        <v>175</v>
      </c>
      <c r="B131" s="23" t="s">
        <v>176</v>
      </c>
      <c r="C131" s="23">
        <v>2466.7987113277536</v>
      </c>
      <c r="D131" s="23">
        <v>1</v>
      </c>
      <c r="E131" s="23">
        <v>2</v>
      </c>
      <c r="F131" s="23">
        <v>1</v>
      </c>
      <c r="G131" s="23">
        <v>124.52914033790631</v>
      </c>
      <c r="H131" s="23">
        <v>1</v>
      </c>
      <c r="I131" s="23">
        <v>4</v>
      </c>
      <c r="J131" s="23">
        <v>1</v>
      </c>
      <c r="K131" s="23">
        <f t="shared" si="14"/>
        <v>132.52914033790631</v>
      </c>
      <c r="L131" s="23">
        <f t="shared" si="15"/>
        <v>326922.71259892231</v>
      </c>
      <c r="M131" s="23">
        <v>0</v>
      </c>
      <c r="N131" s="23">
        <v>0</v>
      </c>
      <c r="O131" s="23">
        <v>7484.5060000000003</v>
      </c>
      <c r="P131" s="23">
        <f t="shared" si="16"/>
        <v>7485.5060000000003</v>
      </c>
      <c r="Q131" s="23">
        <f t="shared" si="17"/>
        <v>43.674096660789836</v>
      </c>
      <c r="R131" s="23">
        <f t="shared" si="18"/>
        <v>0.28497380793706201</v>
      </c>
    </row>
    <row r="132" spans="1:18" x14ac:dyDescent="0.25">
      <c r="A132" s="23" t="s">
        <v>189</v>
      </c>
      <c r="B132" s="23" t="s">
        <v>190</v>
      </c>
      <c r="C132" s="23">
        <v>9984.0084120111806</v>
      </c>
      <c r="D132" s="23">
        <v>2</v>
      </c>
      <c r="E132" s="23">
        <v>1</v>
      </c>
      <c r="F132" s="23">
        <v>1</v>
      </c>
      <c r="G132" s="23">
        <v>29.202598436129261</v>
      </c>
      <c r="H132" s="23">
        <v>1</v>
      </c>
      <c r="I132" s="23">
        <v>4</v>
      </c>
      <c r="J132" s="23">
        <v>0</v>
      </c>
      <c r="K132" s="23">
        <f t="shared" si="14"/>
        <v>40.202598436129264</v>
      </c>
      <c r="L132" s="23">
        <f t="shared" si="15"/>
        <v>401383.08097102208</v>
      </c>
      <c r="M132" s="23">
        <v>1</v>
      </c>
      <c r="N132" s="23">
        <v>0</v>
      </c>
      <c r="O132" s="23">
        <v>15895.26</v>
      </c>
      <c r="P132" s="23">
        <f t="shared" si="16"/>
        <v>15897.26</v>
      </c>
      <c r="Q132" s="23">
        <f t="shared" si="17"/>
        <v>25.248569940418793</v>
      </c>
      <c r="R132" s="23">
        <f t="shared" si="18"/>
        <v>0.16474710803454679</v>
      </c>
    </row>
    <row r="133" spans="1:18" x14ac:dyDescent="0.25">
      <c r="A133" s="23" t="s">
        <v>223</v>
      </c>
      <c r="B133" s="23" t="s">
        <v>224</v>
      </c>
      <c r="C133" s="23">
        <v>3139.5372016315641</v>
      </c>
      <c r="D133" s="23">
        <v>1</v>
      </c>
      <c r="E133" s="23">
        <v>1</v>
      </c>
      <c r="F133" s="23">
        <v>1</v>
      </c>
      <c r="G133" s="23">
        <v>64.151503916207076</v>
      </c>
      <c r="H133" s="23">
        <v>0</v>
      </c>
      <c r="I133" s="23">
        <v>3</v>
      </c>
      <c r="J133" s="23">
        <v>1</v>
      </c>
      <c r="K133" s="23">
        <f t="shared" si="14"/>
        <v>75.151503916207076</v>
      </c>
      <c r="L133" s="23">
        <f t="shared" si="15"/>
        <v>235940.94230349231</v>
      </c>
      <c r="M133" s="23">
        <v>0</v>
      </c>
      <c r="N133" s="23">
        <v>0</v>
      </c>
      <c r="O133" s="23">
        <v>16362.34</v>
      </c>
      <c r="P133" s="23">
        <f t="shared" si="16"/>
        <v>16363.34</v>
      </c>
      <c r="Q133" s="23">
        <f t="shared" si="17"/>
        <v>14.418874282603204</v>
      </c>
      <c r="R133" s="23">
        <f t="shared" si="18"/>
        <v>9.4083262726489952E-2</v>
      </c>
    </row>
    <row r="134" spans="1:18" x14ac:dyDescent="0.25">
      <c r="A134" s="23" t="s">
        <v>221</v>
      </c>
      <c r="B134" s="23" t="s">
        <v>222</v>
      </c>
      <c r="C134" s="23">
        <v>5855.5386598390451</v>
      </c>
      <c r="D134" s="23">
        <v>1</v>
      </c>
      <c r="E134" s="23">
        <v>2</v>
      </c>
      <c r="F134" s="23">
        <v>1</v>
      </c>
      <c r="G134" s="23">
        <v>41.359890615333676</v>
      </c>
      <c r="H134" s="23">
        <v>4</v>
      </c>
      <c r="I134" s="23">
        <v>4</v>
      </c>
      <c r="J134" s="23">
        <v>1</v>
      </c>
      <c r="K134" s="23">
        <f t="shared" si="14"/>
        <v>40.359890615333676</v>
      </c>
      <c r="L134" s="23">
        <f t="shared" si="15"/>
        <v>236328.8998049614</v>
      </c>
      <c r="M134" s="23">
        <v>0</v>
      </c>
      <c r="N134" s="23">
        <v>0</v>
      </c>
      <c r="O134" s="23">
        <v>14512.6</v>
      </c>
      <c r="P134" s="23">
        <f t="shared" si="16"/>
        <v>14513.6</v>
      </c>
      <c r="Q134" s="23">
        <f t="shared" si="17"/>
        <v>16.283272227769913</v>
      </c>
      <c r="R134" s="23">
        <f t="shared" si="18"/>
        <v>0.10624847328758649</v>
      </c>
    </row>
    <row r="135" spans="1:18" x14ac:dyDescent="0.25">
      <c r="A135" s="23" t="s">
        <v>365</v>
      </c>
      <c r="B135" s="23" t="s">
        <v>366</v>
      </c>
      <c r="C135" s="23">
        <v>292.84301503514087</v>
      </c>
      <c r="D135" s="23">
        <v>2</v>
      </c>
      <c r="E135" s="23">
        <v>1</v>
      </c>
      <c r="F135" s="23">
        <v>1</v>
      </c>
      <c r="G135" s="23">
        <v>8.2199291976381961</v>
      </c>
      <c r="H135" s="23">
        <v>3</v>
      </c>
      <c r="I135" s="23">
        <v>4</v>
      </c>
      <c r="J135" s="23">
        <v>0</v>
      </c>
      <c r="K135" s="23">
        <f t="shared" si="14"/>
        <v>13.219929197638194</v>
      </c>
      <c r="L135" s="23">
        <f t="shared" si="15"/>
        <v>3871.3639247874594</v>
      </c>
      <c r="M135" s="23">
        <v>1</v>
      </c>
      <c r="N135" s="23">
        <v>0</v>
      </c>
      <c r="O135" s="23">
        <v>12421.15</v>
      </c>
      <c r="P135" s="23">
        <f t="shared" si="16"/>
        <v>12423.15</v>
      </c>
      <c r="Q135" s="23">
        <f t="shared" si="17"/>
        <v>0.31162498438700809</v>
      </c>
      <c r="R135" s="23">
        <f t="shared" si="18"/>
        <v>2.0333553579557234E-3</v>
      </c>
    </row>
    <row r="136" spans="1:18" x14ac:dyDescent="0.25">
      <c r="A136" s="23" t="s">
        <v>289</v>
      </c>
      <c r="B136" s="23" t="s">
        <v>290</v>
      </c>
      <c r="C136" s="23">
        <v>1367.35243333629</v>
      </c>
      <c r="D136" s="23">
        <v>1</v>
      </c>
      <c r="E136" s="23">
        <v>2</v>
      </c>
      <c r="F136" s="23">
        <v>1</v>
      </c>
      <c r="G136" s="23">
        <v>31.657709456076706</v>
      </c>
      <c r="H136" s="23">
        <v>4</v>
      </c>
      <c r="I136" s="23">
        <v>4</v>
      </c>
      <c r="J136" s="23">
        <v>0</v>
      </c>
      <c r="K136" s="23">
        <f t="shared" si="14"/>
        <v>31.657709456076702</v>
      </c>
      <c r="L136" s="23">
        <f t="shared" si="15"/>
        <v>43287.246058619756</v>
      </c>
      <c r="M136" s="23">
        <v>0</v>
      </c>
      <c r="N136" s="23">
        <v>0</v>
      </c>
      <c r="O136" s="23">
        <v>14913.19</v>
      </c>
      <c r="P136" s="23">
        <f t="shared" si="16"/>
        <v>14914.19</v>
      </c>
      <c r="Q136" s="23">
        <f t="shared" si="17"/>
        <v>2.9024201822975138</v>
      </c>
      <c r="R136" s="23">
        <f t="shared" si="18"/>
        <v>1.8938313435691013E-2</v>
      </c>
    </row>
    <row r="137" spans="1:18" x14ac:dyDescent="0.25">
      <c r="A137" s="23" t="s">
        <v>143</v>
      </c>
      <c r="B137" s="23" t="s">
        <v>144</v>
      </c>
      <c r="C137" s="23">
        <v>37179.682904344925</v>
      </c>
      <c r="D137" s="23">
        <v>1</v>
      </c>
      <c r="E137" s="23">
        <v>1</v>
      </c>
      <c r="F137" s="23">
        <v>1</v>
      </c>
      <c r="G137" s="23">
        <v>35.677047298313269</v>
      </c>
      <c r="H137" s="23">
        <v>0</v>
      </c>
      <c r="I137" s="23">
        <v>2</v>
      </c>
      <c r="J137" s="23">
        <v>1</v>
      </c>
      <c r="K137" s="23">
        <f t="shared" si="14"/>
        <v>47.677047298313269</v>
      </c>
      <c r="L137" s="23">
        <f t="shared" si="15"/>
        <v>1772617.5003667423</v>
      </c>
      <c r="M137" s="23">
        <v>0</v>
      </c>
      <c r="N137" s="23">
        <v>0</v>
      </c>
      <c r="O137" s="23">
        <v>11962.66</v>
      </c>
      <c r="P137" s="23">
        <f t="shared" si="16"/>
        <v>11963.66</v>
      </c>
      <c r="Q137" s="23">
        <f t="shared" si="17"/>
        <v>148.1668235612465</v>
      </c>
      <c r="R137" s="23">
        <f t="shared" si="18"/>
        <v>0.96678963386769234</v>
      </c>
    </row>
    <row r="138" spans="1:18" x14ac:dyDescent="0.25">
      <c r="A138" s="23" t="s">
        <v>109</v>
      </c>
      <c r="B138" s="23" t="s">
        <v>110</v>
      </c>
      <c r="C138" s="23">
        <v>38308.436366464506</v>
      </c>
      <c r="D138" s="23">
        <v>2</v>
      </c>
      <c r="E138" s="23">
        <v>0</v>
      </c>
      <c r="F138" s="23">
        <v>1</v>
      </c>
      <c r="G138" s="23">
        <v>146.86585547538184</v>
      </c>
      <c r="H138" s="23">
        <v>1</v>
      </c>
      <c r="I138" s="23">
        <v>1</v>
      </c>
      <c r="J138" s="23">
        <v>1</v>
      </c>
      <c r="K138" s="23">
        <f t="shared" si="14"/>
        <v>158.86585547538184</v>
      </c>
      <c r="L138" s="23">
        <f t="shared" si="15"/>
        <v>6085902.5152826123</v>
      </c>
      <c r="M138" s="23">
        <v>1</v>
      </c>
      <c r="N138" s="23">
        <v>1</v>
      </c>
      <c r="O138" s="23">
        <v>17001.95</v>
      </c>
      <c r="P138" s="23">
        <f t="shared" si="16"/>
        <v>17004.95</v>
      </c>
      <c r="Q138" s="23">
        <f t="shared" si="17"/>
        <v>357.89005644136631</v>
      </c>
      <c r="R138" s="23">
        <f t="shared" si="18"/>
        <v>2.3352352997485384</v>
      </c>
    </row>
    <row r="139" spans="1:18" x14ac:dyDescent="0.25">
      <c r="A139" s="23" t="s">
        <v>93</v>
      </c>
      <c r="B139" s="23" t="s">
        <v>94</v>
      </c>
      <c r="C139" s="23">
        <v>41921.809761789213</v>
      </c>
      <c r="D139" s="23">
        <v>2</v>
      </c>
      <c r="E139" s="23">
        <v>0</v>
      </c>
      <c r="F139" s="23">
        <v>1</v>
      </c>
      <c r="G139" s="23">
        <v>212.91661478813401</v>
      </c>
      <c r="H139" s="23">
        <v>3</v>
      </c>
      <c r="I139" s="23">
        <v>2</v>
      </c>
      <c r="J139" s="23">
        <v>1</v>
      </c>
      <c r="K139" s="23">
        <f t="shared" si="14"/>
        <v>217.91661478813401</v>
      </c>
      <c r="L139" s="23">
        <f t="shared" si="15"/>
        <v>9135458.869081255</v>
      </c>
      <c r="M139" s="23">
        <v>1</v>
      </c>
      <c r="N139" s="23">
        <v>0</v>
      </c>
      <c r="O139" s="23">
        <v>15961.95</v>
      </c>
      <c r="P139" s="23">
        <f t="shared" si="16"/>
        <v>15963.95</v>
      </c>
      <c r="Q139" s="23">
        <f t="shared" si="17"/>
        <v>572.25554258696968</v>
      </c>
      <c r="R139" s="23">
        <f t="shared" si="18"/>
        <v>3.733971702968454</v>
      </c>
    </row>
    <row r="140" spans="1:18" x14ac:dyDescent="0.25">
      <c r="A140" s="23" t="s">
        <v>195</v>
      </c>
      <c r="B140" s="23" t="s">
        <v>196</v>
      </c>
      <c r="C140" s="23">
        <v>4117.310036107986</v>
      </c>
      <c r="D140" s="23">
        <v>1</v>
      </c>
      <c r="E140" s="23">
        <v>1</v>
      </c>
      <c r="F140" s="23">
        <v>1</v>
      </c>
      <c r="G140" s="23">
        <v>47.649975494677051</v>
      </c>
      <c r="H140" s="23">
        <v>0</v>
      </c>
      <c r="I140" s="23">
        <v>2</v>
      </c>
      <c r="J140" s="23">
        <v>0</v>
      </c>
      <c r="K140" s="23">
        <f t="shared" si="14"/>
        <v>60.649975494677051</v>
      </c>
      <c r="L140" s="23">
        <f t="shared" si="15"/>
        <v>249714.75279393722</v>
      </c>
      <c r="M140" s="23">
        <v>0</v>
      </c>
      <c r="N140" s="23">
        <v>0</v>
      </c>
      <c r="O140" s="23">
        <v>11788.68</v>
      </c>
      <c r="P140" s="23">
        <f t="shared" si="16"/>
        <v>11789.68</v>
      </c>
      <c r="Q140" s="23">
        <f t="shared" si="17"/>
        <v>21.180791403493327</v>
      </c>
      <c r="R140" s="23">
        <f t="shared" si="18"/>
        <v>0.13820482260353456</v>
      </c>
    </row>
    <row r="141" spans="1:18" x14ac:dyDescent="0.25">
      <c r="A141" s="23" t="s">
        <v>181</v>
      </c>
      <c r="B141" s="23" t="s">
        <v>182</v>
      </c>
      <c r="C141" s="23">
        <v>1787.9382648014048</v>
      </c>
      <c r="D141" s="23">
        <v>2</v>
      </c>
      <c r="E141" s="23">
        <v>1</v>
      </c>
      <c r="F141" s="23">
        <v>1</v>
      </c>
      <c r="G141" s="23">
        <v>43.526064259980885</v>
      </c>
      <c r="H141" s="23">
        <v>0</v>
      </c>
      <c r="I141" s="23">
        <v>1</v>
      </c>
      <c r="J141" s="23">
        <v>1</v>
      </c>
      <c r="K141" s="23">
        <f t="shared" si="14"/>
        <v>59.526064259980885</v>
      </c>
      <c r="L141" s="23">
        <f t="shared" si="15"/>
        <v>106428.92804344714</v>
      </c>
      <c r="M141" s="23">
        <v>1</v>
      </c>
      <c r="N141" s="23">
        <v>0</v>
      </c>
      <c r="O141" s="23">
        <v>2720.6030000000001</v>
      </c>
      <c r="P141" s="23">
        <f t="shared" si="16"/>
        <v>2722.6030000000001</v>
      </c>
      <c r="Q141" s="23">
        <f t="shared" si="17"/>
        <v>39.090872978339895</v>
      </c>
      <c r="R141" s="23">
        <f t="shared" si="18"/>
        <v>0.25506823906956244</v>
      </c>
    </row>
    <row r="142" spans="1:18" x14ac:dyDescent="0.25">
      <c r="A142" s="23" t="s">
        <v>277</v>
      </c>
      <c r="B142" s="23" t="s">
        <v>278</v>
      </c>
      <c r="C142" s="23">
        <v>4273.3653715705614</v>
      </c>
      <c r="D142" s="23">
        <v>1</v>
      </c>
      <c r="E142" s="23">
        <v>1</v>
      </c>
      <c r="F142" s="23">
        <v>1</v>
      </c>
      <c r="G142" s="23">
        <v>10.513533374100813</v>
      </c>
      <c r="H142" s="23">
        <v>1</v>
      </c>
      <c r="I142" s="23">
        <v>4</v>
      </c>
      <c r="J142" s="23">
        <v>1</v>
      </c>
      <c r="K142" s="23">
        <f t="shared" si="14"/>
        <v>17.513533374100813</v>
      </c>
      <c r="L142" s="23">
        <f t="shared" si="15"/>
        <v>74841.727054727744</v>
      </c>
      <c r="M142" s="23">
        <v>0</v>
      </c>
      <c r="N142" s="23">
        <v>0</v>
      </c>
      <c r="O142" s="23">
        <v>15469.75</v>
      </c>
      <c r="P142" s="23">
        <f t="shared" si="16"/>
        <v>15470.75</v>
      </c>
      <c r="Q142" s="23">
        <f t="shared" si="17"/>
        <v>4.8376275910817341</v>
      </c>
      <c r="R142" s="23">
        <f t="shared" si="18"/>
        <v>3.1565556277427229E-2</v>
      </c>
    </row>
    <row r="143" spans="1:18" x14ac:dyDescent="0.25">
      <c r="A143" s="23" t="s">
        <v>269</v>
      </c>
      <c r="B143" s="23" t="s">
        <v>270</v>
      </c>
      <c r="C143" s="23">
        <v>606.9043782619882</v>
      </c>
      <c r="D143" s="23">
        <v>1</v>
      </c>
      <c r="E143" s="23">
        <v>2</v>
      </c>
      <c r="F143" s="23">
        <v>1</v>
      </c>
      <c r="G143" s="23">
        <v>56.921074692379648</v>
      </c>
      <c r="H143" s="23">
        <v>0</v>
      </c>
      <c r="I143" s="23">
        <v>4</v>
      </c>
      <c r="J143" s="23">
        <v>0</v>
      </c>
      <c r="K143" s="23">
        <f t="shared" si="14"/>
        <v>68.921074692379648</v>
      </c>
      <c r="L143" s="23">
        <f t="shared" si="15"/>
        <v>41828.501985326722</v>
      </c>
      <c r="M143" s="23">
        <v>0</v>
      </c>
      <c r="N143" s="23">
        <v>0</v>
      </c>
      <c r="O143" s="23">
        <v>7753.6180000000004</v>
      </c>
      <c r="P143" s="23">
        <f t="shared" si="16"/>
        <v>7754.6180000000004</v>
      </c>
      <c r="Q143" s="23">
        <f t="shared" si="17"/>
        <v>5.3940119275155425</v>
      </c>
      <c r="R143" s="23">
        <f t="shared" si="18"/>
        <v>3.5195968241332289E-2</v>
      </c>
    </row>
    <row r="144" spans="1:18" x14ac:dyDescent="0.25">
      <c r="A144" s="23" t="s">
        <v>351</v>
      </c>
      <c r="B144" s="23" t="s">
        <v>352</v>
      </c>
      <c r="C144" s="23">
        <v>696.05496069692458</v>
      </c>
      <c r="D144" s="23">
        <v>2</v>
      </c>
      <c r="E144" s="23">
        <v>2</v>
      </c>
      <c r="F144" s="23">
        <v>1</v>
      </c>
      <c r="G144" s="23">
        <v>6.9972264373958941</v>
      </c>
      <c r="H144" s="23">
        <v>4</v>
      </c>
      <c r="I144" s="23">
        <v>4</v>
      </c>
      <c r="J144" s="23">
        <v>0</v>
      </c>
      <c r="K144" s="23">
        <f t="shared" si="14"/>
        <v>9.997226437395895</v>
      </c>
      <c r="L144" s="23">
        <f t="shared" si="15"/>
        <v>6958.619054959855</v>
      </c>
      <c r="M144" s="23">
        <v>0</v>
      </c>
      <c r="N144" s="23">
        <v>0</v>
      </c>
      <c r="O144" s="23">
        <v>12336.47</v>
      </c>
      <c r="P144" s="23">
        <f t="shared" si="16"/>
        <v>12337.47</v>
      </c>
      <c r="Q144" s="23">
        <f t="shared" si="17"/>
        <v>0.56402317938441637</v>
      </c>
      <c r="R144" s="23">
        <f t="shared" si="18"/>
        <v>3.680255471391333E-3</v>
      </c>
    </row>
    <row r="145" spans="1:18" x14ac:dyDescent="0.25">
      <c r="A145" s="23" t="s">
        <v>305</v>
      </c>
      <c r="B145" s="23" t="s">
        <v>306</v>
      </c>
      <c r="C145" s="23">
        <v>530.55631628955234</v>
      </c>
      <c r="D145" s="23">
        <v>2</v>
      </c>
      <c r="E145" s="23">
        <v>1</v>
      </c>
      <c r="F145" s="23">
        <v>1</v>
      </c>
      <c r="G145" s="23">
        <v>30.675181397278216</v>
      </c>
      <c r="H145" s="23">
        <v>0</v>
      </c>
      <c r="I145" s="23">
        <v>4</v>
      </c>
      <c r="J145" s="23">
        <v>0</v>
      </c>
      <c r="K145" s="23">
        <f t="shared" si="14"/>
        <v>44.675181397278216</v>
      </c>
      <c r="L145" s="23">
        <f t="shared" si="15"/>
        <v>23702.699671707465</v>
      </c>
      <c r="M145" s="23">
        <v>1</v>
      </c>
      <c r="N145" s="23">
        <v>0</v>
      </c>
      <c r="O145" s="23">
        <v>11624.6</v>
      </c>
      <c r="P145" s="23">
        <f t="shared" si="16"/>
        <v>11626.6</v>
      </c>
      <c r="Q145" s="23">
        <f t="shared" si="17"/>
        <v>2.0386613172989065</v>
      </c>
      <c r="R145" s="23">
        <f t="shared" si="18"/>
        <v>1.3302280369916408E-2</v>
      </c>
    </row>
    <row r="146" spans="1:18" x14ac:dyDescent="0.2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6">
        <f>SUM(Q2:Q145)</f>
        <v>15325.652900155475</v>
      </c>
      <c r="R146" s="26">
        <f>SUM(R2:R145)</f>
        <v>99.999999999999929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46ECA-9E45-444F-AEAE-C2909DE0C8CC}">
  <dimension ref="A1:R147"/>
  <sheetViews>
    <sheetView workbookViewId="0">
      <selection activeCell="I123" sqref="I123"/>
    </sheetView>
  </sheetViews>
  <sheetFormatPr defaultRowHeight="15" x14ac:dyDescent="0.25"/>
  <cols>
    <col min="12" max="12" width="17.7109375" bestFit="1" customWidth="1"/>
  </cols>
  <sheetData>
    <row r="1" spans="1:18" x14ac:dyDescent="0.25">
      <c r="A1" s="23" t="s">
        <v>71</v>
      </c>
      <c r="B1" s="23" t="s">
        <v>72</v>
      </c>
      <c r="C1" s="23" t="s">
        <v>73</v>
      </c>
      <c r="D1" s="23" t="s">
        <v>74</v>
      </c>
      <c r="E1" s="23" t="s">
        <v>75</v>
      </c>
      <c r="F1" s="23" t="s">
        <v>76</v>
      </c>
      <c r="G1" s="23" t="s">
        <v>77</v>
      </c>
      <c r="H1" s="23" t="s">
        <v>78</v>
      </c>
      <c r="I1" s="23" t="s">
        <v>79</v>
      </c>
      <c r="J1" s="23" t="s">
        <v>80</v>
      </c>
      <c r="K1" s="24" t="s">
        <v>81</v>
      </c>
      <c r="L1" s="24" t="s">
        <v>82</v>
      </c>
      <c r="M1" s="23" t="s">
        <v>83</v>
      </c>
      <c r="N1" s="23" t="s">
        <v>84</v>
      </c>
      <c r="O1" s="23" t="s">
        <v>85</v>
      </c>
      <c r="P1" s="23" t="s">
        <v>86</v>
      </c>
      <c r="Q1" s="23" t="s">
        <v>87</v>
      </c>
      <c r="R1" s="23" t="s">
        <v>88</v>
      </c>
    </row>
    <row r="2" spans="1:18" x14ac:dyDescent="0.25">
      <c r="A2" s="23" t="s">
        <v>297</v>
      </c>
      <c r="B2" s="23" t="s">
        <v>298</v>
      </c>
      <c r="C2" s="23">
        <v>2781.5721442053186</v>
      </c>
      <c r="D2" s="23">
        <v>1</v>
      </c>
      <c r="E2" s="23">
        <v>1</v>
      </c>
      <c r="F2" s="23">
        <v>1</v>
      </c>
      <c r="G2" s="23">
        <v>2.4607103885314885</v>
      </c>
      <c r="H2" s="23">
        <v>0</v>
      </c>
      <c r="I2" s="23">
        <v>4</v>
      </c>
      <c r="J2" s="23">
        <v>1</v>
      </c>
      <c r="K2" s="23">
        <f t="shared" ref="K2:K65" si="0">(3*D2)+E2+F2+G2-(3*H2)-I2-J2+10</f>
        <v>12.460710388531488</v>
      </c>
      <c r="L2" s="23">
        <f t="shared" ref="L2:L65" si="1">K2*C2</f>
        <v>34660.364913749021</v>
      </c>
      <c r="M2" s="23">
        <v>0</v>
      </c>
      <c r="N2" s="23">
        <v>0</v>
      </c>
      <c r="O2" s="23">
        <v>15620.51</v>
      </c>
      <c r="P2" s="23">
        <f>O2+N2+M2+1</f>
        <v>15621.51</v>
      </c>
      <c r="Q2" s="23">
        <f>L2/P2</f>
        <v>2.2187589364759885</v>
      </c>
      <c r="R2" s="23">
        <f t="shared" ref="R2:R65" si="2">(Q2/$Q$147)*100</f>
        <v>1.2632431571385523E-2</v>
      </c>
    </row>
    <row r="3" spans="1:18" x14ac:dyDescent="0.25">
      <c r="A3" s="23" t="s">
        <v>267</v>
      </c>
      <c r="B3" s="23" t="s">
        <v>268</v>
      </c>
      <c r="C3" s="23">
        <v>3102.0370314481561</v>
      </c>
      <c r="D3" s="23">
        <v>1</v>
      </c>
      <c r="E3" s="23">
        <v>2</v>
      </c>
      <c r="F3" s="23">
        <v>1</v>
      </c>
      <c r="G3" s="23">
        <v>7.4347414123865416</v>
      </c>
      <c r="H3" s="23">
        <v>3</v>
      </c>
      <c r="I3" s="23">
        <v>4</v>
      </c>
      <c r="J3" s="23">
        <v>0</v>
      </c>
      <c r="K3" s="23">
        <f t="shared" si="0"/>
        <v>10.434741412386542</v>
      </c>
      <c r="L3" s="23">
        <f t="shared" si="1"/>
        <v>32368.954274808686</v>
      </c>
      <c r="M3" s="23">
        <v>0</v>
      </c>
      <c r="N3" s="23">
        <v>0</v>
      </c>
      <c r="O3" s="23">
        <v>16998.09</v>
      </c>
      <c r="P3" s="23">
        <f>O3+N3+M3+1</f>
        <v>16999.09</v>
      </c>
      <c r="Q3" s="23">
        <f>L3/P3</f>
        <v>1.9041580622732561</v>
      </c>
      <c r="R3" s="23">
        <f t="shared" si="2"/>
        <v>1.0841261764549193E-2</v>
      </c>
    </row>
    <row r="4" spans="1:18" x14ac:dyDescent="0.25">
      <c r="A4" s="23" t="s">
        <v>325</v>
      </c>
      <c r="B4" s="23" t="s">
        <v>326</v>
      </c>
      <c r="C4" s="23">
        <v>1576.1620471176579</v>
      </c>
      <c r="D4" s="23">
        <v>1</v>
      </c>
      <c r="E4" s="23">
        <v>1</v>
      </c>
      <c r="F4" s="23">
        <v>1</v>
      </c>
      <c r="G4" s="23">
        <v>2.4607103885314885</v>
      </c>
      <c r="H4" s="23">
        <v>1</v>
      </c>
      <c r="I4" s="23">
        <v>4</v>
      </c>
      <c r="J4" s="23">
        <v>0</v>
      </c>
      <c r="K4" s="23">
        <f t="shared" si="0"/>
        <v>10.460710388531488</v>
      </c>
      <c r="L4" s="23">
        <f t="shared" si="1"/>
        <v>16487.774700292743</v>
      </c>
      <c r="M4" s="23">
        <v>0</v>
      </c>
      <c r="N4" s="23">
        <v>0</v>
      </c>
      <c r="O4" s="23">
        <v>13284.23</v>
      </c>
      <c r="P4" s="23">
        <f>O4+N4+M4+1</f>
        <v>13285.23</v>
      </c>
      <c r="Q4" s="23">
        <f>L4/P4</f>
        <v>1.2410605386803799</v>
      </c>
      <c r="R4" s="23">
        <f t="shared" si="2"/>
        <v>7.0659376614059764E-3</v>
      </c>
    </row>
    <row r="5" spans="1:18" x14ac:dyDescent="0.25">
      <c r="A5" s="23" t="s">
        <v>209</v>
      </c>
      <c r="B5" s="23" t="s">
        <v>210</v>
      </c>
      <c r="C5" s="23">
        <v>5694.4192487563878</v>
      </c>
      <c r="D5" s="23">
        <v>1</v>
      </c>
      <c r="E5" s="23">
        <v>0</v>
      </c>
      <c r="F5" s="23">
        <v>1</v>
      </c>
      <c r="G5" s="23">
        <v>31.447102693293761</v>
      </c>
      <c r="H5" s="23">
        <v>0</v>
      </c>
      <c r="I5" s="23">
        <v>4</v>
      </c>
      <c r="J5" s="23">
        <v>0</v>
      </c>
      <c r="K5" s="23">
        <f t="shared" si="0"/>
        <v>41.447102693293758</v>
      </c>
      <c r="L5" s="23">
        <f t="shared" si="1"/>
        <v>236017.17938187471</v>
      </c>
      <c r="M5" s="23">
        <v>0</v>
      </c>
      <c r="N5" s="23">
        <v>0</v>
      </c>
      <c r="O5" s="23">
        <v>11733.88</v>
      </c>
      <c r="P5" s="23">
        <f>O5+N5+M5+1</f>
        <v>11734.88</v>
      </c>
      <c r="Q5" s="23">
        <f>L5/P5</f>
        <v>20.112449328998228</v>
      </c>
      <c r="R5" s="23">
        <f t="shared" si="2"/>
        <v>0.11450957366511473</v>
      </c>
    </row>
    <row r="6" spans="1:18" x14ac:dyDescent="0.25">
      <c r="A6" s="23" t="s">
        <v>317</v>
      </c>
      <c r="B6" s="23" t="s">
        <v>318</v>
      </c>
      <c r="C6" s="23">
        <v>1625.4077691268185</v>
      </c>
      <c r="D6" s="23">
        <v>1</v>
      </c>
      <c r="E6" s="23">
        <v>1</v>
      </c>
      <c r="F6" s="23">
        <v>1</v>
      </c>
      <c r="G6" s="23">
        <v>8.7889807495351171</v>
      </c>
      <c r="H6" s="23">
        <v>0</v>
      </c>
      <c r="I6" s="23">
        <v>4</v>
      </c>
      <c r="J6" s="23">
        <v>1</v>
      </c>
      <c r="K6" s="23">
        <f t="shared" si="0"/>
        <v>18.788980749535117</v>
      </c>
      <c r="L6" s="23">
        <f t="shared" si="1"/>
        <v>30539.755284268613</v>
      </c>
      <c r="M6" s="23">
        <v>0</v>
      </c>
      <c r="N6" s="23">
        <v>0</v>
      </c>
      <c r="O6" s="23">
        <v>13581.9</v>
      </c>
      <c r="P6" s="23">
        <f>O6+N6+M6+1</f>
        <v>13582.9</v>
      </c>
      <c r="Q6" s="23">
        <f>L6/P6</f>
        <v>2.2483972704112238</v>
      </c>
      <c r="R6" s="23">
        <f t="shared" si="2"/>
        <v>1.2801176458074924E-2</v>
      </c>
    </row>
    <row r="7" spans="1:18" x14ac:dyDescent="0.25">
      <c r="A7" s="23" t="s">
        <v>155</v>
      </c>
      <c r="B7" s="23" t="s">
        <v>156</v>
      </c>
      <c r="C7" s="23">
        <v>23302.831988005506</v>
      </c>
      <c r="D7" s="23">
        <v>1</v>
      </c>
      <c r="E7" s="23">
        <v>1</v>
      </c>
      <c r="F7" s="23">
        <v>1</v>
      </c>
      <c r="G7" s="23">
        <v>54.15920910724985</v>
      </c>
      <c r="H7" s="23">
        <v>0</v>
      </c>
      <c r="I7" s="23">
        <v>1</v>
      </c>
      <c r="J7" s="23">
        <v>0</v>
      </c>
      <c r="K7" s="23">
        <f t="shared" si="0"/>
        <v>68.15920910724985</v>
      </c>
      <c r="L7" s="23">
        <f t="shared" si="1"/>
        <v>1588302.598261578</v>
      </c>
      <c r="M7" s="23">
        <v>0</v>
      </c>
      <c r="N7" s="23">
        <v>0</v>
      </c>
      <c r="O7" s="23">
        <v>15354.32</v>
      </c>
      <c r="P7" s="23">
        <f>O7+N7+M7+1</f>
        <v>15355.32</v>
      </c>
      <c r="Q7" s="23">
        <f>L7/P7</f>
        <v>103.43663292341535</v>
      </c>
      <c r="R7" s="23">
        <f t="shared" si="2"/>
        <v>0.58891309276477954</v>
      </c>
    </row>
    <row r="8" spans="1:18" x14ac:dyDescent="0.25">
      <c r="A8" s="25" t="s">
        <v>89</v>
      </c>
      <c r="B8" s="25" t="s">
        <v>90</v>
      </c>
      <c r="C8" s="25">
        <v>33995.851672970304</v>
      </c>
      <c r="D8" s="25">
        <v>2</v>
      </c>
      <c r="E8" s="25">
        <v>0</v>
      </c>
      <c r="F8" s="25">
        <v>1</v>
      </c>
      <c r="G8" s="25">
        <v>113.33086609251973</v>
      </c>
      <c r="H8" s="25">
        <v>0</v>
      </c>
      <c r="I8" s="25">
        <v>1</v>
      </c>
      <c r="J8" s="25">
        <v>1</v>
      </c>
      <c r="K8" s="25">
        <f t="shared" si="0"/>
        <v>128.33086609251973</v>
      </c>
      <c r="L8" s="25">
        <f t="shared" si="1"/>
        <v>4362717.0887451144</v>
      </c>
      <c r="M8" s="25">
        <v>0</v>
      </c>
      <c r="N8" s="25">
        <v>0</v>
      </c>
      <c r="O8" s="25">
        <v>1042.817</v>
      </c>
      <c r="P8" s="25">
        <f>O8+N8+M8+1</f>
        <v>1043.817</v>
      </c>
      <c r="Q8" s="25">
        <f>L8/P8</f>
        <v>4179.5804137555861</v>
      </c>
      <c r="R8" s="25">
        <f t="shared" si="2"/>
        <v>23.796304639443658</v>
      </c>
    </row>
    <row r="9" spans="1:18" x14ac:dyDescent="0.25">
      <c r="A9" s="23" t="s">
        <v>117</v>
      </c>
      <c r="B9" s="23" t="s">
        <v>118</v>
      </c>
      <c r="C9" s="23">
        <v>38242.05007490953</v>
      </c>
      <c r="D9" s="23">
        <v>1</v>
      </c>
      <c r="E9" s="23">
        <v>0</v>
      </c>
      <c r="F9" s="23">
        <v>1</v>
      </c>
      <c r="G9" s="23">
        <v>126.51036938167886</v>
      </c>
      <c r="H9" s="23">
        <v>0</v>
      </c>
      <c r="I9" s="23">
        <v>1</v>
      </c>
      <c r="J9" s="23">
        <v>1</v>
      </c>
      <c r="K9" s="23">
        <f t="shared" si="0"/>
        <v>138.51036938167886</v>
      </c>
      <c r="L9" s="23">
        <f t="shared" si="1"/>
        <v>5296920.4817883782</v>
      </c>
      <c r="M9" s="23">
        <v>0</v>
      </c>
      <c r="N9" s="23">
        <v>0</v>
      </c>
      <c r="O9" s="23">
        <v>15931.75</v>
      </c>
      <c r="P9" s="23">
        <f>O9+N9+M9+1</f>
        <v>15932.75</v>
      </c>
      <c r="Q9" s="23">
        <f>L9/P9</f>
        <v>332.45487952728678</v>
      </c>
      <c r="R9" s="23">
        <f t="shared" si="2"/>
        <v>1.8928210032911426</v>
      </c>
    </row>
    <row r="10" spans="1:18" x14ac:dyDescent="0.25">
      <c r="A10" s="23" t="s">
        <v>353</v>
      </c>
      <c r="B10" s="23" t="s">
        <v>354</v>
      </c>
      <c r="C10" s="23">
        <v>1578.3673303066716</v>
      </c>
      <c r="D10" s="23">
        <v>1</v>
      </c>
      <c r="E10" s="23">
        <v>1</v>
      </c>
      <c r="F10" s="23">
        <v>1</v>
      </c>
      <c r="G10" s="23">
        <v>11.166140639852026</v>
      </c>
      <c r="H10" s="23">
        <v>4</v>
      </c>
      <c r="I10" s="23">
        <v>4</v>
      </c>
      <c r="J10" s="23">
        <v>0</v>
      </c>
      <c r="K10" s="23">
        <f t="shared" si="0"/>
        <v>10.166140639852024</v>
      </c>
      <c r="L10" s="23">
        <f t="shared" si="1"/>
        <v>16045.904261245398</v>
      </c>
      <c r="M10" s="23">
        <v>0</v>
      </c>
      <c r="N10" s="23">
        <v>0</v>
      </c>
      <c r="O10" s="23">
        <v>13167.62</v>
      </c>
      <c r="P10" s="23">
        <f>O10+N10+M10+1</f>
        <v>13168.62</v>
      </c>
      <c r="Q10" s="23">
        <f>L10/P10</f>
        <v>1.218495503799593</v>
      </c>
      <c r="R10" s="23">
        <f t="shared" si="2"/>
        <v>6.9374643719686798E-3</v>
      </c>
    </row>
    <row r="11" spans="1:18" x14ac:dyDescent="0.25">
      <c r="A11" s="23" t="s">
        <v>145</v>
      </c>
      <c r="B11" s="23" t="s">
        <v>146</v>
      </c>
      <c r="C11" s="23">
        <v>23405.879547932684</v>
      </c>
      <c r="D11" s="23">
        <v>2</v>
      </c>
      <c r="E11" s="23">
        <v>2</v>
      </c>
      <c r="F11" s="23">
        <v>1</v>
      </c>
      <c r="G11" s="23">
        <v>75.994436703225006</v>
      </c>
      <c r="H11" s="23">
        <v>0</v>
      </c>
      <c r="I11" s="23">
        <v>1</v>
      </c>
      <c r="J11" s="23">
        <v>1</v>
      </c>
      <c r="K11" s="23">
        <f t="shared" si="0"/>
        <v>92.994436703225006</v>
      </c>
      <c r="L11" s="23">
        <f t="shared" si="1"/>
        <v>2176616.5841035345</v>
      </c>
      <c r="M11" s="23">
        <v>1</v>
      </c>
      <c r="N11" s="23">
        <v>0</v>
      </c>
      <c r="O11" s="23">
        <v>15464.67</v>
      </c>
      <c r="P11" s="23">
        <f>O11+N11+M11+1</f>
        <v>15466.67</v>
      </c>
      <c r="Q11" s="23">
        <f>L11/P11</f>
        <v>140.72949019430391</v>
      </c>
      <c r="R11" s="23">
        <f t="shared" si="2"/>
        <v>0.80123875817671697</v>
      </c>
    </row>
    <row r="12" spans="1:18" x14ac:dyDescent="0.25">
      <c r="A12" s="23" t="s">
        <v>163</v>
      </c>
      <c r="B12" s="23" t="s">
        <v>164</v>
      </c>
      <c r="C12" s="23">
        <v>18418.072674376799</v>
      </c>
      <c r="D12" s="23">
        <v>2</v>
      </c>
      <c r="E12" s="23">
        <v>1</v>
      </c>
      <c r="F12" s="23">
        <v>1</v>
      </c>
      <c r="G12" s="23">
        <v>41.833448583482806</v>
      </c>
      <c r="H12" s="23">
        <v>1</v>
      </c>
      <c r="I12" s="23">
        <v>3</v>
      </c>
      <c r="J12" s="23">
        <v>1</v>
      </c>
      <c r="K12" s="23">
        <f t="shared" si="0"/>
        <v>52.833448583482806</v>
      </c>
      <c r="L12" s="23">
        <f t="shared" si="1"/>
        <v>973090.2956485363</v>
      </c>
      <c r="M12" s="23">
        <v>0</v>
      </c>
      <c r="N12" s="23">
        <v>0</v>
      </c>
      <c r="O12" s="23">
        <v>12388.36</v>
      </c>
      <c r="P12" s="23">
        <f>O12+N12+M12+1</f>
        <v>12389.36</v>
      </c>
      <c r="Q12" s="23">
        <f>L12/P12</f>
        <v>78.542418304782188</v>
      </c>
      <c r="R12" s="23">
        <f t="shared" si="2"/>
        <v>0.44717869452828513</v>
      </c>
    </row>
    <row r="13" spans="1:18" x14ac:dyDescent="0.25">
      <c r="A13" s="23" t="s">
        <v>287</v>
      </c>
      <c r="B13" s="23" t="s">
        <v>288</v>
      </c>
      <c r="C13" s="23">
        <v>485.85288807347331</v>
      </c>
      <c r="D13" s="23">
        <v>2</v>
      </c>
      <c r="E13" s="23">
        <v>1</v>
      </c>
      <c r="F13" s="23">
        <v>1</v>
      </c>
      <c r="G13" s="23">
        <v>47.662665565530666</v>
      </c>
      <c r="H13" s="23">
        <v>1</v>
      </c>
      <c r="I13" s="23">
        <v>5</v>
      </c>
      <c r="J13" s="23">
        <v>1</v>
      </c>
      <c r="K13" s="23">
        <f t="shared" si="0"/>
        <v>56.662665565530666</v>
      </c>
      <c r="L13" s="23">
        <f t="shared" si="1"/>
        <v>27529.719710954421</v>
      </c>
      <c r="M13" s="23">
        <v>0</v>
      </c>
      <c r="N13" s="23">
        <v>0</v>
      </c>
      <c r="O13" s="23">
        <v>9022.9969999999994</v>
      </c>
      <c r="P13" s="23">
        <f>O13+N13+M13+1</f>
        <v>9023.9969999999994</v>
      </c>
      <c r="Q13" s="23">
        <f>L13/P13</f>
        <v>3.0507234999030279</v>
      </c>
      <c r="R13" s="23">
        <f t="shared" si="2"/>
        <v>1.7369194653003628E-2</v>
      </c>
    </row>
    <row r="14" spans="1:18" x14ac:dyDescent="0.25">
      <c r="A14" s="23" t="s">
        <v>273</v>
      </c>
      <c r="B14" s="23" t="s">
        <v>274</v>
      </c>
      <c r="C14" s="23">
        <v>3126.3677777946232</v>
      </c>
      <c r="D14" s="23">
        <v>1</v>
      </c>
      <c r="E14" s="23">
        <v>1</v>
      </c>
      <c r="F14" s="23">
        <v>1</v>
      </c>
      <c r="G14" s="23">
        <v>21.76282760411944</v>
      </c>
      <c r="H14" s="23">
        <v>0</v>
      </c>
      <c r="I14" s="23">
        <v>4</v>
      </c>
      <c r="J14" s="23">
        <v>1</v>
      </c>
      <c r="K14" s="23">
        <f t="shared" si="0"/>
        <v>31.76282760411944</v>
      </c>
      <c r="L14" s="23">
        <f t="shared" si="1"/>
        <v>99302.28075316461</v>
      </c>
      <c r="M14" s="23">
        <v>0</v>
      </c>
      <c r="N14" s="23">
        <v>0</v>
      </c>
      <c r="O14" s="23">
        <v>15134.58</v>
      </c>
      <c r="P14" s="23">
        <f>O14+N14+M14+1</f>
        <v>15135.58</v>
      </c>
      <c r="Q14" s="23">
        <f>L14/P14</f>
        <v>6.560850707615077</v>
      </c>
      <c r="R14" s="23">
        <f t="shared" si="2"/>
        <v>3.7353989318758371E-2</v>
      </c>
    </row>
    <row r="15" spans="1:18" x14ac:dyDescent="0.25">
      <c r="A15" s="23" t="s">
        <v>121</v>
      </c>
      <c r="B15" s="23" t="s">
        <v>122</v>
      </c>
      <c r="C15" s="23">
        <v>36927.999077605687</v>
      </c>
      <c r="D15" s="23">
        <v>1</v>
      </c>
      <c r="E15" s="23">
        <v>0</v>
      </c>
      <c r="F15" s="23">
        <v>1</v>
      </c>
      <c r="G15" s="23">
        <v>100.86035674112163</v>
      </c>
      <c r="H15" s="23">
        <v>0</v>
      </c>
      <c r="I15" s="23">
        <v>2</v>
      </c>
      <c r="J15" s="23">
        <v>1</v>
      </c>
      <c r="K15" s="23">
        <f t="shared" si="0"/>
        <v>111.86035674112163</v>
      </c>
      <c r="L15" s="23">
        <f t="shared" si="1"/>
        <v>4130779.1505567827</v>
      </c>
      <c r="M15" s="23">
        <v>0</v>
      </c>
      <c r="N15" s="23">
        <v>0</v>
      </c>
      <c r="O15" s="23">
        <v>16734.73</v>
      </c>
      <c r="P15" s="23">
        <f>O15+N15+M15+1</f>
        <v>16735.73</v>
      </c>
      <c r="Q15" s="23">
        <f>L15/P15</f>
        <v>246.82395990833879</v>
      </c>
      <c r="R15" s="23">
        <f t="shared" si="2"/>
        <v>1.4052841579413451</v>
      </c>
    </row>
    <row r="16" spans="1:18" x14ac:dyDescent="0.25">
      <c r="A16" s="23" t="s">
        <v>201</v>
      </c>
      <c r="B16" s="23" t="s">
        <v>202</v>
      </c>
      <c r="C16" s="23">
        <v>3933.2343731797978</v>
      </c>
      <c r="D16" s="23">
        <v>2</v>
      </c>
      <c r="E16" s="23">
        <v>1</v>
      </c>
      <c r="F16" s="23">
        <v>1</v>
      </c>
      <c r="G16" s="23">
        <v>61.545264609392888</v>
      </c>
      <c r="H16" s="23">
        <v>0</v>
      </c>
      <c r="I16" s="23">
        <v>4</v>
      </c>
      <c r="J16" s="23">
        <v>1</v>
      </c>
      <c r="K16" s="23">
        <f t="shared" si="0"/>
        <v>74.545264609392888</v>
      </c>
      <c r="L16" s="23">
        <f t="shared" si="1"/>
        <v>293203.99711944762</v>
      </c>
      <c r="M16" s="23">
        <v>1</v>
      </c>
      <c r="N16" s="23">
        <v>0</v>
      </c>
      <c r="O16" s="23">
        <v>14001.13</v>
      </c>
      <c r="P16" s="23">
        <f>O16+N16+M16+1</f>
        <v>14003.13</v>
      </c>
      <c r="Q16" s="23">
        <f>L16/P16</f>
        <v>20.938461409659674</v>
      </c>
      <c r="R16" s="23">
        <f t="shared" si="2"/>
        <v>0.11921244648043124</v>
      </c>
    </row>
    <row r="17" spans="1:18" x14ac:dyDescent="0.25">
      <c r="A17" s="23" t="s">
        <v>339</v>
      </c>
      <c r="B17" s="23" t="s">
        <v>340</v>
      </c>
      <c r="C17" s="23">
        <v>532.61099824481107</v>
      </c>
      <c r="D17" s="23">
        <v>1</v>
      </c>
      <c r="E17" s="23">
        <v>1</v>
      </c>
      <c r="F17" s="23">
        <v>1</v>
      </c>
      <c r="G17" s="23">
        <v>12.159286748015422</v>
      </c>
      <c r="H17" s="23">
        <v>0</v>
      </c>
      <c r="I17" s="23">
        <v>4</v>
      </c>
      <c r="J17" s="23">
        <v>0</v>
      </c>
      <c r="K17" s="23">
        <f t="shared" si="0"/>
        <v>23.159286748015422</v>
      </c>
      <c r="L17" s="23">
        <f t="shared" si="1"/>
        <v>12334.890833498319</v>
      </c>
      <c r="M17" s="23">
        <v>0</v>
      </c>
      <c r="N17" s="23">
        <v>0</v>
      </c>
      <c r="O17" s="23">
        <v>15333.47</v>
      </c>
      <c r="P17" s="23">
        <f>O17+N17+M17+1</f>
        <v>15334.47</v>
      </c>
      <c r="Q17" s="23">
        <f>L17/P17</f>
        <v>0.80438977242110876</v>
      </c>
      <c r="R17" s="23">
        <f t="shared" si="2"/>
        <v>4.5797669092304287E-3</v>
      </c>
    </row>
    <row r="18" spans="1:18" x14ac:dyDescent="0.25">
      <c r="A18" s="23" t="s">
        <v>281</v>
      </c>
      <c r="B18" s="23" t="s">
        <v>282</v>
      </c>
      <c r="C18" s="23">
        <v>1257.5493529830674</v>
      </c>
      <c r="D18" s="23">
        <v>1</v>
      </c>
      <c r="E18" s="23">
        <v>1</v>
      </c>
      <c r="F18" s="23">
        <v>1</v>
      </c>
      <c r="G18" s="23">
        <v>21.779005879362533</v>
      </c>
      <c r="H18" s="23">
        <v>0</v>
      </c>
      <c r="I18" s="23">
        <v>3</v>
      </c>
      <c r="J18" s="23">
        <v>0</v>
      </c>
      <c r="K18" s="23">
        <f t="shared" si="0"/>
        <v>33.779005879362529</v>
      </c>
      <c r="L18" s="23">
        <f t="shared" si="1"/>
        <v>42478.766988003576</v>
      </c>
      <c r="M18" s="23">
        <v>0</v>
      </c>
      <c r="N18" s="23">
        <v>0</v>
      </c>
      <c r="O18" s="23">
        <v>9368.8240000000005</v>
      </c>
      <c r="P18" s="23">
        <f>O18+N18+M18+1</f>
        <v>9369.8240000000005</v>
      </c>
      <c r="Q18" s="23">
        <f>L18/P18</f>
        <v>4.5335714937658995</v>
      </c>
      <c r="R18" s="23">
        <f t="shared" si="2"/>
        <v>2.5811741297115699E-2</v>
      </c>
    </row>
    <row r="19" spans="1:18" x14ac:dyDescent="0.25">
      <c r="A19" s="23" t="s">
        <v>261</v>
      </c>
      <c r="B19" s="23" t="s">
        <v>262</v>
      </c>
      <c r="C19" s="23">
        <v>1046.4327077873163</v>
      </c>
      <c r="D19" s="23">
        <v>1</v>
      </c>
      <c r="E19" s="23">
        <v>1</v>
      </c>
      <c r="F19" s="23">
        <v>1</v>
      </c>
      <c r="G19" s="23">
        <v>71.273652280076035</v>
      </c>
      <c r="H19" s="23">
        <v>1</v>
      </c>
      <c r="I19" s="23">
        <v>4</v>
      </c>
      <c r="J19" s="23">
        <v>1</v>
      </c>
      <c r="K19" s="23">
        <f t="shared" si="0"/>
        <v>78.273652280076035</v>
      </c>
      <c r="L19" s="23">
        <f t="shared" si="1"/>
        <v>81908.109903842807</v>
      </c>
      <c r="M19" s="23">
        <v>0</v>
      </c>
      <c r="N19" s="23">
        <v>0</v>
      </c>
      <c r="O19" s="23">
        <v>12976.39</v>
      </c>
      <c r="P19" s="23">
        <f>O19+N19+M19+1</f>
        <v>12977.39</v>
      </c>
      <c r="Q19" s="23">
        <f>L19/P19</f>
        <v>6.3116011697146197</v>
      </c>
      <c r="R19" s="23">
        <f t="shared" si="2"/>
        <v>3.5934895211704142E-2</v>
      </c>
    </row>
    <row r="20" spans="1:18" x14ac:dyDescent="0.25">
      <c r="A20" s="23" t="s">
        <v>255</v>
      </c>
      <c r="B20" s="23" t="s">
        <v>256</v>
      </c>
      <c r="C20" s="23">
        <v>2844.3919876001014</v>
      </c>
      <c r="D20" s="23">
        <v>1</v>
      </c>
      <c r="E20" s="23">
        <v>2</v>
      </c>
      <c r="F20" s="23">
        <v>1</v>
      </c>
      <c r="G20" s="23">
        <v>40.078137612347383</v>
      </c>
      <c r="H20" s="23">
        <v>2</v>
      </c>
      <c r="I20" s="23">
        <v>4</v>
      </c>
      <c r="J20" s="23">
        <v>1</v>
      </c>
      <c r="K20" s="23">
        <f t="shared" si="0"/>
        <v>45.078137612347383</v>
      </c>
      <c r="L20" s="23">
        <f t="shared" si="1"/>
        <v>128219.89344049567</v>
      </c>
      <c r="M20" s="23">
        <v>0</v>
      </c>
      <c r="N20" s="23">
        <v>0</v>
      </c>
      <c r="O20" s="23">
        <v>15764.51</v>
      </c>
      <c r="P20" s="23">
        <f>O20+N20+M20+1</f>
        <v>15765.51</v>
      </c>
      <c r="Q20" s="23">
        <f>L20/P20</f>
        <v>8.1329366091230586</v>
      </c>
      <c r="R20" s="23">
        <f t="shared" si="2"/>
        <v>4.6304609076793728E-2</v>
      </c>
    </row>
    <row r="21" spans="1:18" x14ac:dyDescent="0.25">
      <c r="A21" s="23" t="s">
        <v>299</v>
      </c>
      <c r="B21" s="23" t="s">
        <v>300</v>
      </c>
      <c r="C21" s="23">
        <v>5327.9010271592288</v>
      </c>
      <c r="D21" s="23">
        <v>1</v>
      </c>
      <c r="E21" s="23">
        <v>1</v>
      </c>
      <c r="F21" s="23">
        <v>1</v>
      </c>
      <c r="G21" s="23">
        <v>-5.4717197161920801</v>
      </c>
      <c r="H21" s="23">
        <v>0</v>
      </c>
      <c r="I21" s="23">
        <v>2</v>
      </c>
      <c r="J21" s="23">
        <v>0</v>
      </c>
      <c r="K21" s="23">
        <f t="shared" si="0"/>
        <v>7.5282802838079199</v>
      </c>
      <c r="L21" s="23">
        <f t="shared" si="1"/>
        <v>40109.932256842789</v>
      </c>
      <c r="M21" s="23">
        <v>1</v>
      </c>
      <c r="N21" s="23">
        <v>0</v>
      </c>
      <c r="O21" s="23">
        <v>11068.07</v>
      </c>
      <c r="P21" s="23">
        <f>O21+N21+M21+1</f>
        <v>11070.07</v>
      </c>
      <c r="Q21" s="23">
        <f>L21/P21</f>
        <v>3.6232772021173116</v>
      </c>
      <c r="R21" s="23">
        <f t="shared" si="2"/>
        <v>2.0629010465014738E-2</v>
      </c>
    </row>
    <row r="22" spans="1:18" x14ac:dyDescent="0.25">
      <c r="A22" s="23" t="s">
        <v>199</v>
      </c>
      <c r="B22" s="23" t="s">
        <v>200</v>
      </c>
      <c r="C22" s="23">
        <v>4733.183546217173</v>
      </c>
      <c r="D22" s="23">
        <v>1</v>
      </c>
      <c r="E22" s="23">
        <v>0</v>
      </c>
      <c r="F22" s="23">
        <v>1</v>
      </c>
      <c r="G22" s="23">
        <v>92.354477707824742</v>
      </c>
      <c r="H22" s="23">
        <v>1</v>
      </c>
      <c r="I22" s="23">
        <v>4</v>
      </c>
      <c r="J22" s="23">
        <v>1</v>
      </c>
      <c r="K22" s="23">
        <f t="shared" si="0"/>
        <v>98.354477707824742</v>
      </c>
      <c r="L22" s="23">
        <f t="shared" si="1"/>
        <v>465529.79558345978</v>
      </c>
      <c r="M22" s="23">
        <v>0</v>
      </c>
      <c r="N22" s="23">
        <v>0</v>
      </c>
      <c r="O22" s="23">
        <v>14070.8</v>
      </c>
      <c r="P22" s="23">
        <f>O22+N22+M22+1</f>
        <v>14071.8</v>
      </c>
      <c r="Q22" s="23">
        <f>L22/P22</f>
        <v>33.082462484078782</v>
      </c>
      <c r="R22" s="23">
        <f t="shared" si="2"/>
        <v>0.18835392014547347</v>
      </c>
    </row>
    <row r="23" spans="1:18" x14ac:dyDescent="0.25">
      <c r="A23" s="23" t="s">
        <v>135</v>
      </c>
      <c r="B23" s="23" t="s">
        <v>136</v>
      </c>
      <c r="C23" s="23">
        <v>26337.95767340103</v>
      </c>
      <c r="D23" s="23">
        <v>2</v>
      </c>
      <c r="E23" s="23">
        <v>1</v>
      </c>
      <c r="F23" s="23">
        <v>1</v>
      </c>
      <c r="G23" s="23">
        <v>10.382694915955</v>
      </c>
      <c r="H23" s="23">
        <v>0</v>
      </c>
      <c r="I23" s="23">
        <v>3</v>
      </c>
      <c r="J23" s="23">
        <v>0</v>
      </c>
      <c r="K23" s="23">
        <f t="shared" si="0"/>
        <v>25.382694915955</v>
      </c>
      <c r="L23" s="23">
        <f t="shared" si="1"/>
        <v>668528.34433327429</v>
      </c>
      <c r="M23" s="23">
        <v>0</v>
      </c>
      <c r="N23" s="23">
        <v>0</v>
      </c>
      <c r="O23" s="23">
        <v>5727.2539999999999</v>
      </c>
      <c r="P23" s="23">
        <f>O23+N23+M23+1</f>
        <v>5728.2539999999999</v>
      </c>
      <c r="Q23" s="23">
        <f>L23/P23</f>
        <v>116.70717540340814</v>
      </c>
      <c r="R23" s="23">
        <f t="shared" si="2"/>
        <v>0.66446849314546796</v>
      </c>
    </row>
    <row r="24" spans="1:18" x14ac:dyDescent="0.25">
      <c r="A24" s="23" t="s">
        <v>243</v>
      </c>
      <c r="B24" s="23" t="s">
        <v>244</v>
      </c>
      <c r="C24" s="23">
        <v>3785.5744744791409</v>
      </c>
      <c r="D24" s="23">
        <v>1</v>
      </c>
      <c r="E24" s="23">
        <v>1</v>
      </c>
      <c r="F24" s="23">
        <v>1</v>
      </c>
      <c r="G24" s="23">
        <v>39.722014994301212</v>
      </c>
      <c r="H24" s="23">
        <v>0</v>
      </c>
      <c r="I24" s="23">
        <v>3</v>
      </c>
      <c r="J24" s="23">
        <v>1</v>
      </c>
      <c r="K24" s="23">
        <f t="shared" si="0"/>
        <v>50.722014994301212</v>
      </c>
      <c r="L24" s="23">
        <f t="shared" si="1"/>
        <v>192011.96525657491</v>
      </c>
      <c r="M24" s="23">
        <v>0</v>
      </c>
      <c r="N24" s="23">
        <v>0</v>
      </c>
      <c r="O24" s="23">
        <v>15357.47</v>
      </c>
      <c r="P24" s="23">
        <f>O24+N24+M24+1</f>
        <v>15358.47</v>
      </c>
      <c r="Q24" s="23">
        <f>L24/P24</f>
        <v>12.502024306885707</v>
      </c>
      <c r="R24" s="23">
        <f t="shared" si="2"/>
        <v>7.1179867251090795E-2</v>
      </c>
    </row>
    <row r="25" spans="1:18" x14ac:dyDescent="0.25">
      <c r="A25" s="23" t="s">
        <v>349</v>
      </c>
      <c r="B25" s="23" t="s">
        <v>350</v>
      </c>
      <c r="C25" s="23">
        <v>406.99883738404407</v>
      </c>
      <c r="D25" s="23">
        <v>1</v>
      </c>
      <c r="E25" s="23">
        <v>1</v>
      </c>
      <c r="F25" s="23">
        <v>1</v>
      </c>
      <c r="G25" s="23">
        <v>15.338190917278203</v>
      </c>
      <c r="H25" s="23">
        <v>0</v>
      </c>
      <c r="I25" s="23">
        <v>4</v>
      </c>
      <c r="J25" s="23">
        <v>0</v>
      </c>
      <c r="K25" s="23">
        <f t="shared" si="0"/>
        <v>26.338190917278204</v>
      </c>
      <c r="L25" s="23">
        <f t="shared" si="1"/>
        <v>10719.613082131218</v>
      </c>
      <c r="M25" s="23">
        <v>0</v>
      </c>
      <c r="N25" s="23">
        <v>0</v>
      </c>
      <c r="O25" s="23">
        <v>16141.25</v>
      </c>
      <c r="P25" s="23">
        <f>O25+N25+M25+1</f>
        <v>16142.25</v>
      </c>
      <c r="Q25" s="23">
        <f>L25/P25</f>
        <v>0.66407180424855383</v>
      </c>
      <c r="R25" s="23">
        <f t="shared" si="2"/>
        <v>3.7808711382500224E-3</v>
      </c>
    </row>
    <row r="26" spans="1:18" x14ac:dyDescent="0.25">
      <c r="A26" s="23" t="s">
        <v>363</v>
      </c>
      <c r="B26" s="23" t="s">
        <v>364</v>
      </c>
      <c r="C26" s="23">
        <v>140.81513993781164</v>
      </c>
      <c r="D26" s="23">
        <v>2</v>
      </c>
      <c r="E26" s="23">
        <v>2</v>
      </c>
      <c r="F26" s="23">
        <v>1</v>
      </c>
      <c r="G26" s="23">
        <v>24.567974180734854</v>
      </c>
      <c r="H26" s="23">
        <v>1</v>
      </c>
      <c r="I26" s="23">
        <v>4</v>
      </c>
      <c r="J26" s="23">
        <v>0</v>
      </c>
      <c r="K26" s="23">
        <f t="shared" si="0"/>
        <v>36.567974180734851</v>
      </c>
      <c r="L26" s="23">
        <f t="shared" si="1"/>
        <v>5149.3244015024611</v>
      </c>
      <c r="M26" s="23">
        <v>0</v>
      </c>
      <c r="N26" s="23">
        <v>0</v>
      </c>
      <c r="O26" s="23">
        <v>12441.86</v>
      </c>
      <c r="P26" s="23">
        <f>O26+N26+M26+1</f>
        <v>12442.86</v>
      </c>
      <c r="Q26" s="23">
        <f>L26/P26</f>
        <v>0.41383768695480466</v>
      </c>
      <c r="R26" s="23">
        <f t="shared" si="2"/>
        <v>2.3561713605625896E-3</v>
      </c>
    </row>
    <row r="27" spans="1:18" x14ac:dyDescent="0.25">
      <c r="A27" s="23" t="s">
        <v>341</v>
      </c>
      <c r="B27" s="23" t="s">
        <v>342</v>
      </c>
      <c r="C27" s="23">
        <v>472.4488558627778</v>
      </c>
      <c r="D27" s="23">
        <v>2</v>
      </c>
      <c r="E27" s="23">
        <v>1</v>
      </c>
      <c r="F27" s="23">
        <v>1</v>
      </c>
      <c r="G27" s="23">
        <v>13.774248296451653</v>
      </c>
      <c r="H27" s="23">
        <v>2</v>
      </c>
      <c r="I27" s="23">
        <v>4</v>
      </c>
      <c r="J27" s="23">
        <v>0</v>
      </c>
      <c r="K27" s="23">
        <f t="shared" si="0"/>
        <v>21.774248296451653</v>
      </c>
      <c r="L27" s="23">
        <f t="shared" si="1"/>
        <v>10287.218694930621</v>
      </c>
      <c r="M27" s="23">
        <v>1</v>
      </c>
      <c r="N27" s="23">
        <v>0</v>
      </c>
      <c r="O27" s="23">
        <v>14448.03</v>
      </c>
      <c r="P27" s="23">
        <f>O27+N27+M27+1</f>
        <v>14450.03</v>
      </c>
      <c r="Q27" s="23">
        <f>L27/P27</f>
        <v>0.71191677075622828</v>
      </c>
      <c r="R27" s="23">
        <f t="shared" si="2"/>
        <v>4.0532748931182208E-3</v>
      </c>
    </row>
    <row r="28" spans="1:18" x14ac:dyDescent="0.25">
      <c r="A28" s="23" t="s">
        <v>233</v>
      </c>
      <c r="B28" s="23" t="s">
        <v>234</v>
      </c>
      <c r="C28" s="23">
        <v>915.09121335760835</v>
      </c>
      <c r="D28" s="23">
        <v>2</v>
      </c>
      <c r="E28" s="23">
        <v>0</v>
      </c>
      <c r="F28" s="23">
        <v>1</v>
      </c>
      <c r="G28" s="23">
        <v>197.39824960480891</v>
      </c>
      <c r="H28" s="23">
        <v>1</v>
      </c>
      <c r="I28" s="23">
        <v>1</v>
      </c>
      <c r="J28" s="23">
        <v>1</v>
      </c>
      <c r="K28" s="23">
        <f t="shared" si="0"/>
        <v>209.39824960480891</v>
      </c>
      <c r="L28" s="23">
        <f t="shared" si="1"/>
        <v>191618.49830582392</v>
      </c>
      <c r="M28" s="23">
        <v>1</v>
      </c>
      <c r="N28" s="23">
        <v>0</v>
      </c>
      <c r="O28" s="23">
        <v>16123</v>
      </c>
      <c r="P28" s="23">
        <f>O28+N28+M28+1</f>
        <v>16125</v>
      </c>
      <c r="Q28" s="23">
        <f>L28/P28</f>
        <v>11.883317724392182</v>
      </c>
      <c r="R28" s="23">
        <f t="shared" si="2"/>
        <v>6.7657281521913332E-2</v>
      </c>
    </row>
    <row r="29" spans="1:18" x14ac:dyDescent="0.25">
      <c r="A29" s="23" t="s">
        <v>139</v>
      </c>
      <c r="B29" s="23" t="s">
        <v>140</v>
      </c>
      <c r="C29" s="23">
        <v>36028.232490275434</v>
      </c>
      <c r="D29" s="23">
        <v>1</v>
      </c>
      <c r="E29" s="23">
        <v>1</v>
      </c>
      <c r="F29" s="23">
        <v>1</v>
      </c>
      <c r="G29" s="23">
        <v>72.337403225600596</v>
      </c>
      <c r="H29" s="23">
        <v>0</v>
      </c>
      <c r="I29" s="23">
        <v>3</v>
      </c>
      <c r="J29" s="23">
        <v>0</v>
      </c>
      <c r="K29" s="23">
        <f t="shared" si="0"/>
        <v>84.337403225600596</v>
      </c>
      <c r="L29" s="23">
        <f t="shared" si="1"/>
        <v>3038527.5710380436</v>
      </c>
      <c r="M29" s="23">
        <v>0</v>
      </c>
      <c r="N29" s="23">
        <v>0</v>
      </c>
      <c r="O29" s="23">
        <v>17648.86</v>
      </c>
      <c r="P29" s="23">
        <f>O29+N29+M29+1</f>
        <v>17649.86</v>
      </c>
      <c r="Q29" s="23">
        <f>L29/P29</f>
        <v>172.15590214528859</v>
      </c>
      <c r="R29" s="23">
        <f t="shared" si="2"/>
        <v>0.98016400867532261</v>
      </c>
    </row>
    <row r="30" spans="1:18" x14ac:dyDescent="0.25">
      <c r="A30" s="23" t="s">
        <v>361</v>
      </c>
      <c r="B30" s="23" t="s">
        <v>362</v>
      </c>
      <c r="C30" s="23">
        <v>332.94661305223485</v>
      </c>
      <c r="D30" s="23">
        <v>1</v>
      </c>
      <c r="E30" s="23">
        <v>1</v>
      </c>
      <c r="F30" s="23">
        <v>1</v>
      </c>
      <c r="G30" s="23">
        <v>17.559231619193813</v>
      </c>
      <c r="H30" s="23">
        <v>3</v>
      </c>
      <c r="I30" s="23">
        <v>4</v>
      </c>
      <c r="J30" s="23">
        <v>0</v>
      </c>
      <c r="K30" s="23">
        <f t="shared" si="0"/>
        <v>19.559231619193813</v>
      </c>
      <c r="L30" s="23">
        <f t="shared" si="1"/>
        <v>6512.1799215147594</v>
      </c>
      <c r="M30" s="23">
        <v>0</v>
      </c>
      <c r="N30" s="23">
        <v>0</v>
      </c>
      <c r="O30" s="23">
        <v>13906.59</v>
      </c>
      <c r="P30" s="23">
        <f>O30+N30+M30+1</f>
        <v>13907.59</v>
      </c>
      <c r="Q30" s="23">
        <f>L30/P30</f>
        <v>0.46824646984234936</v>
      </c>
      <c r="R30" s="23">
        <f t="shared" si="2"/>
        <v>2.6659459897077141E-3</v>
      </c>
    </row>
    <row r="31" spans="1:18" x14ac:dyDescent="0.25">
      <c r="A31" s="23" t="s">
        <v>173</v>
      </c>
      <c r="B31" s="23" t="s">
        <v>174</v>
      </c>
      <c r="C31" s="23">
        <v>7728.6118974135661</v>
      </c>
      <c r="D31" s="23">
        <v>1</v>
      </c>
      <c r="E31" s="23">
        <v>1</v>
      </c>
      <c r="F31" s="23">
        <v>1</v>
      </c>
      <c r="G31" s="23">
        <v>79.491048500664036</v>
      </c>
      <c r="H31" s="23">
        <v>0</v>
      </c>
      <c r="I31" s="23">
        <v>2</v>
      </c>
      <c r="J31" s="23">
        <v>1</v>
      </c>
      <c r="K31" s="23">
        <f t="shared" si="0"/>
        <v>91.491048500664036</v>
      </c>
      <c r="L31" s="23">
        <f t="shared" si="1"/>
        <v>707098.80594907363</v>
      </c>
      <c r="M31" s="23">
        <v>0</v>
      </c>
      <c r="N31" s="23">
        <v>0</v>
      </c>
      <c r="O31" s="23">
        <v>11326.56</v>
      </c>
      <c r="P31" s="23">
        <f>O31+N31+M31+1</f>
        <v>11327.56</v>
      </c>
      <c r="Q31" s="23">
        <f>L31/P31</f>
        <v>62.422870057547577</v>
      </c>
      <c r="R31" s="23">
        <f t="shared" si="2"/>
        <v>0.35540257282023746</v>
      </c>
    </row>
    <row r="32" spans="1:18" x14ac:dyDescent="0.25">
      <c r="A32" s="23" t="s">
        <v>197</v>
      </c>
      <c r="B32" s="23" t="s">
        <v>198</v>
      </c>
      <c r="C32" s="23">
        <v>1740.0931864372931</v>
      </c>
      <c r="D32" s="23">
        <v>1</v>
      </c>
      <c r="E32" s="23">
        <v>0</v>
      </c>
      <c r="F32" s="23">
        <v>1</v>
      </c>
      <c r="G32" s="23">
        <v>133.60554676329429</v>
      </c>
      <c r="H32" s="23">
        <v>1</v>
      </c>
      <c r="I32" s="23">
        <v>4</v>
      </c>
      <c r="J32" s="23">
        <v>0</v>
      </c>
      <c r="K32" s="23">
        <f t="shared" si="0"/>
        <v>140.60554676329429</v>
      </c>
      <c r="L32" s="23">
        <f t="shared" si="1"/>
        <v>244666.75389809857</v>
      </c>
      <c r="M32" s="23">
        <v>0</v>
      </c>
      <c r="N32" s="23">
        <v>0</v>
      </c>
      <c r="O32" s="23">
        <v>9018.3070000000007</v>
      </c>
      <c r="P32" s="23">
        <f>O32+N32+M32+1</f>
        <v>9019.3070000000007</v>
      </c>
      <c r="Q32" s="23">
        <f>L32/P32</f>
        <v>27.127001431273882</v>
      </c>
      <c r="R32" s="23">
        <f t="shared" si="2"/>
        <v>0.15444669706287084</v>
      </c>
    </row>
    <row r="33" spans="1:18" x14ac:dyDescent="0.25">
      <c r="A33" s="23" t="s">
        <v>245</v>
      </c>
      <c r="B33" s="23" t="s">
        <v>246</v>
      </c>
      <c r="C33" s="23">
        <v>3386.0254776104052</v>
      </c>
      <c r="D33" s="23">
        <v>1</v>
      </c>
      <c r="E33" s="23">
        <v>1</v>
      </c>
      <c r="F33" s="23">
        <v>1</v>
      </c>
      <c r="G33" s="23">
        <v>49.50295122760204</v>
      </c>
      <c r="H33" s="23">
        <v>3</v>
      </c>
      <c r="I33" s="23">
        <v>3</v>
      </c>
      <c r="J33" s="23">
        <v>1</v>
      </c>
      <c r="K33" s="23">
        <f t="shared" si="0"/>
        <v>51.50295122760204</v>
      </c>
      <c r="L33" s="23">
        <f t="shared" si="1"/>
        <v>174390.30502878659</v>
      </c>
      <c r="M33" s="23">
        <v>0</v>
      </c>
      <c r="N33" s="23">
        <v>0</v>
      </c>
      <c r="O33" s="23">
        <v>14362.09</v>
      </c>
      <c r="P33" s="23">
        <f>O33+N33+M33+1</f>
        <v>14363.09</v>
      </c>
      <c r="Q33" s="23">
        <f>L33/P33</f>
        <v>12.141559025863279</v>
      </c>
      <c r="R33" s="23">
        <f t="shared" si="2"/>
        <v>6.9127569941312556E-2</v>
      </c>
    </row>
    <row r="34" spans="1:18" x14ac:dyDescent="0.25">
      <c r="A34" s="23" t="s">
        <v>313</v>
      </c>
      <c r="B34" s="23" t="s">
        <v>314</v>
      </c>
      <c r="C34" s="23">
        <v>614.86131457940655</v>
      </c>
      <c r="D34" s="23">
        <v>3</v>
      </c>
      <c r="E34" s="23">
        <v>1</v>
      </c>
      <c r="F34" s="23">
        <v>1</v>
      </c>
      <c r="G34" s="23">
        <v>11.387775676599741</v>
      </c>
      <c r="H34" s="23">
        <v>1</v>
      </c>
      <c r="I34" s="23">
        <v>4</v>
      </c>
      <c r="J34" s="23">
        <v>0</v>
      </c>
      <c r="K34" s="23">
        <f t="shared" si="0"/>
        <v>25.387775676599741</v>
      </c>
      <c r="L34" s="23">
        <f t="shared" si="1"/>
        <v>15609.9611267612</v>
      </c>
      <c r="M34" s="23">
        <v>0</v>
      </c>
      <c r="N34" s="23">
        <v>0</v>
      </c>
      <c r="O34" s="23">
        <v>10666.36</v>
      </c>
      <c r="P34" s="23">
        <f>O34+N34+M34+1</f>
        <v>10667.36</v>
      </c>
      <c r="Q34" s="23">
        <f>L34/P34</f>
        <v>1.4633387386158523</v>
      </c>
      <c r="R34" s="23">
        <f t="shared" si="2"/>
        <v>8.3314713362608751E-3</v>
      </c>
    </row>
    <row r="35" spans="1:18" x14ac:dyDescent="0.25">
      <c r="A35" s="23" t="s">
        <v>309</v>
      </c>
      <c r="B35" s="23" t="s">
        <v>310</v>
      </c>
      <c r="C35" s="23">
        <v>1737.6115464310476</v>
      </c>
      <c r="D35" s="23">
        <v>1</v>
      </c>
      <c r="E35" s="23">
        <v>1</v>
      </c>
      <c r="F35" s="23">
        <v>1</v>
      </c>
      <c r="G35" s="23">
        <v>1.1036845547699878</v>
      </c>
      <c r="H35" s="23">
        <v>2</v>
      </c>
      <c r="I35" s="23">
        <v>4</v>
      </c>
      <c r="J35" s="23">
        <v>0</v>
      </c>
      <c r="K35" s="23">
        <f t="shared" si="0"/>
        <v>6.1036845547699876</v>
      </c>
      <c r="L35" s="23">
        <f t="shared" si="1"/>
        <v>10605.832758141178</v>
      </c>
      <c r="M35" s="23">
        <v>0</v>
      </c>
      <c r="N35" s="23">
        <v>0</v>
      </c>
      <c r="O35" s="23">
        <v>13516.93</v>
      </c>
      <c r="P35" s="23">
        <f>O35+N35+M35+1</f>
        <v>13517.93</v>
      </c>
      <c r="Q35" s="23">
        <f>L35/P35</f>
        <v>0.78457520923256574</v>
      </c>
      <c r="R35" s="23">
        <f t="shared" si="2"/>
        <v>4.4669533405812274E-3</v>
      </c>
    </row>
    <row r="36" spans="1:18" x14ac:dyDescent="0.25">
      <c r="A36" s="23" t="s">
        <v>215</v>
      </c>
      <c r="B36" s="23" t="s">
        <v>216</v>
      </c>
      <c r="C36" s="23">
        <v>4700.0149258450338</v>
      </c>
      <c r="D36" s="23">
        <v>1</v>
      </c>
      <c r="E36" s="23">
        <v>1</v>
      </c>
      <c r="F36" s="23">
        <v>1</v>
      </c>
      <c r="G36" s="23">
        <v>44.0147976644758</v>
      </c>
      <c r="H36" s="23">
        <v>0</v>
      </c>
      <c r="I36" s="23">
        <v>3</v>
      </c>
      <c r="J36" s="23">
        <v>1</v>
      </c>
      <c r="K36" s="23">
        <f t="shared" si="0"/>
        <v>55.0147976644758</v>
      </c>
      <c r="L36" s="23">
        <f t="shared" si="1"/>
        <v>258570.37016538077</v>
      </c>
      <c r="M36" s="23">
        <v>0</v>
      </c>
      <c r="N36" s="23">
        <v>0</v>
      </c>
      <c r="O36" s="23">
        <v>13975.59</v>
      </c>
      <c r="P36" s="23">
        <f>O36+N36+M36+1</f>
        <v>13976.59</v>
      </c>
      <c r="Q36" s="23">
        <f>L36/P36</f>
        <v>18.500247210899136</v>
      </c>
      <c r="R36" s="23">
        <f t="shared" si="2"/>
        <v>0.10533055353754894</v>
      </c>
    </row>
    <row r="37" spans="1:18" x14ac:dyDescent="0.25">
      <c r="A37" s="23" t="s">
        <v>311</v>
      </c>
      <c r="B37" s="23" t="s">
        <v>312</v>
      </c>
      <c r="C37" s="23">
        <v>942.2163084050444</v>
      </c>
      <c r="D37" s="23">
        <v>1</v>
      </c>
      <c r="E37" s="23">
        <v>1</v>
      </c>
      <c r="F37" s="23">
        <v>1</v>
      </c>
      <c r="G37" s="23">
        <v>17.406660522839339</v>
      </c>
      <c r="H37" s="23">
        <v>1</v>
      </c>
      <c r="I37" s="23">
        <v>5</v>
      </c>
      <c r="J37" s="23">
        <v>0</v>
      </c>
      <c r="K37" s="23">
        <f t="shared" si="0"/>
        <v>24.406660522839339</v>
      </c>
      <c r="L37" s="23">
        <f t="shared" si="1"/>
        <v>22996.353578324812</v>
      </c>
      <c r="M37" s="23">
        <v>0</v>
      </c>
      <c r="N37" s="23">
        <v>0</v>
      </c>
      <c r="O37" s="23">
        <v>15925.08</v>
      </c>
      <c r="P37" s="23">
        <f>O37+N37+M37+1</f>
        <v>15926.08</v>
      </c>
      <c r="Q37" s="23">
        <f>L37/P37</f>
        <v>1.4439431158404838</v>
      </c>
      <c r="R37" s="23">
        <f t="shared" si="2"/>
        <v>8.2210429911773845E-3</v>
      </c>
    </row>
    <row r="38" spans="1:18" x14ac:dyDescent="0.25">
      <c r="A38" s="23" t="s">
        <v>115</v>
      </c>
      <c r="B38" s="23" t="s">
        <v>116</v>
      </c>
      <c r="C38" s="23">
        <v>24738.009385173002</v>
      </c>
      <c r="D38" s="23">
        <v>2</v>
      </c>
      <c r="E38" s="23">
        <v>1</v>
      </c>
      <c r="F38" s="23">
        <v>1</v>
      </c>
      <c r="G38" s="23">
        <v>175.23152650709159</v>
      </c>
      <c r="H38" s="23">
        <v>0</v>
      </c>
      <c r="I38" s="23">
        <v>3</v>
      </c>
      <c r="J38" s="23">
        <v>1</v>
      </c>
      <c r="K38" s="23">
        <f t="shared" si="0"/>
        <v>189.23152650709159</v>
      </c>
      <c r="L38" s="23">
        <f t="shared" si="1"/>
        <v>4681211.2787030451</v>
      </c>
      <c r="M38" s="23">
        <v>0</v>
      </c>
      <c r="N38" s="23">
        <v>0</v>
      </c>
      <c r="O38" s="23">
        <v>14305.42</v>
      </c>
      <c r="P38" s="23">
        <f>O38+N38+M38+1</f>
        <v>14306.42</v>
      </c>
      <c r="Q38" s="23">
        <f>L38/P38</f>
        <v>327.21053056621048</v>
      </c>
      <c r="R38" s="23">
        <f t="shared" si="2"/>
        <v>1.8629624736878836</v>
      </c>
    </row>
    <row r="39" spans="1:18" x14ac:dyDescent="0.25">
      <c r="A39" s="23" t="s">
        <v>183</v>
      </c>
      <c r="B39" s="23" t="s">
        <v>184</v>
      </c>
      <c r="C39" s="23">
        <v>13317.729834201351</v>
      </c>
      <c r="D39" s="23">
        <v>1</v>
      </c>
      <c r="E39" s="23">
        <v>1</v>
      </c>
      <c r="F39" s="23">
        <v>1</v>
      </c>
      <c r="G39" s="23">
        <v>41.658062131902909</v>
      </c>
      <c r="H39" s="23">
        <v>0</v>
      </c>
      <c r="I39" s="23">
        <v>3</v>
      </c>
      <c r="J39" s="23">
        <v>1</v>
      </c>
      <c r="K39" s="23">
        <f t="shared" si="0"/>
        <v>52.658062131902909</v>
      </c>
      <c r="L39" s="23">
        <f t="shared" si="1"/>
        <v>701285.84506527171</v>
      </c>
      <c r="M39" s="23">
        <v>0</v>
      </c>
      <c r="N39" s="23">
        <v>0</v>
      </c>
      <c r="O39" s="23">
        <v>16054.59</v>
      </c>
      <c r="P39" s="23">
        <f>O39+N39+M39+1</f>
        <v>16055.59</v>
      </c>
      <c r="Q39" s="23">
        <f>L39/P39</f>
        <v>43.678609447879005</v>
      </c>
      <c r="R39" s="23">
        <f t="shared" si="2"/>
        <v>0.24868273696283819</v>
      </c>
    </row>
    <row r="40" spans="1:18" x14ac:dyDescent="0.25">
      <c r="A40" s="23" t="s">
        <v>99</v>
      </c>
      <c r="B40" s="23" t="s">
        <v>100</v>
      </c>
      <c r="C40" s="23">
        <v>48816.835863964516</v>
      </c>
      <c r="D40" s="23">
        <v>1</v>
      </c>
      <c r="E40" s="23">
        <v>0</v>
      </c>
      <c r="F40" s="23">
        <v>1</v>
      </c>
      <c r="G40" s="23">
        <v>184.85399332004232</v>
      </c>
      <c r="H40" s="23">
        <v>0</v>
      </c>
      <c r="I40" s="23">
        <v>1</v>
      </c>
      <c r="J40" s="23">
        <v>1</v>
      </c>
      <c r="K40" s="23">
        <f t="shared" si="0"/>
        <v>196.85399332004232</v>
      </c>
      <c r="L40" s="23">
        <f t="shared" si="1"/>
        <v>9609789.0810704734</v>
      </c>
      <c r="M40" s="23">
        <v>0</v>
      </c>
      <c r="N40" s="23">
        <v>0</v>
      </c>
      <c r="O40" s="23">
        <v>16052.43</v>
      </c>
      <c r="P40" s="23">
        <f>O40+N40+M40+1</f>
        <v>16053.43</v>
      </c>
      <c r="Q40" s="23">
        <f>L40/P40</f>
        <v>598.61282486487141</v>
      </c>
      <c r="R40" s="23">
        <f t="shared" si="2"/>
        <v>3.4081825760980373</v>
      </c>
    </row>
    <row r="41" spans="1:18" x14ac:dyDescent="0.25">
      <c r="A41" s="23" t="s">
        <v>291</v>
      </c>
      <c r="B41" s="23" t="s">
        <v>292</v>
      </c>
      <c r="C41" s="23">
        <v>910.36450737348616</v>
      </c>
      <c r="D41" s="23">
        <v>1</v>
      </c>
      <c r="E41" s="23">
        <v>1</v>
      </c>
      <c r="F41" s="23">
        <v>1</v>
      </c>
      <c r="G41" s="23">
        <v>25.0422823748005</v>
      </c>
      <c r="H41" s="23">
        <v>2</v>
      </c>
      <c r="I41" s="23">
        <v>4</v>
      </c>
      <c r="J41" s="23">
        <v>0</v>
      </c>
      <c r="K41" s="23">
        <f t="shared" si="0"/>
        <v>30.0422823748005</v>
      </c>
      <c r="L41" s="23">
        <f t="shared" si="1"/>
        <v>27349.427594510424</v>
      </c>
      <c r="M41" s="23">
        <v>0</v>
      </c>
      <c r="N41" s="23">
        <v>0</v>
      </c>
      <c r="O41" s="23">
        <v>12204.34</v>
      </c>
      <c r="P41" s="23">
        <f>O41+N41+M41+1</f>
        <v>12205.34</v>
      </c>
      <c r="Q41" s="23">
        <f>L41/P41</f>
        <v>2.2407755617221987</v>
      </c>
      <c r="R41" s="23">
        <f t="shared" si="2"/>
        <v>1.2757782508471699E-2</v>
      </c>
    </row>
    <row r="42" spans="1:18" x14ac:dyDescent="0.25">
      <c r="A42" s="23" t="s">
        <v>213</v>
      </c>
      <c r="B42" s="23" t="s">
        <v>214</v>
      </c>
      <c r="C42" s="23">
        <v>5250.3525611744826</v>
      </c>
      <c r="D42" s="23">
        <v>1</v>
      </c>
      <c r="E42" s="23">
        <v>1</v>
      </c>
      <c r="F42" s="23">
        <v>1</v>
      </c>
      <c r="G42" s="23">
        <v>51.803148899999997</v>
      </c>
      <c r="H42" s="23">
        <v>2</v>
      </c>
      <c r="I42" s="23">
        <v>3</v>
      </c>
      <c r="J42" s="23">
        <v>1</v>
      </c>
      <c r="K42" s="23">
        <f t="shared" si="0"/>
        <v>56.803148899999997</v>
      </c>
      <c r="L42" s="23">
        <f t="shared" si="1"/>
        <v>298236.5583098905</v>
      </c>
      <c r="M42" s="23">
        <v>1</v>
      </c>
      <c r="N42" s="23">
        <v>0</v>
      </c>
      <c r="O42" s="23">
        <v>16268.13</v>
      </c>
      <c r="P42" s="23">
        <f>O42+N42+M42+1</f>
        <v>16270.13</v>
      </c>
      <c r="Q42" s="23">
        <f>L42/P42</f>
        <v>18.330311946486631</v>
      </c>
      <c r="R42" s="23">
        <f t="shared" si="2"/>
        <v>0.10436303265731044</v>
      </c>
    </row>
    <row r="43" spans="1:18" x14ac:dyDescent="0.25">
      <c r="A43" s="23" t="s">
        <v>237</v>
      </c>
      <c r="B43" s="23" t="s">
        <v>238</v>
      </c>
      <c r="C43" s="23">
        <v>3619.0303766106645</v>
      </c>
      <c r="D43" s="23">
        <v>1</v>
      </c>
      <c r="E43" s="23">
        <v>1</v>
      </c>
      <c r="F43" s="23">
        <v>1</v>
      </c>
      <c r="G43" s="23">
        <v>31.814830478542195</v>
      </c>
      <c r="H43" s="23">
        <v>0</v>
      </c>
      <c r="I43" s="23">
        <v>4</v>
      </c>
      <c r="J43" s="23">
        <v>0</v>
      </c>
      <c r="K43" s="23">
        <f t="shared" si="0"/>
        <v>42.814830478542191</v>
      </c>
      <c r="L43" s="23">
        <f t="shared" si="1"/>
        <v>154948.17207128031</v>
      </c>
      <c r="M43" s="23">
        <v>0</v>
      </c>
      <c r="N43" s="23">
        <v>0</v>
      </c>
      <c r="O43" s="23">
        <v>15779.06</v>
      </c>
      <c r="P43" s="23">
        <f>O43+N43+M43+1</f>
        <v>15780.06</v>
      </c>
      <c r="Q43" s="23">
        <f>L43/P43</f>
        <v>9.8192384611516257</v>
      </c>
      <c r="R43" s="23">
        <f t="shared" si="2"/>
        <v>5.590551362043255E-2</v>
      </c>
    </row>
    <row r="44" spans="1:18" x14ac:dyDescent="0.25">
      <c r="A44" s="23" t="s">
        <v>279</v>
      </c>
      <c r="B44" s="23" t="s">
        <v>280</v>
      </c>
      <c r="C44" s="23">
        <v>3021.9427673300311</v>
      </c>
      <c r="D44" s="23">
        <v>1</v>
      </c>
      <c r="E44" s="23">
        <v>2</v>
      </c>
      <c r="F44" s="23">
        <v>1</v>
      </c>
      <c r="G44" s="23">
        <v>17.660984865595839</v>
      </c>
      <c r="H44" s="23">
        <v>2</v>
      </c>
      <c r="I44" s="23">
        <v>4</v>
      </c>
      <c r="J44" s="23">
        <v>0</v>
      </c>
      <c r="K44" s="23">
        <f t="shared" si="0"/>
        <v>23.660984865595839</v>
      </c>
      <c r="L44" s="23">
        <f t="shared" si="1"/>
        <v>71502.142082492675</v>
      </c>
      <c r="M44" s="23">
        <v>0</v>
      </c>
      <c r="N44" s="23">
        <v>0</v>
      </c>
      <c r="O44" s="23">
        <v>13712.48</v>
      </c>
      <c r="P44" s="23">
        <f>O44+N44+M44+1</f>
        <v>13713.48</v>
      </c>
      <c r="Q44" s="23">
        <f>L44/P44</f>
        <v>5.2140041829275043</v>
      </c>
      <c r="R44" s="23">
        <f t="shared" si="2"/>
        <v>2.9685762599501935E-2</v>
      </c>
    </row>
    <row r="45" spans="1:18" x14ac:dyDescent="0.25">
      <c r="A45" s="23" t="s">
        <v>235</v>
      </c>
      <c r="B45" s="23" t="s">
        <v>236</v>
      </c>
      <c r="C45" s="23">
        <v>1196.7333040595006</v>
      </c>
      <c r="D45" s="23">
        <v>1</v>
      </c>
      <c r="E45" s="23">
        <v>2</v>
      </c>
      <c r="F45" s="23">
        <v>1</v>
      </c>
      <c r="G45" s="23">
        <v>98.021338490144245</v>
      </c>
      <c r="H45" s="23">
        <v>4</v>
      </c>
      <c r="I45" s="23">
        <v>4</v>
      </c>
      <c r="J45" s="23">
        <v>1</v>
      </c>
      <c r="K45" s="23">
        <f t="shared" si="0"/>
        <v>97.021338490144245</v>
      </c>
      <c r="L45" s="23">
        <f t="shared" si="1"/>
        <v>116108.66697558553</v>
      </c>
      <c r="M45" s="23">
        <v>0</v>
      </c>
      <c r="N45" s="23">
        <v>0</v>
      </c>
      <c r="O45" s="23">
        <v>14279.4</v>
      </c>
      <c r="P45" s="23">
        <f>O45+N45+M45+1</f>
        <v>14280.4</v>
      </c>
      <c r="Q45" s="23">
        <f>L45/P45</f>
        <v>8.1306312831283112</v>
      </c>
      <c r="R45" s="23">
        <f t="shared" si="2"/>
        <v>4.6291483778502132E-2</v>
      </c>
    </row>
    <row r="46" spans="1:18" x14ac:dyDescent="0.25">
      <c r="A46" s="23" t="s">
        <v>157</v>
      </c>
      <c r="B46" s="23" t="s">
        <v>158</v>
      </c>
      <c r="C46" s="23">
        <v>3658.6895976283149</v>
      </c>
      <c r="D46" s="23">
        <v>2</v>
      </c>
      <c r="E46" s="23">
        <v>1</v>
      </c>
      <c r="F46" s="23">
        <v>1</v>
      </c>
      <c r="G46" s="23">
        <v>111.58488713250327</v>
      </c>
      <c r="H46" s="23">
        <v>0</v>
      </c>
      <c r="I46" s="23">
        <v>3</v>
      </c>
      <c r="J46" s="23">
        <v>1</v>
      </c>
      <c r="K46" s="23">
        <f t="shared" si="0"/>
        <v>125.58488713250327</v>
      </c>
      <c r="L46" s="23">
        <f t="shared" si="1"/>
        <v>459476.12017101573</v>
      </c>
      <c r="M46" s="23">
        <v>1</v>
      </c>
      <c r="N46" s="23">
        <v>0</v>
      </c>
      <c r="O46" s="23">
        <v>3460.569</v>
      </c>
      <c r="P46" s="23">
        <f>O46+N46+M46+1</f>
        <v>3462.569</v>
      </c>
      <c r="Q46" s="23">
        <f>L46/P46</f>
        <v>132.69804014620814</v>
      </c>
      <c r="R46" s="23">
        <f t="shared" si="2"/>
        <v>0.75551195952200934</v>
      </c>
    </row>
    <row r="47" spans="1:18" x14ac:dyDescent="0.25">
      <c r="A47" s="23" t="s">
        <v>125</v>
      </c>
      <c r="B47" s="23" t="s">
        <v>126</v>
      </c>
      <c r="C47" s="23">
        <v>38969.171631812977</v>
      </c>
      <c r="D47" s="23">
        <v>1</v>
      </c>
      <c r="E47" s="23">
        <v>0</v>
      </c>
      <c r="F47" s="23">
        <v>1</v>
      </c>
      <c r="G47" s="23">
        <v>91.348464294621834</v>
      </c>
      <c r="H47" s="23">
        <v>0</v>
      </c>
      <c r="I47" s="23">
        <v>1</v>
      </c>
      <c r="J47" s="23">
        <v>1</v>
      </c>
      <c r="K47" s="23">
        <f t="shared" si="0"/>
        <v>103.34846429462183</v>
      </c>
      <c r="L47" s="23">
        <f t="shared" si="1"/>
        <v>4027404.0429814137</v>
      </c>
      <c r="M47" s="23">
        <v>0</v>
      </c>
      <c r="N47" s="23">
        <v>0</v>
      </c>
      <c r="O47" s="23">
        <v>15227.52</v>
      </c>
      <c r="P47" s="23">
        <f>O47+N47+M47+1</f>
        <v>15228.52</v>
      </c>
      <c r="Q47" s="23">
        <f>L47/P47</f>
        <v>264.46457324686929</v>
      </c>
      <c r="R47" s="23">
        <f t="shared" si="2"/>
        <v>1.505720414090107</v>
      </c>
    </row>
    <row r="48" spans="1:18" x14ac:dyDescent="0.25">
      <c r="A48" s="23" t="s">
        <v>123</v>
      </c>
      <c r="B48" s="23" t="s">
        <v>124</v>
      </c>
      <c r="C48" s="23">
        <v>34879.726329189885</v>
      </c>
      <c r="D48" s="23">
        <v>1</v>
      </c>
      <c r="E48" s="23">
        <v>0</v>
      </c>
      <c r="F48" s="23">
        <v>1</v>
      </c>
      <c r="G48" s="23">
        <v>105.69651541949166</v>
      </c>
      <c r="H48" s="23">
        <v>0</v>
      </c>
      <c r="I48" s="23">
        <v>2</v>
      </c>
      <c r="J48" s="23">
        <v>1</v>
      </c>
      <c r="K48" s="23">
        <f t="shared" si="0"/>
        <v>116.69651541949166</v>
      </c>
      <c r="L48" s="23">
        <f t="shared" si="1"/>
        <v>4070342.5214019567</v>
      </c>
      <c r="M48" s="23">
        <v>0</v>
      </c>
      <c r="N48" s="23">
        <v>0</v>
      </c>
      <c r="O48" s="23">
        <v>16938.09</v>
      </c>
      <c r="P48" s="23">
        <f>O48+N48+M48+1</f>
        <v>16939.09</v>
      </c>
      <c r="Q48" s="23">
        <f>L48/P48</f>
        <v>240.29286823565826</v>
      </c>
      <c r="R48" s="23">
        <f t="shared" si="2"/>
        <v>1.3680996007164754</v>
      </c>
    </row>
    <row r="49" spans="1:18" x14ac:dyDescent="0.25">
      <c r="A49" s="23" t="s">
        <v>329</v>
      </c>
      <c r="B49" s="23" t="s">
        <v>330</v>
      </c>
      <c r="C49" s="23">
        <v>433.29107767188725</v>
      </c>
      <c r="D49" s="23">
        <v>2</v>
      </c>
      <c r="E49" s="23">
        <v>1</v>
      </c>
      <c r="F49" s="23">
        <v>1</v>
      </c>
      <c r="G49" s="23">
        <v>19.573290404602311</v>
      </c>
      <c r="H49" s="23">
        <v>0</v>
      </c>
      <c r="I49" s="23">
        <v>4</v>
      </c>
      <c r="J49" s="23">
        <v>0</v>
      </c>
      <c r="K49" s="23">
        <f t="shared" si="0"/>
        <v>33.573290404602311</v>
      </c>
      <c r="L49" s="23">
        <f t="shared" si="1"/>
        <v>14547.007180401366</v>
      </c>
      <c r="M49" s="23">
        <v>1</v>
      </c>
      <c r="N49" s="23">
        <v>0</v>
      </c>
      <c r="O49" s="23">
        <v>17216.169999999998</v>
      </c>
      <c r="P49" s="23">
        <f>O49+N49+M49+1</f>
        <v>17218.169999999998</v>
      </c>
      <c r="Q49" s="23">
        <f>L49/P49</f>
        <v>0.84486372131308773</v>
      </c>
      <c r="R49" s="23">
        <f t="shared" si="2"/>
        <v>4.8102040159373628E-3</v>
      </c>
    </row>
    <row r="50" spans="1:18" x14ac:dyDescent="0.25">
      <c r="A50" s="23" t="s">
        <v>307</v>
      </c>
      <c r="B50" s="23" t="s">
        <v>308</v>
      </c>
      <c r="C50" s="23">
        <v>1469.9273198037067</v>
      </c>
      <c r="D50" s="23">
        <v>1</v>
      </c>
      <c r="E50" s="23">
        <v>1</v>
      </c>
      <c r="F50" s="23">
        <v>1</v>
      </c>
      <c r="G50" s="23">
        <v>21.465688761580861</v>
      </c>
      <c r="H50" s="23">
        <v>2</v>
      </c>
      <c r="I50" s="23">
        <v>4</v>
      </c>
      <c r="J50" s="23">
        <v>0</v>
      </c>
      <c r="K50" s="23">
        <f t="shared" si="0"/>
        <v>26.465688761580861</v>
      </c>
      <c r="L50" s="23">
        <f t="shared" si="1"/>
        <v>38902.638948069638</v>
      </c>
      <c r="M50" s="23">
        <v>0</v>
      </c>
      <c r="N50" s="23">
        <v>0</v>
      </c>
      <c r="O50" s="23">
        <v>13618.09</v>
      </c>
      <c r="P50" s="23">
        <f>O50+N50+M50+1</f>
        <v>13619.09</v>
      </c>
      <c r="Q50" s="23">
        <f>L50/P50</f>
        <v>2.8564785861661561</v>
      </c>
      <c r="R50" s="23">
        <f t="shared" si="2"/>
        <v>1.6263267577947868E-2</v>
      </c>
    </row>
    <row r="51" spans="1:18" x14ac:dyDescent="0.25">
      <c r="A51" s="23" t="s">
        <v>113</v>
      </c>
      <c r="B51" s="23" t="s">
        <v>114</v>
      </c>
      <c r="C51" s="23">
        <v>34650.7781763491</v>
      </c>
      <c r="D51" s="23">
        <v>1</v>
      </c>
      <c r="E51" s="23">
        <v>0</v>
      </c>
      <c r="F51" s="23">
        <v>1</v>
      </c>
      <c r="G51" s="23">
        <v>132.77380299588307</v>
      </c>
      <c r="H51" s="23">
        <v>0</v>
      </c>
      <c r="I51" s="23">
        <v>1</v>
      </c>
      <c r="J51" s="23">
        <v>1</v>
      </c>
      <c r="K51" s="23">
        <f t="shared" si="0"/>
        <v>144.77380299588307</v>
      </c>
      <c r="L51" s="23">
        <f t="shared" si="1"/>
        <v>5016524.9333568094</v>
      </c>
      <c r="M51" s="23">
        <v>0</v>
      </c>
      <c r="N51" s="23">
        <v>0</v>
      </c>
      <c r="O51" s="23">
        <v>16082.09</v>
      </c>
      <c r="P51" s="23">
        <f>O51+N51+M51+1</f>
        <v>16083.09</v>
      </c>
      <c r="Q51" s="23">
        <f>L51/P51</f>
        <v>311.91300511013799</v>
      </c>
      <c r="R51" s="23">
        <f t="shared" si="2"/>
        <v>1.7758665119056223</v>
      </c>
    </row>
    <row r="52" spans="1:18" x14ac:dyDescent="0.25">
      <c r="A52" s="23" t="s">
        <v>323</v>
      </c>
      <c r="B52" s="23" t="s">
        <v>324</v>
      </c>
      <c r="C52" s="23">
        <v>501.73571694515124</v>
      </c>
      <c r="D52" s="23">
        <v>2</v>
      </c>
      <c r="E52" s="23">
        <v>2</v>
      </c>
      <c r="F52" s="23">
        <v>1</v>
      </c>
      <c r="G52" s="23">
        <v>30.839825280133827</v>
      </c>
      <c r="H52" s="23">
        <v>1</v>
      </c>
      <c r="I52" s="23">
        <v>4</v>
      </c>
      <c r="J52" s="23">
        <v>0</v>
      </c>
      <c r="K52" s="23">
        <f t="shared" si="0"/>
        <v>42.839825280133823</v>
      </c>
      <c r="L52" s="23">
        <f t="shared" si="1"/>
        <v>21494.270450732958</v>
      </c>
      <c r="M52" s="23">
        <v>1</v>
      </c>
      <c r="N52" s="23">
        <v>0</v>
      </c>
      <c r="O52" s="23">
        <v>15472.97</v>
      </c>
      <c r="P52" s="23">
        <f>O52+N52+M52+1</f>
        <v>15474.97</v>
      </c>
      <c r="Q52" s="23">
        <f>L52/P52</f>
        <v>1.3889700885192642</v>
      </c>
      <c r="R52" s="23">
        <f t="shared" si="2"/>
        <v>7.9080558547694156E-3</v>
      </c>
    </row>
    <row r="53" spans="1:18" x14ac:dyDescent="0.25">
      <c r="A53" s="23" t="s">
        <v>147</v>
      </c>
      <c r="B53" s="23" t="s">
        <v>148</v>
      </c>
      <c r="C53" s="23">
        <v>22327.008087406575</v>
      </c>
      <c r="D53" s="23">
        <v>1</v>
      </c>
      <c r="E53" s="23">
        <v>1</v>
      </c>
      <c r="F53" s="23">
        <v>1</v>
      </c>
      <c r="G53" s="23">
        <v>106.73518360534405</v>
      </c>
      <c r="H53" s="23">
        <v>0</v>
      </c>
      <c r="I53" s="23">
        <v>3</v>
      </c>
      <c r="J53" s="23">
        <v>1</v>
      </c>
      <c r="K53" s="23">
        <f t="shared" si="0"/>
        <v>117.73518360534405</v>
      </c>
      <c r="L53" s="23">
        <f t="shared" si="1"/>
        <v>2628674.3965288145</v>
      </c>
      <c r="M53" s="23">
        <v>0</v>
      </c>
      <c r="N53" s="23">
        <v>0</v>
      </c>
      <c r="O53" s="23">
        <v>15219.61</v>
      </c>
      <c r="P53" s="23">
        <f>O53+N53+M53+1</f>
        <v>15220.61</v>
      </c>
      <c r="Q53" s="23">
        <f>L53/P53</f>
        <v>172.70493078324813</v>
      </c>
      <c r="R53" s="23">
        <f t="shared" si="2"/>
        <v>0.9832898853019969</v>
      </c>
    </row>
    <row r="54" spans="1:18" x14ac:dyDescent="0.25">
      <c r="A54" s="23" t="s">
        <v>185</v>
      </c>
      <c r="B54" s="23" t="s">
        <v>186</v>
      </c>
      <c r="C54" s="23">
        <v>6754.3811745033681</v>
      </c>
      <c r="D54" s="23">
        <v>2</v>
      </c>
      <c r="E54" s="23">
        <v>2</v>
      </c>
      <c r="F54" s="23">
        <v>1</v>
      </c>
      <c r="G54" s="23">
        <v>61.430382149707818</v>
      </c>
      <c r="H54" s="23">
        <v>0</v>
      </c>
      <c r="I54" s="23">
        <v>4</v>
      </c>
      <c r="J54" s="23">
        <v>0</v>
      </c>
      <c r="K54" s="23">
        <f t="shared" si="0"/>
        <v>76.43038214970781</v>
      </c>
      <c r="L54" s="23">
        <f t="shared" si="1"/>
        <v>516239.9343520847</v>
      </c>
      <c r="M54" s="23">
        <v>1</v>
      </c>
      <c r="N54" s="23">
        <v>0</v>
      </c>
      <c r="O54" s="23">
        <v>15993.04</v>
      </c>
      <c r="P54" s="23">
        <f>O54+N54+M54+1</f>
        <v>15995.04</v>
      </c>
      <c r="Q54" s="23">
        <f>L54/P54</f>
        <v>32.275001147360975</v>
      </c>
      <c r="R54" s="23">
        <f t="shared" si="2"/>
        <v>0.18375666538519386</v>
      </c>
    </row>
    <row r="55" spans="1:18" x14ac:dyDescent="0.25">
      <c r="A55" s="23" t="s">
        <v>355</v>
      </c>
      <c r="B55" s="23" t="s">
        <v>356</v>
      </c>
      <c r="C55" s="23">
        <v>303.76096605166373</v>
      </c>
      <c r="D55" s="23">
        <v>1</v>
      </c>
      <c r="E55" s="23">
        <v>1</v>
      </c>
      <c r="F55" s="23">
        <v>1</v>
      </c>
      <c r="G55" s="23">
        <v>17.7440847462676</v>
      </c>
      <c r="H55" s="23">
        <v>2</v>
      </c>
      <c r="I55" s="23">
        <v>5</v>
      </c>
      <c r="J55" s="23">
        <v>0</v>
      </c>
      <c r="K55" s="23">
        <f t="shared" si="0"/>
        <v>21.7440847462676</v>
      </c>
      <c r="L55" s="23">
        <f t="shared" si="1"/>
        <v>6605.0041884354914</v>
      </c>
      <c r="M55" s="23">
        <v>0</v>
      </c>
      <c r="N55" s="23">
        <v>0</v>
      </c>
      <c r="O55" s="23">
        <v>16778.009999999998</v>
      </c>
      <c r="P55" s="23">
        <f>O55+N55+M55+1</f>
        <v>16779.009999999998</v>
      </c>
      <c r="Q55" s="23">
        <f>L55/P55</f>
        <v>0.39364683544711471</v>
      </c>
      <c r="R55" s="23">
        <f t="shared" si="2"/>
        <v>2.2412154066526052E-3</v>
      </c>
    </row>
    <row r="56" spans="1:18" x14ac:dyDescent="0.25">
      <c r="A56" s="23" t="s">
        <v>367</v>
      </c>
      <c r="B56" s="23" t="s">
        <v>368</v>
      </c>
      <c r="C56" s="23">
        <v>401.14728904577919</v>
      </c>
      <c r="D56" s="23">
        <v>1</v>
      </c>
      <c r="E56" s="23">
        <v>1</v>
      </c>
      <c r="F56" s="23">
        <v>1</v>
      </c>
      <c r="G56" s="23">
        <v>5.1182822101746623</v>
      </c>
      <c r="H56" s="23">
        <v>1</v>
      </c>
      <c r="I56" s="23">
        <v>4</v>
      </c>
      <c r="J56" s="23">
        <v>0</v>
      </c>
      <c r="K56" s="23">
        <f t="shared" si="0"/>
        <v>13.118282210174662</v>
      </c>
      <c r="L56" s="23">
        <f t="shared" si="1"/>
        <v>5262.3633455490381</v>
      </c>
      <c r="M56" s="23">
        <v>0</v>
      </c>
      <c r="N56" s="23">
        <v>0</v>
      </c>
      <c r="O56" s="23">
        <v>17007.96</v>
      </c>
      <c r="P56" s="23">
        <f>O56+N56+M56+1</f>
        <v>17008.96</v>
      </c>
      <c r="Q56" s="23">
        <f>L56/P56</f>
        <v>0.30938771950483973</v>
      </c>
      <c r="R56" s="23">
        <f t="shared" si="2"/>
        <v>1.7614888807521438E-3</v>
      </c>
    </row>
    <row r="57" spans="1:18" x14ac:dyDescent="0.25">
      <c r="A57" s="23" t="s">
        <v>241</v>
      </c>
      <c r="B57" s="23" t="s">
        <v>242</v>
      </c>
      <c r="C57" s="23">
        <v>1110.957717350238</v>
      </c>
      <c r="D57" s="23">
        <v>2</v>
      </c>
      <c r="E57" s="23">
        <v>1</v>
      </c>
      <c r="F57" s="23">
        <v>1</v>
      </c>
      <c r="G57" s="23">
        <v>98.870882397239086</v>
      </c>
      <c r="H57" s="23">
        <v>1</v>
      </c>
      <c r="I57" s="23">
        <v>4</v>
      </c>
      <c r="J57" s="23">
        <v>0</v>
      </c>
      <c r="K57" s="23">
        <f t="shared" si="0"/>
        <v>109.87088239723909</v>
      </c>
      <c r="L57" s="23">
        <f t="shared" si="1"/>
        <v>122061.90471129317</v>
      </c>
      <c r="M57" s="23">
        <v>1</v>
      </c>
      <c r="N57" s="23">
        <v>0</v>
      </c>
      <c r="O57" s="23">
        <v>15807.18</v>
      </c>
      <c r="P57" s="23">
        <f>O57+N57+M57+1</f>
        <v>15809.18</v>
      </c>
      <c r="Q57" s="23">
        <f>L57/P57</f>
        <v>7.7209510367579579</v>
      </c>
      <c r="R57" s="23">
        <f t="shared" si="2"/>
        <v>4.3958982670183624E-2</v>
      </c>
    </row>
    <row r="58" spans="1:18" x14ac:dyDescent="0.25">
      <c r="A58" s="23" t="s">
        <v>319</v>
      </c>
      <c r="B58" s="23" t="s">
        <v>320</v>
      </c>
      <c r="C58" s="23">
        <v>465.30993642193016</v>
      </c>
      <c r="D58" s="23">
        <v>1</v>
      </c>
      <c r="E58" s="23">
        <v>1</v>
      </c>
      <c r="F58" s="23">
        <v>1</v>
      </c>
      <c r="G58" s="23">
        <v>34.28584503484857</v>
      </c>
      <c r="H58" s="23">
        <v>1</v>
      </c>
      <c r="I58" s="23">
        <v>5</v>
      </c>
      <c r="J58" s="23">
        <v>0</v>
      </c>
      <c r="K58" s="23">
        <f t="shared" si="0"/>
        <v>41.28584503484857</v>
      </c>
      <c r="L58" s="23">
        <f t="shared" si="1"/>
        <v>19210.71392829105</v>
      </c>
      <c r="M58" s="23">
        <v>0</v>
      </c>
      <c r="N58" s="23">
        <v>0</v>
      </c>
      <c r="O58" s="23">
        <v>15557.99</v>
      </c>
      <c r="P58" s="23">
        <f>O58+N58+M58+1</f>
        <v>15558.99</v>
      </c>
      <c r="Q58" s="23">
        <f>L58/P58</f>
        <v>1.2347018622861157</v>
      </c>
      <c r="R58" s="23">
        <f t="shared" si="2"/>
        <v>7.0297347449401124E-3</v>
      </c>
    </row>
    <row r="59" spans="1:18" x14ac:dyDescent="0.25">
      <c r="A59" s="23" t="s">
        <v>271</v>
      </c>
      <c r="B59" s="23" t="s">
        <v>272</v>
      </c>
      <c r="C59" s="23">
        <v>1405.777866763962</v>
      </c>
      <c r="D59" s="23">
        <v>1</v>
      </c>
      <c r="E59" s="23">
        <v>1</v>
      </c>
      <c r="F59" s="23">
        <v>1</v>
      </c>
      <c r="G59" s="23">
        <v>38.386600800956636</v>
      </c>
      <c r="H59" s="23">
        <v>1</v>
      </c>
      <c r="I59" s="23">
        <v>4</v>
      </c>
      <c r="J59" s="23">
        <v>1</v>
      </c>
      <c r="K59" s="23">
        <f t="shared" si="0"/>
        <v>45.386600800956636</v>
      </c>
      <c r="L59" s="23">
        <f t="shared" si="1"/>
        <v>63803.478853636349</v>
      </c>
      <c r="M59" s="23">
        <v>0</v>
      </c>
      <c r="N59" s="23">
        <v>0</v>
      </c>
      <c r="O59" s="23">
        <v>13955.25</v>
      </c>
      <c r="P59" s="23">
        <f>O59+N59+M59+1</f>
        <v>13956.25</v>
      </c>
      <c r="Q59" s="23">
        <f>L59/P59</f>
        <v>4.5716778399381175</v>
      </c>
      <c r="R59" s="23">
        <f t="shared" si="2"/>
        <v>2.6028698535030259E-2</v>
      </c>
    </row>
    <row r="60" spans="1:18" x14ac:dyDescent="0.25">
      <c r="A60" s="23" t="s">
        <v>95</v>
      </c>
      <c r="B60" s="23" t="s">
        <v>96</v>
      </c>
      <c r="C60" s="23">
        <v>26649.636593384334</v>
      </c>
      <c r="D60" s="23">
        <v>2</v>
      </c>
      <c r="E60" s="23">
        <v>0</v>
      </c>
      <c r="F60" s="23">
        <v>1</v>
      </c>
      <c r="G60" s="23">
        <v>139.76853600070817</v>
      </c>
      <c r="H60" s="23">
        <v>1</v>
      </c>
      <c r="I60" s="23">
        <v>1</v>
      </c>
      <c r="J60" s="23">
        <v>1</v>
      </c>
      <c r="K60" s="23">
        <f t="shared" si="0"/>
        <v>151.76853600070817</v>
      </c>
      <c r="L60" s="23">
        <f t="shared" si="1"/>
        <v>4044576.3307288401</v>
      </c>
      <c r="M60" s="23">
        <v>1</v>
      </c>
      <c r="N60" s="23">
        <v>0</v>
      </c>
      <c r="O60" s="23">
        <v>7393.6970000000001</v>
      </c>
      <c r="P60" s="23">
        <f>O60+N60+M60+1</f>
        <v>7395.6970000000001</v>
      </c>
      <c r="Q60" s="23">
        <f>L60/P60</f>
        <v>546.88237372743095</v>
      </c>
      <c r="R60" s="23">
        <f t="shared" si="2"/>
        <v>3.1136569413355102</v>
      </c>
    </row>
    <row r="61" spans="1:18" x14ac:dyDescent="0.25">
      <c r="A61" s="23" t="s">
        <v>179</v>
      </c>
      <c r="B61" s="23" t="s">
        <v>180</v>
      </c>
      <c r="C61" s="23">
        <v>11092.430803431436</v>
      </c>
      <c r="D61" s="23">
        <v>1</v>
      </c>
      <c r="E61" s="23">
        <v>2</v>
      </c>
      <c r="F61" s="23">
        <v>1</v>
      </c>
      <c r="G61" s="23">
        <v>62.001858512491438</v>
      </c>
      <c r="H61" s="23">
        <v>0</v>
      </c>
      <c r="I61" s="23">
        <v>3</v>
      </c>
      <c r="J61" s="23">
        <v>1</v>
      </c>
      <c r="K61" s="23">
        <f t="shared" si="0"/>
        <v>74.001858512491438</v>
      </c>
      <c r="L61" s="23">
        <f t="shared" si="1"/>
        <v>820860.4948751349</v>
      </c>
      <c r="M61" s="23">
        <v>0</v>
      </c>
      <c r="N61" s="23">
        <v>0</v>
      </c>
      <c r="O61" s="23">
        <v>15733.1</v>
      </c>
      <c r="P61" s="23">
        <f>O61+N61+M61+1</f>
        <v>15734.1</v>
      </c>
      <c r="Q61" s="23">
        <f>L61/P61</f>
        <v>52.170794317764276</v>
      </c>
      <c r="R61" s="23">
        <f t="shared" si="2"/>
        <v>0.29703271428428935</v>
      </c>
    </row>
    <row r="62" spans="1:18" x14ac:dyDescent="0.25">
      <c r="A62" s="23" t="s">
        <v>105</v>
      </c>
      <c r="B62" s="23" t="s">
        <v>106</v>
      </c>
      <c r="C62" s="23">
        <v>56611.303765330013</v>
      </c>
      <c r="D62" s="23">
        <v>1</v>
      </c>
      <c r="E62" s="23">
        <v>0</v>
      </c>
      <c r="F62" s="23">
        <v>1</v>
      </c>
      <c r="G62" s="23">
        <v>235.01816003432901</v>
      </c>
      <c r="H62" s="23">
        <v>0</v>
      </c>
      <c r="I62" s="23">
        <v>1</v>
      </c>
      <c r="J62" s="23">
        <v>1</v>
      </c>
      <c r="K62" s="23">
        <f t="shared" si="0"/>
        <v>247.01816003432901</v>
      </c>
      <c r="L62" s="23">
        <f t="shared" si="1"/>
        <v>13984020.093256302</v>
      </c>
      <c r="M62" s="23">
        <v>0</v>
      </c>
      <c r="N62" s="23">
        <v>0</v>
      </c>
      <c r="O62" s="23">
        <v>16766.689999999999</v>
      </c>
      <c r="P62" s="23">
        <f>O62+N62+M62+1</f>
        <v>16767.689999999999</v>
      </c>
      <c r="Q62" s="23">
        <f>L62/P62</f>
        <v>833.98608235578683</v>
      </c>
      <c r="R62" s="23">
        <f t="shared" si="2"/>
        <v>4.7482725336445677</v>
      </c>
    </row>
    <row r="63" spans="1:18" x14ac:dyDescent="0.25">
      <c r="A63" s="23" t="s">
        <v>283</v>
      </c>
      <c r="B63" s="23" t="s">
        <v>284</v>
      </c>
      <c r="C63" s="23">
        <v>729.00100147041894</v>
      </c>
      <c r="D63" s="23">
        <v>2</v>
      </c>
      <c r="E63" s="23">
        <v>0</v>
      </c>
      <c r="F63" s="23">
        <v>1</v>
      </c>
      <c r="G63" s="23">
        <v>58.361760466285631</v>
      </c>
      <c r="H63" s="23">
        <v>3</v>
      </c>
      <c r="I63" s="23">
        <v>4</v>
      </c>
      <c r="J63" s="23">
        <v>1</v>
      </c>
      <c r="K63" s="23">
        <f t="shared" si="0"/>
        <v>61.361760466285631</v>
      </c>
      <c r="L63" s="23">
        <f t="shared" si="1"/>
        <v>44732.784831910183</v>
      </c>
      <c r="M63" s="23">
        <v>1</v>
      </c>
      <c r="N63" s="23">
        <v>0</v>
      </c>
      <c r="O63" s="23">
        <v>10363.85</v>
      </c>
      <c r="P63" s="23">
        <f>O63+N63+M63+1</f>
        <v>10365.85</v>
      </c>
      <c r="Q63" s="23">
        <f>L63/P63</f>
        <v>4.3153995892194255</v>
      </c>
      <c r="R63" s="23">
        <f t="shared" si="2"/>
        <v>2.4569586681004247E-2</v>
      </c>
    </row>
    <row r="64" spans="1:18" x14ac:dyDescent="0.25">
      <c r="A64" s="23" t="s">
        <v>229</v>
      </c>
      <c r="B64" s="23" t="s">
        <v>230</v>
      </c>
      <c r="C64" s="23">
        <v>1263.4814455362082</v>
      </c>
      <c r="D64" s="23">
        <v>1</v>
      </c>
      <c r="E64" s="23">
        <v>2</v>
      </c>
      <c r="F64" s="23">
        <v>1</v>
      </c>
      <c r="G64" s="23">
        <v>46.204917311655983</v>
      </c>
      <c r="H64" s="23">
        <v>1</v>
      </c>
      <c r="I64" s="23">
        <v>4</v>
      </c>
      <c r="J64" s="23">
        <v>1</v>
      </c>
      <c r="K64" s="23">
        <f t="shared" si="0"/>
        <v>54.204917311655983</v>
      </c>
      <c r="L64" s="23">
        <f t="shared" si="1"/>
        <v>68486.907280101732</v>
      </c>
      <c r="M64" s="23">
        <v>0</v>
      </c>
      <c r="N64" s="23">
        <v>0</v>
      </c>
      <c r="O64" s="23">
        <v>5410.6559999999999</v>
      </c>
      <c r="P64" s="23">
        <f>O64+N64+M64+1</f>
        <v>5411.6559999999999</v>
      </c>
      <c r="Q64" s="23">
        <f>L64/P64</f>
        <v>12.655443598059769</v>
      </c>
      <c r="R64" s="23">
        <f t="shared" si="2"/>
        <v>7.2053354976875442E-2</v>
      </c>
    </row>
    <row r="65" spans="1:18" x14ac:dyDescent="0.25">
      <c r="A65" s="23" t="s">
        <v>374</v>
      </c>
      <c r="B65" s="23" t="s">
        <v>375</v>
      </c>
      <c r="C65" s="23">
        <v>2738.2936465700095</v>
      </c>
      <c r="D65" s="23">
        <v>4</v>
      </c>
      <c r="E65" s="23">
        <v>2</v>
      </c>
      <c r="F65" s="23">
        <v>1</v>
      </c>
      <c r="G65" s="23">
        <v>-0.95950256936697798</v>
      </c>
      <c r="H65" s="23">
        <v>1</v>
      </c>
      <c r="I65" s="23">
        <v>4</v>
      </c>
      <c r="J65" s="23">
        <v>0</v>
      </c>
      <c r="K65" s="23">
        <f t="shared" si="0"/>
        <v>17.040497430633025</v>
      </c>
      <c r="L65" s="23">
        <f t="shared" si="1"/>
        <v>46661.885848694983</v>
      </c>
      <c r="M65" s="23">
        <v>0</v>
      </c>
      <c r="N65" s="23">
        <v>0</v>
      </c>
      <c r="O65" s="23">
        <v>12821.57</v>
      </c>
      <c r="P65" s="23">
        <f>O65+N65+M65+1</f>
        <v>12822.57</v>
      </c>
      <c r="Q65" s="23">
        <f>L65/P65</f>
        <v>3.6390431753302952</v>
      </c>
      <c r="R65" s="23">
        <f t="shared" si="2"/>
        <v>2.0718773518808062E-2</v>
      </c>
    </row>
    <row r="66" spans="1:18" x14ac:dyDescent="0.25">
      <c r="A66" s="23" t="s">
        <v>107</v>
      </c>
      <c r="B66" s="23" t="s">
        <v>108</v>
      </c>
      <c r="C66" s="23">
        <v>50569.077762287649</v>
      </c>
      <c r="D66" s="23">
        <v>2</v>
      </c>
      <c r="E66" s="23">
        <v>0</v>
      </c>
      <c r="F66" s="23">
        <v>1</v>
      </c>
      <c r="G66" s="23">
        <v>153.64501584069797</v>
      </c>
      <c r="H66" s="23">
        <v>0</v>
      </c>
      <c r="I66" s="23">
        <v>2</v>
      </c>
      <c r="J66" s="23">
        <v>1</v>
      </c>
      <c r="K66" s="23">
        <f t="shared" ref="K66:K129" si="3">(3*D66)+E66+F66+G66-(3*H66)-I66-J66+10</f>
        <v>167.64501584069797</v>
      </c>
      <c r="L66" s="23">
        <f t="shared" ref="L66:L129" si="4">K66*C66</f>
        <v>8477653.8425082006</v>
      </c>
      <c r="M66" s="23">
        <v>1</v>
      </c>
      <c r="N66" s="23">
        <v>0</v>
      </c>
      <c r="O66" s="23">
        <v>17255.5</v>
      </c>
      <c r="P66" s="23">
        <f>O66+N66+M66+1</f>
        <v>17257.5</v>
      </c>
      <c r="Q66" s="23">
        <f>L66/P66</f>
        <v>491.24460915591487</v>
      </c>
      <c r="R66" s="23">
        <f t="shared" ref="R66:R129" si="5">(Q66/$Q$147)*100</f>
        <v>2.7968851450939405</v>
      </c>
    </row>
    <row r="67" spans="1:18" x14ac:dyDescent="0.25">
      <c r="A67" s="23" t="s">
        <v>149</v>
      </c>
      <c r="B67" s="23" t="s">
        <v>150</v>
      </c>
      <c r="C67" s="23">
        <v>20378.061906557999</v>
      </c>
      <c r="D67" s="23">
        <v>2</v>
      </c>
      <c r="E67" s="23">
        <v>2</v>
      </c>
      <c r="F67" s="23">
        <v>1</v>
      </c>
      <c r="G67" s="23">
        <v>87.325204625080076</v>
      </c>
      <c r="H67" s="23">
        <v>4</v>
      </c>
      <c r="I67" s="23">
        <v>2</v>
      </c>
      <c r="J67" s="23">
        <v>1</v>
      </c>
      <c r="K67" s="23">
        <f t="shared" si="3"/>
        <v>91.325204625080076</v>
      </c>
      <c r="L67" s="23">
        <f t="shared" si="4"/>
        <v>1861030.6734789587</v>
      </c>
      <c r="M67" s="23">
        <v>1</v>
      </c>
      <c r="N67" s="23">
        <v>0</v>
      </c>
      <c r="O67" s="23">
        <v>14058.72</v>
      </c>
      <c r="P67" s="23">
        <f>O67+N67+M67+1</f>
        <v>14060.72</v>
      </c>
      <c r="Q67" s="23">
        <f>L67/P67</f>
        <v>132.35671242148047</v>
      </c>
      <c r="R67" s="23">
        <f t="shared" si="5"/>
        <v>0.75356862126423207</v>
      </c>
    </row>
    <row r="68" spans="1:18" x14ac:dyDescent="0.25">
      <c r="A68" s="23" t="s">
        <v>127</v>
      </c>
      <c r="B68" s="23" t="s">
        <v>128</v>
      </c>
      <c r="C68" s="23">
        <v>31973.934742035428</v>
      </c>
      <c r="D68" s="23">
        <v>1</v>
      </c>
      <c r="E68" s="23">
        <v>0</v>
      </c>
      <c r="F68" s="23">
        <v>1</v>
      </c>
      <c r="G68" s="23">
        <v>104.67164257015556</v>
      </c>
      <c r="H68" s="23">
        <v>0</v>
      </c>
      <c r="I68" s="23">
        <v>3</v>
      </c>
      <c r="J68" s="23">
        <v>1</v>
      </c>
      <c r="K68" s="23">
        <f t="shared" si="3"/>
        <v>114.67164257015556</v>
      </c>
      <c r="L68" s="23">
        <f t="shared" si="4"/>
        <v>3666503.6163001657</v>
      </c>
      <c r="M68" s="23">
        <v>0</v>
      </c>
      <c r="N68" s="23">
        <v>0</v>
      </c>
      <c r="O68" s="23">
        <v>16232.27</v>
      </c>
      <c r="P68" s="23">
        <f>O68+N68+M68+1</f>
        <v>16233.27</v>
      </c>
      <c r="Q68" s="23">
        <f>L68/P68</f>
        <v>225.86352696038233</v>
      </c>
      <c r="R68" s="23">
        <f t="shared" si="5"/>
        <v>1.2859466172249023</v>
      </c>
    </row>
    <row r="69" spans="1:18" x14ac:dyDescent="0.25">
      <c r="A69" s="23" t="s">
        <v>207</v>
      </c>
      <c r="B69" s="23" t="s">
        <v>208</v>
      </c>
      <c r="C69" s="23">
        <v>4251.4966637452535</v>
      </c>
      <c r="D69" s="23">
        <v>2</v>
      </c>
      <c r="E69" s="23">
        <v>1</v>
      </c>
      <c r="F69" s="23">
        <v>1</v>
      </c>
      <c r="G69" s="23">
        <v>56.118719403099362</v>
      </c>
      <c r="H69" s="23">
        <v>1</v>
      </c>
      <c r="I69" s="23">
        <v>4</v>
      </c>
      <c r="J69" s="23">
        <v>0</v>
      </c>
      <c r="K69" s="23">
        <f t="shared" si="3"/>
        <v>67.118719403099362</v>
      </c>
      <c r="L69" s="23">
        <f t="shared" si="4"/>
        <v>285355.01161713077</v>
      </c>
      <c r="M69" s="23">
        <v>1</v>
      </c>
      <c r="N69" s="23">
        <v>0</v>
      </c>
      <c r="O69" s="23">
        <v>15126.16</v>
      </c>
      <c r="P69" s="23">
        <f>O69+N69+M69+1</f>
        <v>15128.16</v>
      </c>
      <c r="Q69" s="23">
        <f>L69/P69</f>
        <v>18.862506188269478</v>
      </c>
      <c r="R69" s="23">
        <f t="shared" si="5"/>
        <v>0.10739306319892714</v>
      </c>
    </row>
    <row r="70" spans="1:18" x14ac:dyDescent="0.25">
      <c r="A70" s="23" t="s">
        <v>91</v>
      </c>
      <c r="B70" s="23" t="s">
        <v>92</v>
      </c>
      <c r="C70" s="23">
        <v>35781.170052596499</v>
      </c>
      <c r="D70" s="23">
        <v>1</v>
      </c>
      <c r="E70" s="23">
        <v>0</v>
      </c>
      <c r="F70" s="23">
        <v>1</v>
      </c>
      <c r="G70" s="23">
        <v>317.87934615898297</v>
      </c>
      <c r="H70" s="23">
        <v>0</v>
      </c>
      <c r="I70" s="23">
        <v>2</v>
      </c>
      <c r="J70" s="23">
        <v>1</v>
      </c>
      <c r="K70" s="23">
        <f t="shared" si="3"/>
        <v>328.87934615898297</v>
      </c>
      <c r="L70" s="23">
        <f t="shared" si="4"/>
        <v>11767687.811701318</v>
      </c>
      <c r="M70" s="23">
        <v>0</v>
      </c>
      <c r="N70" s="23">
        <v>0</v>
      </c>
      <c r="O70" s="23">
        <v>7958.28</v>
      </c>
      <c r="P70" s="23">
        <f>O70+N70+M70+1</f>
        <v>7959.28</v>
      </c>
      <c r="Q70" s="23">
        <f>L70/P70</f>
        <v>1478.4864726082408</v>
      </c>
      <c r="R70" s="23">
        <f t="shared" si="5"/>
        <v>8.4177144652347327</v>
      </c>
    </row>
    <row r="71" spans="1:18" x14ac:dyDescent="0.25">
      <c r="A71" s="23" t="s">
        <v>219</v>
      </c>
      <c r="B71" s="23" t="s">
        <v>220</v>
      </c>
      <c r="C71" s="23">
        <v>2326.4951586109792</v>
      </c>
      <c r="D71" s="23">
        <v>1</v>
      </c>
      <c r="E71" s="23">
        <v>1</v>
      </c>
      <c r="F71" s="23">
        <v>1</v>
      </c>
      <c r="G71" s="23">
        <v>109.7435726904888</v>
      </c>
      <c r="H71" s="23">
        <v>0</v>
      </c>
      <c r="I71" s="23">
        <v>3</v>
      </c>
      <c r="J71" s="23">
        <v>0</v>
      </c>
      <c r="K71" s="23">
        <f t="shared" si="3"/>
        <v>121.7435726904888</v>
      </c>
      <c r="L71" s="23">
        <f t="shared" si="4"/>
        <v>283235.832456426</v>
      </c>
      <c r="M71" s="23">
        <v>0</v>
      </c>
      <c r="N71" s="23">
        <v>0</v>
      </c>
      <c r="O71" s="23">
        <v>13951.52</v>
      </c>
      <c r="P71" s="23">
        <f>O71+N71+M71+1</f>
        <v>13952.52</v>
      </c>
      <c r="Q71" s="23">
        <f>L71/P71</f>
        <v>20.299976811101221</v>
      </c>
      <c r="R71" s="23">
        <f t="shared" si="5"/>
        <v>0.11557725526245978</v>
      </c>
    </row>
    <row r="72" spans="1:18" x14ac:dyDescent="0.25">
      <c r="A72" s="23" t="s">
        <v>265</v>
      </c>
      <c r="B72" s="23" t="s">
        <v>266</v>
      </c>
      <c r="C72" s="23">
        <v>3771.2789573384489</v>
      </c>
      <c r="D72" s="23">
        <v>1</v>
      </c>
      <c r="E72" s="23">
        <v>1</v>
      </c>
      <c r="F72" s="23">
        <v>1</v>
      </c>
      <c r="G72" s="23">
        <v>24.743232166373684</v>
      </c>
      <c r="H72" s="23">
        <v>0</v>
      </c>
      <c r="I72" s="23">
        <v>4</v>
      </c>
      <c r="J72" s="23">
        <v>0</v>
      </c>
      <c r="K72" s="23">
        <f t="shared" si="3"/>
        <v>35.743232166373687</v>
      </c>
      <c r="L72" s="23">
        <f t="shared" si="4"/>
        <v>134797.69933630788</v>
      </c>
      <c r="M72" s="23">
        <v>0</v>
      </c>
      <c r="N72" s="23">
        <v>0</v>
      </c>
      <c r="O72" s="23">
        <v>12234.77</v>
      </c>
      <c r="P72" s="23">
        <f>O72+N72+M72+1</f>
        <v>12235.77</v>
      </c>
      <c r="Q72" s="23">
        <f>L72/P72</f>
        <v>11.016691171565654</v>
      </c>
      <c r="R72" s="23">
        <f t="shared" si="5"/>
        <v>6.2723171535222E-2</v>
      </c>
    </row>
    <row r="73" spans="1:18" x14ac:dyDescent="0.25">
      <c r="A73" s="23" t="s">
        <v>301</v>
      </c>
      <c r="B73" s="23" t="s">
        <v>302</v>
      </c>
      <c r="C73" s="23">
        <v>530.08215785025368</v>
      </c>
      <c r="D73" s="23">
        <v>2</v>
      </c>
      <c r="E73" s="23">
        <v>1</v>
      </c>
      <c r="F73" s="23">
        <v>1</v>
      </c>
      <c r="G73" s="23">
        <v>38.404874861554752</v>
      </c>
      <c r="H73" s="23">
        <v>1</v>
      </c>
      <c r="I73" s="23">
        <v>4</v>
      </c>
      <c r="J73" s="23">
        <v>0</v>
      </c>
      <c r="K73" s="23">
        <f t="shared" si="3"/>
        <v>49.404874861554752</v>
      </c>
      <c r="L73" s="23">
        <f t="shared" si="4"/>
        <v>26188.642674934697</v>
      </c>
      <c r="M73" s="23">
        <v>1</v>
      </c>
      <c r="N73" s="23">
        <v>0</v>
      </c>
      <c r="O73" s="23">
        <v>11937.66</v>
      </c>
      <c r="P73" s="23">
        <f>O73+N73+M73+1</f>
        <v>11939.66</v>
      </c>
      <c r="Q73" s="23">
        <f>L73/P73</f>
        <v>2.1934161169526352</v>
      </c>
      <c r="R73" s="23">
        <f t="shared" si="5"/>
        <v>1.2488143055769127E-2</v>
      </c>
    </row>
    <row r="74" spans="1:18" x14ac:dyDescent="0.25">
      <c r="A74" s="23" t="s">
        <v>119</v>
      </c>
      <c r="B74" s="23" t="s">
        <v>120</v>
      </c>
      <c r="C74" s="23">
        <v>18657.521860421864</v>
      </c>
      <c r="D74" s="23">
        <v>1</v>
      </c>
      <c r="E74" s="23">
        <v>1</v>
      </c>
      <c r="F74" s="23">
        <v>1</v>
      </c>
      <c r="G74" s="23">
        <v>125.45175757745754</v>
      </c>
      <c r="H74" s="23">
        <v>0</v>
      </c>
      <c r="I74" s="23">
        <v>3</v>
      </c>
      <c r="J74" s="23">
        <v>1</v>
      </c>
      <c r="K74" s="23">
        <f t="shared" si="3"/>
        <v>136.45175757745756</v>
      </c>
      <c r="L74" s="23">
        <f t="shared" si="4"/>
        <v>2545851.6498943991</v>
      </c>
      <c r="M74" s="23">
        <v>0</v>
      </c>
      <c r="N74" s="23">
        <v>0</v>
      </c>
      <c r="O74" s="23">
        <v>8418.7860000000001</v>
      </c>
      <c r="P74" s="23">
        <f>O74+N74+M74+1</f>
        <v>8419.7860000000001</v>
      </c>
      <c r="Q74" s="23">
        <f>L74/P74</f>
        <v>302.36536295511536</v>
      </c>
      <c r="R74" s="23">
        <f t="shared" si="5"/>
        <v>1.7215073229876219</v>
      </c>
    </row>
    <row r="75" spans="1:18" x14ac:dyDescent="0.25">
      <c r="A75" s="23" t="s">
        <v>133</v>
      </c>
      <c r="B75" s="23" t="s">
        <v>134</v>
      </c>
      <c r="C75" s="23">
        <v>35694.381705227352</v>
      </c>
      <c r="D75" s="23">
        <v>2</v>
      </c>
      <c r="E75" s="23">
        <v>1</v>
      </c>
      <c r="F75" s="23">
        <v>1</v>
      </c>
      <c r="G75" s="23">
        <v>61.962514728945031</v>
      </c>
      <c r="H75" s="23">
        <v>2</v>
      </c>
      <c r="I75" s="23">
        <v>3</v>
      </c>
      <c r="J75" s="23">
        <v>0</v>
      </c>
      <c r="K75" s="23">
        <f t="shared" si="3"/>
        <v>70.962514728945024</v>
      </c>
      <c r="L75" s="23">
        <f t="shared" si="4"/>
        <v>2532963.087497782</v>
      </c>
      <c r="M75" s="23">
        <v>0</v>
      </c>
      <c r="N75" s="23">
        <v>0</v>
      </c>
      <c r="O75" s="23">
        <v>12784.28</v>
      </c>
      <c r="P75" s="23">
        <f>O75+N75+M75+1</f>
        <v>12785.28</v>
      </c>
      <c r="Q75" s="23">
        <f>L75/P75</f>
        <v>198.11557412100336</v>
      </c>
      <c r="R75" s="23">
        <f t="shared" si="5"/>
        <v>1.127964553591519</v>
      </c>
    </row>
    <row r="76" spans="1:18" x14ac:dyDescent="0.25">
      <c r="A76" s="23" t="s">
        <v>335</v>
      </c>
      <c r="B76" s="23" t="s">
        <v>336</v>
      </c>
      <c r="C76" s="23">
        <v>476.55189169262388</v>
      </c>
      <c r="D76" s="23">
        <v>1</v>
      </c>
      <c r="E76" s="23">
        <v>1</v>
      </c>
      <c r="F76" s="23">
        <v>1</v>
      </c>
      <c r="G76" s="23">
        <v>9.3795362103961182</v>
      </c>
      <c r="H76" s="23">
        <v>1</v>
      </c>
      <c r="I76" s="23">
        <v>4</v>
      </c>
      <c r="J76" s="23">
        <v>0</v>
      </c>
      <c r="K76" s="23">
        <f t="shared" si="3"/>
        <v>17.379536210396118</v>
      </c>
      <c r="L76" s="23">
        <f t="shared" si="4"/>
        <v>8282.2508578047255</v>
      </c>
      <c r="M76" s="23">
        <v>0</v>
      </c>
      <c r="N76" s="23">
        <v>0</v>
      </c>
      <c r="O76" s="23">
        <v>11522.59</v>
      </c>
      <c r="P76" s="23">
        <f>O76+N76+M76+1</f>
        <v>11523.59</v>
      </c>
      <c r="Q76" s="23">
        <f>L76/P76</f>
        <v>0.71872141041157533</v>
      </c>
      <c r="R76" s="23">
        <f t="shared" si="5"/>
        <v>4.0920168868521746E-3</v>
      </c>
    </row>
    <row r="77" spans="1:18" x14ac:dyDescent="0.25">
      <c r="A77" s="23" t="s">
        <v>331</v>
      </c>
      <c r="B77" s="23" t="s">
        <v>332</v>
      </c>
      <c r="C77" s="23">
        <v>476.16240572066476</v>
      </c>
      <c r="D77" s="23">
        <v>1</v>
      </c>
      <c r="E77" s="23">
        <v>1</v>
      </c>
      <c r="F77" s="23">
        <v>1</v>
      </c>
      <c r="G77" s="23">
        <v>8.0583345581855426</v>
      </c>
      <c r="H77" s="23">
        <v>1</v>
      </c>
      <c r="I77" s="23">
        <v>4</v>
      </c>
      <c r="J77" s="23">
        <v>0</v>
      </c>
      <c r="K77" s="23">
        <f t="shared" si="3"/>
        <v>16.058334558185543</v>
      </c>
      <c r="L77" s="23">
        <f t="shared" si="4"/>
        <v>7646.3752150929167</v>
      </c>
      <c r="M77" s="23">
        <v>0</v>
      </c>
      <c r="N77" s="23">
        <v>0</v>
      </c>
      <c r="O77" s="23">
        <v>7696.2079999999996</v>
      </c>
      <c r="P77" s="23">
        <f>O77+N77+M77+1</f>
        <v>7697.2079999999996</v>
      </c>
      <c r="Q77" s="23">
        <f>L77/P77</f>
        <v>0.99339594500927053</v>
      </c>
      <c r="R77" s="23">
        <f t="shared" si="5"/>
        <v>5.6558673825795646E-3</v>
      </c>
    </row>
    <row r="78" spans="1:18" x14ac:dyDescent="0.25">
      <c r="A78" s="23" t="s">
        <v>205</v>
      </c>
      <c r="B78" s="23" t="s">
        <v>206</v>
      </c>
      <c r="C78" s="23">
        <v>7634.1935390126755</v>
      </c>
      <c r="D78" s="23">
        <v>1</v>
      </c>
      <c r="E78" s="23">
        <v>1</v>
      </c>
      <c r="F78" s="23">
        <v>1</v>
      </c>
      <c r="G78" s="23">
        <v>67.458792562824669</v>
      </c>
      <c r="H78" s="23">
        <v>0</v>
      </c>
      <c r="I78" s="23">
        <v>3</v>
      </c>
      <c r="J78" s="23">
        <v>1</v>
      </c>
      <c r="K78" s="23">
        <f t="shared" si="3"/>
        <v>78.458792562824669</v>
      </c>
      <c r="L78" s="23">
        <f t="shared" si="4"/>
        <v>598969.6072618519</v>
      </c>
      <c r="M78" s="23">
        <v>0</v>
      </c>
      <c r="N78" s="23">
        <v>0</v>
      </c>
      <c r="O78" s="23">
        <v>15328.11</v>
      </c>
      <c r="P78" s="23">
        <f>O78+N78+M78+1</f>
        <v>15329.11</v>
      </c>
      <c r="Q78" s="23">
        <f>L78/P78</f>
        <v>39.073997594240751</v>
      </c>
      <c r="R78" s="23">
        <f t="shared" si="5"/>
        <v>0.22246652969596753</v>
      </c>
    </row>
    <row r="79" spans="1:18" x14ac:dyDescent="0.25">
      <c r="A79" s="23" t="s">
        <v>159</v>
      </c>
      <c r="B79" s="23" t="s">
        <v>160</v>
      </c>
      <c r="C79" s="23">
        <v>5339.4238804310471</v>
      </c>
      <c r="D79" s="23">
        <v>1</v>
      </c>
      <c r="E79" s="23">
        <v>2</v>
      </c>
      <c r="F79" s="23">
        <v>1</v>
      </c>
      <c r="G79" s="23">
        <v>181.36641700448348</v>
      </c>
      <c r="H79" s="23">
        <v>4</v>
      </c>
      <c r="I79" s="23">
        <v>4</v>
      </c>
      <c r="J79" s="23">
        <v>1</v>
      </c>
      <c r="K79" s="23">
        <f t="shared" si="3"/>
        <v>180.36641700448348</v>
      </c>
      <c r="L79" s="23">
        <f t="shared" si="4"/>
        <v>963052.75418152357</v>
      </c>
      <c r="M79" s="23">
        <v>0</v>
      </c>
      <c r="N79" s="23">
        <v>0</v>
      </c>
      <c r="O79" s="23">
        <v>14070.28</v>
      </c>
      <c r="P79" s="23">
        <f>O79+N79+M79+1</f>
        <v>14071.28</v>
      </c>
      <c r="Q79" s="23">
        <f>L79/P79</f>
        <v>68.441019877475512</v>
      </c>
      <c r="R79" s="23">
        <f t="shared" si="5"/>
        <v>0.38966671235192218</v>
      </c>
    </row>
    <row r="80" spans="1:18" x14ac:dyDescent="0.25">
      <c r="A80" s="23" t="s">
        <v>333</v>
      </c>
      <c r="B80" s="23" t="s">
        <v>334</v>
      </c>
      <c r="C80" s="23">
        <v>710.51781681929549</v>
      </c>
      <c r="D80" s="23">
        <v>2</v>
      </c>
      <c r="E80" s="23">
        <v>1</v>
      </c>
      <c r="F80" s="23">
        <v>1</v>
      </c>
      <c r="G80" s="23">
        <v>-1.1548692222134946</v>
      </c>
      <c r="H80" s="23">
        <v>1</v>
      </c>
      <c r="I80" s="23">
        <v>4</v>
      </c>
      <c r="J80" s="23">
        <v>0</v>
      </c>
      <c r="K80" s="23">
        <f t="shared" si="3"/>
        <v>9.8451307777865047</v>
      </c>
      <c r="L80" s="23">
        <f t="shared" si="4"/>
        <v>6995.1408265333203</v>
      </c>
      <c r="M80" s="23">
        <v>1</v>
      </c>
      <c r="N80" s="23">
        <v>0</v>
      </c>
      <c r="O80" s="23">
        <v>10594.58</v>
      </c>
      <c r="P80" s="23">
        <f>O80+N80+M80+1</f>
        <v>10596.58</v>
      </c>
      <c r="Q80" s="23">
        <f>L80/P80</f>
        <v>0.66013193186229147</v>
      </c>
      <c r="R80" s="23">
        <f t="shared" si="5"/>
        <v>3.7584396034396209E-3</v>
      </c>
    </row>
    <row r="81" spans="1:18" x14ac:dyDescent="0.25">
      <c r="A81" s="23" t="s">
        <v>303</v>
      </c>
      <c r="B81" s="23" t="s">
        <v>304</v>
      </c>
      <c r="C81" s="23">
        <v>165.7601803332264</v>
      </c>
      <c r="D81" s="23">
        <v>2</v>
      </c>
      <c r="E81" s="23">
        <v>1</v>
      </c>
      <c r="F81" s="23">
        <v>1</v>
      </c>
      <c r="G81" s="23">
        <v>191.14978859770829</v>
      </c>
      <c r="H81" s="23">
        <v>2</v>
      </c>
      <c r="I81" s="23">
        <v>4</v>
      </c>
      <c r="J81" s="23">
        <v>0</v>
      </c>
      <c r="K81" s="23">
        <f t="shared" si="3"/>
        <v>199.14978859770829</v>
      </c>
      <c r="L81" s="23">
        <f t="shared" si="4"/>
        <v>33011.10487128004</v>
      </c>
      <c r="M81" s="23">
        <v>1</v>
      </c>
      <c r="N81" s="23">
        <v>0</v>
      </c>
      <c r="O81" s="23">
        <v>16209.48</v>
      </c>
      <c r="P81" s="23">
        <f>O81+N81+M81+1</f>
        <v>16211.48</v>
      </c>
      <c r="Q81" s="23">
        <f>L81/P81</f>
        <v>2.0362795297702641</v>
      </c>
      <c r="R81" s="23">
        <f t="shared" si="5"/>
        <v>1.1593491026515728E-2</v>
      </c>
    </row>
    <row r="82" spans="1:18" x14ac:dyDescent="0.25">
      <c r="A82" s="23" t="s">
        <v>263</v>
      </c>
      <c r="B82" s="23" t="s">
        <v>264</v>
      </c>
      <c r="C82" s="23">
        <v>8158.9842139452976</v>
      </c>
      <c r="D82" s="23">
        <v>1</v>
      </c>
      <c r="E82" s="23">
        <v>1</v>
      </c>
      <c r="F82" s="23">
        <v>1</v>
      </c>
      <c r="G82" s="23">
        <v>-41.507459794613446</v>
      </c>
      <c r="H82" s="23">
        <v>3</v>
      </c>
      <c r="I82" s="23">
        <v>4</v>
      </c>
      <c r="J82" s="23">
        <v>0</v>
      </c>
      <c r="K82" s="23">
        <f t="shared" si="3"/>
        <v>-39.507459794613446</v>
      </c>
      <c r="L82" s="23">
        <f t="shared" si="4"/>
        <v>-322340.74079732964</v>
      </c>
      <c r="M82" s="23">
        <v>0</v>
      </c>
      <c r="N82" s="23">
        <v>0</v>
      </c>
      <c r="O82" s="23">
        <v>15999.32</v>
      </c>
      <c r="P82" s="23">
        <f>O82+N82+M82+1</f>
        <v>16000.32</v>
      </c>
      <c r="Q82" s="23">
        <f>L82/P82</f>
        <v>-20.145893381965465</v>
      </c>
      <c r="R82" s="23">
        <f t="shared" si="5"/>
        <v>-0.11469998628887161</v>
      </c>
    </row>
    <row r="83" spans="1:18" x14ac:dyDescent="0.25">
      <c r="A83" s="23" t="s">
        <v>376</v>
      </c>
      <c r="B83" s="23" t="s">
        <v>377</v>
      </c>
      <c r="C83" s="23">
        <v>7863.5278271225088</v>
      </c>
      <c r="D83" s="23">
        <v>1</v>
      </c>
      <c r="E83" s="23">
        <v>1</v>
      </c>
      <c r="F83" s="23">
        <v>1</v>
      </c>
      <c r="G83" s="23">
        <v>42.81473705622134</v>
      </c>
      <c r="H83" s="23">
        <v>0</v>
      </c>
      <c r="I83" s="23">
        <v>3</v>
      </c>
      <c r="J83" s="23">
        <v>1</v>
      </c>
      <c r="K83" s="23">
        <f t="shared" si="3"/>
        <v>53.81473705622134</v>
      </c>
      <c r="L83" s="23">
        <f t="shared" si="4"/>
        <v>423173.68235087732</v>
      </c>
      <c r="M83" s="23">
        <v>0</v>
      </c>
      <c r="N83" s="23">
        <v>0</v>
      </c>
      <c r="O83" s="23">
        <v>15273.62</v>
      </c>
      <c r="P83" s="23">
        <f>O83+N83+M83+1</f>
        <v>15274.62</v>
      </c>
      <c r="Q83" s="23">
        <f>L83/P83</f>
        <v>27.704367267459176</v>
      </c>
      <c r="R83" s="23">
        <f t="shared" si="5"/>
        <v>0.15773391060254935</v>
      </c>
    </row>
    <row r="84" spans="1:18" x14ac:dyDescent="0.25">
      <c r="A84" s="23" t="s">
        <v>101</v>
      </c>
      <c r="B84" s="23" t="s">
        <v>102</v>
      </c>
      <c r="C84" s="23">
        <v>79595.534077384698</v>
      </c>
      <c r="D84" s="23">
        <v>1</v>
      </c>
      <c r="E84" s="23">
        <v>0</v>
      </c>
      <c r="F84" s="23">
        <v>1</v>
      </c>
      <c r="G84" s="23">
        <v>129.62104570157936</v>
      </c>
      <c r="H84" s="23">
        <v>0</v>
      </c>
      <c r="I84" s="23">
        <v>1</v>
      </c>
      <c r="J84" s="23">
        <v>1</v>
      </c>
      <c r="K84" s="23">
        <f t="shared" si="3"/>
        <v>141.62104570157936</v>
      </c>
      <c r="L84" s="23">
        <f t="shared" si="4"/>
        <v>11272402.769214915</v>
      </c>
      <c r="M84" s="23">
        <v>0</v>
      </c>
      <c r="N84" s="23">
        <v>0</v>
      </c>
      <c r="O84" s="23">
        <v>16649.03</v>
      </c>
      <c r="P84" s="23">
        <f>O84+N84+M84+1</f>
        <v>16650.03</v>
      </c>
      <c r="Q84" s="23">
        <f>L84/P84</f>
        <v>677.01996748443787</v>
      </c>
      <c r="R84" s="23">
        <f t="shared" si="5"/>
        <v>3.8545910829287462</v>
      </c>
    </row>
    <row r="85" spans="1:18" x14ac:dyDescent="0.25">
      <c r="A85" s="23" t="s">
        <v>161</v>
      </c>
      <c r="B85" s="23" t="s">
        <v>162</v>
      </c>
      <c r="C85" s="23">
        <v>25189.779366612009</v>
      </c>
      <c r="D85" s="23">
        <v>1</v>
      </c>
      <c r="E85" s="23">
        <v>1</v>
      </c>
      <c r="F85" s="23">
        <v>1</v>
      </c>
      <c r="G85" s="23">
        <v>2.4280520252555711</v>
      </c>
      <c r="H85" s="23">
        <v>0</v>
      </c>
      <c r="I85" s="23">
        <v>2</v>
      </c>
      <c r="J85" s="23">
        <v>0</v>
      </c>
      <c r="K85" s="23">
        <f t="shared" si="3"/>
        <v>15.428052025255571</v>
      </c>
      <c r="L85" s="23">
        <f t="shared" si="4"/>
        <v>388629.22657279938</v>
      </c>
      <c r="M85" s="23">
        <v>0</v>
      </c>
      <c r="N85" s="23">
        <v>0</v>
      </c>
      <c r="O85" s="23">
        <v>7425.2330000000002</v>
      </c>
      <c r="P85" s="23">
        <f>O85+N85+M85+1</f>
        <v>7426.2330000000002</v>
      </c>
      <c r="Q85" s="23">
        <f>L85/P85</f>
        <v>52.33194630074216</v>
      </c>
      <c r="R85" s="23">
        <f t="shared" si="5"/>
        <v>0.29795022783841818</v>
      </c>
    </row>
    <row r="86" spans="1:18" x14ac:dyDescent="0.25">
      <c r="A86" s="23" t="s">
        <v>275</v>
      </c>
      <c r="B86" s="23" t="s">
        <v>276</v>
      </c>
      <c r="C86" s="23">
        <v>3063.5964620640234</v>
      </c>
      <c r="D86" s="23">
        <v>1</v>
      </c>
      <c r="E86" s="23">
        <v>2</v>
      </c>
      <c r="F86" s="23">
        <v>1</v>
      </c>
      <c r="G86" s="23">
        <v>18.554839935872288</v>
      </c>
      <c r="H86" s="23">
        <v>1</v>
      </c>
      <c r="I86" s="23">
        <v>4</v>
      </c>
      <c r="J86" s="23">
        <v>0</v>
      </c>
      <c r="K86" s="23">
        <f t="shared" si="3"/>
        <v>27.554839935872288</v>
      </c>
      <c r="L86" s="23">
        <f t="shared" si="4"/>
        <v>84416.910140278807</v>
      </c>
      <c r="M86" s="23">
        <v>0</v>
      </c>
      <c r="N86" s="23">
        <v>0</v>
      </c>
      <c r="O86" s="23">
        <v>15495.59</v>
      </c>
      <c r="P86" s="23">
        <f>O86+N86+M86+1</f>
        <v>15496.59</v>
      </c>
      <c r="Q86" s="23">
        <f>L86/P86</f>
        <v>5.4474507062701409</v>
      </c>
      <c r="R86" s="23">
        <f t="shared" si="5"/>
        <v>3.1014882759075265E-2</v>
      </c>
    </row>
    <row r="87" spans="1:18" x14ac:dyDescent="0.25">
      <c r="A87" s="23" t="s">
        <v>327</v>
      </c>
      <c r="B87" s="23" t="s">
        <v>328</v>
      </c>
      <c r="C87" s="23">
        <v>275.51582251157146</v>
      </c>
      <c r="D87" s="23">
        <v>1</v>
      </c>
      <c r="E87" s="23">
        <v>2</v>
      </c>
      <c r="F87" s="23">
        <v>1</v>
      </c>
      <c r="G87" s="23">
        <v>12.836104440943922</v>
      </c>
      <c r="H87" s="23">
        <v>1</v>
      </c>
      <c r="I87" s="23">
        <v>4</v>
      </c>
      <c r="J87" s="23">
        <v>0</v>
      </c>
      <c r="K87" s="23">
        <f t="shared" si="3"/>
        <v>21.83610444094392</v>
      </c>
      <c r="L87" s="23">
        <f t="shared" si="4"/>
        <v>6016.192275495242</v>
      </c>
      <c r="M87" s="23">
        <v>0</v>
      </c>
      <c r="N87" s="23">
        <v>0</v>
      </c>
      <c r="O87" s="23">
        <v>9818.3539999999994</v>
      </c>
      <c r="P87" s="23">
        <f>O87+N87+M87+1</f>
        <v>9819.3539999999994</v>
      </c>
      <c r="Q87" s="23">
        <f>L87/P87</f>
        <v>0.6126871763147802</v>
      </c>
      <c r="R87" s="23">
        <f t="shared" si="5"/>
        <v>3.4883144366078538E-3</v>
      </c>
    </row>
    <row r="88" spans="1:18" x14ac:dyDescent="0.25">
      <c r="A88" s="23" t="s">
        <v>347</v>
      </c>
      <c r="B88" s="23" t="s">
        <v>348</v>
      </c>
      <c r="C88" s="23">
        <v>216.11461862066361</v>
      </c>
      <c r="D88" s="23">
        <v>2</v>
      </c>
      <c r="E88" s="23">
        <v>1</v>
      </c>
      <c r="F88" s="23">
        <v>1</v>
      </c>
      <c r="G88" s="23">
        <v>16.632504581074734</v>
      </c>
      <c r="H88" s="23">
        <v>0</v>
      </c>
      <c r="I88" s="23">
        <v>4</v>
      </c>
      <c r="J88" s="23">
        <v>0</v>
      </c>
      <c r="K88" s="23">
        <f t="shared" si="3"/>
        <v>30.632504581074734</v>
      </c>
      <c r="L88" s="23">
        <f t="shared" si="4"/>
        <v>6620.1320449346968</v>
      </c>
      <c r="M88" s="23">
        <v>1</v>
      </c>
      <c r="N88" s="23">
        <v>0</v>
      </c>
      <c r="O88" s="23">
        <v>11295.81</v>
      </c>
      <c r="P88" s="23">
        <f>O88+N88+M88+1</f>
        <v>11297.81</v>
      </c>
      <c r="Q88" s="23">
        <f>L88/P88</f>
        <v>0.58596595667077933</v>
      </c>
      <c r="R88" s="23">
        <f t="shared" si="5"/>
        <v>3.3361780449036997E-3</v>
      </c>
    </row>
    <row r="89" spans="1:18" x14ac:dyDescent="0.25">
      <c r="A89" s="23" t="s">
        <v>153</v>
      </c>
      <c r="B89" s="23" t="s">
        <v>154</v>
      </c>
      <c r="C89" s="23">
        <v>5564.185469329338</v>
      </c>
      <c r="D89" s="23">
        <v>2</v>
      </c>
      <c r="E89" s="23">
        <v>1</v>
      </c>
      <c r="F89" s="23">
        <v>1</v>
      </c>
      <c r="G89" s="23">
        <v>117.65565120265168</v>
      </c>
      <c r="H89" s="23">
        <v>0</v>
      </c>
      <c r="I89" s="23">
        <v>3</v>
      </c>
      <c r="J89" s="23">
        <v>1</v>
      </c>
      <c r="K89" s="23">
        <f t="shared" si="3"/>
        <v>131.65565120265168</v>
      </c>
      <c r="L89" s="23">
        <f t="shared" si="4"/>
        <v>732556.46137688612</v>
      </c>
      <c r="M89" s="23">
        <v>0</v>
      </c>
      <c r="N89" s="23">
        <v>0</v>
      </c>
      <c r="O89" s="23">
        <v>6532.1589999999997</v>
      </c>
      <c r="P89" s="23">
        <f>O89+N89+M89+1</f>
        <v>6533.1589999999997</v>
      </c>
      <c r="Q89" s="23">
        <f>L89/P89</f>
        <v>112.12898099937352</v>
      </c>
      <c r="R89" s="23">
        <f t="shared" si="5"/>
        <v>0.63840269276549355</v>
      </c>
    </row>
    <row r="90" spans="1:18" x14ac:dyDescent="0.25">
      <c r="A90" s="23" t="s">
        <v>217</v>
      </c>
      <c r="B90" s="23" t="s">
        <v>218</v>
      </c>
      <c r="C90" s="23">
        <v>3671.8819744573866</v>
      </c>
      <c r="D90" s="23">
        <v>2</v>
      </c>
      <c r="E90" s="23">
        <v>1</v>
      </c>
      <c r="F90" s="23">
        <v>1</v>
      </c>
      <c r="G90" s="23">
        <v>48.848258819851068</v>
      </c>
      <c r="H90" s="23">
        <v>0</v>
      </c>
      <c r="I90" s="23">
        <v>4</v>
      </c>
      <c r="J90" s="23">
        <v>0</v>
      </c>
      <c r="K90" s="23">
        <f t="shared" si="3"/>
        <v>62.848258819851068</v>
      </c>
      <c r="L90" s="23">
        <f t="shared" si="4"/>
        <v>230771.38868664359</v>
      </c>
      <c r="M90" s="23">
        <v>0</v>
      </c>
      <c r="N90" s="23">
        <v>0</v>
      </c>
      <c r="O90" s="23">
        <v>8995.2430000000004</v>
      </c>
      <c r="P90" s="23">
        <f>O90+N90+M90+1</f>
        <v>8996.2430000000004</v>
      </c>
      <c r="Q90" s="23">
        <f>L90/P90</f>
        <v>25.65197368353029</v>
      </c>
      <c r="R90" s="23">
        <f t="shared" si="5"/>
        <v>0.1460486747347397</v>
      </c>
    </row>
    <row r="91" spans="1:18" x14ac:dyDescent="0.25">
      <c r="A91" s="23" t="s">
        <v>357</v>
      </c>
      <c r="B91" s="23" t="s">
        <v>358</v>
      </c>
      <c r="C91" s="23">
        <v>411.85928117561724</v>
      </c>
      <c r="D91" s="23">
        <v>1</v>
      </c>
      <c r="E91" s="23">
        <v>1</v>
      </c>
      <c r="F91" s="23">
        <v>1</v>
      </c>
      <c r="G91" s="23">
        <v>16.216969365797762</v>
      </c>
      <c r="H91" s="23">
        <v>3</v>
      </c>
      <c r="I91" s="23">
        <v>4</v>
      </c>
      <c r="J91" s="23">
        <v>0</v>
      </c>
      <c r="K91" s="23">
        <f t="shared" si="3"/>
        <v>18.216969365797762</v>
      </c>
      <c r="L91" s="23">
        <f t="shared" si="4"/>
        <v>7502.8279081957062</v>
      </c>
      <c r="M91" s="23">
        <v>0</v>
      </c>
      <c r="N91" s="23">
        <v>0</v>
      </c>
      <c r="O91" s="23">
        <v>16622.77</v>
      </c>
      <c r="P91" s="23">
        <f>O91+N91+M91+1</f>
        <v>16623.77</v>
      </c>
      <c r="Q91" s="23">
        <f>L91/P91</f>
        <v>0.45133131102004576</v>
      </c>
      <c r="R91" s="23">
        <f t="shared" si="5"/>
        <v>2.5696400851639551E-3</v>
      </c>
    </row>
    <row r="92" spans="1:18" x14ac:dyDescent="0.25">
      <c r="A92" s="23" t="s">
        <v>151</v>
      </c>
      <c r="B92" s="23" t="s">
        <v>152</v>
      </c>
      <c r="C92" s="23">
        <v>14834.432370642087</v>
      </c>
      <c r="D92" s="23">
        <v>2</v>
      </c>
      <c r="E92" s="23">
        <v>1</v>
      </c>
      <c r="F92" s="23">
        <v>1</v>
      </c>
      <c r="G92" s="23">
        <v>370.9212343942088</v>
      </c>
      <c r="H92" s="23">
        <v>0</v>
      </c>
      <c r="I92" s="23">
        <v>2</v>
      </c>
      <c r="J92" s="23">
        <v>1</v>
      </c>
      <c r="K92" s="23">
        <f t="shared" si="3"/>
        <v>385.9212343942088</v>
      </c>
      <c r="L92" s="23">
        <f t="shared" si="4"/>
        <v>5724922.4520156039</v>
      </c>
      <c r="M92" s="23">
        <v>1</v>
      </c>
      <c r="N92" s="23">
        <v>0</v>
      </c>
      <c r="O92" s="23">
        <v>15962.62</v>
      </c>
      <c r="P92" s="23">
        <f>O92+N92+M92+1</f>
        <v>15964.62</v>
      </c>
      <c r="Q92" s="23">
        <f>L92/P92</f>
        <v>358.60060884728881</v>
      </c>
      <c r="R92" s="23">
        <f t="shared" si="5"/>
        <v>2.0416808596230238</v>
      </c>
    </row>
    <row r="93" spans="1:18" x14ac:dyDescent="0.25">
      <c r="A93" s="23" t="s">
        <v>378</v>
      </c>
      <c r="B93" s="23" t="s">
        <v>379</v>
      </c>
      <c r="C93" s="23">
        <v>692.57596539866313</v>
      </c>
      <c r="D93" s="23">
        <v>1</v>
      </c>
      <c r="E93" s="23">
        <v>1</v>
      </c>
      <c r="F93" s="23">
        <v>1</v>
      </c>
      <c r="G93" s="23">
        <v>52.264013019971308</v>
      </c>
      <c r="H93" s="23">
        <v>1</v>
      </c>
      <c r="I93" s="23">
        <v>4</v>
      </c>
      <c r="J93" s="23">
        <v>0</v>
      </c>
      <c r="K93" s="23">
        <f t="shared" si="3"/>
        <v>60.264013019971308</v>
      </c>
      <c r="L93" s="23">
        <f t="shared" si="4"/>
        <v>41737.406996104233</v>
      </c>
      <c r="M93" s="23">
        <v>0</v>
      </c>
      <c r="N93" s="23">
        <v>0</v>
      </c>
      <c r="O93" s="23">
        <v>17624.29</v>
      </c>
      <c r="P93" s="23">
        <f>O93+N93+M93+1</f>
        <v>17625.29</v>
      </c>
      <c r="Q93" s="23">
        <f>L93/P93</f>
        <v>2.3680408660569121</v>
      </c>
      <c r="R93" s="23">
        <f t="shared" si="5"/>
        <v>1.3482363364007656E-2</v>
      </c>
    </row>
    <row r="94" spans="1:18" x14ac:dyDescent="0.25">
      <c r="A94" s="23" t="s">
        <v>167</v>
      </c>
      <c r="B94" s="23" t="s">
        <v>168</v>
      </c>
      <c r="C94" s="23">
        <v>5116.0396422590693</v>
      </c>
      <c r="D94" s="23">
        <v>1</v>
      </c>
      <c r="E94" s="23">
        <v>1</v>
      </c>
      <c r="F94" s="23">
        <v>1</v>
      </c>
      <c r="G94" s="23">
        <v>107.19951101239833</v>
      </c>
      <c r="H94" s="23">
        <v>0</v>
      </c>
      <c r="I94" s="23">
        <v>3</v>
      </c>
      <c r="J94" s="23">
        <v>1</v>
      </c>
      <c r="K94" s="23">
        <f t="shared" si="3"/>
        <v>118.19951101239833</v>
      </c>
      <c r="L94" s="23">
        <f t="shared" si="4"/>
        <v>604713.38403506728</v>
      </c>
      <c r="M94" s="23">
        <v>1</v>
      </c>
      <c r="N94" s="23">
        <v>0</v>
      </c>
      <c r="O94" s="23">
        <v>8879.7250000000004</v>
      </c>
      <c r="P94" s="23">
        <f>O94+N94+M94+1</f>
        <v>8881.7250000000004</v>
      </c>
      <c r="Q94" s="23">
        <f>L94/P94</f>
        <v>68.085128061842411</v>
      </c>
      <c r="R94" s="23">
        <f t="shared" si="5"/>
        <v>0.38764045391803315</v>
      </c>
    </row>
    <row r="95" spans="1:18" x14ac:dyDescent="0.25">
      <c r="A95" s="23" t="s">
        <v>211</v>
      </c>
      <c r="B95" s="23" t="s">
        <v>212</v>
      </c>
      <c r="C95" s="23">
        <v>7893.9682337565273</v>
      </c>
      <c r="D95" s="23">
        <v>1</v>
      </c>
      <c r="E95" s="23">
        <v>1</v>
      </c>
      <c r="F95" s="23">
        <v>1</v>
      </c>
      <c r="G95" s="23">
        <v>31.407108667523438</v>
      </c>
      <c r="H95" s="23">
        <v>3</v>
      </c>
      <c r="I95" s="23">
        <v>4</v>
      </c>
      <c r="J95" s="23">
        <v>1</v>
      </c>
      <c r="K95" s="23">
        <f t="shared" si="3"/>
        <v>32.407108667523438</v>
      </c>
      <c r="L95" s="23">
        <f t="shared" si="4"/>
        <v>255820.68636932585</v>
      </c>
      <c r="M95" s="23">
        <v>0</v>
      </c>
      <c r="N95" s="23">
        <v>0</v>
      </c>
      <c r="O95" s="23">
        <v>13185.67</v>
      </c>
      <c r="P95" s="23">
        <f>O95+N95+M95+1</f>
        <v>13186.67</v>
      </c>
      <c r="Q95" s="23">
        <f>L95/P95</f>
        <v>19.399946034087897</v>
      </c>
      <c r="R95" s="23">
        <f t="shared" si="5"/>
        <v>0.11045295941587276</v>
      </c>
    </row>
    <row r="96" spans="1:18" x14ac:dyDescent="0.25">
      <c r="A96" s="23" t="s">
        <v>371</v>
      </c>
      <c r="B96" s="23" t="s">
        <v>372</v>
      </c>
      <c r="C96" s="23">
        <v>831.20363694465073</v>
      </c>
      <c r="D96" s="23">
        <v>1</v>
      </c>
      <c r="E96" s="23">
        <v>1</v>
      </c>
      <c r="F96" s="23">
        <v>1</v>
      </c>
      <c r="G96" s="23">
        <v>-24.553049963657557</v>
      </c>
      <c r="H96" s="23">
        <v>1</v>
      </c>
      <c r="I96" s="23">
        <v>4</v>
      </c>
      <c r="J96" s="23">
        <v>1</v>
      </c>
      <c r="K96" s="23">
        <f t="shared" si="3"/>
        <v>-17.553049963657557</v>
      </c>
      <c r="L96" s="23">
        <f t="shared" si="4"/>
        <v>-14590.15896926333</v>
      </c>
      <c r="M96" s="23">
        <v>0</v>
      </c>
      <c r="N96" s="23">
        <v>0</v>
      </c>
      <c r="O96" s="23">
        <v>14992.39</v>
      </c>
      <c r="P96" s="23">
        <f>O96+N96+M96+1</f>
        <v>14993.39</v>
      </c>
      <c r="Q96" s="23">
        <f>L96/P96</f>
        <v>-0.97310608003015531</v>
      </c>
      <c r="R96" s="23">
        <f t="shared" si="5"/>
        <v>-5.5403476987024068E-3</v>
      </c>
    </row>
    <row r="97" spans="1:18" x14ac:dyDescent="0.25">
      <c r="A97" s="23" t="s">
        <v>295</v>
      </c>
      <c r="B97" s="23" t="s">
        <v>296</v>
      </c>
      <c r="C97" s="23">
        <v>998.82229937740306</v>
      </c>
      <c r="D97" s="23">
        <v>1</v>
      </c>
      <c r="E97" s="23">
        <v>1</v>
      </c>
      <c r="F97" s="23">
        <v>1</v>
      </c>
      <c r="G97" s="23">
        <v>26.645758634183991</v>
      </c>
      <c r="H97" s="23">
        <v>0</v>
      </c>
      <c r="I97" s="23">
        <v>1</v>
      </c>
      <c r="J97" s="23">
        <v>1</v>
      </c>
      <c r="K97" s="23">
        <f t="shared" si="3"/>
        <v>39.645758634183991</v>
      </c>
      <c r="L97" s="23">
        <f t="shared" si="4"/>
        <v>39599.067799557182</v>
      </c>
      <c r="M97" s="23">
        <v>0</v>
      </c>
      <c r="N97" s="23">
        <v>0</v>
      </c>
      <c r="O97" s="23">
        <v>10168.99</v>
      </c>
      <c r="P97" s="23">
        <f>O97+N97+M97+1</f>
        <v>10169.99</v>
      </c>
      <c r="Q97" s="23">
        <f>L97/P97</f>
        <v>3.8937174765714797</v>
      </c>
      <c r="R97" s="23">
        <f t="shared" si="5"/>
        <v>2.2168753338846301E-2</v>
      </c>
    </row>
    <row r="98" spans="1:18" x14ac:dyDescent="0.25">
      <c r="A98" s="23" t="s">
        <v>225</v>
      </c>
      <c r="B98" s="23" t="s">
        <v>226</v>
      </c>
      <c r="C98" s="23">
        <v>3582.2438599574662</v>
      </c>
      <c r="D98" s="23">
        <v>2</v>
      </c>
      <c r="E98" s="23">
        <v>1</v>
      </c>
      <c r="F98" s="23">
        <v>1</v>
      </c>
      <c r="G98" s="23">
        <v>42.224983882241965</v>
      </c>
      <c r="H98" s="23">
        <v>1</v>
      </c>
      <c r="I98" s="23">
        <v>4</v>
      </c>
      <c r="J98" s="23">
        <v>0</v>
      </c>
      <c r="K98" s="23">
        <f t="shared" si="3"/>
        <v>53.224983882241965</v>
      </c>
      <c r="L98" s="23">
        <f t="shared" si="4"/>
        <v>190664.87170849639</v>
      </c>
      <c r="M98" s="23">
        <v>0</v>
      </c>
      <c r="N98" s="23">
        <v>0</v>
      </c>
      <c r="O98" s="23">
        <v>9696.4380000000001</v>
      </c>
      <c r="P98" s="23">
        <f>O98+N98+M98+1</f>
        <v>9697.4380000000001</v>
      </c>
      <c r="Q98" s="23">
        <f>L98/P98</f>
        <v>19.661365373874666</v>
      </c>
      <c r="R98" s="23">
        <f t="shared" si="5"/>
        <v>0.11194134189267224</v>
      </c>
    </row>
    <row r="99" spans="1:18" x14ac:dyDescent="0.25">
      <c r="A99" s="23" t="s">
        <v>285</v>
      </c>
      <c r="B99" s="23" t="s">
        <v>286</v>
      </c>
      <c r="C99" s="23">
        <v>318.74809834511575</v>
      </c>
      <c r="D99" s="23">
        <v>1</v>
      </c>
      <c r="E99" s="23">
        <v>0</v>
      </c>
      <c r="F99" s="23">
        <v>1</v>
      </c>
      <c r="G99" s="23">
        <v>167.73512177798821</v>
      </c>
      <c r="H99" s="23">
        <v>0</v>
      </c>
      <c r="I99" s="23">
        <v>1</v>
      </c>
      <c r="J99" s="23">
        <v>1</v>
      </c>
      <c r="K99" s="23">
        <f t="shared" si="3"/>
        <v>179.73512177798821</v>
      </c>
      <c r="L99" s="23">
        <f t="shared" si="4"/>
        <v>57290.228272561544</v>
      </c>
      <c r="M99" s="23">
        <v>0</v>
      </c>
      <c r="N99" s="23">
        <v>0</v>
      </c>
      <c r="O99" s="23">
        <v>16644.240000000002</v>
      </c>
      <c r="P99" s="23">
        <f>O99+N99+M99+1</f>
        <v>16645.240000000002</v>
      </c>
      <c r="Q99" s="23">
        <f>L99/P99</f>
        <v>3.4418385239600955</v>
      </c>
      <c r="R99" s="23">
        <f t="shared" si="5"/>
        <v>1.9595995274160328E-2</v>
      </c>
    </row>
    <row r="100" spans="1:18" x14ac:dyDescent="0.25">
      <c r="A100" s="23" t="s">
        <v>247</v>
      </c>
      <c r="B100" s="23" t="s">
        <v>248</v>
      </c>
      <c r="C100" s="23">
        <v>1175.1143693568742</v>
      </c>
      <c r="D100" s="23">
        <v>1</v>
      </c>
      <c r="E100" s="23">
        <v>1</v>
      </c>
      <c r="F100" s="23">
        <v>1</v>
      </c>
      <c r="G100" s="23">
        <v>61.635733166588778</v>
      </c>
      <c r="H100" s="23">
        <v>1</v>
      </c>
      <c r="I100" s="23">
        <v>4</v>
      </c>
      <c r="J100" s="23">
        <v>0</v>
      </c>
      <c r="K100" s="23">
        <f t="shared" si="3"/>
        <v>69.635733166588778</v>
      </c>
      <c r="L100" s="23">
        <f t="shared" si="4"/>
        <v>81829.950664759541</v>
      </c>
      <c r="M100" s="23">
        <v>0</v>
      </c>
      <c r="N100" s="23">
        <v>0</v>
      </c>
      <c r="O100" s="23">
        <v>13914.87</v>
      </c>
      <c r="P100" s="23">
        <f>O100+N100+M100+1</f>
        <v>13915.87</v>
      </c>
      <c r="Q100" s="23">
        <f>L100/P100</f>
        <v>5.8803330776127929</v>
      </c>
      <c r="R100" s="23">
        <f t="shared" si="5"/>
        <v>3.34794844084687E-2</v>
      </c>
    </row>
    <row r="101" spans="1:18" x14ac:dyDescent="0.25">
      <c r="A101" s="23" t="s">
        <v>369</v>
      </c>
      <c r="B101" s="23" t="s">
        <v>370</v>
      </c>
      <c r="C101" s="23">
        <v>252.50459497873538</v>
      </c>
      <c r="D101" s="23">
        <v>1</v>
      </c>
      <c r="E101" s="23">
        <v>1</v>
      </c>
      <c r="F101" s="23">
        <v>1</v>
      </c>
      <c r="G101" s="23">
        <v>10.683419631423641</v>
      </c>
      <c r="H101" s="23">
        <v>2</v>
      </c>
      <c r="I101" s="23">
        <v>4</v>
      </c>
      <c r="J101" s="23">
        <v>0</v>
      </c>
      <c r="K101" s="23">
        <f t="shared" si="3"/>
        <v>15.683419631423641</v>
      </c>
      <c r="L101" s="23">
        <f t="shared" si="4"/>
        <v>3960.1355219141738</v>
      </c>
      <c r="M101" s="23">
        <v>0</v>
      </c>
      <c r="N101" s="23">
        <v>0</v>
      </c>
      <c r="O101" s="23">
        <v>15941.6</v>
      </c>
      <c r="P101" s="23">
        <f>O101+N101+M101+1</f>
        <v>15942.6</v>
      </c>
      <c r="Q101" s="23">
        <f>L101/P101</f>
        <v>0.24839960369790207</v>
      </c>
      <c r="R101" s="23">
        <f t="shared" si="5"/>
        <v>1.4142550344188726E-3</v>
      </c>
    </row>
    <row r="102" spans="1:18" x14ac:dyDescent="0.25">
      <c r="A102" s="23" t="s">
        <v>315</v>
      </c>
      <c r="B102" s="23" t="s">
        <v>316</v>
      </c>
      <c r="C102" s="23">
        <v>804.00599517022681</v>
      </c>
      <c r="D102" s="23">
        <v>2</v>
      </c>
      <c r="E102" s="23">
        <v>2</v>
      </c>
      <c r="F102" s="23">
        <v>1</v>
      </c>
      <c r="G102" s="23">
        <v>8.6004112818970402</v>
      </c>
      <c r="H102" s="23">
        <v>1</v>
      </c>
      <c r="I102" s="23">
        <v>5</v>
      </c>
      <c r="J102" s="23">
        <v>1</v>
      </c>
      <c r="K102" s="23">
        <f t="shared" si="3"/>
        <v>18.600411281897038</v>
      </c>
      <c r="L102" s="23">
        <f t="shared" si="4"/>
        <v>14954.842183277142</v>
      </c>
      <c r="M102" s="23">
        <v>1</v>
      </c>
      <c r="N102" s="23">
        <v>0</v>
      </c>
      <c r="O102" s="23">
        <v>15205.16</v>
      </c>
      <c r="P102" s="23">
        <f>O102+N102+M102+1</f>
        <v>15207.16</v>
      </c>
      <c r="Q102" s="23">
        <f>L102/P102</f>
        <v>0.98340795936106029</v>
      </c>
      <c r="R102" s="23">
        <f t="shared" si="5"/>
        <v>5.5990011123585219E-3</v>
      </c>
    </row>
    <row r="103" spans="1:18" x14ac:dyDescent="0.25">
      <c r="A103" s="23" t="s">
        <v>171</v>
      </c>
      <c r="B103" s="23" t="s">
        <v>172</v>
      </c>
      <c r="C103" s="23">
        <v>12398.594345495361</v>
      </c>
      <c r="D103" s="23">
        <v>3</v>
      </c>
      <c r="E103" s="23">
        <v>1</v>
      </c>
      <c r="F103" s="23">
        <v>1</v>
      </c>
      <c r="G103" s="23">
        <v>27.761768889632666</v>
      </c>
      <c r="H103" s="23">
        <v>0</v>
      </c>
      <c r="I103" s="23">
        <v>2</v>
      </c>
      <c r="J103" s="23">
        <v>0</v>
      </c>
      <c r="K103" s="23">
        <f t="shared" si="3"/>
        <v>46.761768889632663</v>
      </c>
      <c r="L103" s="23">
        <f t="shared" si="4"/>
        <v>579780.20334036043</v>
      </c>
      <c r="M103" s="23">
        <v>0</v>
      </c>
      <c r="N103" s="23">
        <v>0</v>
      </c>
      <c r="O103" s="23">
        <v>11549.48</v>
      </c>
      <c r="P103" s="23">
        <f>O103+N103+M103+1</f>
        <v>11550.48</v>
      </c>
      <c r="Q103" s="23">
        <f>L103/P103</f>
        <v>50.195334162767303</v>
      </c>
      <c r="R103" s="23">
        <f t="shared" si="5"/>
        <v>0.28578549638254053</v>
      </c>
    </row>
    <row r="104" spans="1:18" x14ac:dyDescent="0.25">
      <c r="A104" s="23" t="s">
        <v>191</v>
      </c>
      <c r="B104" s="23" t="s">
        <v>192</v>
      </c>
      <c r="C104" s="23">
        <v>4659.0230894998676</v>
      </c>
      <c r="D104" s="23">
        <v>1</v>
      </c>
      <c r="E104" s="23">
        <v>1</v>
      </c>
      <c r="F104" s="23">
        <v>1</v>
      </c>
      <c r="G104" s="23">
        <v>90.318314446772334</v>
      </c>
      <c r="H104" s="23">
        <v>2</v>
      </c>
      <c r="I104" s="23">
        <v>4</v>
      </c>
      <c r="J104" s="23">
        <v>1</v>
      </c>
      <c r="K104" s="23">
        <f t="shared" si="3"/>
        <v>94.318314446772334</v>
      </c>
      <c r="L104" s="23">
        <f t="shared" si="4"/>
        <v>439431.20477022126</v>
      </c>
      <c r="M104" s="23">
        <v>0</v>
      </c>
      <c r="N104" s="23">
        <v>0</v>
      </c>
      <c r="O104" s="23">
        <v>14303.46</v>
      </c>
      <c r="P104" s="23">
        <f>O104+N104+M104+1</f>
        <v>14304.46</v>
      </c>
      <c r="Q104" s="23">
        <f>L104/P104</f>
        <v>30.719873715625845</v>
      </c>
      <c r="R104" s="23">
        <f t="shared" si="5"/>
        <v>0.17490259812118525</v>
      </c>
    </row>
    <row r="105" spans="1:18" x14ac:dyDescent="0.25">
      <c r="A105" s="23" t="s">
        <v>239</v>
      </c>
      <c r="B105" s="23" t="s">
        <v>240</v>
      </c>
      <c r="C105" s="23">
        <v>799.41640592342401</v>
      </c>
      <c r="D105" s="23">
        <v>2</v>
      </c>
      <c r="E105" s="23">
        <v>1</v>
      </c>
      <c r="F105" s="23">
        <v>1</v>
      </c>
      <c r="G105" s="23">
        <v>22.228515569892735</v>
      </c>
      <c r="H105" s="23">
        <v>1</v>
      </c>
      <c r="I105" s="23">
        <v>4</v>
      </c>
      <c r="J105" s="23">
        <v>0</v>
      </c>
      <c r="K105" s="23">
        <f t="shared" si="3"/>
        <v>33.228515569892735</v>
      </c>
      <c r="L105" s="23">
        <f t="shared" si="4"/>
        <v>26563.420491054185</v>
      </c>
      <c r="M105" s="23">
        <v>1</v>
      </c>
      <c r="N105" s="23">
        <v>1</v>
      </c>
      <c r="O105" s="23">
        <v>2878.8130000000001</v>
      </c>
      <c r="P105" s="23">
        <f>O105+N105+M105+1</f>
        <v>2881.8130000000001</v>
      </c>
      <c r="Q105" s="23">
        <f>L105/P105</f>
        <v>9.2176072809214844</v>
      </c>
      <c r="R105" s="23">
        <f t="shared" si="5"/>
        <v>5.2480146136599355E-2</v>
      </c>
    </row>
    <row r="106" spans="1:18" x14ac:dyDescent="0.25">
      <c r="A106" s="23" t="s">
        <v>293</v>
      </c>
      <c r="B106" s="23" t="s">
        <v>294</v>
      </c>
      <c r="C106" s="23">
        <v>1507.1459429538716</v>
      </c>
      <c r="D106" s="23">
        <v>1</v>
      </c>
      <c r="E106" s="23">
        <v>1</v>
      </c>
      <c r="F106" s="23">
        <v>1</v>
      </c>
      <c r="G106" s="23">
        <v>17.012555292443075</v>
      </c>
      <c r="H106" s="23">
        <v>1</v>
      </c>
      <c r="I106" s="23">
        <v>4</v>
      </c>
      <c r="J106" s="23">
        <v>1</v>
      </c>
      <c r="K106" s="23">
        <f t="shared" si="3"/>
        <v>24.012555292443075</v>
      </c>
      <c r="L106" s="23">
        <f t="shared" si="4"/>
        <v>36190.425288961094</v>
      </c>
      <c r="M106" s="23">
        <v>0</v>
      </c>
      <c r="N106" s="23">
        <v>0</v>
      </c>
      <c r="O106" s="23">
        <v>12727.53</v>
      </c>
      <c r="P106" s="23">
        <f>O106+N106+M106+1</f>
        <v>12728.53</v>
      </c>
      <c r="Q106" s="23">
        <f>L106/P106</f>
        <v>2.8432525428278907</v>
      </c>
      <c r="R106" s="23">
        <f t="shared" si="5"/>
        <v>1.6187965531977887E-2</v>
      </c>
    </row>
    <row r="107" spans="1:18" x14ac:dyDescent="0.25">
      <c r="A107" s="23" t="s">
        <v>257</v>
      </c>
      <c r="B107" s="23" t="s">
        <v>258</v>
      </c>
      <c r="C107" s="23">
        <v>2714.4887368886052</v>
      </c>
      <c r="D107" s="23">
        <v>1</v>
      </c>
      <c r="E107" s="23">
        <v>1</v>
      </c>
      <c r="F107" s="23">
        <v>1</v>
      </c>
      <c r="G107" s="23">
        <v>17.861001548722644</v>
      </c>
      <c r="H107" s="23">
        <v>1</v>
      </c>
      <c r="I107" s="23">
        <v>4</v>
      </c>
      <c r="J107" s="23">
        <v>0</v>
      </c>
      <c r="K107" s="23">
        <f t="shared" si="3"/>
        <v>25.861001548722644</v>
      </c>
      <c r="L107" s="23">
        <f t="shared" si="4"/>
        <v>70199.397428666387</v>
      </c>
      <c r="M107" s="23">
        <v>0</v>
      </c>
      <c r="N107" s="23">
        <v>0</v>
      </c>
      <c r="O107" s="23">
        <v>12861.16</v>
      </c>
      <c r="P107" s="23">
        <f>O107+N107+M107+1</f>
        <v>12862.16</v>
      </c>
      <c r="Q107" s="23">
        <f>L107/P107</f>
        <v>5.4578233693770244</v>
      </c>
      <c r="R107" s="23">
        <f t="shared" si="5"/>
        <v>3.1073939177849109E-2</v>
      </c>
    </row>
    <row r="108" spans="1:18" x14ac:dyDescent="0.25">
      <c r="A108" s="23" t="s">
        <v>231</v>
      </c>
      <c r="B108" s="23" t="s">
        <v>232</v>
      </c>
      <c r="C108" s="23">
        <v>1196.5400301784339</v>
      </c>
      <c r="D108" s="23">
        <v>3</v>
      </c>
      <c r="E108" s="23">
        <v>2</v>
      </c>
      <c r="F108" s="23">
        <v>1</v>
      </c>
      <c r="G108" s="23">
        <v>47.246663701342037</v>
      </c>
      <c r="H108" s="23">
        <v>4</v>
      </c>
      <c r="I108" s="23">
        <v>4</v>
      </c>
      <c r="J108" s="23">
        <v>0</v>
      </c>
      <c r="K108" s="23">
        <f t="shared" si="3"/>
        <v>53.246663701342037</v>
      </c>
      <c r="L108" s="23">
        <f t="shared" si="4"/>
        <v>63711.764592104722</v>
      </c>
      <c r="M108" s="23">
        <v>1</v>
      </c>
      <c r="N108" s="23">
        <v>0</v>
      </c>
      <c r="O108" s="23">
        <v>6300.2820000000002</v>
      </c>
      <c r="P108" s="23">
        <f>O108+N108+M108+1</f>
        <v>6302.2820000000002</v>
      </c>
      <c r="Q108" s="23">
        <f>L108/P108</f>
        <v>10.109316687527585</v>
      </c>
      <c r="R108" s="23">
        <f t="shared" si="5"/>
        <v>5.7557064532431694E-2</v>
      </c>
    </row>
    <row r="109" spans="1:18" x14ac:dyDescent="0.25">
      <c r="A109" s="23" t="s">
        <v>203</v>
      </c>
      <c r="B109" s="23" t="s">
        <v>204</v>
      </c>
      <c r="C109" s="23">
        <v>7976.1078622834593</v>
      </c>
      <c r="D109" s="23">
        <v>1</v>
      </c>
      <c r="E109" s="23">
        <v>1</v>
      </c>
      <c r="F109" s="23">
        <v>2</v>
      </c>
      <c r="G109" s="23">
        <v>38.640233359291479</v>
      </c>
      <c r="H109" s="23">
        <v>0</v>
      </c>
      <c r="I109" s="23">
        <v>4</v>
      </c>
      <c r="J109" s="23">
        <v>1</v>
      </c>
      <c r="K109" s="23">
        <f t="shared" si="3"/>
        <v>49.640233359291479</v>
      </c>
      <c r="L109" s="23">
        <f t="shared" si="4"/>
        <v>395935.85558263044</v>
      </c>
      <c r="M109" s="23">
        <v>0</v>
      </c>
      <c r="N109" s="23">
        <v>0</v>
      </c>
      <c r="O109" s="23">
        <v>15575.86</v>
      </c>
      <c r="P109" s="23">
        <f>O109+N109+M109+1</f>
        <v>15576.86</v>
      </c>
      <c r="Q109" s="23">
        <f>L109/P109</f>
        <v>25.41820723705743</v>
      </c>
      <c r="R109" s="23">
        <f t="shared" si="5"/>
        <v>0.14471773310326866</v>
      </c>
    </row>
    <row r="110" spans="1:18" x14ac:dyDescent="0.25">
      <c r="A110" s="23" t="s">
        <v>137</v>
      </c>
      <c r="B110" s="23" t="s">
        <v>138</v>
      </c>
      <c r="C110" s="23">
        <v>18784.953353740351</v>
      </c>
      <c r="D110" s="23">
        <v>1</v>
      </c>
      <c r="E110" s="23">
        <v>1</v>
      </c>
      <c r="F110" s="23">
        <v>1</v>
      </c>
      <c r="G110" s="23">
        <v>141.97309089167149</v>
      </c>
      <c r="H110" s="23">
        <v>0</v>
      </c>
      <c r="I110" s="23">
        <v>2</v>
      </c>
      <c r="J110" s="23">
        <v>0</v>
      </c>
      <c r="K110" s="23">
        <f t="shared" si="3"/>
        <v>154.97309089167149</v>
      </c>
      <c r="L110" s="23">
        <f t="shared" si="4"/>
        <v>2911162.2834850126</v>
      </c>
      <c r="M110" s="23">
        <v>0</v>
      </c>
      <c r="N110" s="23">
        <v>0</v>
      </c>
      <c r="O110" s="23">
        <v>18069.91</v>
      </c>
      <c r="P110" s="23">
        <f>O110+N110+M110+1</f>
        <v>18070.91</v>
      </c>
      <c r="Q110" s="23">
        <f>L110/P110</f>
        <v>161.09660683856058</v>
      </c>
      <c r="R110" s="23">
        <f t="shared" si="5"/>
        <v>0.91719827188740521</v>
      </c>
    </row>
    <row r="111" spans="1:18" x14ac:dyDescent="0.25">
      <c r="A111" s="23" t="s">
        <v>129</v>
      </c>
      <c r="B111" s="23" t="s">
        <v>130</v>
      </c>
      <c r="C111" s="23">
        <v>53207.333647373605</v>
      </c>
      <c r="D111" s="23">
        <v>1</v>
      </c>
      <c r="E111" s="23">
        <v>1</v>
      </c>
      <c r="F111" s="23">
        <v>1</v>
      </c>
      <c r="G111" s="23">
        <v>42.664091158670132</v>
      </c>
      <c r="H111" s="23">
        <v>0</v>
      </c>
      <c r="I111" s="23">
        <v>3</v>
      </c>
      <c r="J111" s="23">
        <v>0</v>
      </c>
      <c r="K111" s="23">
        <f t="shared" si="3"/>
        <v>54.664091158670132</v>
      </c>
      <c r="L111" s="23">
        <f t="shared" si="4"/>
        <v>2908530.5368098072</v>
      </c>
      <c r="M111" s="23">
        <v>0</v>
      </c>
      <c r="N111" s="23">
        <v>0</v>
      </c>
      <c r="O111" s="23">
        <v>12257.15</v>
      </c>
      <c r="P111" s="23">
        <f>O111+N111+M111+1</f>
        <v>12258.15</v>
      </c>
      <c r="Q111" s="23">
        <f>L111/P111</f>
        <v>237.27320491345</v>
      </c>
      <c r="R111" s="23">
        <f t="shared" si="5"/>
        <v>1.3509072461711886</v>
      </c>
    </row>
    <row r="112" spans="1:18" x14ac:dyDescent="0.25">
      <c r="A112" s="23" t="s">
        <v>251</v>
      </c>
      <c r="B112" s="23" t="s">
        <v>252</v>
      </c>
      <c r="C112" s="23">
        <v>5323.4660337581399</v>
      </c>
      <c r="D112" s="23">
        <v>1</v>
      </c>
      <c r="E112" s="23">
        <v>2</v>
      </c>
      <c r="F112" s="23">
        <v>1</v>
      </c>
      <c r="G112" s="23">
        <v>20.814200886294298</v>
      </c>
      <c r="H112" s="23">
        <v>4</v>
      </c>
      <c r="I112" s="23">
        <v>4</v>
      </c>
      <c r="J112" s="23">
        <v>1</v>
      </c>
      <c r="K112" s="23">
        <f t="shared" si="3"/>
        <v>19.814200886294298</v>
      </c>
      <c r="L112" s="23">
        <f t="shared" si="4"/>
        <v>105480.22540424812</v>
      </c>
      <c r="M112" s="23">
        <v>0</v>
      </c>
      <c r="N112" s="23">
        <v>0</v>
      </c>
      <c r="O112" s="23">
        <v>14491.46</v>
      </c>
      <c r="P112" s="23">
        <f>O112+N112+M112+1</f>
        <v>14492.46</v>
      </c>
      <c r="Q112" s="23">
        <f>L112/P112</f>
        <v>7.2782830109069216</v>
      </c>
      <c r="R112" s="23">
        <f t="shared" si="5"/>
        <v>4.1438666716308456E-2</v>
      </c>
    </row>
    <row r="113" spans="1:18" x14ac:dyDescent="0.25">
      <c r="A113" s="23" t="s">
        <v>193</v>
      </c>
      <c r="B113" s="23" t="s">
        <v>194</v>
      </c>
      <c r="C113" s="23">
        <v>2587.488930278445</v>
      </c>
      <c r="D113" s="23">
        <v>2</v>
      </c>
      <c r="E113" s="23">
        <v>1</v>
      </c>
      <c r="F113" s="23">
        <v>1</v>
      </c>
      <c r="G113" s="23">
        <v>31.806211459714429</v>
      </c>
      <c r="H113" s="23">
        <v>0</v>
      </c>
      <c r="I113" s="23">
        <v>3</v>
      </c>
      <c r="J113" s="23">
        <v>0</v>
      </c>
      <c r="K113" s="23">
        <f t="shared" si="3"/>
        <v>46.806211459714433</v>
      </c>
      <c r="L113" s="23">
        <f t="shared" si="4"/>
        <v>121110.55402028319</v>
      </c>
      <c r="M113" s="23">
        <v>1</v>
      </c>
      <c r="N113" s="23">
        <v>0</v>
      </c>
      <c r="O113" s="23">
        <v>3294.84</v>
      </c>
      <c r="P113" s="23">
        <f>O113+N113+M113+1</f>
        <v>3296.84</v>
      </c>
      <c r="Q113" s="23">
        <f>L113/P113</f>
        <v>36.735344760523162</v>
      </c>
      <c r="R113" s="23">
        <f t="shared" si="5"/>
        <v>0.20915148613468429</v>
      </c>
    </row>
    <row r="114" spans="1:18" x14ac:dyDescent="0.25">
      <c r="A114" s="23" t="s">
        <v>177</v>
      </c>
      <c r="B114" s="23" t="s">
        <v>178</v>
      </c>
      <c r="C114" s="23">
        <v>13273.712550381899</v>
      </c>
      <c r="D114" s="23">
        <v>1</v>
      </c>
      <c r="E114" s="23">
        <v>1</v>
      </c>
      <c r="F114" s="23">
        <v>1</v>
      </c>
      <c r="G114" s="23">
        <v>28.824060202913458</v>
      </c>
      <c r="H114" s="23">
        <v>0</v>
      </c>
      <c r="I114" s="23">
        <v>4</v>
      </c>
      <c r="J114" s="23">
        <v>1</v>
      </c>
      <c r="K114" s="23">
        <f t="shared" si="3"/>
        <v>38.824060202913458</v>
      </c>
      <c r="L114" s="23">
        <f t="shared" si="4"/>
        <v>515339.41517219477</v>
      </c>
      <c r="M114" s="23">
        <v>0</v>
      </c>
      <c r="N114" s="23">
        <v>0</v>
      </c>
      <c r="O114" s="23">
        <v>12640.23</v>
      </c>
      <c r="P114" s="23">
        <f>O114+N114+M114+1</f>
        <v>12641.23</v>
      </c>
      <c r="Q114" s="23">
        <f>L114/P114</f>
        <v>40.766556353471522</v>
      </c>
      <c r="R114" s="23">
        <f t="shared" si="5"/>
        <v>0.23210305773649961</v>
      </c>
    </row>
    <row r="115" spans="1:18" x14ac:dyDescent="0.25">
      <c r="A115" s="23" t="s">
        <v>321</v>
      </c>
      <c r="B115" s="23" t="s">
        <v>322</v>
      </c>
      <c r="C115" s="23">
        <v>772.65238262024047</v>
      </c>
      <c r="D115" s="23">
        <v>1</v>
      </c>
      <c r="E115" s="23">
        <v>1</v>
      </c>
      <c r="F115" s="23">
        <v>1</v>
      </c>
      <c r="G115" s="23">
        <v>22.455974664727766</v>
      </c>
      <c r="H115" s="23">
        <v>2</v>
      </c>
      <c r="I115" s="23">
        <v>4</v>
      </c>
      <c r="J115" s="23">
        <v>1</v>
      </c>
      <c r="K115" s="23">
        <f t="shared" si="3"/>
        <v>26.455974664727766</v>
      </c>
      <c r="L115" s="23">
        <f t="shared" si="4"/>
        <v>20441.271859242624</v>
      </c>
      <c r="M115" s="23">
        <v>0</v>
      </c>
      <c r="N115" s="23">
        <v>0</v>
      </c>
      <c r="O115" s="23">
        <v>17371.34</v>
      </c>
      <c r="P115" s="23">
        <f>O115+N115+M115+1</f>
        <v>17372.34</v>
      </c>
      <c r="Q115" s="23">
        <f>L115/P115</f>
        <v>1.1766562166779273</v>
      </c>
      <c r="R115" s="23">
        <f t="shared" si="5"/>
        <v>6.6992537566237563E-3</v>
      </c>
    </row>
    <row r="116" spans="1:18" x14ac:dyDescent="0.25">
      <c r="A116" s="23" t="s">
        <v>141</v>
      </c>
      <c r="B116" s="23" t="s">
        <v>142</v>
      </c>
      <c r="C116" s="23">
        <v>11086.890887158679</v>
      </c>
      <c r="D116" s="23">
        <v>2</v>
      </c>
      <c r="E116" s="23">
        <v>1</v>
      </c>
      <c r="F116" s="23">
        <v>1</v>
      </c>
      <c r="G116" s="23">
        <v>104.33449160198225</v>
      </c>
      <c r="H116" s="23">
        <v>0</v>
      </c>
      <c r="I116" s="23">
        <v>3</v>
      </c>
      <c r="J116" s="23">
        <v>0</v>
      </c>
      <c r="K116" s="23">
        <f t="shared" si="3"/>
        <v>119.33449160198225</v>
      </c>
      <c r="L116" s="23">
        <f t="shared" si="4"/>
        <v>1323048.4874657309</v>
      </c>
      <c r="M116" s="23">
        <v>1</v>
      </c>
      <c r="N116" s="23">
        <v>0</v>
      </c>
      <c r="O116" s="23">
        <v>10050.98</v>
      </c>
      <c r="P116" s="23">
        <f>O116+N116+M116+1</f>
        <v>10052.98</v>
      </c>
      <c r="Q116" s="23">
        <f>L116/P116</f>
        <v>131.6075917256108</v>
      </c>
      <c r="R116" s="23">
        <f t="shared" si="5"/>
        <v>0.74930352703803704</v>
      </c>
    </row>
    <row r="117" spans="1:18" x14ac:dyDescent="0.25">
      <c r="A117" s="23" t="s">
        <v>337</v>
      </c>
      <c r="B117" s="23" t="s">
        <v>338</v>
      </c>
      <c r="C117" s="23">
        <v>320.99536680300832</v>
      </c>
      <c r="D117" s="23">
        <v>2</v>
      </c>
      <c r="E117" s="23">
        <v>1</v>
      </c>
      <c r="F117" s="23">
        <v>1</v>
      </c>
      <c r="G117" s="23">
        <v>18.511693612154613</v>
      </c>
      <c r="H117" s="23">
        <v>2</v>
      </c>
      <c r="I117" s="23">
        <v>4</v>
      </c>
      <c r="J117" s="23">
        <v>0</v>
      </c>
      <c r="K117" s="23">
        <f t="shared" si="3"/>
        <v>26.511693612154613</v>
      </c>
      <c r="L117" s="23">
        <f t="shared" si="4"/>
        <v>8510.1308156025425</v>
      </c>
      <c r="M117" s="23">
        <v>1</v>
      </c>
      <c r="N117" s="23">
        <v>0</v>
      </c>
      <c r="O117" s="23">
        <v>16555.27</v>
      </c>
      <c r="P117" s="23">
        <f>O117+N117+M117+1</f>
        <v>16557.27</v>
      </c>
      <c r="Q117" s="23">
        <f>L117/P117</f>
        <v>0.51398152084265958</v>
      </c>
      <c r="R117" s="23">
        <f t="shared" si="5"/>
        <v>2.92633700951488E-3</v>
      </c>
    </row>
    <row r="118" spans="1:18" x14ac:dyDescent="0.25">
      <c r="A118" s="23" t="s">
        <v>103</v>
      </c>
      <c r="B118" s="23" t="s">
        <v>104</v>
      </c>
      <c r="C118" s="23">
        <v>29869.632763575759</v>
      </c>
      <c r="D118" s="23">
        <v>2</v>
      </c>
      <c r="E118" s="23">
        <v>0</v>
      </c>
      <c r="F118" s="23">
        <v>1</v>
      </c>
      <c r="G118" s="23">
        <v>61.161056989541386</v>
      </c>
      <c r="H118" s="23">
        <v>0</v>
      </c>
      <c r="I118" s="23">
        <v>1</v>
      </c>
      <c r="J118" s="23">
        <v>1</v>
      </c>
      <c r="K118" s="23">
        <f t="shared" si="3"/>
        <v>76.161056989541379</v>
      </c>
      <c r="L118" s="23">
        <f t="shared" si="4"/>
        <v>2274902.8031633659</v>
      </c>
      <c r="M118" s="23">
        <v>1</v>
      </c>
      <c r="N118" s="23">
        <v>0</v>
      </c>
      <c r="O118" s="23">
        <v>6217.6660000000002</v>
      </c>
      <c r="P118" s="23">
        <f>O118+N118+M118+1</f>
        <v>6219.6660000000002</v>
      </c>
      <c r="Q118" s="23">
        <f>L118/P118</f>
        <v>365.75964097804706</v>
      </c>
      <c r="R118" s="23">
        <f t="shared" si="5"/>
        <v>2.0824405753462614</v>
      </c>
    </row>
    <row r="119" spans="1:18" x14ac:dyDescent="0.25">
      <c r="A119" s="23" t="s">
        <v>187</v>
      </c>
      <c r="B119" s="23" t="s">
        <v>188</v>
      </c>
      <c r="C119" s="23">
        <v>11665.509810710868</v>
      </c>
      <c r="D119" s="23">
        <v>1</v>
      </c>
      <c r="E119" s="23">
        <v>1</v>
      </c>
      <c r="F119" s="23">
        <v>1</v>
      </c>
      <c r="G119" s="23">
        <v>47.057353671264593</v>
      </c>
      <c r="H119" s="23">
        <v>0</v>
      </c>
      <c r="I119" s="23">
        <v>3</v>
      </c>
      <c r="J119" s="23">
        <v>1</v>
      </c>
      <c r="K119" s="23">
        <f t="shared" si="3"/>
        <v>58.057353671264593</v>
      </c>
      <c r="L119" s="23">
        <f t="shared" si="4"/>
        <v>677268.62883604772</v>
      </c>
      <c r="M119" s="23">
        <v>0</v>
      </c>
      <c r="N119" s="23">
        <v>0</v>
      </c>
      <c r="O119" s="23">
        <v>15872.67</v>
      </c>
      <c r="P119" s="23">
        <f>O119+N119+M119+1</f>
        <v>15873.67</v>
      </c>
      <c r="Q119" s="23">
        <f>L119/P119</f>
        <v>42.666165343997179</v>
      </c>
      <c r="R119" s="23">
        <f t="shared" si="5"/>
        <v>0.2429184195095625</v>
      </c>
    </row>
    <row r="120" spans="1:18" x14ac:dyDescent="0.25">
      <c r="A120" s="23" t="s">
        <v>169</v>
      </c>
      <c r="B120" s="23" t="s">
        <v>170</v>
      </c>
      <c r="C120" s="23">
        <v>18169.179789230147</v>
      </c>
      <c r="D120" s="23">
        <v>1</v>
      </c>
      <c r="E120" s="23">
        <v>1</v>
      </c>
      <c r="F120" s="23">
        <v>1</v>
      </c>
      <c r="G120" s="23">
        <v>64.356271341859809</v>
      </c>
      <c r="H120" s="23">
        <v>0</v>
      </c>
      <c r="I120" s="23">
        <v>2</v>
      </c>
      <c r="J120" s="23">
        <v>0</v>
      </c>
      <c r="K120" s="23">
        <f t="shared" si="3"/>
        <v>77.356271341859809</v>
      </c>
      <c r="L120" s="23">
        <f t="shared" si="4"/>
        <v>1405500.0018347225</v>
      </c>
      <c r="M120" s="23">
        <v>0</v>
      </c>
      <c r="N120" s="23">
        <v>0</v>
      </c>
      <c r="O120" s="23">
        <v>16081.15</v>
      </c>
      <c r="P120" s="23">
        <f>O120+N120+M120+1</f>
        <v>16082.15</v>
      </c>
      <c r="Q120" s="23">
        <f>L120/P120</f>
        <v>87.395031251090344</v>
      </c>
      <c r="R120" s="23">
        <f t="shared" si="5"/>
        <v>0.49758075733634161</v>
      </c>
    </row>
    <row r="121" spans="1:18" x14ac:dyDescent="0.25">
      <c r="A121" s="23" t="s">
        <v>227</v>
      </c>
      <c r="B121" s="23" t="s">
        <v>228</v>
      </c>
      <c r="C121" s="23">
        <v>881.96477851534337</v>
      </c>
      <c r="D121" s="23">
        <v>2</v>
      </c>
      <c r="E121" s="23">
        <v>1</v>
      </c>
      <c r="F121" s="23">
        <v>1</v>
      </c>
      <c r="G121" s="23">
        <v>29.42035752558796</v>
      </c>
      <c r="H121" s="23">
        <v>0</v>
      </c>
      <c r="I121" s="23">
        <v>4</v>
      </c>
      <c r="J121" s="23">
        <v>1</v>
      </c>
      <c r="K121" s="23">
        <f t="shared" si="3"/>
        <v>42.42035752558796</v>
      </c>
      <c r="L121" s="23">
        <f t="shared" si="4"/>
        <v>37413.261229596865</v>
      </c>
      <c r="M121" s="23">
        <v>1</v>
      </c>
      <c r="N121" s="23">
        <v>0</v>
      </c>
      <c r="O121" s="23">
        <v>3077.9380000000001</v>
      </c>
      <c r="P121" s="23">
        <f>O121+N121+M121+1</f>
        <v>3079.9380000000001</v>
      </c>
      <c r="Q121" s="23">
        <f>L121/P121</f>
        <v>12.14740726261271</v>
      </c>
      <c r="R121" s="23">
        <f t="shared" si="5"/>
        <v>6.9160866686324332E-2</v>
      </c>
    </row>
    <row r="122" spans="1:18" x14ac:dyDescent="0.25">
      <c r="A122" s="23" t="s">
        <v>165</v>
      </c>
      <c r="B122" s="23" t="s">
        <v>166</v>
      </c>
      <c r="C122" s="23">
        <v>5444.0758461638579</v>
      </c>
      <c r="D122" s="23">
        <v>2</v>
      </c>
      <c r="E122" s="23">
        <v>1</v>
      </c>
      <c r="F122" s="23">
        <v>1</v>
      </c>
      <c r="G122" s="23">
        <v>178.15584945320592</v>
      </c>
      <c r="H122" s="23">
        <v>2</v>
      </c>
      <c r="I122" s="23">
        <v>3</v>
      </c>
      <c r="J122" s="23">
        <v>1</v>
      </c>
      <c r="K122" s="23">
        <f t="shared" si="3"/>
        <v>186.15584945320592</v>
      </c>
      <c r="L122" s="23">
        <f t="shared" si="4"/>
        <v>1013446.5636303137</v>
      </c>
      <c r="M122" s="23">
        <v>1</v>
      </c>
      <c r="N122" s="23">
        <v>0</v>
      </c>
      <c r="O122" s="23">
        <v>10827.98</v>
      </c>
      <c r="P122" s="23">
        <f>O122+N122+M122+1</f>
        <v>10829.98</v>
      </c>
      <c r="Q122" s="23">
        <f>L122/P122</f>
        <v>93.577879518735372</v>
      </c>
      <c r="R122" s="23">
        <f t="shared" si="5"/>
        <v>0.53278260210337025</v>
      </c>
    </row>
    <row r="123" spans="1:18" x14ac:dyDescent="0.25">
      <c r="A123" s="23" t="s">
        <v>131</v>
      </c>
      <c r="B123" s="23" t="s">
        <v>132</v>
      </c>
      <c r="C123" s="23">
        <v>26510.717453342633</v>
      </c>
      <c r="D123" s="23">
        <v>1</v>
      </c>
      <c r="E123" s="23">
        <v>0</v>
      </c>
      <c r="F123" s="23">
        <v>1</v>
      </c>
      <c r="G123" s="23">
        <v>155.56800914712122</v>
      </c>
      <c r="H123" s="23">
        <v>1</v>
      </c>
      <c r="I123" s="23">
        <v>2</v>
      </c>
      <c r="J123" s="23">
        <v>1</v>
      </c>
      <c r="K123" s="23">
        <f t="shared" si="3"/>
        <v>163.56800914712122</v>
      </c>
      <c r="L123" s="23">
        <f t="shared" si="4"/>
        <v>4336305.2749050939</v>
      </c>
      <c r="M123" s="23">
        <v>0</v>
      </c>
      <c r="N123" s="23">
        <v>0</v>
      </c>
      <c r="O123" s="23">
        <v>17591.48</v>
      </c>
      <c r="P123" s="23">
        <f>O123+N123+M123+1</f>
        <v>17592.48</v>
      </c>
      <c r="Q123" s="23">
        <f>L123/P123</f>
        <v>246.48629840165196</v>
      </c>
      <c r="R123" s="23">
        <f t="shared" si="5"/>
        <v>1.4033616931762962</v>
      </c>
    </row>
    <row r="124" spans="1:18" x14ac:dyDescent="0.25">
      <c r="A124" s="23" t="s">
        <v>249</v>
      </c>
      <c r="B124" s="23" t="s">
        <v>250</v>
      </c>
      <c r="C124" s="23">
        <v>1242.4284358378725</v>
      </c>
      <c r="D124" s="23">
        <v>2</v>
      </c>
      <c r="E124" s="23">
        <v>2</v>
      </c>
      <c r="F124" s="23">
        <v>1</v>
      </c>
      <c r="G124" s="23">
        <v>43.6323813809935</v>
      </c>
      <c r="H124" s="23">
        <v>2</v>
      </c>
      <c r="I124" s="23">
        <v>4</v>
      </c>
      <c r="J124" s="23">
        <v>0</v>
      </c>
      <c r="K124" s="23">
        <f t="shared" si="3"/>
        <v>52.6323813809935</v>
      </c>
      <c r="L124" s="23">
        <f t="shared" si="4"/>
        <v>65391.96727361012</v>
      </c>
      <c r="M124" s="23">
        <v>0</v>
      </c>
      <c r="N124" s="23">
        <v>0</v>
      </c>
      <c r="O124" s="23">
        <v>8620.4509999999991</v>
      </c>
      <c r="P124" s="23">
        <f>O124+N124+M124+1</f>
        <v>8621.4509999999991</v>
      </c>
      <c r="Q124" s="23">
        <f>L124/P124</f>
        <v>7.5847983446881653</v>
      </c>
      <c r="R124" s="23">
        <f t="shared" si="5"/>
        <v>4.3183801762714996E-2</v>
      </c>
    </row>
    <row r="125" spans="1:18" x14ac:dyDescent="0.25">
      <c r="A125" s="23" t="s">
        <v>343</v>
      </c>
      <c r="B125" s="23" t="s">
        <v>344</v>
      </c>
      <c r="C125" s="23">
        <v>661.63759458784796</v>
      </c>
      <c r="D125" s="23">
        <v>2</v>
      </c>
      <c r="E125" s="23">
        <v>1</v>
      </c>
      <c r="F125" s="23">
        <v>1</v>
      </c>
      <c r="G125" s="23">
        <v>13.537877672051277</v>
      </c>
      <c r="H125" s="23">
        <v>3</v>
      </c>
      <c r="I125" s="23">
        <v>4</v>
      </c>
      <c r="J125" s="23">
        <v>0</v>
      </c>
      <c r="K125" s="23">
        <f t="shared" si="3"/>
        <v>18.537877672051277</v>
      </c>
      <c r="L125" s="23">
        <f t="shared" si="4"/>
        <v>12265.356791699782</v>
      </c>
      <c r="M125" s="23">
        <v>0</v>
      </c>
      <c r="N125" s="23">
        <v>0</v>
      </c>
      <c r="O125" s="23">
        <v>13407.31</v>
      </c>
      <c r="P125" s="23">
        <f>O125+N125+M125+1</f>
        <v>13408.31</v>
      </c>
      <c r="Q125" s="23">
        <f>L125/P125</f>
        <v>0.91475784731258314</v>
      </c>
      <c r="R125" s="23">
        <f t="shared" si="5"/>
        <v>5.2081439405570092E-3</v>
      </c>
    </row>
    <row r="126" spans="1:18" x14ac:dyDescent="0.25">
      <c r="A126" s="23" t="s">
        <v>253</v>
      </c>
      <c r="B126" s="23" t="s">
        <v>254</v>
      </c>
      <c r="C126" s="23">
        <v>3645.8949979685935</v>
      </c>
      <c r="D126" s="23">
        <v>1</v>
      </c>
      <c r="E126" s="23">
        <v>1</v>
      </c>
      <c r="F126" s="23">
        <v>1</v>
      </c>
      <c r="G126" s="23">
        <v>27.490195973877551</v>
      </c>
      <c r="H126" s="23">
        <v>2</v>
      </c>
      <c r="I126" s="23">
        <v>4</v>
      </c>
      <c r="J126" s="23">
        <v>0</v>
      </c>
      <c r="K126" s="23">
        <f t="shared" si="3"/>
        <v>32.490195973877547</v>
      </c>
      <c r="L126" s="23">
        <f t="shared" si="4"/>
        <v>118455.84298417949</v>
      </c>
      <c r="M126" s="23">
        <v>0</v>
      </c>
      <c r="N126" s="23">
        <v>0</v>
      </c>
      <c r="O126" s="23">
        <v>15915.54</v>
      </c>
      <c r="P126" s="23">
        <f>O126+N126+M126+1</f>
        <v>15916.54</v>
      </c>
      <c r="Q126" s="23">
        <f>L126/P126</f>
        <v>7.4423111420057051</v>
      </c>
      <c r="R126" s="23">
        <f t="shared" si="5"/>
        <v>4.2372555525869111E-2</v>
      </c>
    </row>
    <row r="127" spans="1:18" x14ac:dyDescent="0.25">
      <c r="A127" s="23" t="s">
        <v>259</v>
      </c>
      <c r="B127" s="23" t="s">
        <v>260</v>
      </c>
      <c r="C127" s="23">
        <v>2339.289952777865</v>
      </c>
      <c r="D127" s="23">
        <v>2</v>
      </c>
      <c r="E127" s="23">
        <v>0</v>
      </c>
      <c r="F127" s="23">
        <v>1</v>
      </c>
      <c r="G127" s="23">
        <v>17.236777154384473</v>
      </c>
      <c r="H127" s="23">
        <v>0</v>
      </c>
      <c r="I127" s="23">
        <v>4</v>
      </c>
      <c r="J127" s="23">
        <v>0</v>
      </c>
      <c r="K127" s="23">
        <f t="shared" si="3"/>
        <v>30.236777154384473</v>
      </c>
      <c r="L127" s="23">
        <f t="shared" si="4"/>
        <v>70732.589001634886</v>
      </c>
      <c r="M127" s="23">
        <v>1</v>
      </c>
      <c r="N127" s="23">
        <v>0</v>
      </c>
      <c r="O127" s="23">
        <v>10572.78</v>
      </c>
      <c r="P127" s="23">
        <f>O127+N127+M127+1</f>
        <v>10574.78</v>
      </c>
      <c r="Q127" s="23">
        <f>L127/P127</f>
        <v>6.6888000508412357</v>
      </c>
      <c r="R127" s="23">
        <f t="shared" si="5"/>
        <v>3.8082464727391692E-2</v>
      </c>
    </row>
    <row r="128" spans="1:18" x14ac:dyDescent="0.25">
      <c r="A128" s="23" t="s">
        <v>111</v>
      </c>
      <c r="B128" s="23" t="s">
        <v>112</v>
      </c>
      <c r="C128" s="23">
        <v>43085.353145956971</v>
      </c>
      <c r="D128" s="23">
        <v>1</v>
      </c>
      <c r="E128" s="23">
        <v>0</v>
      </c>
      <c r="F128" s="23">
        <v>1</v>
      </c>
      <c r="G128" s="23">
        <v>117.09363021746249</v>
      </c>
      <c r="H128" s="23">
        <v>0</v>
      </c>
      <c r="I128" s="23">
        <v>1</v>
      </c>
      <c r="J128" s="23">
        <v>1</v>
      </c>
      <c r="K128" s="23">
        <f t="shared" si="3"/>
        <v>129.09363021746248</v>
      </c>
      <c r="L128" s="23">
        <f t="shared" si="4"/>
        <v>5562044.6468129531</v>
      </c>
      <c r="M128" s="23">
        <v>0</v>
      </c>
      <c r="N128" s="23">
        <v>0</v>
      </c>
      <c r="O128" s="23">
        <v>15625.38</v>
      </c>
      <c r="P128" s="23">
        <f>O128+N128+M128+1</f>
        <v>15626.38</v>
      </c>
      <c r="Q128" s="23">
        <f>L128/P128</f>
        <v>355.93942082638165</v>
      </c>
      <c r="R128" s="23">
        <f t="shared" si="5"/>
        <v>2.0265294725029368</v>
      </c>
    </row>
    <row r="129" spans="1:18" x14ac:dyDescent="0.25">
      <c r="A129" s="23" t="s">
        <v>97</v>
      </c>
      <c r="B129" s="23" t="s">
        <v>98</v>
      </c>
      <c r="C129" s="23">
        <v>54797.546753355666</v>
      </c>
      <c r="D129" s="23">
        <v>1</v>
      </c>
      <c r="E129" s="23">
        <v>0</v>
      </c>
      <c r="F129" s="23">
        <v>1</v>
      </c>
      <c r="G129" s="23">
        <v>161.77814958831513</v>
      </c>
      <c r="H129" s="23">
        <v>0</v>
      </c>
      <c r="I129" s="23">
        <v>1</v>
      </c>
      <c r="J129" s="23">
        <v>1</v>
      </c>
      <c r="K129" s="23">
        <f t="shared" si="3"/>
        <v>173.77814958831513</v>
      </c>
      <c r="L129" s="23">
        <f t="shared" si="4"/>
        <v>9522616.2767773326</v>
      </c>
      <c r="M129" s="23">
        <v>0</v>
      </c>
      <c r="N129" s="23">
        <v>0</v>
      </c>
      <c r="O129" s="23">
        <v>16612.46</v>
      </c>
      <c r="P129" s="23">
        <f>O129+N129+M129+1</f>
        <v>16613.46</v>
      </c>
      <c r="Q129" s="23">
        <f>L129/P129</f>
        <v>573.18681820507788</v>
      </c>
      <c r="R129" s="23">
        <f t="shared" si="5"/>
        <v>3.2634204372360398</v>
      </c>
    </row>
    <row r="130" spans="1:18" x14ac:dyDescent="0.25">
      <c r="A130" s="23" t="s">
        <v>359</v>
      </c>
      <c r="B130" s="23" t="s">
        <v>360</v>
      </c>
      <c r="C130" s="23">
        <v>339.76807677036732</v>
      </c>
      <c r="D130" s="23">
        <v>1</v>
      </c>
      <c r="E130" s="23">
        <v>1</v>
      </c>
      <c r="F130" s="23">
        <v>1</v>
      </c>
      <c r="G130" s="23">
        <v>13.011285207986173</v>
      </c>
      <c r="H130" s="23">
        <v>2</v>
      </c>
      <c r="I130" s="23">
        <v>4</v>
      </c>
      <c r="J130" s="23">
        <v>1</v>
      </c>
      <c r="K130" s="23">
        <f t="shared" ref="K130:K146" si="6">(3*D130)+E130+F130+G130-(3*H130)-I130-J130+10</f>
        <v>17.011285207986173</v>
      </c>
      <c r="L130" s="23">
        <f t="shared" ref="L130:L146" si="7">K130*C130</f>
        <v>5779.8916585096604</v>
      </c>
      <c r="M130" s="23">
        <v>0</v>
      </c>
      <c r="N130" s="23">
        <v>0</v>
      </c>
      <c r="O130" s="23">
        <v>11649.17</v>
      </c>
      <c r="P130" s="23">
        <f>O130+N130+M130+1</f>
        <v>11650.17</v>
      </c>
      <c r="Q130" s="23">
        <f>L130/P130</f>
        <v>0.49612079982606783</v>
      </c>
      <c r="R130" s="23">
        <f t="shared" ref="R130:R146" si="8">(Q130/$Q$147)*100</f>
        <v>2.8246475774866952E-3</v>
      </c>
    </row>
    <row r="131" spans="1:18" x14ac:dyDescent="0.25">
      <c r="A131" s="23" t="s">
        <v>345</v>
      </c>
      <c r="B131" s="23" t="s">
        <v>346</v>
      </c>
      <c r="C131" s="23">
        <v>448.92988447292601</v>
      </c>
      <c r="D131" s="23">
        <v>2</v>
      </c>
      <c r="E131" s="23">
        <v>2</v>
      </c>
      <c r="F131" s="23">
        <v>1</v>
      </c>
      <c r="G131" s="23">
        <v>9.6602484764659042</v>
      </c>
      <c r="H131" s="23">
        <v>1</v>
      </c>
      <c r="I131" s="23">
        <v>4</v>
      </c>
      <c r="J131" s="23">
        <v>0</v>
      </c>
      <c r="K131" s="23">
        <f t="shared" si="6"/>
        <v>21.660248476465902</v>
      </c>
      <c r="L131" s="23">
        <f t="shared" si="7"/>
        <v>9723.9328461947098</v>
      </c>
      <c r="M131" s="23">
        <v>1</v>
      </c>
      <c r="N131" s="23">
        <v>0</v>
      </c>
      <c r="O131" s="23">
        <v>11694.55</v>
      </c>
      <c r="P131" s="23">
        <f>O131+N131+M131+1</f>
        <v>11696.55</v>
      </c>
      <c r="Q131" s="23">
        <f>L131/P131</f>
        <v>0.83135051328765408</v>
      </c>
      <c r="R131" s="23">
        <f t="shared" si="8"/>
        <v>4.7332670071957485E-3</v>
      </c>
    </row>
    <row r="132" spans="1:18" x14ac:dyDescent="0.25">
      <c r="A132" s="23" t="s">
        <v>175</v>
      </c>
      <c r="B132" s="23" t="s">
        <v>176</v>
      </c>
      <c r="C132" s="23">
        <v>2677.5156115022746</v>
      </c>
      <c r="D132" s="23">
        <v>1</v>
      </c>
      <c r="E132" s="23">
        <v>2</v>
      </c>
      <c r="F132" s="23">
        <v>1</v>
      </c>
      <c r="G132" s="23">
        <v>119.18066163328885</v>
      </c>
      <c r="H132" s="23">
        <v>1</v>
      </c>
      <c r="I132" s="23">
        <v>4</v>
      </c>
      <c r="J132" s="23">
        <v>1</v>
      </c>
      <c r="K132" s="23">
        <f t="shared" si="6"/>
        <v>127.18066163328885</v>
      </c>
      <c r="L132" s="23">
        <f t="shared" si="7"/>
        <v>340528.20700431929</v>
      </c>
      <c r="M132" s="23">
        <v>0</v>
      </c>
      <c r="N132" s="23">
        <v>0</v>
      </c>
      <c r="O132" s="23">
        <v>7484.5060000000003</v>
      </c>
      <c r="P132" s="23">
        <f>O132+N132+M132+1</f>
        <v>7485.5060000000003</v>
      </c>
      <c r="Q132" s="23">
        <f>L132/P132</f>
        <v>45.491675112453223</v>
      </c>
      <c r="R132" s="23">
        <f t="shared" si="8"/>
        <v>0.25900536713488354</v>
      </c>
    </row>
    <row r="133" spans="1:18" x14ac:dyDescent="0.25">
      <c r="A133" s="23" t="s">
        <v>189</v>
      </c>
      <c r="B133" s="23" t="s">
        <v>190</v>
      </c>
      <c r="C133" s="23">
        <v>12323.219703600011</v>
      </c>
      <c r="D133" s="23">
        <v>2</v>
      </c>
      <c r="E133" s="23">
        <v>1</v>
      </c>
      <c r="F133" s="23">
        <v>1</v>
      </c>
      <c r="G133" s="23">
        <v>23.053926615770447</v>
      </c>
      <c r="H133" s="23">
        <v>1</v>
      </c>
      <c r="I133" s="23">
        <v>4</v>
      </c>
      <c r="J133" s="23">
        <v>0</v>
      </c>
      <c r="K133" s="23">
        <f t="shared" si="6"/>
        <v>34.05392661577045</v>
      </c>
      <c r="L133" s="23">
        <f t="shared" si="7"/>
        <v>419654.01945641125</v>
      </c>
      <c r="M133" s="23">
        <v>1</v>
      </c>
      <c r="N133" s="23">
        <v>0</v>
      </c>
      <c r="O133" s="23">
        <v>15895.26</v>
      </c>
      <c r="P133" s="23">
        <f>O133+N133+M133+1</f>
        <v>15897.26</v>
      </c>
      <c r="Q133" s="23">
        <f>L133/P133</f>
        <v>26.397883626260828</v>
      </c>
      <c r="R133" s="23">
        <f t="shared" si="8"/>
        <v>0.15029548864275508</v>
      </c>
    </row>
    <row r="134" spans="1:18" x14ac:dyDescent="0.25">
      <c r="A134" s="23" t="s">
        <v>223</v>
      </c>
      <c r="B134" s="23" t="s">
        <v>224</v>
      </c>
      <c r="C134" s="23">
        <v>3217.8859710354686</v>
      </c>
      <c r="D134" s="23">
        <v>1</v>
      </c>
      <c r="E134" s="23">
        <v>1</v>
      </c>
      <c r="F134" s="23">
        <v>1</v>
      </c>
      <c r="G134" s="23">
        <v>63.536311528265387</v>
      </c>
      <c r="H134" s="23">
        <v>0</v>
      </c>
      <c r="I134" s="23">
        <v>3</v>
      </c>
      <c r="J134" s="23">
        <v>1</v>
      </c>
      <c r="K134" s="23">
        <f t="shared" si="6"/>
        <v>74.536311528265387</v>
      </c>
      <c r="L134" s="23">
        <f t="shared" si="7"/>
        <v>239849.35119953446</v>
      </c>
      <c r="M134" s="23">
        <v>0</v>
      </c>
      <c r="N134" s="23">
        <v>0</v>
      </c>
      <c r="O134" s="23">
        <v>16362.34</v>
      </c>
      <c r="P134" s="23">
        <f>O134+N134+M134+1</f>
        <v>16363.34</v>
      </c>
      <c r="Q134" s="23">
        <f>L134/P134</f>
        <v>14.657725818783602</v>
      </c>
      <c r="R134" s="23">
        <f t="shared" si="8"/>
        <v>8.3453283434208964E-2</v>
      </c>
    </row>
    <row r="135" spans="1:18" x14ac:dyDescent="0.25">
      <c r="A135" s="23" t="s">
        <v>221</v>
      </c>
      <c r="B135" s="23" t="s">
        <v>222</v>
      </c>
      <c r="C135" s="23">
        <v>7117.3227110901353</v>
      </c>
      <c r="D135" s="23">
        <v>1</v>
      </c>
      <c r="E135" s="23">
        <v>2</v>
      </c>
      <c r="F135" s="23">
        <v>1</v>
      </c>
      <c r="G135" s="23">
        <v>45.627625219269028</v>
      </c>
      <c r="H135" s="23">
        <v>4</v>
      </c>
      <c r="I135" s="23">
        <v>4</v>
      </c>
      <c r="J135" s="23">
        <v>1</v>
      </c>
      <c r="K135" s="23">
        <f t="shared" si="6"/>
        <v>44.627625219269028</v>
      </c>
      <c r="L135" s="23">
        <f t="shared" si="7"/>
        <v>317629.21051512234</v>
      </c>
      <c r="M135" s="23">
        <v>0</v>
      </c>
      <c r="N135" s="23">
        <v>0</v>
      </c>
      <c r="O135" s="23">
        <v>14512.6</v>
      </c>
      <c r="P135" s="23">
        <f>O135+N135+M135+1</f>
        <v>14513.6</v>
      </c>
      <c r="Q135" s="23">
        <f>L135/P135</f>
        <v>21.884936233265513</v>
      </c>
      <c r="R135" s="23">
        <f t="shared" si="8"/>
        <v>0.12460116999008385</v>
      </c>
    </row>
    <row r="136" spans="1:18" x14ac:dyDescent="0.25">
      <c r="A136" s="23" t="s">
        <v>365</v>
      </c>
      <c r="B136" s="23" t="s">
        <v>366</v>
      </c>
      <c r="C136" s="23">
        <v>321.4357613737613</v>
      </c>
      <c r="D136" s="23">
        <v>2</v>
      </c>
      <c r="E136" s="23">
        <v>1</v>
      </c>
      <c r="F136" s="23">
        <v>1</v>
      </c>
      <c r="G136" s="23">
        <v>8.6357223370143803</v>
      </c>
      <c r="H136" s="23">
        <v>3</v>
      </c>
      <c r="I136" s="23">
        <v>4</v>
      </c>
      <c r="J136" s="23">
        <v>0</v>
      </c>
      <c r="K136" s="23">
        <f t="shared" si="6"/>
        <v>13.635722337014379</v>
      </c>
      <c r="L136" s="23">
        <f t="shared" si="7"/>
        <v>4383.0087912794206</v>
      </c>
      <c r="M136" s="23">
        <v>1</v>
      </c>
      <c r="N136" s="23">
        <v>0</v>
      </c>
      <c r="O136" s="23">
        <v>12421.15</v>
      </c>
      <c r="P136" s="23">
        <f>O136+N136+M136+1</f>
        <v>12423.15</v>
      </c>
      <c r="Q136" s="23">
        <f>L136/P136</f>
        <v>0.35280977781636869</v>
      </c>
      <c r="R136" s="23">
        <f t="shared" si="8"/>
        <v>2.0087109521955229E-3</v>
      </c>
    </row>
    <row r="137" spans="1:18" x14ac:dyDescent="0.25">
      <c r="A137" s="23" t="s">
        <v>289</v>
      </c>
      <c r="B137" s="23" t="s">
        <v>290</v>
      </c>
      <c r="C137" s="23">
        <v>1828.70727735319</v>
      </c>
      <c r="D137" s="23">
        <v>1</v>
      </c>
      <c r="E137" s="23">
        <v>2</v>
      </c>
      <c r="F137" s="23">
        <v>1</v>
      </c>
      <c r="G137" s="23">
        <v>33.243123201677641</v>
      </c>
      <c r="H137" s="23">
        <v>4</v>
      </c>
      <c r="I137" s="23">
        <v>4</v>
      </c>
      <c r="J137" s="23">
        <v>1</v>
      </c>
      <c r="K137" s="23">
        <f t="shared" si="6"/>
        <v>32.243123201677641</v>
      </c>
      <c r="L137" s="23">
        <f t="shared" si="7"/>
        <v>58963.234043503384</v>
      </c>
      <c r="M137" s="23">
        <v>0</v>
      </c>
      <c r="N137" s="23">
        <v>0</v>
      </c>
      <c r="O137" s="23">
        <v>14913.19</v>
      </c>
      <c r="P137" s="23">
        <f>O137+N137+M137+1</f>
        <v>14914.19</v>
      </c>
      <c r="Q137" s="23">
        <f>L137/P137</f>
        <v>3.9534989190498031</v>
      </c>
      <c r="R137" s="23">
        <f t="shared" si="8"/>
        <v>2.2509117029976076E-2</v>
      </c>
    </row>
    <row r="138" spans="1:18" x14ac:dyDescent="0.25">
      <c r="A138" s="23" t="s">
        <v>143</v>
      </c>
      <c r="B138" s="23" t="s">
        <v>144</v>
      </c>
      <c r="C138" s="23">
        <v>40298.524217856197</v>
      </c>
      <c r="D138" s="23">
        <v>1</v>
      </c>
      <c r="E138" s="23">
        <v>1</v>
      </c>
      <c r="F138" s="23">
        <v>1</v>
      </c>
      <c r="G138" s="23">
        <v>42.691966484552012</v>
      </c>
      <c r="H138" s="23">
        <v>0</v>
      </c>
      <c r="I138" s="23">
        <v>2</v>
      </c>
      <c r="J138" s="23">
        <v>1</v>
      </c>
      <c r="K138" s="23">
        <f t="shared" si="6"/>
        <v>54.691966484552012</v>
      </c>
      <c r="L138" s="23">
        <f t="shared" si="7"/>
        <v>2204005.5358998985</v>
      </c>
      <c r="M138" s="23">
        <v>0</v>
      </c>
      <c r="N138" s="23">
        <v>0</v>
      </c>
      <c r="O138" s="23">
        <v>11962.66</v>
      </c>
      <c r="P138" s="23">
        <f>O138+N138+M138+1</f>
        <v>11963.66</v>
      </c>
      <c r="Q138" s="23">
        <f>L138/P138</f>
        <v>184.22502276894349</v>
      </c>
      <c r="R138" s="23">
        <f t="shared" si="8"/>
        <v>1.0488791529384807</v>
      </c>
    </row>
    <row r="139" spans="1:18" x14ac:dyDescent="0.25">
      <c r="A139" s="23" t="s">
        <v>109</v>
      </c>
      <c r="B139" s="23" t="s">
        <v>110</v>
      </c>
      <c r="C139" s="23">
        <v>39934.78360198786</v>
      </c>
      <c r="D139" s="23">
        <v>2</v>
      </c>
      <c r="E139" s="23">
        <v>0</v>
      </c>
      <c r="F139" s="23">
        <v>1</v>
      </c>
      <c r="G139" s="23">
        <v>153.04870878748133</v>
      </c>
      <c r="H139" s="23">
        <v>1</v>
      </c>
      <c r="I139" s="23">
        <v>1</v>
      </c>
      <c r="J139" s="23">
        <v>1</v>
      </c>
      <c r="K139" s="23">
        <f t="shared" si="6"/>
        <v>165.04870878748133</v>
      </c>
      <c r="L139" s="23">
        <f t="shared" si="7"/>
        <v>6591184.4692155793</v>
      </c>
      <c r="M139" s="23">
        <v>1</v>
      </c>
      <c r="N139" s="23">
        <v>1</v>
      </c>
      <c r="O139" s="23">
        <v>17001.95</v>
      </c>
      <c r="P139" s="23">
        <f>O139+N139+M139+1</f>
        <v>17004.95</v>
      </c>
      <c r="Q139" s="23">
        <f>L139/P139</f>
        <v>387.60387235573046</v>
      </c>
      <c r="R139" s="23">
        <f t="shared" si="8"/>
        <v>2.2068099935699363</v>
      </c>
    </row>
    <row r="140" spans="1:18" x14ac:dyDescent="0.25">
      <c r="A140" s="23" t="s">
        <v>93</v>
      </c>
      <c r="B140" s="23" t="s">
        <v>94</v>
      </c>
      <c r="C140" s="23">
        <v>44307.92058486028</v>
      </c>
      <c r="D140" s="23">
        <v>2</v>
      </c>
      <c r="E140" s="23">
        <v>0</v>
      </c>
      <c r="F140" s="23">
        <v>1</v>
      </c>
      <c r="G140" s="23">
        <v>216.32669719117382</v>
      </c>
      <c r="H140" s="23">
        <v>3</v>
      </c>
      <c r="I140" s="23">
        <v>2</v>
      </c>
      <c r="J140" s="23">
        <v>1</v>
      </c>
      <c r="K140" s="23">
        <f t="shared" si="6"/>
        <v>221.32669719117382</v>
      </c>
      <c r="L140" s="23">
        <f t="shared" si="7"/>
        <v>9806525.7224559486</v>
      </c>
      <c r="M140" s="23">
        <v>1</v>
      </c>
      <c r="N140" s="23">
        <v>0</v>
      </c>
      <c r="O140" s="23">
        <v>15961.95</v>
      </c>
      <c r="P140" s="23">
        <f>O140+N140+M140+1</f>
        <v>15963.95</v>
      </c>
      <c r="Q140" s="23">
        <f>L140/P140</f>
        <v>614.29193416766827</v>
      </c>
      <c r="R140" s="23">
        <f t="shared" si="8"/>
        <v>3.4974510730544655</v>
      </c>
    </row>
    <row r="141" spans="1:18" x14ac:dyDescent="0.25">
      <c r="A141" s="23" t="s">
        <v>195</v>
      </c>
      <c r="B141" s="23" t="s">
        <v>196</v>
      </c>
      <c r="C141" s="23">
        <v>5220.9573960173502</v>
      </c>
      <c r="D141" s="23">
        <v>1</v>
      </c>
      <c r="E141" s="23">
        <v>1</v>
      </c>
      <c r="F141" s="23">
        <v>1</v>
      </c>
      <c r="G141" s="23">
        <v>36.781594053927613</v>
      </c>
      <c r="H141" s="23">
        <v>0</v>
      </c>
      <c r="I141" s="23">
        <v>3</v>
      </c>
      <c r="J141" s="23">
        <v>0</v>
      </c>
      <c r="K141" s="23">
        <f t="shared" si="6"/>
        <v>48.781594053927613</v>
      </c>
      <c r="L141" s="23">
        <f t="shared" si="7"/>
        <v>254686.62426536938</v>
      </c>
      <c r="M141" s="23">
        <v>0</v>
      </c>
      <c r="N141" s="23">
        <v>0</v>
      </c>
      <c r="O141" s="23">
        <v>11788.68</v>
      </c>
      <c r="P141" s="23">
        <f>O141+N141+M141+1</f>
        <v>11789.68</v>
      </c>
      <c r="Q141" s="23">
        <f>L141/P141</f>
        <v>21.602505264381168</v>
      </c>
      <c r="R141" s="23">
        <f t="shared" si="8"/>
        <v>0.12299315848896138</v>
      </c>
    </row>
    <row r="142" spans="1:18" x14ac:dyDescent="0.25">
      <c r="A142" s="23" t="s">
        <v>181</v>
      </c>
      <c r="B142" s="23" t="s">
        <v>182</v>
      </c>
      <c r="C142" s="23">
        <v>1886.3877341435261</v>
      </c>
      <c r="D142" s="23">
        <v>2</v>
      </c>
      <c r="E142" s="23">
        <v>1</v>
      </c>
      <c r="F142" s="23">
        <v>1</v>
      </c>
      <c r="G142" s="23">
        <v>44.517799202744044</v>
      </c>
      <c r="H142" s="23">
        <v>0</v>
      </c>
      <c r="I142" s="23">
        <v>1</v>
      </c>
      <c r="J142" s="23">
        <v>1</v>
      </c>
      <c r="K142" s="23">
        <f t="shared" si="6"/>
        <v>60.517799202744044</v>
      </c>
      <c r="L142" s="23">
        <f t="shared" si="7"/>
        <v>114160.03411341723</v>
      </c>
      <c r="M142" s="23">
        <v>1</v>
      </c>
      <c r="N142" s="23">
        <v>0</v>
      </c>
      <c r="O142" s="23">
        <v>2720.6030000000001</v>
      </c>
      <c r="P142" s="23">
        <f>O142+N142+M142+1</f>
        <v>2722.6030000000001</v>
      </c>
      <c r="Q142" s="23">
        <f>L142/P142</f>
        <v>41.930473930065176</v>
      </c>
      <c r="R142" s="23">
        <f t="shared" si="8"/>
        <v>0.23872978446166826</v>
      </c>
    </row>
    <row r="143" spans="1:18" x14ac:dyDescent="0.25">
      <c r="A143" s="23" t="s">
        <v>277</v>
      </c>
      <c r="B143" s="23" t="s">
        <v>278</v>
      </c>
      <c r="C143" s="23">
        <v>5435.8722599485345</v>
      </c>
      <c r="D143" s="23">
        <v>1</v>
      </c>
      <c r="E143" s="23">
        <v>1</v>
      </c>
      <c r="F143" s="23">
        <v>1</v>
      </c>
      <c r="G143" s="23">
        <v>12.642731764944855</v>
      </c>
      <c r="H143" s="23">
        <v>1</v>
      </c>
      <c r="I143" s="23">
        <v>4</v>
      </c>
      <c r="J143" s="23">
        <v>1</v>
      </c>
      <c r="K143" s="23">
        <f t="shared" si="6"/>
        <v>19.642731764944855</v>
      </c>
      <c r="L143" s="23">
        <f t="shared" si="7"/>
        <v>106775.38071067366</v>
      </c>
      <c r="M143" s="23">
        <v>0</v>
      </c>
      <c r="N143" s="23">
        <v>0</v>
      </c>
      <c r="O143" s="23">
        <v>15469.75</v>
      </c>
      <c r="P143" s="23">
        <f>O143+N143+M143+1</f>
        <v>15470.75</v>
      </c>
      <c r="Q143" s="23">
        <f>L143/P143</f>
        <v>6.9017585256483143</v>
      </c>
      <c r="R143" s="23">
        <f t="shared" si="8"/>
        <v>3.9294936851479133E-2</v>
      </c>
    </row>
    <row r="144" spans="1:18" x14ac:dyDescent="0.25">
      <c r="A144" s="23" t="s">
        <v>269</v>
      </c>
      <c r="B144" s="23" t="s">
        <v>270</v>
      </c>
      <c r="C144" s="23">
        <v>699.49977897636313</v>
      </c>
      <c r="D144" s="23">
        <v>1</v>
      </c>
      <c r="E144" s="23">
        <v>2</v>
      </c>
      <c r="F144" s="23">
        <v>1</v>
      </c>
      <c r="G144" s="23">
        <v>65.395473965564605</v>
      </c>
      <c r="H144" s="23">
        <v>0</v>
      </c>
      <c r="I144" s="23">
        <v>4</v>
      </c>
      <c r="J144" s="23">
        <v>0</v>
      </c>
      <c r="K144" s="23">
        <f t="shared" si="6"/>
        <v>77.395473965564605</v>
      </c>
      <c r="L144" s="23">
        <f t="shared" si="7"/>
        <v>54138.116932683311</v>
      </c>
      <c r="M144" s="23">
        <v>0</v>
      </c>
      <c r="N144" s="23">
        <v>0</v>
      </c>
      <c r="O144" s="23">
        <v>7753.6180000000004</v>
      </c>
      <c r="P144" s="23">
        <f>O144+N144+M144+1</f>
        <v>7754.6180000000004</v>
      </c>
      <c r="Q144" s="23">
        <f>L144/P144</f>
        <v>6.9814034595493046</v>
      </c>
      <c r="R144" s="23">
        <f t="shared" si="8"/>
        <v>3.9748392682561792E-2</v>
      </c>
    </row>
    <row r="145" spans="1:18" x14ac:dyDescent="0.25">
      <c r="A145" s="23" t="s">
        <v>351</v>
      </c>
      <c r="B145" s="23" t="s">
        <v>352</v>
      </c>
      <c r="C145" s="23">
        <v>817.08241665351227</v>
      </c>
      <c r="D145" s="23">
        <v>2</v>
      </c>
      <c r="E145" s="23">
        <v>2</v>
      </c>
      <c r="F145" s="23">
        <v>1</v>
      </c>
      <c r="G145" s="23">
        <v>6.0070824350685879</v>
      </c>
      <c r="H145" s="23">
        <v>4</v>
      </c>
      <c r="I145" s="23">
        <v>4</v>
      </c>
      <c r="J145" s="23">
        <v>0</v>
      </c>
      <c r="K145" s="23">
        <f t="shared" si="6"/>
        <v>9.0070824350685879</v>
      </c>
      <c r="L145" s="23">
        <f t="shared" si="7"/>
        <v>7359.5286830432442</v>
      </c>
      <c r="M145" s="23">
        <v>0</v>
      </c>
      <c r="N145" s="23">
        <v>0</v>
      </c>
      <c r="O145" s="23">
        <v>12336.47</v>
      </c>
      <c r="P145" s="23">
        <f>O145+N145+M145+1</f>
        <v>12337.47</v>
      </c>
      <c r="Q145" s="23">
        <f>L145/P145</f>
        <v>0.59651846635033312</v>
      </c>
      <c r="R145" s="23">
        <f t="shared" si="8"/>
        <v>3.3962584142677868E-3</v>
      </c>
    </row>
    <row r="146" spans="1:18" x14ac:dyDescent="0.25">
      <c r="A146" s="23" t="s">
        <v>305</v>
      </c>
      <c r="B146" s="23" t="s">
        <v>306</v>
      </c>
      <c r="C146" s="23">
        <v>691.80894556159274</v>
      </c>
      <c r="D146" s="23">
        <v>2</v>
      </c>
      <c r="E146" s="23">
        <v>1</v>
      </c>
      <c r="F146" s="23">
        <v>1</v>
      </c>
      <c r="G146" s="23">
        <v>19.435177981908698</v>
      </c>
      <c r="H146" s="23">
        <v>0</v>
      </c>
      <c r="I146" s="23">
        <v>4</v>
      </c>
      <c r="J146" s="23">
        <v>0</v>
      </c>
      <c r="K146" s="23">
        <f t="shared" si="6"/>
        <v>33.435177981908694</v>
      </c>
      <c r="L146" s="23">
        <f t="shared" si="7"/>
        <v>23130.755224328437</v>
      </c>
      <c r="M146" s="23">
        <v>1</v>
      </c>
      <c r="N146" s="23">
        <v>0</v>
      </c>
      <c r="O146" s="23">
        <v>11624.6</v>
      </c>
      <c r="P146" s="23">
        <f>O146+N146+M146+1</f>
        <v>11626.6</v>
      </c>
      <c r="Q146" s="23">
        <f>L146/P146</f>
        <v>1.9894685655590143</v>
      </c>
      <c r="R146" s="23">
        <f t="shared" si="8"/>
        <v>1.1326974329966261E-2</v>
      </c>
    </row>
    <row r="147" spans="1:18" x14ac:dyDescent="0.25">
      <c r="K147" s="23"/>
      <c r="L147" s="23"/>
      <c r="M147" s="23"/>
      <c r="N147" s="23"/>
      <c r="O147" s="23"/>
      <c r="P147" s="23"/>
      <c r="Q147" s="26">
        <f>SUM(Q2:Q146)</f>
        <v>17563.989355001391</v>
      </c>
      <c r="R147" s="26">
        <f>SUM(R2:R146)</f>
        <v>100.00000000000001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E48E9-8B5F-4A10-994C-D3B3988384FB}">
  <dimension ref="A1:R148"/>
  <sheetViews>
    <sheetView topLeftCell="A109" workbookViewId="0">
      <selection activeCell="I117" sqref="I117"/>
    </sheetView>
  </sheetViews>
  <sheetFormatPr defaultRowHeight="15" x14ac:dyDescent="0.25"/>
  <sheetData>
    <row r="1" spans="1:18" x14ac:dyDescent="0.25">
      <c r="A1" s="23" t="s">
        <v>71</v>
      </c>
      <c r="B1" s="23" t="s">
        <v>72</v>
      </c>
      <c r="C1" s="23" t="s">
        <v>73</v>
      </c>
      <c r="D1" s="23" t="s">
        <v>74</v>
      </c>
      <c r="E1" s="23" t="s">
        <v>75</v>
      </c>
      <c r="F1" s="23" t="s">
        <v>76</v>
      </c>
      <c r="G1" s="23" t="s">
        <v>77</v>
      </c>
      <c r="H1" s="23" t="s">
        <v>78</v>
      </c>
      <c r="I1" s="23" t="s">
        <v>79</v>
      </c>
      <c r="J1" s="23" t="s">
        <v>80</v>
      </c>
      <c r="K1" s="24" t="s">
        <v>81</v>
      </c>
      <c r="L1" s="24" t="s">
        <v>82</v>
      </c>
      <c r="M1" s="23" t="s">
        <v>83</v>
      </c>
      <c r="N1" s="23" t="s">
        <v>84</v>
      </c>
      <c r="O1" s="23" t="s">
        <v>85</v>
      </c>
      <c r="P1" s="23" t="s">
        <v>86</v>
      </c>
      <c r="Q1" s="23" t="s">
        <v>87</v>
      </c>
      <c r="R1" s="23" t="s">
        <v>88</v>
      </c>
    </row>
    <row r="2" spans="1:18" x14ac:dyDescent="0.25">
      <c r="A2" s="23" t="s">
        <v>380</v>
      </c>
      <c r="B2" s="23" t="s">
        <v>381</v>
      </c>
      <c r="C2" s="23">
        <v>280.24564410691357</v>
      </c>
      <c r="D2" s="23">
        <v>1</v>
      </c>
      <c r="E2" s="23">
        <v>1</v>
      </c>
      <c r="F2" s="23">
        <v>1</v>
      </c>
      <c r="G2" s="23">
        <v>-4.8240984088084087</v>
      </c>
      <c r="H2" s="23">
        <v>4</v>
      </c>
      <c r="I2" s="23">
        <v>5</v>
      </c>
      <c r="J2" s="23">
        <v>1</v>
      </c>
      <c r="K2" s="23">
        <f>(3*D2)+E2+F2+G2-(3*H2)-I2-J2+10</f>
        <v>-7.8240984088084105</v>
      </c>
      <c r="L2" s="23">
        <f>K2*C2</f>
        <v>-2192.6694981323908</v>
      </c>
      <c r="M2" s="23">
        <v>0</v>
      </c>
      <c r="N2" s="23">
        <v>0</v>
      </c>
      <c r="O2" s="23">
        <v>11365.44</v>
      </c>
      <c r="P2" s="23">
        <f>O2+N2+M2+1</f>
        <v>11366.44</v>
      </c>
      <c r="Q2" s="23">
        <f>L2/P2</f>
        <v>-0.19290732174123038</v>
      </c>
      <c r="R2" s="23">
        <f t="shared" ref="R2:R65" si="0">(Q2/$Q$148)*100</f>
        <v>-9.7991859286971294E-4</v>
      </c>
    </row>
    <row r="3" spans="1:18" x14ac:dyDescent="0.25">
      <c r="A3" s="23" t="s">
        <v>297</v>
      </c>
      <c r="B3" s="23" t="s">
        <v>298</v>
      </c>
      <c r="C3" s="23">
        <v>3051.767640362923</v>
      </c>
      <c r="D3" s="23">
        <v>1</v>
      </c>
      <c r="E3" s="23">
        <v>1</v>
      </c>
      <c r="F3" s="23">
        <v>1</v>
      </c>
      <c r="G3" s="23">
        <v>-5.0085004072804233</v>
      </c>
      <c r="H3" s="23">
        <v>0</v>
      </c>
      <c r="I3" s="23">
        <v>4</v>
      </c>
      <c r="J3" s="23">
        <v>1</v>
      </c>
      <c r="K3" s="23">
        <f t="shared" ref="K3:K8" si="1">(3*D3)+E3+F3+G3-(3*H3)-I3-J3+10</f>
        <v>4.9914995927195767</v>
      </c>
      <c r="L3" s="23">
        <f t="shared" ref="L3:L8" si="2">K3*C3</f>
        <v>15232.896933946313</v>
      </c>
      <c r="M3" s="23">
        <v>0</v>
      </c>
      <c r="N3" s="23">
        <v>0</v>
      </c>
      <c r="O3" s="23">
        <v>15620.51</v>
      </c>
      <c r="P3" s="23">
        <f>O3+N3+M3+1</f>
        <v>15621.51</v>
      </c>
      <c r="Q3" s="23">
        <f>L3/P3</f>
        <v>0.97512320729214474</v>
      </c>
      <c r="R3" s="23">
        <f t="shared" si="0"/>
        <v>4.9533701081916504E-3</v>
      </c>
    </row>
    <row r="4" spans="1:18" x14ac:dyDescent="0.25">
      <c r="A4" s="23" t="s">
        <v>267</v>
      </c>
      <c r="B4" s="23" t="s">
        <v>268</v>
      </c>
      <c r="C4" s="23">
        <v>3467.5439445580209</v>
      </c>
      <c r="D4" s="23">
        <v>1</v>
      </c>
      <c r="E4" s="23">
        <v>2</v>
      </c>
      <c r="F4" s="23">
        <v>1</v>
      </c>
      <c r="G4" s="23">
        <v>3.9392838901253566</v>
      </c>
      <c r="H4" s="23">
        <v>3</v>
      </c>
      <c r="I4" s="23">
        <v>4</v>
      </c>
      <c r="J4" s="23">
        <v>0</v>
      </c>
      <c r="K4" s="23">
        <f t="shared" si="1"/>
        <v>6.9392838901253562</v>
      </c>
      <c r="L4" s="23">
        <f t="shared" si="2"/>
        <v>24062.271832773207</v>
      </c>
      <c r="M4" s="23">
        <v>0</v>
      </c>
      <c r="N4" s="23">
        <v>0</v>
      </c>
      <c r="O4" s="23">
        <v>16998.09</v>
      </c>
      <c r="P4" s="23">
        <f>O4+N4+M4+1</f>
        <v>16999.09</v>
      </c>
      <c r="Q4" s="23">
        <f>L4/P4</f>
        <v>1.4155035259401065</v>
      </c>
      <c r="R4" s="23">
        <f t="shared" si="0"/>
        <v>7.1903866106336799E-3</v>
      </c>
    </row>
    <row r="5" spans="1:18" x14ac:dyDescent="0.25">
      <c r="A5" s="23" t="s">
        <v>325</v>
      </c>
      <c r="B5" s="23" t="s">
        <v>326</v>
      </c>
      <c r="C5" s="23">
        <v>2253.8396335868447</v>
      </c>
      <c r="D5" s="23">
        <v>1</v>
      </c>
      <c r="E5" s="23">
        <v>1</v>
      </c>
      <c r="F5" s="23">
        <v>1</v>
      </c>
      <c r="G5" s="23">
        <v>-5.0085004072804233</v>
      </c>
      <c r="H5" s="23">
        <v>1</v>
      </c>
      <c r="I5" s="23">
        <v>4</v>
      </c>
      <c r="J5" s="23">
        <v>0</v>
      </c>
      <c r="K5" s="23">
        <f t="shared" si="1"/>
        <v>2.9914995927195767</v>
      </c>
      <c r="L5" s="23">
        <f t="shared" si="2"/>
        <v>6742.3603459302858</v>
      </c>
      <c r="M5" s="23">
        <v>0</v>
      </c>
      <c r="N5" s="23">
        <v>0</v>
      </c>
      <c r="O5" s="23">
        <v>13284.23</v>
      </c>
      <c r="P5" s="23">
        <f>O5+N5+M5+1</f>
        <v>13285.23</v>
      </c>
      <c r="Q5" s="23">
        <f>L5/P5</f>
        <v>0.50750798788807461</v>
      </c>
      <c r="R5" s="23">
        <f t="shared" si="0"/>
        <v>2.5780074539033379E-3</v>
      </c>
    </row>
    <row r="6" spans="1:18" x14ac:dyDescent="0.25">
      <c r="A6" s="23" t="s">
        <v>209</v>
      </c>
      <c r="B6" s="23" t="s">
        <v>210</v>
      </c>
      <c r="C6" s="23">
        <v>6649.4135340033836</v>
      </c>
      <c r="D6" s="23">
        <v>1</v>
      </c>
      <c r="E6" s="23">
        <v>0</v>
      </c>
      <c r="F6" s="23">
        <v>1</v>
      </c>
      <c r="G6" s="23">
        <v>24.939655798757506</v>
      </c>
      <c r="H6" s="23">
        <v>0</v>
      </c>
      <c r="I6" s="23">
        <v>4</v>
      </c>
      <c r="J6" s="23">
        <v>0</v>
      </c>
      <c r="K6" s="23">
        <f t="shared" si="1"/>
        <v>34.939655798757506</v>
      </c>
      <c r="L6" s="23">
        <f t="shared" si="2"/>
        <v>232328.22014167797</v>
      </c>
      <c r="M6" s="23">
        <v>0</v>
      </c>
      <c r="N6" s="23">
        <v>0</v>
      </c>
      <c r="O6" s="23">
        <v>11733.88</v>
      </c>
      <c r="P6" s="23">
        <f>O6+N6+M6+1</f>
        <v>11734.88</v>
      </c>
      <c r="Q6" s="23">
        <f>L6/P6</f>
        <v>19.798090831919712</v>
      </c>
      <c r="R6" s="23">
        <f t="shared" si="0"/>
        <v>0.10056910818318113</v>
      </c>
    </row>
    <row r="7" spans="1:18" x14ac:dyDescent="0.25">
      <c r="A7" s="23" t="s">
        <v>317</v>
      </c>
      <c r="B7" s="23" t="s">
        <v>318</v>
      </c>
      <c r="C7" s="23">
        <v>2126.6186610718401</v>
      </c>
      <c r="D7" s="23">
        <v>1</v>
      </c>
      <c r="E7" s="23">
        <v>1</v>
      </c>
      <c r="F7" s="23">
        <v>1</v>
      </c>
      <c r="G7" s="23">
        <v>8.0640477509702038</v>
      </c>
      <c r="H7" s="23">
        <v>0</v>
      </c>
      <c r="I7" s="23">
        <v>4</v>
      </c>
      <c r="J7" s="23">
        <v>1</v>
      </c>
      <c r="K7" s="23">
        <f t="shared" si="1"/>
        <v>18.064047750970204</v>
      </c>
      <c r="L7" s="23">
        <f t="shared" si="2"/>
        <v>38415.341041706037</v>
      </c>
      <c r="M7" s="23">
        <v>0</v>
      </c>
      <c r="N7" s="23">
        <v>0</v>
      </c>
      <c r="O7" s="23">
        <v>13581.9</v>
      </c>
      <c r="P7" s="23">
        <f>O7+N7+M7+1</f>
        <v>13582.9</v>
      </c>
      <c r="Q7" s="23">
        <f>L7/P7</f>
        <v>2.8282134920897626</v>
      </c>
      <c r="R7" s="23">
        <f t="shared" si="0"/>
        <v>1.4366582670311353E-2</v>
      </c>
    </row>
    <row r="8" spans="1:18" x14ac:dyDescent="0.25">
      <c r="A8" s="23" t="s">
        <v>155</v>
      </c>
      <c r="B8" s="23" t="s">
        <v>156</v>
      </c>
      <c r="C8" s="23">
        <v>24015.420612270114</v>
      </c>
      <c r="D8" s="23">
        <v>1</v>
      </c>
      <c r="E8" s="23">
        <v>1</v>
      </c>
      <c r="F8" s="23">
        <v>1</v>
      </c>
      <c r="G8" s="23">
        <v>53.381128819409199</v>
      </c>
      <c r="H8" s="23">
        <v>0</v>
      </c>
      <c r="I8" s="23">
        <v>1</v>
      </c>
      <c r="J8" s="23">
        <v>0</v>
      </c>
      <c r="K8" s="23">
        <f t="shared" si="1"/>
        <v>67.381128819409199</v>
      </c>
      <c r="L8" s="23">
        <f t="shared" si="2"/>
        <v>1618186.1499276676</v>
      </c>
      <c r="M8" s="23">
        <v>0</v>
      </c>
      <c r="N8" s="23">
        <v>0</v>
      </c>
      <c r="O8" s="23">
        <v>15354.32</v>
      </c>
      <c r="P8" s="23">
        <f>O8+N8+M8+1</f>
        <v>15355.32</v>
      </c>
      <c r="Q8" s="23">
        <f>L8/P8</f>
        <v>105.38276961519966</v>
      </c>
      <c r="R8" s="23">
        <f t="shared" si="0"/>
        <v>0.53531682666023084</v>
      </c>
    </row>
    <row r="9" spans="1:18" s="21" customFormat="1" x14ac:dyDescent="0.25">
      <c r="A9" s="25" t="s">
        <v>89</v>
      </c>
      <c r="B9" s="25" t="s">
        <v>90</v>
      </c>
      <c r="C9" s="25">
        <v>36100.558521619016</v>
      </c>
      <c r="D9" s="25">
        <v>2</v>
      </c>
      <c r="E9" s="25">
        <v>0</v>
      </c>
      <c r="F9" s="25">
        <v>1</v>
      </c>
      <c r="G9" s="25">
        <v>118.08592258777236</v>
      </c>
      <c r="H9" s="25">
        <v>0</v>
      </c>
      <c r="I9" s="25">
        <v>1</v>
      </c>
      <c r="J9" s="25">
        <v>1</v>
      </c>
      <c r="K9" s="25">
        <f>(3*D9)+E9+F9+G9-(3*H9)-I9-J9+10</f>
        <v>133.08592258777236</v>
      </c>
      <c r="L9" s="25">
        <f>K9*C9</f>
        <v>4804476.1367835337</v>
      </c>
      <c r="M9" s="25">
        <v>0</v>
      </c>
      <c r="N9" s="25">
        <v>0</v>
      </c>
      <c r="O9" s="25">
        <v>1042.817</v>
      </c>
      <c r="P9" s="25">
        <f>O9+N9+M9+1</f>
        <v>1043.817</v>
      </c>
      <c r="Q9" s="25">
        <f>L9/P9</f>
        <v>4602.7954486117142</v>
      </c>
      <c r="R9" s="25">
        <f t="shared" si="0"/>
        <v>23.380993518333124</v>
      </c>
    </row>
    <row r="10" spans="1:18" x14ac:dyDescent="0.25">
      <c r="A10" s="23" t="s">
        <v>117</v>
      </c>
      <c r="B10" s="23" t="s">
        <v>118</v>
      </c>
      <c r="C10" s="23">
        <v>40430.993614498984</v>
      </c>
      <c r="D10" s="23">
        <v>1</v>
      </c>
      <c r="E10" s="23">
        <v>0</v>
      </c>
      <c r="F10" s="23">
        <v>1</v>
      </c>
      <c r="G10" s="23">
        <v>126.29522887442866</v>
      </c>
      <c r="H10" s="23">
        <v>0</v>
      </c>
      <c r="I10" s="23">
        <v>1</v>
      </c>
      <c r="J10" s="23">
        <v>1</v>
      </c>
      <c r="K10" s="23">
        <f t="shared" ref="K10:K73" si="3">(3*D10)+E10+F10+G10-(3*H10)-I10-J10+10</f>
        <v>138.29522887442866</v>
      </c>
      <c r="L10" s="23">
        <f t="shared" ref="L10:L73" si="4">K10*C10</f>
        <v>5591413.5155377006</v>
      </c>
      <c r="M10" s="23">
        <v>0</v>
      </c>
      <c r="N10" s="23">
        <v>0</v>
      </c>
      <c r="O10" s="23">
        <v>15931.75</v>
      </c>
      <c r="P10" s="23">
        <f>O10+N10+M10+1</f>
        <v>15932.75</v>
      </c>
      <c r="Q10" s="23">
        <f>L10/P10</f>
        <v>350.9383826105161</v>
      </c>
      <c r="R10" s="23">
        <f t="shared" si="0"/>
        <v>1.7826749289120918</v>
      </c>
    </row>
    <row r="11" spans="1:18" x14ac:dyDescent="0.25">
      <c r="A11" s="23" t="s">
        <v>353</v>
      </c>
      <c r="B11" s="23" t="s">
        <v>354</v>
      </c>
      <c r="C11" s="23">
        <v>2473.0857763683725</v>
      </c>
      <c r="D11" s="23">
        <v>1</v>
      </c>
      <c r="E11" s="23">
        <v>1</v>
      </c>
      <c r="F11" s="23">
        <v>1</v>
      </c>
      <c r="G11" s="23">
        <v>13.082995233014852</v>
      </c>
      <c r="H11" s="23">
        <v>4</v>
      </c>
      <c r="I11" s="23">
        <v>4</v>
      </c>
      <c r="J11" s="23">
        <v>0</v>
      </c>
      <c r="K11" s="23">
        <f t="shared" si="3"/>
        <v>12.082995233014852</v>
      </c>
      <c r="L11" s="23">
        <f t="shared" si="4"/>
        <v>29882.28364669588</v>
      </c>
      <c r="M11" s="23">
        <v>0</v>
      </c>
      <c r="N11" s="23">
        <v>0</v>
      </c>
      <c r="O11" s="23">
        <v>13167.62</v>
      </c>
      <c r="P11" s="23">
        <f>O11+N11+M11+1</f>
        <v>13168.62</v>
      </c>
      <c r="Q11" s="23">
        <f>L11/P11</f>
        <v>2.2692038836792223</v>
      </c>
      <c r="R11" s="23">
        <f t="shared" si="0"/>
        <v>1.1526960493558967E-2</v>
      </c>
    </row>
    <row r="12" spans="1:18" x14ac:dyDescent="0.25">
      <c r="A12" s="23" t="s">
        <v>145</v>
      </c>
      <c r="B12" s="23" t="s">
        <v>146</v>
      </c>
      <c r="C12" s="23">
        <v>23721.156280058723</v>
      </c>
      <c r="D12" s="23">
        <v>2</v>
      </c>
      <c r="E12" s="23">
        <v>2</v>
      </c>
      <c r="F12" s="23">
        <v>1</v>
      </c>
      <c r="G12" s="23">
        <v>84.154490541062373</v>
      </c>
      <c r="H12" s="23">
        <v>0</v>
      </c>
      <c r="I12" s="23">
        <v>1</v>
      </c>
      <c r="J12" s="23">
        <v>1</v>
      </c>
      <c r="K12" s="23">
        <f t="shared" si="3"/>
        <v>101.15449054106237</v>
      </c>
      <c r="L12" s="23">
        <f t="shared" si="4"/>
        <v>2399501.4785542623</v>
      </c>
      <c r="M12" s="23">
        <v>1</v>
      </c>
      <c r="N12" s="23">
        <v>0</v>
      </c>
      <c r="O12" s="23">
        <v>15464.67</v>
      </c>
      <c r="P12" s="23">
        <f>O12+N12+M12+1</f>
        <v>15466.67</v>
      </c>
      <c r="Q12" s="23">
        <f>L12/P12</f>
        <v>155.1401483677005</v>
      </c>
      <c r="R12" s="23">
        <f t="shared" si="0"/>
        <v>0.78807125885042595</v>
      </c>
    </row>
    <row r="13" spans="1:18" x14ac:dyDescent="0.25">
      <c r="A13" s="23" t="s">
        <v>163</v>
      </c>
      <c r="B13" s="23" t="s">
        <v>164</v>
      </c>
      <c r="C13" s="23">
        <v>19669.319554563059</v>
      </c>
      <c r="D13" s="23">
        <v>2</v>
      </c>
      <c r="E13" s="23">
        <v>1</v>
      </c>
      <c r="F13" s="23">
        <v>1</v>
      </c>
      <c r="G13" s="23">
        <v>40.295183417076558</v>
      </c>
      <c r="H13" s="23">
        <v>1</v>
      </c>
      <c r="I13" s="23">
        <v>3</v>
      </c>
      <c r="J13" s="23">
        <v>1</v>
      </c>
      <c r="K13" s="23">
        <f t="shared" si="3"/>
        <v>51.295183417076558</v>
      </c>
      <c r="L13" s="23">
        <f t="shared" si="4"/>
        <v>1008941.3542404027</v>
      </c>
      <c r="M13" s="23">
        <v>0</v>
      </c>
      <c r="N13" s="23">
        <v>0</v>
      </c>
      <c r="O13" s="23">
        <v>12388.36</v>
      </c>
      <c r="P13" s="23">
        <f>O13+N13+M13+1</f>
        <v>12389.36</v>
      </c>
      <c r="Q13" s="23">
        <f>L13/P13</f>
        <v>81.436115686395638</v>
      </c>
      <c r="R13" s="23">
        <f t="shared" si="0"/>
        <v>0.4136741061556713</v>
      </c>
    </row>
    <row r="14" spans="1:18" x14ac:dyDescent="0.25">
      <c r="A14" s="23" t="s">
        <v>287</v>
      </c>
      <c r="B14" s="23" t="s">
        <v>288</v>
      </c>
      <c r="C14" s="23">
        <v>495.8537802010552</v>
      </c>
      <c r="D14" s="23">
        <v>2</v>
      </c>
      <c r="E14" s="23">
        <v>1</v>
      </c>
      <c r="F14" s="23">
        <v>1</v>
      </c>
      <c r="G14" s="23">
        <v>50.104556985163583</v>
      </c>
      <c r="H14" s="23">
        <v>1</v>
      </c>
      <c r="I14" s="23">
        <v>4</v>
      </c>
      <c r="J14" s="23">
        <v>1</v>
      </c>
      <c r="K14" s="23">
        <f t="shared" si="3"/>
        <v>60.104556985163583</v>
      </c>
      <c r="L14" s="23">
        <f t="shared" si="4"/>
        <v>29803.0717884031</v>
      </c>
      <c r="M14" s="23">
        <v>0</v>
      </c>
      <c r="N14" s="23">
        <v>0</v>
      </c>
      <c r="O14" s="23">
        <v>9022.9969999999994</v>
      </c>
      <c r="P14" s="23">
        <f>O14+N14+M14+1</f>
        <v>9023.9969999999994</v>
      </c>
      <c r="Q14" s="23">
        <f>L14/P14</f>
        <v>3.3026464645769611</v>
      </c>
      <c r="R14" s="23">
        <f t="shared" si="0"/>
        <v>1.6776577721895163E-2</v>
      </c>
    </row>
    <row r="15" spans="1:18" x14ac:dyDescent="0.25">
      <c r="A15" s="23" t="s">
        <v>273</v>
      </c>
      <c r="B15" s="23" t="s">
        <v>274</v>
      </c>
      <c r="C15" s="23">
        <v>3848.5862030089093</v>
      </c>
      <c r="D15" s="23">
        <v>1</v>
      </c>
      <c r="E15" s="23">
        <v>1</v>
      </c>
      <c r="F15" s="23">
        <v>1</v>
      </c>
      <c r="G15" s="23">
        <v>27.191770598105137</v>
      </c>
      <c r="H15" s="23">
        <v>0</v>
      </c>
      <c r="I15" s="23">
        <v>4</v>
      </c>
      <c r="J15" s="23">
        <v>1</v>
      </c>
      <c r="K15" s="23">
        <f t="shared" si="3"/>
        <v>37.191770598105137</v>
      </c>
      <c r="L15" s="23">
        <f t="shared" si="4"/>
        <v>143135.73518933984</v>
      </c>
      <c r="M15" s="23">
        <v>0</v>
      </c>
      <c r="N15" s="23">
        <v>0</v>
      </c>
      <c r="O15" s="23">
        <v>15134.58</v>
      </c>
      <c r="P15" s="23">
        <f>O15+N15+M15+1</f>
        <v>15135.58</v>
      </c>
      <c r="Q15" s="23">
        <f>L15/P15</f>
        <v>9.4569045381372803</v>
      </c>
      <c r="R15" s="23">
        <f t="shared" si="0"/>
        <v>4.8038594410354289E-2</v>
      </c>
    </row>
    <row r="16" spans="1:18" x14ac:dyDescent="0.25">
      <c r="A16" s="23" t="s">
        <v>121</v>
      </c>
      <c r="B16" s="23" t="s">
        <v>122</v>
      </c>
      <c r="C16" s="23">
        <v>38936.330907716598</v>
      </c>
      <c r="D16" s="23">
        <v>1</v>
      </c>
      <c r="E16" s="23">
        <v>0</v>
      </c>
      <c r="F16" s="23">
        <v>1</v>
      </c>
      <c r="G16" s="23">
        <v>105.77179198944306</v>
      </c>
      <c r="H16" s="23">
        <v>0</v>
      </c>
      <c r="I16" s="23">
        <v>2</v>
      </c>
      <c r="J16" s="23">
        <v>1</v>
      </c>
      <c r="K16" s="23">
        <f t="shared" si="3"/>
        <v>116.77179198944306</v>
      </c>
      <c r="L16" s="23">
        <f t="shared" si="4"/>
        <v>4546665.1335880049</v>
      </c>
      <c r="M16" s="23">
        <v>0</v>
      </c>
      <c r="N16" s="23">
        <v>0</v>
      </c>
      <c r="O16" s="23">
        <v>16734.73</v>
      </c>
      <c r="P16" s="23">
        <f>O16+N16+M16+1</f>
        <v>16735.73</v>
      </c>
      <c r="Q16" s="23">
        <f>L16/P16</f>
        <v>271.67414469449523</v>
      </c>
      <c r="R16" s="23">
        <f t="shared" si="0"/>
        <v>1.380033392124034</v>
      </c>
    </row>
    <row r="17" spans="1:18" x14ac:dyDescent="0.25">
      <c r="A17" s="23" t="s">
        <v>201</v>
      </c>
      <c r="B17" s="23" t="s">
        <v>202</v>
      </c>
      <c r="C17" s="23">
        <v>4187.2328899986587</v>
      </c>
      <c r="D17" s="23">
        <v>2</v>
      </c>
      <c r="E17" s="23">
        <v>1</v>
      </c>
      <c r="F17" s="23">
        <v>1</v>
      </c>
      <c r="G17" s="23">
        <v>62.686360920722187</v>
      </c>
      <c r="H17" s="23">
        <v>0</v>
      </c>
      <c r="I17" s="23">
        <v>4</v>
      </c>
      <c r="J17" s="23">
        <v>1</v>
      </c>
      <c r="K17" s="23">
        <f t="shared" si="3"/>
        <v>75.686360920722194</v>
      </c>
      <c r="L17" s="23">
        <f t="shared" si="4"/>
        <v>316916.41977155715</v>
      </c>
      <c r="M17" s="23">
        <v>1</v>
      </c>
      <c r="N17" s="23">
        <v>0</v>
      </c>
      <c r="O17" s="23">
        <v>14001.13</v>
      </c>
      <c r="P17" s="23">
        <f>O17+N17+M17+1</f>
        <v>14003.13</v>
      </c>
      <c r="Q17" s="23">
        <f>L17/P17</f>
        <v>22.631827296579921</v>
      </c>
      <c r="R17" s="23">
        <f t="shared" si="0"/>
        <v>0.11496374610541782</v>
      </c>
    </row>
    <row r="18" spans="1:18" x14ac:dyDescent="0.25">
      <c r="A18" s="23" t="s">
        <v>339</v>
      </c>
      <c r="B18" s="23" t="s">
        <v>340</v>
      </c>
      <c r="C18" s="23">
        <v>557.22941119290169</v>
      </c>
      <c r="D18" s="23">
        <v>1</v>
      </c>
      <c r="E18" s="23">
        <v>1</v>
      </c>
      <c r="F18" s="23">
        <v>1</v>
      </c>
      <c r="G18" s="23">
        <v>10.367627429084694</v>
      </c>
      <c r="H18" s="23">
        <v>0</v>
      </c>
      <c r="I18" s="23">
        <v>4</v>
      </c>
      <c r="J18" s="23">
        <v>0</v>
      </c>
      <c r="K18" s="23">
        <f t="shared" si="3"/>
        <v>21.367627429084692</v>
      </c>
      <c r="L18" s="23">
        <f t="shared" si="4"/>
        <v>11906.670450898158</v>
      </c>
      <c r="M18" s="23">
        <v>0</v>
      </c>
      <c r="N18" s="23">
        <v>0</v>
      </c>
      <c r="O18" s="23">
        <v>15333.47</v>
      </c>
      <c r="P18" s="23">
        <f>O18+N18+M18+1</f>
        <v>15334.47</v>
      </c>
      <c r="Q18" s="23">
        <f>L18/P18</f>
        <v>0.77646442628262724</v>
      </c>
      <c r="R18" s="23">
        <f t="shared" si="0"/>
        <v>3.9442356109059941E-3</v>
      </c>
    </row>
    <row r="19" spans="1:18" x14ac:dyDescent="0.25">
      <c r="A19" s="23" t="s">
        <v>281</v>
      </c>
      <c r="B19" s="23" t="s">
        <v>282</v>
      </c>
      <c r="C19" s="23">
        <v>1346.0857748004596</v>
      </c>
      <c r="D19" s="23">
        <v>1</v>
      </c>
      <c r="E19" s="23">
        <v>1</v>
      </c>
      <c r="F19" s="23">
        <v>1</v>
      </c>
      <c r="G19" s="23">
        <v>22.68793032645203</v>
      </c>
      <c r="H19" s="23">
        <v>0</v>
      </c>
      <c r="I19" s="23">
        <v>3</v>
      </c>
      <c r="J19" s="23">
        <v>0</v>
      </c>
      <c r="K19" s="23">
        <f t="shared" si="3"/>
        <v>34.687930326452033</v>
      </c>
      <c r="L19" s="23">
        <f t="shared" si="4"/>
        <v>46692.929569706546</v>
      </c>
      <c r="M19" s="23">
        <v>0</v>
      </c>
      <c r="N19" s="23">
        <v>0</v>
      </c>
      <c r="O19" s="23">
        <v>9368.8240000000005</v>
      </c>
      <c r="P19" s="23">
        <f>O19+N19+M19+1</f>
        <v>9369.8240000000005</v>
      </c>
      <c r="Q19" s="23">
        <f>L19/P19</f>
        <v>4.9833304840844974</v>
      </c>
      <c r="R19" s="23">
        <f t="shared" si="0"/>
        <v>2.53140116802789E-2</v>
      </c>
    </row>
    <row r="20" spans="1:18" x14ac:dyDescent="0.25">
      <c r="A20" s="23" t="s">
        <v>261</v>
      </c>
      <c r="B20" s="23" t="s">
        <v>262</v>
      </c>
      <c r="C20" s="23">
        <v>1233.5929737299616</v>
      </c>
      <c r="D20" s="23">
        <v>1</v>
      </c>
      <c r="E20" s="23">
        <v>1</v>
      </c>
      <c r="F20" s="23">
        <v>1</v>
      </c>
      <c r="G20" s="23">
        <v>57.467541254525301</v>
      </c>
      <c r="H20" s="23">
        <v>1</v>
      </c>
      <c r="I20" s="23">
        <v>4</v>
      </c>
      <c r="J20" s="23">
        <v>1</v>
      </c>
      <c r="K20" s="23">
        <f t="shared" si="3"/>
        <v>64.467541254525301</v>
      </c>
      <c r="L20" s="23">
        <f t="shared" si="4"/>
        <v>79526.705925228845</v>
      </c>
      <c r="M20" s="23">
        <v>0</v>
      </c>
      <c r="N20" s="23">
        <v>0</v>
      </c>
      <c r="O20" s="23">
        <v>12976.39</v>
      </c>
      <c r="P20" s="23">
        <f>O20+N20+M20+1</f>
        <v>12977.39</v>
      </c>
      <c r="Q20" s="23">
        <f>L20/P20</f>
        <v>6.1280970923451363</v>
      </c>
      <c r="R20" s="23">
        <f t="shared" si="0"/>
        <v>3.1129125766180595E-2</v>
      </c>
    </row>
    <row r="21" spans="1:18" x14ac:dyDescent="0.25">
      <c r="A21" s="23" t="s">
        <v>255</v>
      </c>
      <c r="B21" s="23" t="s">
        <v>256</v>
      </c>
      <c r="C21" s="23">
        <v>3269.5485275044184</v>
      </c>
      <c r="D21" s="23">
        <v>1</v>
      </c>
      <c r="E21" s="23">
        <v>2</v>
      </c>
      <c r="F21" s="23">
        <v>1</v>
      </c>
      <c r="G21" s="23">
        <v>55.02587618726816</v>
      </c>
      <c r="H21" s="23">
        <v>2</v>
      </c>
      <c r="I21" s="23">
        <v>4</v>
      </c>
      <c r="J21" s="23">
        <v>1</v>
      </c>
      <c r="K21" s="23">
        <f t="shared" si="3"/>
        <v>60.02587618726816</v>
      </c>
      <c r="L21" s="23">
        <f t="shared" si="4"/>
        <v>196257.51510024516</v>
      </c>
      <c r="M21" s="23">
        <v>0</v>
      </c>
      <c r="N21" s="23">
        <v>0</v>
      </c>
      <c r="O21" s="23">
        <v>15764.51</v>
      </c>
      <c r="P21" s="23">
        <f>O21+N21+M21+1</f>
        <v>15765.51</v>
      </c>
      <c r="Q21" s="23">
        <f>L21/P21</f>
        <v>12.4485357657472</v>
      </c>
      <c r="R21" s="23">
        <f t="shared" si="0"/>
        <v>6.3235296310954245E-2</v>
      </c>
    </row>
    <row r="22" spans="1:18" x14ac:dyDescent="0.25">
      <c r="A22" s="23" t="s">
        <v>299</v>
      </c>
      <c r="B22" s="23" t="s">
        <v>300</v>
      </c>
      <c r="C22" s="23">
        <v>5322.2068084777584</v>
      </c>
      <c r="D22" s="23">
        <v>1</v>
      </c>
      <c r="E22" s="23">
        <v>1</v>
      </c>
      <c r="F22" s="23">
        <v>1</v>
      </c>
      <c r="G22" s="23">
        <v>-14.972630683127234</v>
      </c>
      <c r="H22" s="23">
        <v>0</v>
      </c>
      <c r="I22" s="23">
        <v>3</v>
      </c>
      <c r="J22" s="23">
        <v>0</v>
      </c>
      <c r="K22" s="23">
        <f t="shared" si="3"/>
        <v>-2.9726306831272336</v>
      </c>
      <c r="L22" s="23">
        <f t="shared" si="4"/>
        <v>-15820.955260829653</v>
      </c>
      <c r="M22" s="23">
        <v>1</v>
      </c>
      <c r="N22" s="23">
        <v>0</v>
      </c>
      <c r="O22" s="23">
        <v>11068.07</v>
      </c>
      <c r="P22" s="23">
        <f>O22+N22+M22+1</f>
        <v>11070.07</v>
      </c>
      <c r="Q22" s="23">
        <f>L22/P22</f>
        <v>-1.4291648797911534</v>
      </c>
      <c r="R22" s="23">
        <f t="shared" si="0"/>
        <v>-7.2597827046832911E-3</v>
      </c>
    </row>
    <row r="23" spans="1:18" x14ac:dyDescent="0.25">
      <c r="A23" s="23" t="s">
        <v>199</v>
      </c>
      <c r="B23" s="23" t="s">
        <v>200</v>
      </c>
      <c r="C23" s="23">
        <v>5809.1178739655788</v>
      </c>
      <c r="D23" s="23">
        <v>1</v>
      </c>
      <c r="E23" s="23">
        <v>0</v>
      </c>
      <c r="F23" s="23">
        <v>1</v>
      </c>
      <c r="G23" s="23">
        <v>90.689270910189379</v>
      </c>
      <c r="H23" s="23">
        <v>1</v>
      </c>
      <c r="I23" s="23">
        <v>4</v>
      </c>
      <c r="J23" s="23">
        <v>1</v>
      </c>
      <c r="K23" s="23">
        <f t="shared" si="3"/>
        <v>96.689270910189379</v>
      </c>
      <c r="L23" s="23">
        <f t="shared" si="4"/>
        <v>561679.37186508125</v>
      </c>
      <c r="M23" s="23">
        <v>0</v>
      </c>
      <c r="N23" s="23">
        <v>0</v>
      </c>
      <c r="O23" s="23">
        <v>14070.8</v>
      </c>
      <c r="P23" s="23">
        <f>O23+N23+M23+1</f>
        <v>14071.8</v>
      </c>
      <c r="Q23" s="23">
        <f>L23/P23</f>
        <v>39.915246938208419</v>
      </c>
      <c r="R23" s="23">
        <f t="shared" si="0"/>
        <v>0.20275898426605177</v>
      </c>
    </row>
    <row r="24" spans="1:18" x14ac:dyDescent="0.25">
      <c r="A24" s="23" t="s">
        <v>135</v>
      </c>
      <c r="B24" s="23" t="s">
        <v>136</v>
      </c>
      <c r="C24" s="23">
        <v>31157.034873699129</v>
      </c>
      <c r="D24" s="23">
        <v>2</v>
      </c>
      <c r="E24" s="23">
        <v>1</v>
      </c>
      <c r="F24" s="23">
        <v>1</v>
      </c>
      <c r="G24" s="23">
        <v>16.51969111605526</v>
      </c>
      <c r="H24" s="23">
        <v>0</v>
      </c>
      <c r="I24" s="23">
        <v>3</v>
      </c>
      <c r="J24" s="23">
        <v>0</v>
      </c>
      <c r="K24" s="23">
        <f t="shared" si="3"/>
        <v>31.51969111605526</v>
      </c>
      <c r="L24" s="23">
        <f t="shared" si="4"/>
        <v>982060.11531115836</v>
      </c>
      <c r="M24" s="23">
        <v>0</v>
      </c>
      <c r="N24" s="23">
        <v>0</v>
      </c>
      <c r="O24" s="23">
        <v>5727.2539999999999</v>
      </c>
      <c r="P24" s="23">
        <f>O24+N24+M24+1</f>
        <v>5728.2539999999999</v>
      </c>
      <c r="Q24" s="23">
        <f>L24/P24</f>
        <v>171.44144015107543</v>
      </c>
      <c r="R24" s="23">
        <f t="shared" si="0"/>
        <v>0.87087754511337623</v>
      </c>
    </row>
    <row r="25" spans="1:18" x14ac:dyDescent="0.25">
      <c r="A25" s="23" t="s">
        <v>243</v>
      </c>
      <c r="B25" s="23" t="s">
        <v>244</v>
      </c>
      <c r="C25" s="23">
        <v>4370.6390758724392</v>
      </c>
      <c r="D25" s="23">
        <v>1</v>
      </c>
      <c r="E25" s="23">
        <v>1</v>
      </c>
      <c r="F25" s="23">
        <v>1</v>
      </c>
      <c r="G25" s="23">
        <v>40.261936943633188</v>
      </c>
      <c r="H25" s="23">
        <v>0</v>
      </c>
      <c r="I25" s="23">
        <v>3</v>
      </c>
      <c r="J25" s="23">
        <v>1</v>
      </c>
      <c r="K25" s="23">
        <f t="shared" si="3"/>
        <v>51.261936943633188</v>
      </c>
      <c r="L25" s="23">
        <f t="shared" si="4"/>
        <v>224047.42471075221</v>
      </c>
      <c r="M25" s="23">
        <v>0</v>
      </c>
      <c r="N25" s="23">
        <v>0</v>
      </c>
      <c r="O25" s="23">
        <v>15357.47</v>
      </c>
      <c r="P25" s="23">
        <f>O25+N25+M25+1</f>
        <v>15358.47</v>
      </c>
      <c r="Q25" s="23">
        <f>L25/P25</f>
        <v>14.587873968614856</v>
      </c>
      <c r="R25" s="23">
        <f t="shared" si="0"/>
        <v>7.4102573211095007E-2</v>
      </c>
    </row>
    <row r="26" spans="1:18" x14ac:dyDescent="0.25">
      <c r="A26" s="23" t="s">
        <v>349</v>
      </c>
      <c r="B26" s="23" t="s">
        <v>350</v>
      </c>
      <c r="C26" s="23">
        <v>422.47993797523691</v>
      </c>
      <c r="D26" s="23">
        <v>1</v>
      </c>
      <c r="E26" s="23">
        <v>1</v>
      </c>
      <c r="F26" s="23">
        <v>1</v>
      </c>
      <c r="G26" s="23">
        <v>15.280021726895541</v>
      </c>
      <c r="H26" s="23">
        <v>0</v>
      </c>
      <c r="I26" s="23">
        <v>4</v>
      </c>
      <c r="J26" s="23">
        <v>0</v>
      </c>
      <c r="K26" s="23">
        <f t="shared" si="3"/>
        <v>26.280021726895541</v>
      </c>
      <c r="L26" s="23">
        <f t="shared" si="4"/>
        <v>11102.781949166707</v>
      </c>
      <c r="M26" s="23">
        <v>0</v>
      </c>
      <c r="N26" s="23">
        <v>0</v>
      </c>
      <c r="O26" s="23">
        <v>16141.25</v>
      </c>
      <c r="P26" s="23">
        <f>O26+N26+M26+1</f>
        <v>16142.25</v>
      </c>
      <c r="Q26" s="23">
        <f>L26/P26</f>
        <v>0.68780882151910094</v>
      </c>
      <c r="R26" s="23">
        <f t="shared" si="0"/>
        <v>3.4938883939847815E-3</v>
      </c>
    </row>
    <row r="27" spans="1:18" x14ac:dyDescent="0.25">
      <c r="A27" s="23" t="s">
        <v>363</v>
      </c>
      <c r="B27" s="23" t="s">
        <v>364</v>
      </c>
      <c r="C27" s="23">
        <v>154.92453279152551</v>
      </c>
      <c r="D27" s="23">
        <v>2</v>
      </c>
      <c r="E27" s="23">
        <v>2</v>
      </c>
      <c r="F27" s="23">
        <v>1</v>
      </c>
      <c r="G27" s="23">
        <v>29.997480339008931</v>
      </c>
      <c r="H27" s="23">
        <v>1</v>
      </c>
      <c r="I27" s="23">
        <v>4</v>
      </c>
      <c r="J27" s="23">
        <v>0</v>
      </c>
      <c r="K27" s="23">
        <f t="shared" si="3"/>
        <v>41.997480339008931</v>
      </c>
      <c r="L27" s="23">
        <f t="shared" si="4"/>
        <v>6506.4400199422371</v>
      </c>
      <c r="M27" s="23">
        <v>0</v>
      </c>
      <c r="N27" s="23">
        <v>0</v>
      </c>
      <c r="O27" s="23">
        <v>12441.86</v>
      </c>
      <c r="P27" s="23">
        <f>O27+N27+M27+1</f>
        <v>12442.86</v>
      </c>
      <c r="Q27" s="23">
        <f>L27/P27</f>
        <v>0.52290550725012075</v>
      </c>
      <c r="R27" s="23">
        <f t="shared" si="0"/>
        <v>2.6562228133347448E-3</v>
      </c>
    </row>
    <row r="28" spans="1:18" x14ac:dyDescent="0.25">
      <c r="A28" s="23" t="s">
        <v>341</v>
      </c>
      <c r="B28" s="23" t="s">
        <v>342</v>
      </c>
      <c r="C28" s="23">
        <v>537.84247966687622</v>
      </c>
      <c r="D28" s="23">
        <v>2</v>
      </c>
      <c r="E28" s="23">
        <v>1</v>
      </c>
      <c r="F28" s="23">
        <v>1</v>
      </c>
      <c r="G28" s="23">
        <v>9.3182826541918669</v>
      </c>
      <c r="H28" s="23">
        <v>2</v>
      </c>
      <c r="I28" s="23">
        <v>4</v>
      </c>
      <c r="J28" s="23">
        <v>0</v>
      </c>
      <c r="K28" s="23">
        <f t="shared" si="3"/>
        <v>17.318282654191869</v>
      </c>
      <c r="L28" s="23">
        <f t="shared" si="4"/>
        <v>9314.508086302405</v>
      </c>
      <c r="M28" s="23">
        <v>1</v>
      </c>
      <c r="N28" s="23">
        <v>0</v>
      </c>
      <c r="O28" s="23">
        <v>14448.03</v>
      </c>
      <c r="P28" s="23">
        <f>O28+N28+M28+1</f>
        <v>14450.03</v>
      </c>
      <c r="Q28" s="23">
        <f>L28/P28</f>
        <v>0.64460129745768036</v>
      </c>
      <c r="R28" s="23">
        <f t="shared" si="0"/>
        <v>3.2744055055309827E-3</v>
      </c>
    </row>
    <row r="29" spans="1:18" x14ac:dyDescent="0.25">
      <c r="A29" s="23" t="s">
        <v>233</v>
      </c>
      <c r="B29" s="23" t="s">
        <v>234</v>
      </c>
      <c r="C29" s="23">
        <v>965.36868827810451</v>
      </c>
      <c r="D29" s="23">
        <v>2</v>
      </c>
      <c r="E29" s="23">
        <v>0</v>
      </c>
      <c r="F29" s="23">
        <v>1</v>
      </c>
      <c r="G29" s="23">
        <v>214.22593787956026</v>
      </c>
      <c r="H29" s="23">
        <v>1</v>
      </c>
      <c r="I29" s="23">
        <v>1</v>
      </c>
      <c r="J29" s="23">
        <v>1</v>
      </c>
      <c r="K29" s="23">
        <f t="shared" si="3"/>
        <v>226.22593787956026</v>
      </c>
      <c r="L29" s="23">
        <f t="shared" si="4"/>
        <v>218391.43690527504</v>
      </c>
      <c r="M29" s="23">
        <v>1</v>
      </c>
      <c r="N29" s="23">
        <v>0</v>
      </c>
      <c r="O29" s="23">
        <v>16123</v>
      </c>
      <c r="P29" s="23">
        <f>O29+N29+M29+1</f>
        <v>16125</v>
      </c>
      <c r="Q29" s="23">
        <f>L29/P29</f>
        <v>13.543655001877521</v>
      </c>
      <c r="R29" s="23">
        <f t="shared" si="0"/>
        <v>6.8798214769450583E-2</v>
      </c>
    </row>
    <row r="30" spans="1:18" x14ac:dyDescent="0.25">
      <c r="A30" s="23" t="s">
        <v>139</v>
      </c>
      <c r="B30" s="23" t="s">
        <v>140</v>
      </c>
      <c r="C30" s="23">
        <v>40243.552283714082</v>
      </c>
      <c r="D30" s="23">
        <v>1</v>
      </c>
      <c r="E30" s="23">
        <v>1</v>
      </c>
      <c r="F30" s="23">
        <v>1</v>
      </c>
      <c r="G30" s="23">
        <v>74.943471929806009</v>
      </c>
      <c r="H30" s="23">
        <v>0</v>
      </c>
      <c r="I30" s="23">
        <v>3</v>
      </c>
      <c r="J30" s="23">
        <v>0</v>
      </c>
      <c r="K30" s="23">
        <f t="shared" si="3"/>
        <v>86.943471929806009</v>
      </c>
      <c r="L30" s="23">
        <f t="shared" si="4"/>
        <v>3498914.1583347758</v>
      </c>
      <c r="M30" s="23">
        <v>0</v>
      </c>
      <c r="N30" s="23">
        <v>0</v>
      </c>
      <c r="O30" s="23">
        <v>17648.86</v>
      </c>
      <c r="P30" s="23">
        <f>O30+N30+M30+1</f>
        <v>17649.86</v>
      </c>
      <c r="Q30" s="23">
        <f>L30/P30</f>
        <v>198.24033495646853</v>
      </c>
      <c r="R30" s="23">
        <f t="shared" si="0"/>
        <v>1.0070089010988734</v>
      </c>
    </row>
    <row r="31" spans="1:18" x14ac:dyDescent="0.25">
      <c r="A31" s="23" t="s">
        <v>361</v>
      </c>
      <c r="B31" s="23" t="s">
        <v>362</v>
      </c>
      <c r="C31" s="23">
        <v>357.08300327142075</v>
      </c>
      <c r="D31" s="23">
        <v>1</v>
      </c>
      <c r="E31" s="23">
        <v>1</v>
      </c>
      <c r="F31" s="23">
        <v>1</v>
      </c>
      <c r="G31" s="23">
        <v>18.075267435677571</v>
      </c>
      <c r="H31" s="23">
        <v>3</v>
      </c>
      <c r="I31" s="23">
        <v>4</v>
      </c>
      <c r="J31" s="23">
        <v>0</v>
      </c>
      <c r="K31" s="23">
        <f t="shared" si="3"/>
        <v>20.075267435677571</v>
      </c>
      <c r="L31" s="23">
        <f t="shared" si="4"/>
        <v>7168.5367874087005</v>
      </c>
      <c r="M31" s="23">
        <v>0</v>
      </c>
      <c r="N31" s="23">
        <v>0</v>
      </c>
      <c r="O31" s="23">
        <v>13906.59</v>
      </c>
      <c r="P31" s="23">
        <f>O31+N31+M31+1</f>
        <v>13907.59</v>
      </c>
      <c r="Q31" s="23">
        <f>L31/P31</f>
        <v>0.51544061820981923</v>
      </c>
      <c r="R31" s="23">
        <f t="shared" si="0"/>
        <v>2.6183031351272312E-3</v>
      </c>
    </row>
    <row r="32" spans="1:18" x14ac:dyDescent="0.25">
      <c r="A32" s="23" t="s">
        <v>173</v>
      </c>
      <c r="B32" s="23" t="s">
        <v>174</v>
      </c>
      <c r="C32" s="23">
        <v>9500.8351620276098</v>
      </c>
      <c r="D32" s="23">
        <v>1</v>
      </c>
      <c r="E32" s="23">
        <v>1</v>
      </c>
      <c r="F32" s="23">
        <v>1</v>
      </c>
      <c r="G32" s="23">
        <v>78.720395761501436</v>
      </c>
      <c r="H32" s="23">
        <v>0</v>
      </c>
      <c r="I32" s="23">
        <v>2</v>
      </c>
      <c r="J32" s="23">
        <v>1</v>
      </c>
      <c r="K32" s="23">
        <f t="shared" si="3"/>
        <v>90.720395761501436</v>
      </c>
      <c r="L32" s="23">
        <f t="shared" si="4"/>
        <v>861919.52596393344</v>
      </c>
      <c r="M32" s="23">
        <v>0</v>
      </c>
      <c r="N32" s="23">
        <v>0</v>
      </c>
      <c r="O32" s="23">
        <v>11326.56</v>
      </c>
      <c r="P32" s="23">
        <f>O32+N32+M32+1</f>
        <v>11327.56</v>
      </c>
      <c r="Q32" s="23">
        <f>L32/P32</f>
        <v>76.090484267038391</v>
      </c>
      <c r="R32" s="23">
        <f t="shared" si="0"/>
        <v>0.38651970075947062</v>
      </c>
    </row>
    <row r="33" spans="1:18" x14ac:dyDescent="0.25">
      <c r="A33" s="23" t="s">
        <v>197</v>
      </c>
      <c r="B33" s="23" t="s">
        <v>198</v>
      </c>
      <c r="C33" s="23">
        <v>2082.1833625010204</v>
      </c>
      <c r="D33" s="23">
        <v>1</v>
      </c>
      <c r="E33" s="23">
        <v>0</v>
      </c>
      <c r="F33" s="23">
        <v>1</v>
      </c>
      <c r="G33" s="23">
        <v>132.65749350123085</v>
      </c>
      <c r="H33" s="23">
        <v>1</v>
      </c>
      <c r="I33" s="23">
        <v>4</v>
      </c>
      <c r="J33" s="23">
        <v>0</v>
      </c>
      <c r="K33" s="23">
        <f t="shared" si="3"/>
        <v>139.65749350123085</v>
      </c>
      <c r="L33" s="23">
        <f t="shared" si="4"/>
        <v>290792.50941685727</v>
      </c>
      <c r="M33" s="23">
        <v>0</v>
      </c>
      <c r="N33" s="23">
        <v>0</v>
      </c>
      <c r="O33" s="23">
        <v>9018.3070000000007</v>
      </c>
      <c r="P33" s="23">
        <f>O33+N33+M33+1</f>
        <v>9019.3070000000007</v>
      </c>
      <c r="Q33" s="23">
        <f>L33/P33</f>
        <v>32.241114468867423</v>
      </c>
      <c r="R33" s="23">
        <f t="shared" si="0"/>
        <v>0.16377640432572207</v>
      </c>
    </row>
    <row r="34" spans="1:18" x14ac:dyDescent="0.25">
      <c r="A34" s="23" t="s">
        <v>245</v>
      </c>
      <c r="B34" s="23" t="s">
        <v>246</v>
      </c>
      <c r="C34" s="23">
        <v>3709.0769144106303</v>
      </c>
      <c r="D34" s="23">
        <v>1</v>
      </c>
      <c r="E34" s="23">
        <v>1</v>
      </c>
      <c r="F34" s="23">
        <v>1</v>
      </c>
      <c r="G34" s="23">
        <v>51.683532857120909</v>
      </c>
      <c r="H34" s="23">
        <v>3</v>
      </c>
      <c r="I34" s="23">
        <v>4</v>
      </c>
      <c r="J34" s="23">
        <v>1</v>
      </c>
      <c r="K34" s="23">
        <f t="shared" si="3"/>
        <v>52.683532857120909</v>
      </c>
      <c r="L34" s="23">
        <f t="shared" si="4"/>
        <v>195407.27548994106</v>
      </c>
      <c r="M34" s="23">
        <v>0</v>
      </c>
      <c r="N34" s="23">
        <v>0</v>
      </c>
      <c r="O34" s="23">
        <v>14362.09</v>
      </c>
      <c r="P34" s="23">
        <f>O34+N34+M34+1</f>
        <v>14363.09</v>
      </c>
      <c r="Q34" s="23">
        <f>L34/P34</f>
        <v>13.604821489661422</v>
      </c>
      <c r="R34" s="23">
        <f t="shared" si="0"/>
        <v>6.9108924482793571E-2</v>
      </c>
    </row>
    <row r="35" spans="1:18" x14ac:dyDescent="0.25">
      <c r="A35" s="23" t="s">
        <v>313</v>
      </c>
      <c r="B35" s="23" t="s">
        <v>314</v>
      </c>
      <c r="C35" s="23">
        <v>640.74301404599021</v>
      </c>
      <c r="D35" s="23">
        <v>3</v>
      </c>
      <c r="E35" s="23">
        <v>1</v>
      </c>
      <c r="F35" s="23">
        <v>1</v>
      </c>
      <c r="G35" s="23">
        <v>11.626238905213985</v>
      </c>
      <c r="H35" s="23">
        <v>1</v>
      </c>
      <c r="I35" s="23">
        <v>4</v>
      </c>
      <c r="J35" s="23">
        <v>0</v>
      </c>
      <c r="K35" s="23">
        <f t="shared" si="3"/>
        <v>25.626238905213985</v>
      </c>
      <c r="L35" s="23">
        <f t="shared" si="4"/>
        <v>16419.833554789424</v>
      </c>
      <c r="M35" s="23">
        <v>0</v>
      </c>
      <c r="N35" s="23">
        <v>0</v>
      </c>
      <c r="O35" s="23">
        <v>10666.36</v>
      </c>
      <c r="P35" s="23">
        <f>O35+N35+M35+1</f>
        <v>10667.36</v>
      </c>
      <c r="Q35" s="23">
        <f>L35/P35</f>
        <v>1.5392593439041546</v>
      </c>
      <c r="R35" s="23">
        <f t="shared" si="0"/>
        <v>7.8190337034663993E-3</v>
      </c>
    </row>
    <row r="36" spans="1:18" x14ac:dyDescent="0.25">
      <c r="A36" s="23" t="s">
        <v>309</v>
      </c>
      <c r="B36" s="23" t="s">
        <v>310</v>
      </c>
      <c r="C36" s="23">
        <v>2144.8349428807442</v>
      </c>
      <c r="D36" s="23">
        <v>1</v>
      </c>
      <c r="E36" s="23">
        <v>1</v>
      </c>
      <c r="F36" s="23">
        <v>1</v>
      </c>
      <c r="G36" s="23">
        <v>-8.2790283480928117</v>
      </c>
      <c r="H36" s="23">
        <v>2</v>
      </c>
      <c r="I36" s="23">
        <v>4</v>
      </c>
      <c r="J36" s="23">
        <v>0</v>
      </c>
      <c r="K36" s="23">
        <f t="shared" si="3"/>
        <v>-3.2790283480928117</v>
      </c>
      <c r="L36" s="23">
        <f t="shared" si="4"/>
        <v>-7032.974579685987</v>
      </c>
      <c r="M36" s="23">
        <v>0</v>
      </c>
      <c r="N36" s="23">
        <v>0</v>
      </c>
      <c r="O36" s="23">
        <v>13516.93</v>
      </c>
      <c r="P36" s="23">
        <f>O36+N36+M36+1</f>
        <v>13517.93</v>
      </c>
      <c r="Q36" s="23">
        <f>L36/P36</f>
        <v>-0.52027008422783572</v>
      </c>
      <c r="R36" s="23">
        <f t="shared" si="0"/>
        <v>-2.6428355556801174E-3</v>
      </c>
    </row>
    <row r="37" spans="1:18" x14ac:dyDescent="0.25">
      <c r="A37" s="23" t="s">
        <v>215</v>
      </c>
      <c r="B37" s="23" t="s">
        <v>216</v>
      </c>
      <c r="C37" s="23">
        <v>5228.0254128650658</v>
      </c>
      <c r="D37" s="23">
        <v>1</v>
      </c>
      <c r="E37" s="23">
        <v>1</v>
      </c>
      <c r="F37" s="23">
        <v>1</v>
      </c>
      <c r="G37" s="23">
        <v>43.960686061302482</v>
      </c>
      <c r="H37" s="23">
        <v>0</v>
      </c>
      <c r="I37" s="23">
        <v>3</v>
      </c>
      <c r="J37" s="23">
        <v>1</v>
      </c>
      <c r="K37" s="23">
        <f t="shared" si="3"/>
        <v>54.960686061302482</v>
      </c>
      <c r="L37" s="23">
        <f t="shared" si="4"/>
        <v>287335.86343698821</v>
      </c>
      <c r="M37" s="23">
        <v>0</v>
      </c>
      <c r="N37" s="23">
        <v>0</v>
      </c>
      <c r="O37" s="23">
        <v>13975.59</v>
      </c>
      <c r="P37" s="23">
        <f>O37+N37+M37+1</f>
        <v>13976.59</v>
      </c>
      <c r="Q37" s="23">
        <f>L37/P37</f>
        <v>20.558366771650896</v>
      </c>
      <c r="R37" s="23">
        <f t="shared" si="0"/>
        <v>0.10443111052881242</v>
      </c>
    </row>
    <row r="38" spans="1:18" x14ac:dyDescent="0.25">
      <c r="A38" s="23" t="s">
        <v>311</v>
      </c>
      <c r="B38" s="23" t="s">
        <v>312</v>
      </c>
      <c r="C38" s="23">
        <v>962.91842504167005</v>
      </c>
      <c r="D38" s="23">
        <v>1</v>
      </c>
      <c r="E38" s="23">
        <v>1</v>
      </c>
      <c r="F38" s="23">
        <v>1</v>
      </c>
      <c r="G38" s="23">
        <v>17.579663443171118</v>
      </c>
      <c r="H38" s="23">
        <v>1</v>
      </c>
      <c r="I38" s="23">
        <v>4</v>
      </c>
      <c r="J38" s="23">
        <v>0</v>
      </c>
      <c r="K38" s="23">
        <f t="shared" si="3"/>
        <v>25.579663443171118</v>
      </c>
      <c r="L38" s="23">
        <f t="shared" si="4"/>
        <v>24631.129235794317</v>
      </c>
      <c r="M38" s="23">
        <v>0</v>
      </c>
      <c r="N38" s="23">
        <v>0</v>
      </c>
      <c r="O38" s="23">
        <v>15925.08</v>
      </c>
      <c r="P38" s="23">
        <f>O38+N38+M38+1</f>
        <v>15926.08</v>
      </c>
      <c r="Q38" s="23">
        <f>L38/P38</f>
        <v>1.5465908268572253</v>
      </c>
      <c r="R38" s="23">
        <f t="shared" si="0"/>
        <v>7.8562757137445698E-3</v>
      </c>
    </row>
    <row r="39" spans="1:18" x14ac:dyDescent="0.25">
      <c r="A39" s="23" t="s">
        <v>115</v>
      </c>
      <c r="B39" s="23" t="s">
        <v>116</v>
      </c>
      <c r="C39" s="23">
        <v>26455.132367919701</v>
      </c>
      <c r="D39" s="23">
        <v>2</v>
      </c>
      <c r="E39" s="23">
        <v>1</v>
      </c>
      <c r="F39" s="23">
        <v>1</v>
      </c>
      <c r="G39" s="23">
        <v>354.28500970474192</v>
      </c>
      <c r="H39" s="23">
        <v>0</v>
      </c>
      <c r="I39" s="23">
        <v>3</v>
      </c>
      <c r="J39" s="23">
        <v>1</v>
      </c>
      <c r="K39" s="23">
        <f t="shared" si="3"/>
        <v>368.28500970474192</v>
      </c>
      <c r="L39" s="23">
        <f t="shared" si="4"/>
        <v>9743028.6808595397</v>
      </c>
      <c r="M39" s="23">
        <v>0</v>
      </c>
      <c r="N39" s="23">
        <v>0</v>
      </c>
      <c r="O39" s="23">
        <v>14305.42</v>
      </c>
      <c r="P39" s="23">
        <f>O39+N39+M39+1</f>
        <v>14306.42</v>
      </c>
      <c r="Q39" s="23">
        <f>L39/P39</f>
        <v>681.02493012644254</v>
      </c>
      <c r="R39" s="23">
        <f t="shared" si="0"/>
        <v>3.4594280051946038</v>
      </c>
    </row>
    <row r="40" spans="1:18" x14ac:dyDescent="0.25">
      <c r="A40" s="23" t="s">
        <v>183</v>
      </c>
      <c r="B40" s="23" t="s">
        <v>184</v>
      </c>
      <c r="C40" s="23">
        <v>15159.14114565753</v>
      </c>
      <c r="D40" s="23">
        <v>1</v>
      </c>
      <c r="E40" s="23">
        <v>1</v>
      </c>
      <c r="F40" s="23">
        <v>1</v>
      </c>
      <c r="G40" s="23">
        <v>46.829702112638508</v>
      </c>
      <c r="H40" s="23">
        <v>0</v>
      </c>
      <c r="I40" s="23">
        <v>3</v>
      </c>
      <c r="J40" s="23">
        <v>1</v>
      </c>
      <c r="K40" s="23">
        <f t="shared" si="3"/>
        <v>57.829702112638508</v>
      </c>
      <c r="L40" s="23">
        <f t="shared" si="4"/>
        <v>876648.61673681659</v>
      </c>
      <c r="M40" s="23">
        <v>0</v>
      </c>
      <c r="N40" s="23">
        <v>0</v>
      </c>
      <c r="O40" s="23">
        <v>16054.59</v>
      </c>
      <c r="P40" s="23">
        <f>O40+N40+M40+1</f>
        <v>16055.59</v>
      </c>
      <c r="Q40" s="23">
        <f>L40/P40</f>
        <v>54.600834770744434</v>
      </c>
      <c r="R40" s="23">
        <f t="shared" si="0"/>
        <v>0.27735791827451417</v>
      </c>
    </row>
    <row r="41" spans="1:18" x14ac:dyDescent="0.25">
      <c r="A41" s="23" t="s">
        <v>99</v>
      </c>
      <c r="B41" s="23" t="s">
        <v>100</v>
      </c>
      <c r="C41" s="23">
        <v>52041.002972888877</v>
      </c>
      <c r="D41" s="23">
        <v>1</v>
      </c>
      <c r="E41" s="23">
        <v>0</v>
      </c>
      <c r="F41" s="23">
        <v>1</v>
      </c>
      <c r="G41" s="23">
        <v>194.77326198822973</v>
      </c>
      <c r="H41" s="23">
        <v>0</v>
      </c>
      <c r="I41" s="23">
        <v>1</v>
      </c>
      <c r="J41" s="23">
        <v>1</v>
      </c>
      <c r="K41" s="23">
        <f t="shared" si="3"/>
        <v>206.77326198822973</v>
      </c>
      <c r="L41" s="23">
        <f t="shared" si="4"/>
        <v>10760687.941843394</v>
      </c>
      <c r="M41" s="23">
        <v>0</v>
      </c>
      <c r="N41" s="23">
        <v>0</v>
      </c>
      <c r="O41" s="23">
        <v>16052.43</v>
      </c>
      <c r="P41" s="23">
        <f>O41+N41+M41+1</f>
        <v>16053.43</v>
      </c>
      <c r="Q41" s="23">
        <f>L41/P41</f>
        <v>670.30459794843807</v>
      </c>
      <c r="R41" s="23">
        <f t="shared" si="0"/>
        <v>3.4049715297837957</v>
      </c>
    </row>
    <row r="42" spans="1:18" x14ac:dyDescent="0.25">
      <c r="A42" s="23" t="s">
        <v>291</v>
      </c>
      <c r="B42" s="23" t="s">
        <v>292</v>
      </c>
      <c r="C42" s="23">
        <v>974.56423741805531</v>
      </c>
      <c r="D42" s="23">
        <v>1</v>
      </c>
      <c r="E42" s="23">
        <v>1</v>
      </c>
      <c r="F42" s="23">
        <v>1</v>
      </c>
      <c r="G42" s="23">
        <v>24.129712027516558</v>
      </c>
      <c r="H42" s="23">
        <v>2</v>
      </c>
      <c r="I42" s="23">
        <v>4</v>
      </c>
      <c r="J42" s="23">
        <v>0</v>
      </c>
      <c r="K42" s="23">
        <f t="shared" si="3"/>
        <v>29.129712027516558</v>
      </c>
      <c r="L42" s="23">
        <f t="shared" si="4"/>
        <v>28388.775588304226</v>
      </c>
      <c r="M42" s="23">
        <v>0</v>
      </c>
      <c r="N42" s="23">
        <v>0</v>
      </c>
      <c r="O42" s="23">
        <v>12204.34</v>
      </c>
      <c r="P42" s="23">
        <f>O42+N42+M42+1</f>
        <v>12205.34</v>
      </c>
      <c r="Q42" s="23">
        <f>L42/P42</f>
        <v>2.3259307473863267</v>
      </c>
      <c r="R42" s="23">
        <f t="shared" si="0"/>
        <v>1.1815118081150921E-2</v>
      </c>
    </row>
    <row r="43" spans="1:18" x14ac:dyDescent="0.25">
      <c r="A43" s="23" t="s">
        <v>213</v>
      </c>
      <c r="B43" s="23" t="s">
        <v>214</v>
      </c>
      <c r="C43" s="23">
        <v>5627.0728218669929</v>
      </c>
      <c r="D43" s="23">
        <v>1</v>
      </c>
      <c r="E43" s="23">
        <v>1</v>
      </c>
      <c r="F43" s="23">
        <v>1</v>
      </c>
      <c r="G43" s="23">
        <v>46.987540782122906</v>
      </c>
      <c r="H43" s="23">
        <v>2</v>
      </c>
      <c r="I43" s="23">
        <v>3</v>
      </c>
      <c r="J43" s="23">
        <v>1</v>
      </c>
      <c r="K43" s="23">
        <f t="shared" si="3"/>
        <v>51.987540782122906</v>
      </c>
      <c r="L43" s="23">
        <f t="shared" si="4"/>
        <v>292537.67781078571</v>
      </c>
      <c r="M43" s="23">
        <v>1</v>
      </c>
      <c r="N43" s="23">
        <v>0</v>
      </c>
      <c r="O43" s="23">
        <v>16268.13</v>
      </c>
      <c r="P43" s="23">
        <f>O43+N43+M43+1</f>
        <v>16270.13</v>
      </c>
      <c r="Q43" s="23">
        <f>L43/P43</f>
        <v>17.980045507367532</v>
      </c>
      <c r="R43" s="23">
        <f t="shared" si="0"/>
        <v>9.1333914826454532E-2</v>
      </c>
    </row>
    <row r="44" spans="1:18" x14ac:dyDescent="0.25">
      <c r="A44" s="23" t="s">
        <v>237</v>
      </c>
      <c r="B44" s="23" t="s">
        <v>238</v>
      </c>
      <c r="C44" s="23">
        <v>3817.9779141531185</v>
      </c>
      <c r="D44" s="23">
        <v>1</v>
      </c>
      <c r="E44" s="23">
        <v>1</v>
      </c>
      <c r="F44" s="23">
        <v>1</v>
      </c>
      <c r="G44" s="23">
        <v>38.33231928004485</v>
      </c>
      <c r="H44" s="23">
        <v>0</v>
      </c>
      <c r="I44" s="23">
        <v>4</v>
      </c>
      <c r="J44" s="23">
        <v>0</v>
      </c>
      <c r="K44" s="23">
        <f t="shared" si="3"/>
        <v>49.33231928004485</v>
      </c>
      <c r="L44" s="23">
        <f t="shared" si="4"/>
        <v>188349.7054651613</v>
      </c>
      <c r="M44" s="23">
        <v>0</v>
      </c>
      <c r="N44" s="23">
        <v>0</v>
      </c>
      <c r="O44" s="23">
        <v>15779.06</v>
      </c>
      <c r="P44" s="23">
        <f>O44+N44+M44+1</f>
        <v>15780.06</v>
      </c>
      <c r="Q44" s="23">
        <f>L44/P44</f>
        <v>11.935930881451737</v>
      </c>
      <c r="R44" s="23">
        <f t="shared" si="0"/>
        <v>6.0631397960269763E-2</v>
      </c>
    </row>
    <row r="45" spans="1:18" x14ac:dyDescent="0.25">
      <c r="A45" s="23" t="s">
        <v>279</v>
      </c>
      <c r="B45" s="23" t="s">
        <v>280</v>
      </c>
      <c r="C45" s="23">
        <v>3350.7841423190571</v>
      </c>
      <c r="D45" s="23">
        <v>1</v>
      </c>
      <c r="E45" s="23">
        <v>2</v>
      </c>
      <c r="F45" s="23">
        <v>1</v>
      </c>
      <c r="G45" s="23">
        <v>17.496799926088695</v>
      </c>
      <c r="H45" s="23">
        <v>2</v>
      </c>
      <c r="I45" s="23">
        <v>5</v>
      </c>
      <c r="J45" s="23">
        <v>0</v>
      </c>
      <c r="K45" s="23">
        <f t="shared" si="3"/>
        <v>22.496799926088695</v>
      </c>
      <c r="L45" s="23">
        <f t="shared" si="4"/>
        <v>75381.920445262527</v>
      </c>
      <c r="M45" s="23">
        <v>0</v>
      </c>
      <c r="N45" s="23">
        <v>0</v>
      </c>
      <c r="O45" s="23">
        <v>13712.48</v>
      </c>
      <c r="P45" s="23">
        <f>O45+N45+M45+1</f>
        <v>13713.48</v>
      </c>
      <c r="Q45" s="23">
        <f>L45/P45</f>
        <v>5.4969213099273508</v>
      </c>
      <c r="R45" s="23">
        <f t="shared" si="0"/>
        <v>2.7922918355401522E-2</v>
      </c>
    </row>
    <row r="46" spans="1:18" x14ac:dyDescent="0.25">
      <c r="A46" s="23" t="s">
        <v>235</v>
      </c>
      <c r="B46" s="23" t="s">
        <v>236</v>
      </c>
      <c r="C46" s="23">
        <v>1409.1778722640927</v>
      </c>
      <c r="D46" s="23">
        <v>1</v>
      </c>
      <c r="E46" s="23">
        <v>2</v>
      </c>
      <c r="F46" s="23">
        <v>1</v>
      </c>
      <c r="G46" s="23">
        <v>92.966836147008067</v>
      </c>
      <c r="H46" s="23">
        <v>4</v>
      </c>
      <c r="I46" s="23">
        <v>4</v>
      </c>
      <c r="J46" s="23">
        <v>1</v>
      </c>
      <c r="K46" s="23">
        <f t="shared" si="3"/>
        <v>91.966836147008067</v>
      </c>
      <c r="L46" s="23">
        <f t="shared" si="4"/>
        <v>129597.63048050128</v>
      </c>
      <c r="M46" s="23">
        <v>0</v>
      </c>
      <c r="N46" s="23">
        <v>0</v>
      </c>
      <c r="O46" s="23">
        <v>14279.4</v>
      </c>
      <c r="P46" s="23">
        <f>O46+N46+M46+1</f>
        <v>14280.4</v>
      </c>
      <c r="Q46" s="23">
        <f>L46/P46</f>
        <v>9.0752101117966788</v>
      </c>
      <c r="R46" s="23">
        <f t="shared" si="0"/>
        <v>4.6099686846920146E-2</v>
      </c>
    </row>
    <row r="47" spans="1:18" x14ac:dyDescent="0.25">
      <c r="A47" s="23" t="s">
        <v>157</v>
      </c>
      <c r="B47" s="23" t="s">
        <v>158</v>
      </c>
      <c r="C47" s="23">
        <v>3750.0710935850143</v>
      </c>
      <c r="D47" s="23">
        <v>2</v>
      </c>
      <c r="E47" s="23">
        <v>1</v>
      </c>
      <c r="F47" s="23">
        <v>1</v>
      </c>
      <c r="G47" s="23">
        <v>121.77104196965243</v>
      </c>
      <c r="H47" s="23">
        <v>0</v>
      </c>
      <c r="I47" s="23">
        <v>5</v>
      </c>
      <c r="J47" s="23">
        <v>1</v>
      </c>
      <c r="K47" s="23">
        <f t="shared" si="3"/>
        <v>133.77104196965243</v>
      </c>
      <c r="L47" s="23">
        <f t="shared" si="4"/>
        <v>501650.91764914134</v>
      </c>
      <c r="M47" s="23">
        <v>1</v>
      </c>
      <c r="N47" s="23">
        <v>0</v>
      </c>
      <c r="O47" s="23">
        <v>3460.569</v>
      </c>
      <c r="P47" s="23">
        <f>O47+N47+M47+1</f>
        <v>3462.569</v>
      </c>
      <c r="Q47" s="23">
        <f>L47/P47</f>
        <v>144.87824434665168</v>
      </c>
      <c r="R47" s="23">
        <f t="shared" si="0"/>
        <v>0.73594347822652983</v>
      </c>
    </row>
    <row r="48" spans="1:18" x14ac:dyDescent="0.25">
      <c r="A48" s="23" t="s">
        <v>125</v>
      </c>
      <c r="B48" s="23" t="s">
        <v>126</v>
      </c>
      <c r="C48" s="23">
        <v>41120.676506158132</v>
      </c>
      <c r="D48" s="23">
        <v>1</v>
      </c>
      <c r="E48" s="23">
        <v>0</v>
      </c>
      <c r="F48" s="23">
        <v>1</v>
      </c>
      <c r="G48" s="23">
        <v>93.256051073493467</v>
      </c>
      <c r="H48" s="23">
        <v>0</v>
      </c>
      <c r="I48" s="23">
        <v>1</v>
      </c>
      <c r="J48" s="23">
        <v>1</v>
      </c>
      <c r="K48" s="23">
        <f t="shared" si="3"/>
        <v>105.25605107349347</v>
      </c>
      <c r="L48" s="23">
        <f t="shared" si="4"/>
        <v>4328200.026508783</v>
      </c>
      <c r="M48" s="23">
        <v>0</v>
      </c>
      <c r="N48" s="23">
        <v>0</v>
      </c>
      <c r="O48" s="23">
        <v>15227.52</v>
      </c>
      <c r="P48" s="23">
        <f>O48+N48+M48+1</f>
        <v>15228.52</v>
      </c>
      <c r="Q48" s="23">
        <f>L48/P48</f>
        <v>284.2167214219624</v>
      </c>
      <c r="R48" s="23">
        <f t="shared" si="0"/>
        <v>1.4437463918526134</v>
      </c>
    </row>
    <row r="49" spans="1:18" x14ac:dyDescent="0.25">
      <c r="A49" s="23" t="s">
        <v>123</v>
      </c>
      <c r="B49" s="23" t="s">
        <v>124</v>
      </c>
      <c r="C49" s="23">
        <v>36544.508534419117</v>
      </c>
      <c r="D49" s="23">
        <v>1</v>
      </c>
      <c r="E49" s="23">
        <v>0</v>
      </c>
      <c r="F49" s="23">
        <v>1</v>
      </c>
      <c r="G49" s="23">
        <v>126.66777102273986</v>
      </c>
      <c r="H49" s="23">
        <v>0</v>
      </c>
      <c r="I49" s="23">
        <v>2</v>
      </c>
      <c r="J49" s="23">
        <v>1</v>
      </c>
      <c r="K49" s="23">
        <f t="shared" si="3"/>
        <v>137.66777102273986</v>
      </c>
      <c r="L49" s="23">
        <f t="shared" si="4"/>
        <v>5031001.0330549739</v>
      </c>
      <c r="M49" s="23">
        <v>0</v>
      </c>
      <c r="N49" s="23">
        <v>0</v>
      </c>
      <c r="O49" s="23">
        <v>16938.09</v>
      </c>
      <c r="P49" s="23">
        <f>O49+N49+M49+1</f>
        <v>16939.09</v>
      </c>
      <c r="Q49" s="23">
        <f>L49/P49</f>
        <v>297.00539008028022</v>
      </c>
      <c r="R49" s="23">
        <f t="shared" si="0"/>
        <v>1.5087094740374685</v>
      </c>
    </row>
    <row r="50" spans="1:18" x14ac:dyDescent="0.25">
      <c r="A50" s="23" t="s">
        <v>329</v>
      </c>
      <c r="B50" s="23" t="s">
        <v>330</v>
      </c>
      <c r="C50" s="23">
        <v>440.31354622552021</v>
      </c>
      <c r="D50" s="23">
        <v>2</v>
      </c>
      <c r="E50" s="23">
        <v>1</v>
      </c>
      <c r="F50" s="23">
        <v>1</v>
      </c>
      <c r="G50" s="23">
        <v>23.394033158350645</v>
      </c>
      <c r="H50" s="23">
        <v>0</v>
      </c>
      <c r="I50" s="23">
        <v>4</v>
      </c>
      <c r="J50" s="23">
        <v>0</v>
      </c>
      <c r="K50" s="23">
        <f t="shared" si="3"/>
        <v>37.394033158350645</v>
      </c>
      <c r="L50" s="23">
        <f t="shared" si="4"/>
        <v>16465.099347628064</v>
      </c>
      <c r="M50" s="23">
        <v>1</v>
      </c>
      <c r="N50" s="23">
        <v>0</v>
      </c>
      <c r="O50" s="23">
        <v>17216.169999999998</v>
      </c>
      <c r="P50" s="23">
        <f>O50+N50+M50+1</f>
        <v>17218.169999999998</v>
      </c>
      <c r="Q50" s="23">
        <f>L50/P50</f>
        <v>0.95626302607234481</v>
      </c>
      <c r="R50" s="23">
        <f t="shared" si="0"/>
        <v>4.8575653348146945E-3</v>
      </c>
    </row>
    <row r="51" spans="1:18" x14ac:dyDescent="0.25">
      <c r="A51" s="23" t="s">
        <v>307</v>
      </c>
      <c r="B51" s="23" t="s">
        <v>308</v>
      </c>
      <c r="C51" s="23">
        <v>1761.1201002395956</v>
      </c>
      <c r="D51" s="23">
        <v>1</v>
      </c>
      <c r="E51" s="23">
        <v>1</v>
      </c>
      <c r="F51" s="23">
        <v>1</v>
      </c>
      <c r="G51" s="23">
        <v>23.748808175571877</v>
      </c>
      <c r="H51" s="23">
        <v>2</v>
      </c>
      <c r="I51" s="23">
        <v>4</v>
      </c>
      <c r="J51" s="23">
        <v>0</v>
      </c>
      <c r="K51" s="23">
        <f t="shared" si="3"/>
        <v>28.748808175571877</v>
      </c>
      <c r="L51" s="23">
        <f t="shared" si="4"/>
        <v>50630.103935932049</v>
      </c>
      <c r="M51" s="23">
        <v>0</v>
      </c>
      <c r="N51" s="23">
        <v>0</v>
      </c>
      <c r="O51" s="23">
        <v>13618.09</v>
      </c>
      <c r="P51" s="23">
        <f>O51+N51+M51+1</f>
        <v>13619.09</v>
      </c>
      <c r="Q51" s="23">
        <f>L51/P51</f>
        <v>3.7175834755429364</v>
      </c>
      <c r="R51" s="23">
        <f t="shared" si="0"/>
        <v>1.8884348895354147E-2</v>
      </c>
    </row>
    <row r="52" spans="1:18" x14ac:dyDescent="0.25">
      <c r="A52" s="23" t="s">
        <v>113</v>
      </c>
      <c r="B52" s="23" t="s">
        <v>114</v>
      </c>
      <c r="C52" s="23">
        <v>36401.422507154435</v>
      </c>
      <c r="D52" s="23">
        <v>1</v>
      </c>
      <c r="E52" s="23">
        <v>0</v>
      </c>
      <c r="F52" s="23">
        <v>1</v>
      </c>
      <c r="G52" s="23">
        <v>127.52422391431679</v>
      </c>
      <c r="H52" s="23">
        <v>0</v>
      </c>
      <c r="I52" s="23">
        <v>1</v>
      </c>
      <c r="J52" s="23">
        <v>1</v>
      </c>
      <c r="K52" s="23">
        <f t="shared" si="3"/>
        <v>139.52422391431679</v>
      </c>
      <c r="L52" s="23">
        <f t="shared" si="4"/>
        <v>5078880.2246878659</v>
      </c>
      <c r="M52" s="23">
        <v>0</v>
      </c>
      <c r="N52" s="23">
        <v>0</v>
      </c>
      <c r="O52" s="23">
        <v>16082.09</v>
      </c>
      <c r="P52" s="23">
        <f>O52+N52+M52+1</f>
        <v>16083.09</v>
      </c>
      <c r="Q52" s="23">
        <f>L52/P52</f>
        <v>315.79007670092415</v>
      </c>
      <c r="R52" s="23">
        <f t="shared" si="0"/>
        <v>1.6041307546537222</v>
      </c>
    </row>
    <row r="53" spans="1:18" x14ac:dyDescent="0.25">
      <c r="A53" s="23" t="s">
        <v>323</v>
      </c>
      <c r="B53" s="23" t="s">
        <v>324</v>
      </c>
      <c r="C53" s="23">
        <v>929.72662858405363</v>
      </c>
      <c r="D53" s="23">
        <v>2</v>
      </c>
      <c r="E53" s="23">
        <v>2</v>
      </c>
      <c r="F53" s="23">
        <v>1</v>
      </c>
      <c r="G53" s="23">
        <v>21.104389754813784</v>
      </c>
      <c r="H53" s="23">
        <v>1</v>
      </c>
      <c r="I53" s="23">
        <v>4</v>
      </c>
      <c r="J53" s="23">
        <v>0</v>
      </c>
      <c r="K53" s="23">
        <f t="shared" si="3"/>
        <v>33.104389754813781</v>
      </c>
      <c r="L53" s="23">
        <f t="shared" si="4"/>
        <v>30778.032678075502</v>
      </c>
      <c r="M53" s="23">
        <v>1</v>
      </c>
      <c r="N53" s="23">
        <v>0</v>
      </c>
      <c r="O53" s="23">
        <v>15472.97</v>
      </c>
      <c r="P53" s="23">
        <f>O53+N53+M53+1</f>
        <v>15474.97</v>
      </c>
      <c r="Q53" s="23">
        <f>L53/P53</f>
        <v>1.9888912662238121</v>
      </c>
      <c r="R53" s="23">
        <f t="shared" si="0"/>
        <v>1.010304592576979E-2</v>
      </c>
    </row>
    <row r="54" spans="1:18" x14ac:dyDescent="0.25">
      <c r="A54" s="23" t="s">
        <v>147</v>
      </c>
      <c r="B54" s="23" t="s">
        <v>148</v>
      </c>
      <c r="C54" s="23">
        <v>24557.877612720233</v>
      </c>
      <c r="D54" s="23">
        <v>1</v>
      </c>
      <c r="E54" s="23">
        <v>1</v>
      </c>
      <c r="F54" s="23">
        <v>1</v>
      </c>
      <c r="G54" s="23">
        <v>107.53865964591736</v>
      </c>
      <c r="H54" s="23">
        <v>0</v>
      </c>
      <c r="I54" s="23">
        <v>3</v>
      </c>
      <c r="J54" s="23">
        <v>1</v>
      </c>
      <c r="K54" s="23">
        <f t="shared" si="3"/>
        <v>118.53865964591736</v>
      </c>
      <c r="L54" s="23">
        <f t="shared" si="4"/>
        <v>2911057.8959603375</v>
      </c>
      <c r="M54" s="23">
        <v>0</v>
      </c>
      <c r="N54" s="23">
        <v>0</v>
      </c>
      <c r="O54" s="23">
        <v>15219.61</v>
      </c>
      <c r="P54" s="23">
        <f>O54+N54+M54+1</f>
        <v>15220.61</v>
      </c>
      <c r="Q54" s="23">
        <f>L54/P54</f>
        <v>191.25763658357565</v>
      </c>
      <c r="R54" s="23">
        <f t="shared" si="0"/>
        <v>0.97153862499822097</v>
      </c>
    </row>
    <row r="55" spans="1:18" x14ac:dyDescent="0.25">
      <c r="A55" s="23" t="s">
        <v>185</v>
      </c>
      <c r="B55" s="23" t="s">
        <v>186</v>
      </c>
      <c r="C55" s="23">
        <v>6764.7228669512433</v>
      </c>
      <c r="D55" s="23">
        <v>2</v>
      </c>
      <c r="E55" s="23">
        <v>2</v>
      </c>
      <c r="F55" s="23">
        <v>1</v>
      </c>
      <c r="G55" s="23">
        <v>69.857241675503715</v>
      </c>
      <c r="H55" s="23">
        <v>0</v>
      </c>
      <c r="I55" s="23">
        <v>2</v>
      </c>
      <c r="J55" s="23">
        <v>0</v>
      </c>
      <c r="K55" s="23">
        <f t="shared" si="3"/>
        <v>86.857241675503715</v>
      </c>
      <c r="L55" s="23">
        <f t="shared" si="4"/>
        <v>587565.16892259056</v>
      </c>
      <c r="M55" s="23">
        <v>1</v>
      </c>
      <c r="N55" s="23">
        <v>0</v>
      </c>
      <c r="O55" s="23">
        <v>15993.04</v>
      </c>
      <c r="P55" s="23">
        <f>O55+N55+M55+1</f>
        <v>15995.04</v>
      </c>
      <c r="Q55" s="23">
        <f>L55/P55</f>
        <v>36.734210662967428</v>
      </c>
      <c r="R55" s="23">
        <f t="shared" si="0"/>
        <v>0.18660015440637914</v>
      </c>
    </row>
    <row r="56" spans="1:18" x14ac:dyDescent="0.25">
      <c r="A56" s="23" t="s">
        <v>355</v>
      </c>
      <c r="B56" s="23" t="s">
        <v>356</v>
      </c>
      <c r="C56" s="23">
        <v>296.17457627335159</v>
      </c>
      <c r="D56" s="23">
        <v>1</v>
      </c>
      <c r="E56" s="23">
        <v>1</v>
      </c>
      <c r="F56" s="23">
        <v>1</v>
      </c>
      <c r="G56" s="23">
        <v>22.069867075946807</v>
      </c>
      <c r="H56" s="23">
        <v>2</v>
      </c>
      <c r="I56" s="23">
        <v>5</v>
      </c>
      <c r="J56" s="23">
        <v>0</v>
      </c>
      <c r="K56" s="23">
        <f t="shared" si="3"/>
        <v>26.069867075946807</v>
      </c>
      <c r="L56" s="23">
        <f t="shared" si="4"/>
        <v>7721.2318347211449</v>
      </c>
      <c r="M56" s="23">
        <v>0</v>
      </c>
      <c r="N56" s="23">
        <v>0</v>
      </c>
      <c r="O56" s="23">
        <v>16778.009999999998</v>
      </c>
      <c r="P56" s="23">
        <f>O56+N56+M56+1</f>
        <v>16779.009999999998</v>
      </c>
      <c r="Q56" s="23">
        <f>L56/P56</f>
        <v>0.46017207419991679</v>
      </c>
      <c r="R56" s="23">
        <f t="shared" si="0"/>
        <v>2.3375534290647993E-3</v>
      </c>
    </row>
    <row r="57" spans="1:18" x14ac:dyDescent="0.25">
      <c r="A57" s="23" t="s">
        <v>367</v>
      </c>
      <c r="B57" s="23" t="s">
        <v>368</v>
      </c>
      <c r="C57" s="23">
        <v>395.97799385471961</v>
      </c>
      <c r="D57" s="23">
        <v>1</v>
      </c>
      <c r="E57" s="23">
        <v>1</v>
      </c>
      <c r="F57" s="23">
        <v>1</v>
      </c>
      <c r="G57" s="23">
        <v>5.4068027738462234</v>
      </c>
      <c r="H57" s="23">
        <v>1</v>
      </c>
      <c r="I57" s="23">
        <v>4</v>
      </c>
      <c r="J57" s="23">
        <v>0</v>
      </c>
      <c r="K57" s="23">
        <f t="shared" si="3"/>
        <v>13.406802773846223</v>
      </c>
      <c r="L57" s="23">
        <f t="shared" si="4"/>
        <v>5308.7988663935175</v>
      </c>
      <c r="M57" s="23">
        <v>0</v>
      </c>
      <c r="N57" s="23">
        <v>0</v>
      </c>
      <c r="O57" s="23">
        <v>17007.96</v>
      </c>
      <c r="P57" s="23">
        <f>O57+N57+M57+1</f>
        <v>17008.96</v>
      </c>
      <c r="Q57" s="23">
        <f>L57/P57</f>
        <v>0.31211778182754957</v>
      </c>
      <c r="R57" s="23">
        <f t="shared" si="0"/>
        <v>1.5854764599777171E-3</v>
      </c>
    </row>
    <row r="58" spans="1:18" x14ac:dyDescent="0.25">
      <c r="A58" s="23" t="s">
        <v>241</v>
      </c>
      <c r="B58" s="23" t="s">
        <v>242</v>
      </c>
      <c r="C58" s="23">
        <v>1961.0556232239369</v>
      </c>
      <c r="D58" s="23">
        <v>2</v>
      </c>
      <c r="E58" s="23">
        <v>1</v>
      </c>
      <c r="F58" s="23">
        <v>1</v>
      </c>
      <c r="G58" s="23">
        <v>59.940726572892544</v>
      </c>
      <c r="H58" s="23">
        <v>1</v>
      </c>
      <c r="I58" s="23">
        <v>4</v>
      </c>
      <c r="J58" s="23">
        <v>0</v>
      </c>
      <c r="K58" s="23">
        <f t="shared" si="3"/>
        <v>70.940726572892544</v>
      </c>
      <c r="L58" s="23">
        <f t="shared" si="4"/>
        <v>139118.71076136269</v>
      </c>
      <c r="M58" s="23">
        <v>1</v>
      </c>
      <c r="N58" s="23">
        <v>0</v>
      </c>
      <c r="O58" s="23">
        <v>15807.18</v>
      </c>
      <c r="P58" s="23">
        <f>O58+N58+M58+1</f>
        <v>15809.18</v>
      </c>
      <c r="Q58" s="23">
        <f>L58/P58</f>
        <v>8.799868858559563</v>
      </c>
      <c r="R58" s="23">
        <f t="shared" si="0"/>
        <v>4.4701025505319909E-2</v>
      </c>
    </row>
    <row r="59" spans="1:18" x14ac:dyDescent="0.25">
      <c r="A59" s="23" t="s">
        <v>319</v>
      </c>
      <c r="B59" s="23" t="s">
        <v>320</v>
      </c>
      <c r="C59" s="23">
        <v>505.58482054577144</v>
      </c>
      <c r="D59" s="23">
        <v>1</v>
      </c>
      <c r="E59" s="23">
        <v>1</v>
      </c>
      <c r="F59" s="23">
        <v>1</v>
      </c>
      <c r="G59" s="23">
        <v>29.024525122542155</v>
      </c>
      <c r="H59" s="23">
        <v>1</v>
      </c>
      <c r="I59" s="23">
        <v>5</v>
      </c>
      <c r="J59" s="23">
        <v>0</v>
      </c>
      <c r="K59" s="23">
        <f t="shared" si="3"/>
        <v>36.024525122542158</v>
      </c>
      <c r="L59" s="23">
        <f t="shared" si="4"/>
        <v>18213.453069327112</v>
      </c>
      <c r="M59" s="23">
        <v>0</v>
      </c>
      <c r="N59" s="23">
        <v>0</v>
      </c>
      <c r="O59" s="23">
        <v>15557.99</v>
      </c>
      <c r="P59" s="23">
        <f>O59+N59+M59+1</f>
        <v>15558.99</v>
      </c>
      <c r="Q59" s="23">
        <f>L59/P59</f>
        <v>1.1706063870037267</v>
      </c>
      <c r="R59" s="23">
        <f t="shared" si="0"/>
        <v>5.9463733838766948E-3</v>
      </c>
    </row>
    <row r="60" spans="1:18" x14ac:dyDescent="0.25">
      <c r="A60" s="23" t="s">
        <v>271</v>
      </c>
      <c r="B60" s="23" t="s">
        <v>272</v>
      </c>
      <c r="C60" s="23">
        <v>1547.2666586361836</v>
      </c>
      <c r="D60" s="23">
        <v>1</v>
      </c>
      <c r="E60" s="23">
        <v>1</v>
      </c>
      <c r="F60" s="23">
        <v>1</v>
      </c>
      <c r="G60" s="23">
        <v>42.58346527516477</v>
      </c>
      <c r="H60" s="23">
        <v>1</v>
      </c>
      <c r="I60" s="23">
        <v>4</v>
      </c>
      <c r="J60" s="23">
        <v>1</v>
      </c>
      <c r="K60" s="23">
        <f t="shared" si="3"/>
        <v>49.58346527516477</v>
      </c>
      <c r="L60" s="23">
        <f t="shared" si="4"/>
        <v>76718.842639907423</v>
      </c>
      <c r="M60" s="23">
        <v>0</v>
      </c>
      <c r="N60" s="23">
        <v>0</v>
      </c>
      <c r="O60" s="23">
        <v>13955.25</v>
      </c>
      <c r="P60" s="23">
        <f>O60+N60+M60+1</f>
        <v>13956.25</v>
      </c>
      <c r="Q60" s="23">
        <f>L60/P60</f>
        <v>5.4970957556583917</v>
      </c>
      <c r="R60" s="23">
        <f t="shared" si="0"/>
        <v>2.7923804493956299E-2</v>
      </c>
    </row>
    <row r="61" spans="1:18" x14ac:dyDescent="0.25">
      <c r="A61" s="23" t="s">
        <v>95</v>
      </c>
      <c r="B61" s="23" t="s">
        <v>96</v>
      </c>
      <c r="C61" s="23">
        <v>28224.09395727353</v>
      </c>
      <c r="D61" s="23">
        <v>2</v>
      </c>
      <c r="E61" s="23">
        <v>0</v>
      </c>
      <c r="F61" s="23">
        <v>1</v>
      </c>
      <c r="G61" s="23">
        <v>131.99910140745575</v>
      </c>
      <c r="H61" s="23">
        <v>1</v>
      </c>
      <c r="I61" s="23">
        <v>1</v>
      </c>
      <c r="J61" s="23">
        <v>1</v>
      </c>
      <c r="K61" s="23">
        <f t="shared" si="3"/>
        <v>143.99910140745575</v>
      </c>
      <c r="L61" s="23">
        <f t="shared" si="4"/>
        <v>4064244.1678869901</v>
      </c>
      <c r="M61" s="23">
        <v>1</v>
      </c>
      <c r="N61" s="23">
        <v>0</v>
      </c>
      <c r="O61" s="23">
        <v>7393.6970000000001</v>
      </c>
      <c r="P61" s="23">
        <f>O61+N61+M61+1</f>
        <v>7395.6970000000001</v>
      </c>
      <c r="Q61" s="23">
        <f>L61/P61</f>
        <v>549.54173594280428</v>
      </c>
      <c r="R61" s="23">
        <f t="shared" si="0"/>
        <v>2.7915278681366731</v>
      </c>
    </row>
    <row r="62" spans="1:18" x14ac:dyDescent="0.25">
      <c r="A62" s="23" t="s">
        <v>179</v>
      </c>
      <c r="B62" s="23" t="s">
        <v>180</v>
      </c>
      <c r="C62" s="23">
        <v>11342.890554596848</v>
      </c>
      <c r="D62" s="23">
        <v>1</v>
      </c>
      <c r="E62" s="23">
        <v>2</v>
      </c>
      <c r="F62" s="23">
        <v>1</v>
      </c>
      <c r="G62" s="23">
        <v>68.101138578102336</v>
      </c>
      <c r="H62" s="23">
        <v>0</v>
      </c>
      <c r="I62" s="23">
        <v>3</v>
      </c>
      <c r="J62" s="23">
        <v>1</v>
      </c>
      <c r="K62" s="23">
        <f t="shared" si="3"/>
        <v>80.101138578102336</v>
      </c>
      <c r="L62" s="23">
        <f t="shared" si="4"/>
        <v>908578.44819001015</v>
      </c>
      <c r="M62" s="23">
        <v>0</v>
      </c>
      <c r="N62" s="23">
        <v>0</v>
      </c>
      <c r="O62" s="23">
        <v>15733.1</v>
      </c>
      <c r="P62" s="23">
        <f>O62+N62+M62+1</f>
        <v>15734.1</v>
      </c>
      <c r="Q62" s="23">
        <f>L62/P62</f>
        <v>57.745816296452297</v>
      </c>
      <c r="R62" s="23">
        <f t="shared" si="0"/>
        <v>0.29333359946409032</v>
      </c>
    </row>
    <row r="63" spans="1:18" x14ac:dyDescent="0.25">
      <c r="A63" s="23" t="s">
        <v>105</v>
      </c>
      <c r="B63" s="23" t="s">
        <v>106</v>
      </c>
      <c r="C63" s="23">
        <v>56293.790225846642</v>
      </c>
      <c r="D63" s="23">
        <v>1</v>
      </c>
      <c r="E63" s="23">
        <v>0</v>
      </c>
      <c r="F63" s="23">
        <v>1</v>
      </c>
      <c r="G63" s="23">
        <v>296.54885674385969</v>
      </c>
      <c r="H63" s="23">
        <v>0</v>
      </c>
      <c r="I63" s="23">
        <v>1</v>
      </c>
      <c r="J63" s="23">
        <v>1</v>
      </c>
      <c r="K63" s="23">
        <f t="shared" si="3"/>
        <v>308.54885674385969</v>
      </c>
      <c r="L63" s="23">
        <f t="shared" si="4"/>
        <v>17369384.615963645</v>
      </c>
      <c r="M63" s="23">
        <v>0</v>
      </c>
      <c r="N63" s="23">
        <v>0</v>
      </c>
      <c r="O63" s="23">
        <v>16766.689999999999</v>
      </c>
      <c r="P63" s="23">
        <f>O63+N63+M63+1</f>
        <v>16767.689999999999</v>
      </c>
      <c r="Q63" s="23">
        <f>L63/P63</f>
        <v>1035.8841686579158</v>
      </c>
      <c r="R63" s="23">
        <f t="shared" si="0"/>
        <v>5.2620198537042988</v>
      </c>
    </row>
    <row r="64" spans="1:18" x14ac:dyDescent="0.25">
      <c r="A64" s="23" t="s">
        <v>283</v>
      </c>
      <c r="B64" s="23" t="s">
        <v>284</v>
      </c>
      <c r="C64" s="23">
        <v>816.73377619917949</v>
      </c>
      <c r="D64" s="23">
        <v>2</v>
      </c>
      <c r="E64" s="23">
        <v>0</v>
      </c>
      <c r="F64" s="23">
        <v>1</v>
      </c>
      <c r="G64" s="23">
        <v>60.874891574304115</v>
      </c>
      <c r="H64" s="23">
        <v>3</v>
      </c>
      <c r="I64" s="23">
        <v>5</v>
      </c>
      <c r="J64" s="23">
        <v>1</v>
      </c>
      <c r="K64" s="23">
        <f t="shared" si="3"/>
        <v>62.874891574304115</v>
      </c>
      <c r="L64" s="23">
        <f t="shared" si="4"/>
        <v>51352.047623595376</v>
      </c>
      <c r="M64" s="23">
        <v>1</v>
      </c>
      <c r="N64" s="23">
        <v>0</v>
      </c>
      <c r="O64" s="23">
        <v>10363.85</v>
      </c>
      <c r="P64" s="23">
        <f>O64+N64+M64+1</f>
        <v>10365.85</v>
      </c>
      <c r="Q64" s="23">
        <f>L64/P64</f>
        <v>4.9539639897929622</v>
      </c>
      <c r="R64" s="23">
        <f t="shared" si="0"/>
        <v>2.516483759241157E-2</v>
      </c>
    </row>
    <row r="65" spans="1:18" x14ac:dyDescent="0.25">
      <c r="A65" s="23" t="s">
        <v>229</v>
      </c>
      <c r="B65" s="23" t="s">
        <v>230</v>
      </c>
      <c r="C65" s="23">
        <v>1590.1779059732453</v>
      </c>
      <c r="D65" s="23">
        <v>1</v>
      </c>
      <c r="E65" s="23">
        <v>2</v>
      </c>
      <c r="F65" s="23">
        <v>1</v>
      </c>
      <c r="G65" s="23">
        <v>41.659358690363263</v>
      </c>
      <c r="H65" s="23">
        <v>1</v>
      </c>
      <c r="I65" s="23">
        <v>4</v>
      </c>
      <c r="J65" s="23">
        <v>1</v>
      </c>
      <c r="K65" s="23">
        <f t="shared" si="3"/>
        <v>49.659358690363263</v>
      </c>
      <c r="L65" s="23">
        <f t="shared" si="4"/>
        <v>78967.215014216126</v>
      </c>
      <c r="M65" s="23">
        <v>0</v>
      </c>
      <c r="N65" s="23">
        <v>0</v>
      </c>
      <c r="O65" s="23">
        <v>5410.6559999999999</v>
      </c>
      <c r="P65" s="23">
        <f>O65+N65+M65+1</f>
        <v>5411.6559999999999</v>
      </c>
      <c r="Q65" s="23">
        <f>L65/P65</f>
        <v>14.592061101854243</v>
      </c>
      <c r="R65" s="23">
        <f t="shared" si="0"/>
        <v>7.4123842749622956E-2</v>
      </c>
    </row>
    <row r="66" spans="1:18" x14ac:dyDescent="0.25">
      <c r="A66" s="23" t="s">
        <v>374</v>
      </c>
      <c r="B66" s="23" t="s">
        <v>375</v>
      </c>
      <c r="C66" s="23">
        <v>3419.4074445194642</v>
      </c>
      <c r="D66" s="23">
        <v>4</v>
      </c>
      <c r="E66" s="23">
        <v>2</v>
      </c>
      <c r="F66" s="23">
        <v>1</v>
      </c>
      <c r="G66" s="23">
        <v>-3.6649596775346009</v>
      </c>
      <c r="H66" s="23">
        <v>1</v>
      </c>
      <c r="I66" s="23">
        <v>4</v>
      </c>
      <c r="J66" s="23">
        <v>0</v>
      </c>
      <c r="K66" s="23">
        <f t="shared" si="3"/>
        <v>14.335040322465399</v>
      </c>
      <c r="L66" s="23">
        <f t="shared" si="4"/>
        <v>49017.343596124891</v>
      </c>
      <c r="M66" s="23">
        <v>0</v>
      </c>
      <c r="N66" s="23">
        <v>0</v>
      </c>
      <c r="O66" s="23">
        <v>12821.57</v>
      </c>
      <c r="P66" s="23">
        <f>O66+N66+M66+1</f>
        <v>12822.57</v>
      </c>
      <c r="Q66" s="23">
        <f>L66/P66</f>
        <v>3.8227394037330185</v>
      </c>
      <c r="R66" s="23">
        <f t="shared" ref="R66:R129" si="5">(Q66/$Q$148)*100</f>
        <v>1.9418513427077622E-2</v>
      </c>
    </row>
    <row r="67" spans="1:18" x14ac:dyDescent="0.25">
      <c r="A67" s="23" t="s">
        <v>107</v>
      </c>
      <c r="B67" s="23" t="s">
        <v>108</v>
      </c>
      <c r="C67" s="23">
        <v>53944.022309314976</v>
      </c>
      <c r="D67" s="23">
        <v>2</v>
      </c>
      <c r="E67" s="23">
        <v>0</v>
      </c>
      <c r="F67" s="23">
        <v>1</v>
      </c>
      <c r="G67" s="23">
        <v>173.75347737691499</v>
      </c>
      <c r="H67" s="23">
        <v>0</v>
      </c>
      <c r="I67" s="23">
        <v>2</v>
      </c>
      <c r="J67" s="23">
        <v>1</v>
      </c>
      <c r="K67" s="23">
        <f t="shared" si="3"/>
        <v>187.75347737691499</v>
      </c>
      <c r="L67" s="23">
        <f t="shared" si="4"/>
        <v>10128177.772271767</v>
      </c>
      <c r="M67" s="23">
        <v>1</v>
      </c>
      <c r="N67" s="23">
        <v>0</v>
      </c>
      <c r="O67" s="23">
        <v>17255.5</v>
      </c>
      <c r="P67" s="23">
        <f>O67+N67+M67+1</f>
        <v>17257.5</v>
      </c>
      <c r="Q67" s="23">
        <f>L67/P67</f>
        <v>586.88557278121209</v>
      </c>
      <c r="R67" s="23">
        <f t="shared" si="5"/>
        <v>2.9812247636030698</v>
      </c>
    </row>
    <row r="68" spans="1:18" x14ac:dyDescent="0.25">
      <c r="A68" s="23" t="s">
        <v>149</v>
      </c>
      <c r="B68" s="23" t="s">
        <v>150</v>
      </c>
      <c r="C68" s="23">
        <v>21581.718043955214</v>
      </c>
      <c r="D68" s="23">
        <v>2</v>
      </c>
      <c r="E68" s="23">
        <v>2</v>
      </c>
      <c r="F68" s="23">
        <v>1</v>
      </c>
      <c r="G68" s="23">
        <v>84.755987982373895</v>
      </c>
      <c r="H68" s="23">
        <v>4</v>
      </c>
      <c r="I68" s="23">
        <v>3</v>
      </c>
      <c r="J68" s="23">
        <v>1</v>
      </c>
      <c r="K68" s="23">
        <f t="shared" si="3"/>
        <v>87.755987982373895</v>
      </c>
      <c r="L68" s="23">
        <f t="shared" si="4"/>
        <v>1893924.9893043155</v>
      </c>
      <c r="M68" s="23">
        <v>1</v>
      </c>
      <c r="N68" s="23">
        <v>0</v>
      </c>
      <c r="O68" s="23">
        <v>14058.72</v>
      </c>
      <c r="P68" s="23">
        <f>O68+N68+M68+1</f>
        <v>14060.72</v>
      </c>
      <c r="Q68" s="23">
        <f>L68/P68</f>
        <v>134.69615989112333</v>
      </c>
      <c r="R68" s="23">
        <f t="shared" si="5"/>
        <v>0.68422116005798417</v>
      </c>
    </row>
    <row r="69" spans="1:18" x14ac:dyDescent="0.25">
      <c r="A69" s="23" t="s">
        <v>127</v>
      </c>
      <c r="B69" s="23" t="s">
        <v>128</v>
      </c>
      <c r="C69" s="23">
        <v>33426.166058016315</v>
      </c>
      <c r="D69" s="23">
        <v>1</v>
      </c>
      <c r="E69" s="23">
        <v>0</v>
      </c>
      <c r="F69" s="23">
        <v>1</v>
      </c>
      <c r="G69" s="23">
        <v>108.56777873311697</v>
      </c>
      <c r="H69" s="23">
        <v>0</v>
      </c>
      <c r="I69" s="23">
        <v>3</v>
      </c>
      <c r="J69" s="23">
        <v>1</v>
      </c>
      <c r="K69" s="23">
        <f t="shared" si="3"/>
        <v>118.56777873311697</v>
      </c>
      <c r="L69" s="23">
        <f t="shared" si="4"/>
        <v>3963266.2610633029</v>
      </c>
      <c r="M69" s="23">
        <v>0</v>
      </c>
      <c r="N69" s="23">
        <v>0</v>
      </c>
      <c r="O69" s="23">
        <v>16232.27</v>
      </c>
      <c r="P69" s="23">
        <f>O69+N69+M69+1</f>
        <v>16233.27</v>
      </c>
      <c r="Q69" s="23">
        <f>L69/P69</f>
        <v>244.14466469560986</v>
      </c>
      <c r="R69" s="23">
        <f t="shared" si="5"/>
        <v>1.2401908549956109</v>
      </c>
    </row>
    <row r="70" spans="1:18" x14ac:dyDescent="0.25">
      <c r="A70" s="23" t="s">
        <v>207</v>
      </c>
      <c r="B70" s="23" t="s">
        <v>208</v>
      </c>
      <c r="C70" s="23">
        <v>4495.8435372804088</v>
      </c>
      <c r="D70" s="23">
        <v>2</v>
      </c>
      <c r="E70" s="23">
        <v>1</v>
      </c>
      <c r="F70" s="23">
        <v>1</v>
      </c>
      <c r="G70" s="23">
        <v>53.705806641663614</v>
      </c>
      <c r="H70" s="23">
        <v>1</v>
      </c>
      <c r="I70" s="23">
        <v>4</v>
      </c>
      <c r="J70" s="23">
        <v>0</v>
      </c>
      <c r="K70" s="23">
        <f t="shared" si="3"/>
        <v>64.705806641663614</v>
      </c>
      <c r="L70" s="23">
        <f t="shared" si="4"/>
        <v>290907.18261443911</v>
      </c>
      <c r="M70" s="23">
        <v>1</v>
      </c>
      <c r="N70" s="23">
        <v>0</v>
      </c>
      <c r="O70" s="23">
        <v>15126.16</v>
      </c>
      <c r="P70" s="23">
        <f>O70+N70+M70+1</f>
        <v>15128.16</v>
      </c>
      <c r="Q70" s="23">
        <f>L70/P70</f>
        <v>19.22951519645741</v>
      </c>
      <c r="R70" s="23">
        <f t="shared" si="5"/>
        <v>9.7680893098273144E-2</v>
      </c>
    </row>
    <row r="71" spans="1:18" x14ac:dyDescent="0.25">
      <c r="A71" s="23" t="s">
        <v>91</v>
      </c>
      <c r="B71" s="23" t="s">
        <v>92</v>
      </c>
      <c r="C71" s="23">
        <v>34075.978949411139</v>
      </c>
      <c r="D71" s="23">
        <v>1</v>
      </c>
      <c r="E71" s="23">
        <v>0</v>
      </c>
      <c r="F71" s="23">
        <v>1</v>
      </c>
      <c r="G71" s="23">
        <v>309.58957070904523</v>
      </c>
      <c r="H71" s="23">
        <v>0</v>
      </c>
      <c r="I71" s="23">
        <v>2</v>
      </c>
      <c r="J71" s="23">
        <v>1</v>
      </c>
      <c r="K71" s="23">
        <f t="shared" si="3"/>
        <v>320.58957070904523</v>
      </c>
      <c r="L71" s="23">
        <f t="shared" si="4"/>
        <v>10924403.46288218</v>
      </c>
      <c r="M71" s="23">
        <v>0</v>
      </c>
      <c r="N71" s="23">
        <v>0</v>
      </c>
      <c r="O71" s="23">
        <v>7958.28</v>
      </c>
      <c r="P71" s="23">
        <f>O71+N71+M71+1</f>
        <v>7959.28</v>
      </c>
      <c r="Q71" s="23">
        <f>L71/P71</f>
        <v>1372.5366443801677</v>
      </c>
      <c r="R71" s="23">
        <f t="shared" si="5"/>
        <v>6.9721261229644043</v>
      </c>
    </row>
    <row r="72" spans="1:18" x14ac:dyDescent="0.25">
      <c r="A72" s="23" t="s">
        <v>219</v>
      </c>
      <c r="B72" s="23" t="s">
        <v>220</v>
      </c>
      <c r="C72" s="23">
        <v>2719.8224265635067</v>
      </c>
      <c r="D72" s="23">
        <v>1</v>
      </c>
      <c r="E72" s="23">
        <v>1</v>
      </c>
      <c r="F72" s="23">
        <v>1</v>
      </c>
      <c r="G72" s="23">
        <v>109.07281765632386</v>
      </c>
      <c r="H72" s="23">
        <v>0</v>
      </c>
      <c r="I72" s="23">
        <v>3</v>
      </c>
      <c r="J72" s="23">
        <v>0</v>
      </c>
      <c r="K72" s="23">
        <f t="shared" si="3"/>
        <v>121.07281765632386</v>
      </c>
      <c r="L72" s="23">
        <f t="shared" si="4"/>
        <v>329296.56470890372</v>
      </c>
      <c r="M72" s="23">
        <v>0</v>
      </c>
      <c r="N72" s="23">
        <v>0</v>
      </c>
      <c r="O72" s="23">
        <v>13951.52</v>
      </c>
      <c r="P72" s="23">
        <f>O72+N72+M72+1</f>
        <v>13952.52</v>
      </c>
      <c r="Q72" s="23">
        <f>L72/P72</f>
        <v>23.601225062490769</v>
      </c>
      <c r="R72" s="23">
        <f t="shared" si="5"/>
        <v>0.11988803247323468</v>
      </c>
    </row>
    <row r="73" spans="1:18" x14ac:dyDescent="0.25">
      <c r="A73" s="23" t="s">
        <v>265</v>
      </c>
      <c r="B73" s="23" t="s">
        <v>266</v>
      </c>
      <c r="C73" s="23">
        <v>5291.575650186518</v>
      </c>
      <c r="D73" s="23">
        <v>1</v>
      </c>
      <c r="E73" s="23">
        <v>1</v>
      </c>
      <c r="F73" s="23">
        <v>1</v>
      </c>
      <c r="G73" s="23">
        <v>32.455000442066755</v>
      </c>
      <c r="H73" s="23">
        <v>0</v>
      </c>
      <c r="I73" s="23">
        <v>4</v>
      </c>
      <c r="J73" s="23">
        <v>0</v>
      </c>
      <c r="K73" s="23">
        <f t="shared" si="3"/>
        <v>43.455000442066755</v>
      </c>
      <c r="L73" s="23">
        <f t="shared" si="4"/>
        <v>229945.42221808483</v>
      </c>
      <c r="M73" s="23">
        <v>0</v>
      </c>
      <c r="N73" s="23">
        <v>0</v>
      </c>
      <c r="O73" s="23">
        <v>12234.77</v>
      </c>
      <c r="P73" s="23">
        <f>O73+N73+M73+1</f>
        <v>12235.77</v>
      </c>
      <c r="Q73" s="23">
        <f>L73/P73</f>
        <v>18.792885304160247</v>
      </c>
      <c r="R73" s="23">
        <f t="shared" si="5"/>
        <v>9.5462927777917733E-2</v>
      </c>
    </row>
    <row r="74" spans="1:18" x14ac:dyDescent="0.25">
      <c r="A74" s="23" t="s">
        <v>301</v>
      </c>
      <c r="B74" s="23" t="s">
        <v>302</v>
      </c>
      <c r="C74" s="23">
        <v>711.72116367163551</v>
      </c>
      <c r="D74" s="23">
        <v>2</v>
      </c>
      <c r="E74" s="23">
        <v>1</v>
      </c>
      <c r="F74" s="23">
        <v>1</v>
      </c>
      <c r="G74" s="23">
        <v>33.088509922838114</v>
      </c>
      <c r="H74" s="23">
        <v>1</v>
      </c>
      <c r="I74" s="23">
        <v>4</v>
      </c>
      <c r="J74" s="23">
        <v>0</v>
      </c>
      <c r="K74" s="23">
        <f t="shared" ref="K74:K137" si="6">(3*D74)+E74+F74+G74-(3*H74)-I74-J74+10</f>
        <v>44.088509922838114</v>
      </c>
      <c r="L74" s="23">
        <f t="shared" ref="L74:L137" si="7">K74*C74</f>
        <v>31378.725586830791</v>
      </c>
      <c r="M74" s="23">
        <v>1</v>
      </c>
      <c r="N74" s="23">
        <v>0</v>
      </c>
      <c r="O74" s="23">
        <v>11937.66</v>
      </c>
      <c r="P74" s="23">
        <f>O74+N74+M74+1</f>
        <v>11939.66</v>
      </c>
      <c r="Q74" s="23">
        <f>L74/P74</f>
        <v>2.6281088060154802</v>
      </c>
      <c r="R74" s="23">
        <f t="shared" si="5"/>
        <v>1.3350103354572472E-2</v>
      </c>
    </row>
    <row r="75" spans="1:18" x14ac:dyDescent="0.25">
      <c r="A75" s="23" t="s">
        <v>119</v>
      </c>
      <c r="B75" s="23" t="s">
        <v>120</v>
      </c>
      <c r="C75" s="23">
        <v>20917.029890907295</v>
      </c>
      <c r="D75" s="23">
        <v>1</v>
      </c>
      <c r="E75" s="23">
        <v>1</v>
      </c>
      <c r="F75" s="23">
        <v>1</v>
      </c>
      <c r="G75" s="23">
        <v>138.5126157465634</v>
      </c>
      <c r="H75" s="23">
        <v>0</v>
      </c>
      <c r="I75" s="23">
        <v>3</v>
      </c>
      <c r="J75" s="23">
        <v>1</v>
      </c>
      <c r="K75" s="23">
        <f t="shared" si="6"/>
        <v>149.5126157465634</v>
      </c>
      <c r="L75" s="23">
        <f t="shared" si="7"/>
        <v>3127359.8526386032</v>
      </c>
      <c r="M75" s="23">
        <v>0</v>
      </c>
      <c r="N75" s="23">
        <v>0</v>
      </c>
      <c r="O75" s="23">
        <v>8418.7860000000001</v>
      </c>
      <c r="P75" s="23">
        <f>O75+N75+M75+1</f>
        <v>8419.7860000000001</v>
      </c>
      <c r="Q75" s="23">
        <f>L75/P75</f>
        <v>371.42985019317632</v>
      </c>
      <c r="R75" s="23">
        <f t="shared" si="5"/>
        <v>1.8867662091091773</v>
      </c>
    </row>
    <row r="76" spans="1:18" x14ac:dyDescent="0.25">
      <c r="A76" s="23" t="s">
        <v>133</v>
      </c>
      <c r="B76" s="23" t="s">
        <v>134</v>
      </c>
      <c r="C76" s="23">
        <v>42502.221520042003</v>
      </c>
      <c r="D76" s="23">
        <v>2</v>
      </c>
      <c r="E76" s="23">
        <v>1</v>
      </c>
      <c r="F76" s="23">
        <v>1</v>
      </c>
      <c r="G76" s="23">
        <v>62.363857142857135</v>
      </c>
      <c r="H76" s="23">
        <v>2</v>
      </c>
      <c r="I76" s="23">
        <v>3</v>
      </c>
      <c r="J76" s="23">
        <v>0</v>
      </c>
      <c r="K76" s="23">
        <f t="shared" si="6"/>
        <v>71.363857142857142</v>
      </c>
      <c r="L76" s="23">
        <f t="shared" si="7"/>
        <v>3033122.4648103463</v>
      </c>
      <c r="M76" s="23">
        <v>0</v>
      </c>
      <c r="N76" s="23">
        <v>0</v>
      </c>
      <c r="O76" s="23">
        <v>12784.28</v>
      </c>
      <c r="P76" s="23">
        <f>O76+N76+M76+1</f>
        <v>12785.28</v>
      </c>
      <c r="Q76" s="23">
        <f>L76/P76</f>
        <v>237.23551340372256</v>
      </c>
      <c r="R76" s="23">
        <f t="shared" si="5"/>
        <v>1.2050941787743106</v>
      </c>
    </row>
    <row r="77" spans="1:18" x14ac:dyDescent="0.25">
      <c r="A77" s="23" t="s">
        <v>335</v>
      </c>
      <c r="B77" s="23" t="s">
        <v>336</v>
      </c>
      <c r="C77" s="23">
        <v>543.11070240307208</v>
      </c>
      <c r="D77" s="23">
        <v>1</v>
      </c>
      <c r="E77" s="23">
        <v>1</v>
      </c>
      <c r="F77" s="23">
        <v>1</v>
      </c>
      <c r="G77" s="23">
        <v>11.6218614922131</v>
      </c>
      <c r="H77" s="23">
        <v>1</v>
      </c>
      <c r="I77" s="23">
        <v>4</v>
      </c>
      <c r="J77" s="23">
        <v>0</v>
      </c>
      <c r="K77" s="23">
        <f t="shared" si="6"/>
        <v>19.6218614922131</v>
      </c>
      <c r="L77" s="23">
        <f t="shared" si="7"/>
        <v>10656.842977491649</v>
      </c>
      <c r="M77" s="23">
        <v>0</v>
      </c>
      <c r="N77" s="23">
        <v>0</v>
      </c>
      <c r="O77" s="23">
        <v>11522.59</v>
      </c>
      <c r="P77" s="23">
        <f>O77+N77+M77+1</f>
        <v>11523.59</v>
      </c>
      <c r="Q77" s="23">
        <f>L77/P77</f>
        <v>0.92478498258716679</v>
      </c>
      <c r="R77" s="23">
        <f t="shared" si="5"/>
        <v>4.6976651309247426E-3</v>
      </c>
    </row>
    <row r="78" spans="1:18" x14ac:dyDescent="0.25">
      <c r="A78" s="23" t="s">
        <v>331</v>
      </c>
      <c r="B78" s="23" t="s">
        <v>332</v>
      </c>
      <c r="C78" s="23">
        <v>591.36477441142301</v>
      </c>
      <c r="D78" s="23">
        <v>1</v>
      </c>
      <c r="E78" s="23">
        <v>1</v>
      </c>
      <c r="F78" s="23">
        <v>1</v>
      </c>
      <c r="G78" s="23">
        <v>6.4177050153192017</v>
      </c>
      <c r="H78" s="23">
        <v>1</v>
      </c>
      <c r="I78" s="23">
        <v>4</v>
      </c>
      <c r="J78" s="23">
        <v>0</v>
      </c>
      <c r="K78" s="23">
        <f t="shared" si="6"/>
        <v>14.417705015319202</v>
      </c>
      <c r="L78" s="23">
        <f t="shared" si="7"/>
        <v>8526.1228739146827</v>
      </c>
      <c r="M78" s="23">
        <v>0</v>
      </c>
      <c r="N78" s="23">
        <v>0</v>
      </c>
      <c r="O78" s="23">
        <v>7696.2079999999996</v>
      </c>
      <c r="P78" s="23">
        <f>O78+N78+M78+1</f>
        <v>7697.2079999999996</v>
      </c>
      <c r="Q78" s="23">
        <f>L78/P78</f>
        <v>1.1076903305607284</v>
      </c>
      <c r="R78" s="23">
        <f t="shared" si="5"/>
        <v>5.6267763206753491E-3</v>
      </c>
    </row>
    <row r="79" spans="1:18" x14ac:dyDescent="0.25">
      <c r="A79" s="23" t="s">
        <v>205</v>
      </c>
      <c r="B79" s="23" t="s">
        <v>206</v>
      </c>
      <c r="C79" s="23">
        <v>9746.2350898064469</v>
      </c>
      <c r="D79" s="23">
        <v>1</v>
      </c>
      <c r="E79" s="23">
        <v>1</v>
      </c>
      <c r="F79" s="23">
        <v>1</v>
      </c>
      <c r="G79" s="23">
        <v>82.70744680536697</v>
      </c>
      <c r="H79" s="23">
        <v>0</v>
      </c>
      <c r="I79" s="23">
        <v>3</v>
      </c>
      <c r="J79" s="23">
        <v>1</v>
      </c>
      <c r="K79" s="23">
        <f t="shared" si="6"/>
        <v>93.70744680536697</v>
      </c>
      <c r="L79" s="23">
        <f t="shared" si="7"/>
        <v>913294.80623063864</v>
      </c>
      <c r="M79" s="23">
        <v>0</v>
      </c>
      <c r="N79" s="23">
        <v>0</v>
      </c>
      <c r="O79" s="23">
        <v>15328.11</v>
      </c>
      <c r="P79" s="23">
        <f>O79+N79+M79+1</f>
        <v>15329.11</v>
      </c>
      <c r="Q79" s="23">
        <f>L79/P79</f>
        <v>59.579114914736643</v>
      </c>
      <c r="R79" s="23">
        <f t="shared" si="5"/>
        <v>0.30264627555188039</v>
      </c>
    </row>
    <row r="80" spans="1:18" x14ac:dyDescent="0.25">
      <c r="A80" s="23" t="s">
        <v>159</v>
      </c>
      <c r="B80" s="23" t="s">
        <v>160</v>
      </c>
      <c r="C80" s="23">
        <v>5372.4750564404094</v>
      </c>
      <c r="D80" s="23">
        <v>1</v>
      </c>
      <c r="E80" s="23">
        <v>2</v>
      </c>
      <c r="F80" s="23">
        <v>1</v>
      </c>
      <c r="G80" s="23">
        <v>195.93776821500123</v>
      </c>
      <c r="H80" s="23">
        <v>4</v>
      </c>
      <c r="I80" s="23">
        <v>4</v>
      </c>
      <c r="J80" s="23">
        <v>1</v>
      </c>
      <c r="K80" s="23">
        <f t="shared" si="6"/>
        <v>194.93776821500123</v>
      </c>
      <c r="L80" s="23">
        <f t="shared" si="7"/>
        <v>1047298.2972932562</v>
      </c>
      <c r="M80" s="23">
        <v>0</v>
      </c>
      <c r="N80" s="23">
        <v>0</v>
      </c>
      <c r="O80" s="23">
        <v>14070.28</v>
      </c>
      <c r="P80" s="23">
        <f>O80+N80+M80+1</f>
        <v>14071.28</v>
      </c>
      <c r="Q80" s="23">
        <f>L80/P80</f>
        <v>74.428076002556708</v>
      </c>
      <c r="R80" s="23">
        <f t="shared" si="5"/>
        <v>0.37807510284269963</v>
      </c>
    </row>
    <row r="81" spans="1:18" x14ac:dyDescent="0.25">
      <c r="A81" s="23" t="s">
        <v>333</v>
      </c>
      <c r="B81" s="23" t="s">
        <v>334</v>
      </c>
      <c r="C81" s="23">
        <v>736.39119435722171</v>
      </c>
      <c r="D81" s="23">
        <v>2</v>
      </c>
      <c r="E81" s="23">
        <v>1</v>
      </c>
      <c r="F81" s="23">
        <v>1</v>
      </c>
      <c r="G81" s="23">
        <v>-5.9616538424422423</v>
      </c>
      <c r="H81" s="23">
        <v>1</v>
      </c>
      <c r="I81" s="23">
        <v>4</v>
      </c>
      <c r="J81" s="23">
        <v>0</v>
      </c>
      <c r="K81" s="23">
        <f t="shared" si="6"/>
        <v>5.0383461575577577</v>
      </c>
      <c r="L81" s="23">
        <f t="shared" si="7"/>
        <v>3710.1937445490757</v>
      </c>
      <c r="M81" s="23">
        <v>1</v>
      </c>
      <c r="N81" s="23">
        <v>0</v>
      </c>
      <c r="O81" s="23">
        <v>10594.58</v>
      </c>
      <c r="P81" s="23">
        <f>O81+N81+M81+1</f>
        <v>10596.58</v>
      </c>
      <c r="Q81" s="23">
        <f>L81/P81</f>
        <v>0.35013124466092604</v>
      </c>
      <c r="R81" s="23">
        <f t="shared" si="5"/>
        <v>1.7785748798487648E-3</v>
      </c>
    </row>
    <row r="82" spans="1:18" x14ac:dyDescent="0.25">
      <c r="A82" s="23" t="s">
        <v>303</v>
      </c>
      <c r="B82" s="23" t="s">
        <v>304</v>
      </c>
      <c r="C82" s="23">
        <v>178.45314812114555</v>
      </c>
      <c r="D82" s="23">
        <v>2</v>
      </c>
      <c r="E82" s="23">
        <v>1</v>
      </c>
      <c r="F82" s="23">
        <v>1</v>
      </c>
      <c r="G82" s="23">
        <v>185.77818300522969</v>
      </c>
      <c r="H82" s="23">
        <v>2</v>
      </c>
      <c r="I82" s="23">
        <v>4</v>
      </c>
      <c r="J82" s="23">
        <v>0</v>
      </c>
      <c r="K82" s="23">
        <f t="shared" si="6"/>
        <v>193.77818300522969</v>
      </c>
      <c r="L82" s="23">
        <f t="shared" si="7"/>
        <v>34580.3267944787</v>
      </c>
      <c r="M82" s="23">
        <v>1</v>
      </c>
      <c r="N82" s="23">
        <v>0</v>
      </c>
      <c r="O82" s="23">
        <v>16209.48</v>
      </c>
      <c r="P82" s="23">
        <f>O82+N82+M82+1</f>
        <v>16211.48</v>
      </c>
      <c r="Q82" s="23">
        <f>L82/P82</f>
        <v>2.1330764861985889</v>
      </c>
      <c r="R82" s="23">
        <f t="shared" si="5"/>
        <v>1.083546902197462E-2</v>
      </c>
    </row>
    <row r="83" spans="1:18" x14ac:dyDescent="0.25">
      <c r="A83" s="23" t="s">
        <v>263</v>
      </c>
      <c r="B83" s="23" t="s">
        <v>264</v>
      </c>
      <c r="C83" s="23">
        <v>9304.3085018858637</v>
      </c>
      <c r="D83" s="23">
        <v>1</v>
      </c>
      <c r="E83" s="23">
        <v>1</v>
      </c>
      <c r="F83" s="23">
        <v>1</v>
      </c>
      <c r="G83" s="23">
        <v>-59.407047286628433</v>
      </c>
      <c r="H83" s="23">
        <v>3</v>
      </c>
      <c r="I83" s="23">
        <v>4</v>
      </c>
      <c r="J83" s="23">
        <v>0</v>
      </c>
      <c r="K83" s="23">
        <f t="shared" si="6"/>
        <v>-57.407047286628426</v>
      </c>
      <c r="L83" s="23">
        <f t="shared" si="7"/>
        <v>-534132.87813714065</v>
      </c>
      <c r="M83" s="23">
        <v>0</v>
      </c>
      <c r="N83" s="23">
        <v>0</v>
      </c>
      <c r="O83" s="23">
        <v>15999.32</v>
      </c>
      <c r="P83" s="23">
        <f>O83+N83+M83+1</f>
        <v>16000.32</v>
      </c>
      <c r="Q83" s="23">
        <f>L83/P83</f>
        <v>-33.382637230826674</v>
      </c>
      <c r="R83" s="23">
        <f t="shared" si="5"/>
        <v>-0.16957504052330699</v>
      </c>
    </row>
    <row r="84" spans="1:18" x14ac:dyDescent="0.25">
      <c r="A84" s="23" t="s">
        <v>376</v>
      </c>
      <c r="B84" s="23" t="s">
        <v>377</v>
      </c>
      <c r="C84" s="23">
        <v>9240.2970586685533</v>
      </c>
      <c r="D84" s="23">
        <v>1</v>
      </c>
      <c r="E84" s="23">
        <v>1</v>
      </c>
      <c r="F84" s="23">
        <v>1</v>
      </c>
      <c r="G84" s="23">
        <v>48.737884859481781</v>
      </c>
      <c r="H84" s="23">
        <v>0</v>
      </c>
      <c r="I84" s="23">
        <v>3</v>
      </c>
      <c r="J84" s="23">
        <v>1</v>
      </c>
      <c r="K84" s="23">
        <f t="shared" si="6"/>
        <v>59.737884859481781</v>
      </c>
      <c r="L84" s="23">
        <f t="shared" si="7"/>
        <v>551995.80175815022</v>
      </c>
      <c r="M84" s="23">
        <v>0</v>
      </c>
      <c r="N84" s="23">
        <v>0</v>
      </c>
      <c r="O84" s="23">
        <v>15273.62</v>
      </c>
      <c r="P84" s="23">
        <f>O84+N84+M84+1</f>
        <v>15274.62</v>
      </c>
      <c r="Q84" s="23">
        <f>L84/P84</f>
        <v>36.138103714406654</v>
      </c>
      <c r="R84" s="23">
        <f t="shared" si="5"/>
        <v>0.18357208747267767</v>
      </c>
    </row>
    <row r="85" spans="1:18" x14ac:dyDescent="0.25">
      <c r="A85" s="23" t="s">
        <v>101</v>
      </c>
      <c r="B85" s="23" t="s">
        <v>102</v>
      </c>
      <c r="C85" s="23">
        <v>88400.203274228625</v>
      </c>
      <c r="D85" s="23">
        <v>1</v>
      </c>
      <c r="E85" s="23">
        <v>0</v>
      </c>
      <c r="F85" s="23">
        <v>1</v>
      </c>
      <c r="G85" s="23">
        <v>154.39979822122399</v>
      </c>
      <c r="H85" s="23">
        <v>0</v>
      </c>
      <c r="I85" s="23">
        <v>1</v>
      </c>
      <c r="J85" s="23">
        <v>1</v>
      </c>
      <c r="K85" s="23">
        <f t="shared" si="6"/>
        <v>166.39979822122399</v>
      </c>
      <c r="L85" s="23">
        <f t="shared" si="7"/>
        <v>14709775.987546828</v>
      </c>
      <c r="M85" s="23">
        <v>0</v>
      </c>
      <c r="N85" s="23">
        <v>0</v>
      </c>
      <c r="O85" s="23">
        <v>16649.03</v>
      </c>
      <c r="P85" s="23">
        <f>O85+N85+M85+1</f>
        <v>16650.03</v>
      </c>
      <c r="Q85" s="23">
        <f>L85/P85</f>
        <v>883.46843744706939</v>
      </c>
      <c r="R85" s="23">
        <f t="shared" si="5"/>
        <v>4.4877879193680341</v>
      </c>
    </row>
    <row r="86" spans="1:18" x14ac:dyDescent="0.25">
      <c r="A86" s="23" t="s">
        <v>161</v>
      </c>
      <c r="B86" s="23" t="s">
        <v>162</v>
      </c>
      <c r="C86" s="23">
        <v>30368.687189270662</v>
      </c>
      <c r="D86" s="23">
        <v>1</v>
      </c>
      <c r="E86" s="23">
        <v>1</v>
      </c>
      <c r="F86" s="23">
        <v>1</v>
      </c>
      <c r="G86" s="23">
        <v>-2.9496059095729352</v>
      </c>
      <c r="H86" s="23">
        <v>0</v>
      </c>
      <c r="I86" s="23">
        <v>2</v>
      </c>
      <c r="J86" s="23">
        <v>1</v>
      </c>
      <c r="K86" s="23">
        <f t="shared" si="6"/>
        <v>9.0503940904270657</v>
      </c>
      <c r="L86" s="23">
        <f t="shared" si="7"/>
        <v>274848.58707180334</v>
      </c>
      <c r="M86" s="23">
        <v>0</v>
      </c>
      <c r="N86" s="23">
        <v>0</v>
      </c>
      <c r="O86" s="23">
        <v>7425.2330000000002</v>
      </c>
      <c r="P86" s="23">
        <f>O86+N86+M86+1</f>
        <v>7426.2330000000002</v>
      </c>
      <c r="Q86" s="23">
        <f>L86/P86</f>
        <v>37.010498737624218</v>
      </c>
      <c r="R86" s="23">
        <f t="shared" si="5"/>
        <v>0.18800362535243029</v>
      </c>
    </row>
    <row r="87" spans="1:18" x14ac:dyDescent="0.25">
      <c r="A87" s="23" t="s">
        <v>275</v>
      </c>
      <c r="B87" s="23" t="s">
        <v>276</v>
      </c>
      <c r="C87" s="23">
        <v>3351.3048790141966</v>
      </c>
      <c r="D87" s="23">
        <v>1</v>
      </c>
      <c r="E87" s="23">
        <v>2</v>
      </c>
      <c r="F87" s="23">
        <v>1</v>
      </c>
      <c r="G87" s="23">
        <v>21.775171675875043</v>
      </c>
      <c r="H87" s="23">
        <v>1</v>
      </c>
      <c r="I87" s="23">
        <v>4</v>
      </c>
      <c r="J87" s="23">
        <v>0</v>
      </c>
      <c r="K87" s="23">
        <f t="shared" si="6"/>
        <v>30.775171675875043</v>
      </c>
      <c r="L87" s="23">
        <f t="shared" si="7"/>
        <v>103136.98298985953</v>
      </c>
      <c r="M87" s="23">
        <v>0</v>
      </c>
      <c r="N87" s="23">
        <v>0</v>
      </c>
      <c r="O87" s="23">
        <v>15495.59</v>
      </c>
      <c r="P87" s="23">
        <f>O87+N87+M87+1</f>
        <v>15496.59</v>
      </c>
      <c r="Q87" s="23">
        <f>L87/P87</f>
        <v>6.6554631044545625</v>
      </c>
      <c r="R87" s="23">
        <f t="shared" si="5"/>
        <v>3.3808006774164283E-2</v>
      </c>
    </row>
    <row r="88" spans="1:18" x14ac:dyDescent="0.25">
      <c r="A88" s="23" t="s">
        <v>327</v>
      </c>
      <c r="B88" s="23" t="s">
        <v>328</v>
      </c>
      <c r="C88" s="23">
        <v>292.99089761710167</v>
      </c>
      <c r="D88" s="23">
        <v>1</v>
      </c>
      <c r="E88" s="23">
        <v>2</v>
      </c>
      <c r="F88" s="23">
        <v>1</v>
      </c>
      <c r="G88" s="23">
        <v>9.6329825867232497</v>
      </c>
      <c r="H88" s="23">
        <v>1</v>
      </c>
      <c r="I88" s="23">
        <v>4</v>
      </c>
      <c r="J88" s="23">
        <v>0</v>
      </c>
      <c r="K88" s="23">
        <f t="shared" si="6"/>
        <v>18.632982586723251</v>
      </c>
      <c r="L88" s="23">
        <f t="shared" si="7"/>
        <v>5459.2942933678705</v>
      </c>
      <c r="M88" s="23">
        <v>0</v>
      </c>
      <c r="N88" s="23">
        <v>0</v>
      </c>
      <c r="O88" s="23">
        <v>9818.3539999999994</v>
      </c>
      <c r="P88" s="23">
        <f>O88+N88+M88+1</f>
        <v>9819.3539999999994</v>
      </c>
      <c r="Q88" s="23">
        <f>L88/P88</f>
        <v>0.55597285660216256</v>
      </c>
      <c r="R88" s="23">
        <f t="shared" si="5"/>
        <v>2.8241962741370804E-3</v>
      </c>
    </row>
    <row r="89" spans="1:18" x14ac:dyDescent="0.25">
      <c r="A89" s="23" t="s">
        <v>347</v>
      </c>
      <c r="B89" s="23" t="s">
        <v>348</v>
      </c>
      <c r="C89" s="23">
        <v>237.69825917200055</v>
      </c>
      <c r="D89" s="23">
        <v>2</v>
      </c>
      <c r="E89" s="23">
        <v>1</v>
      </c>
      <c r="F89" s="23">
        <v>1</v>
      </c>
      <c r="G89" s="23">
        <v>14.139726182163781</v>
      </c>
      <c r="H89" s="23">
        <v>0</v>
      </c>
      <c r="I89" s="23">
        <v>4</v>
      </c>
      <c r="J89" s="23">
        <v>0</v>
      </c>
      <c r="K89" s="23">
        <f t="shared" si="6"/>
        <v>28.139726182163781</v>
      </c>
      <c r="L89" s="23">
        <f t="shared" si="7"/>
        <v>6688.763927077096</v>
      </c>
      <c r="M89" s="23">
        <v>1</v>
      </c>
      <c r="N89" s="23">
        <v>0</v>
      </c>
      <c r="O89" s="23">
        <v>11295.81</v>
      </c>
      <c r="P89" s="23">
        <f>O89+N89+M89+1</f>
        <v>11297.81</v>
      </c>
      <c r="Q89" s="23">
        <f>L89/P89</f>
        <v>0.59204075188705563</v>
      </c>
      <c r="R89" s="23">
        <f t="shared" si="5"/>
        <v>3.0074117212042224E-3</v>
      </c>
    </row>
    <row r="90" spans="1:18" x14ac:dyDescent="0.25">
      <c r="A90" s="23" t="s">
        <v>153</v>
      </c>
      <c r="B90" s="23" t="s">
        <v>154</v>
      </c>
      <c r="C90" s="23">
        <v>6194.7004342825403</v>
      </c>
      <c r="D90" s="23">
        <v>2</v>
      </c>
      <c r="E90" s="23">
        <v>1</v>
      </c>
      <c r="F90" s="23">
        <v>1</v>
      </c>
      <c r="G90" s="23">
        <v>114.57675746074783</v>
      </c>
      <c r="H90" s="23">
        <v>0</v>
      </c>
      <c r="I90" s="23">
        <v>3</v>
      </c>
      <c r="J90" s="23">
        <v>1</v>
      </c>
      <c r="K90" s="23">
        <f t="shared" si="6"/>
        <v>128.57675746074784</v>
      </c>
      <c r="L90" s="23">
        <f t="shared" si="7"/>
        <v>796494.49528073554</v>
      </c>
      <c r="M90" s="23">
        <v>0</v>
      </c>
      <c r="N90" s="23">
        <v>0</v>
      </c>
      <c r="O90" s="23">
        <v>6532.1589999999997</v>
      </c>
      <c r="P90" s="23">
        <f>O90+N90+M90+1</f>
        <v>6533.1589999999997</v>
      </c>
      <c r="Q90" s="23">
        <f>L90/P90</f>
        <v>121.91567590513802</v>
      </c>
      <c r="R90" s="23">
        <f t="shared" si="5"/>
        <v>0.61929965386165453</v>
      </c>
    </row>
    <row r="91" spans="1:18" x14ac:dyDescent="0.25">
      <c r="A91" s="23" t="s">
        <v>217</v>
      </c>
      <c r="B91" s="23" t="s">
        <v>218</v>
      </c>
      <c r="C91" s="23">
        <v>4754.5140897262236</v>
      </c>
      <c r="D91" s="23">
        <v>2</v>
      </c>
      <c r="E91" s="23">
        <v>1</v>
      </c>
      <c r="F91" s="23">
        <v>1</v>
      </c>
      <c r="G91" s="23">
        <v>51.504382199931442</v>
      </c>
      <c r="H91" s="23">
        <v>0</v>
      </c>
      <c r="I91" s="23">
        <v>4</v>
      </c>
      <c r="J91" s="23">
        <v>0</v>
      </c>
      <c r="K91" s="23">
        <f t="shared" si="6"/>
        <v>65.504382199931442</v>
      </c>
      <c r="L91" s="23">
        <f t="shared" si="7"/>
        <v>311441.50810838566</v>
      </c>
      <c r="M91" s="23">
        <v>0</v>
      </c>
      <c r="N91" s="23">
        <v>0</v>
      </c>
      <c r="O91" s="23">
        <v>8995.2430000000004</v>
      </c>
      <c r="P91" s="23">
        <f>O91+N91+M91+1</f>
        <v>8996.2430000000004</v>
      </c>
      <c r="Q91" s="23">
        <f>L91/P91</f>
        <v>34.619063547792749</v>
      </c>
      <c r="R91" s="23">
        <f t="shared" si="5"/>
        <v>0.17585576188614743</v>
      </c>
    </row>
    <row r="92" spans="1:18" x14ac:dyDescent="0.25">
      <c r="A92" s="23" t="s">
        <v>357</v>
      </c>
      <c r="B92" s="23" t="s">
        <v>358</v>
      </c>
      <c r="C92" s="23">
        <v>460.0053114278478</v>
      </c>
      <c r="D92" s="23">
        <v>1</v>
      </c>
      <c r="E92" s="23">
        <v>1</v>
      </c>
      <c r="F92" s="23">
        <v>1</v>
      </c>
      <c r="G92" s="23">
        <v>13.964294527201568</v>
      </c>
      <c r="H92" s="23">
        <v>3</v>
      </c>
      <c r="I92" s="23">
        <v>4</v>
      </c>
      <c r="J92" s="23">
        <v>0</v>
      </c>
      <c r="K92" s="23">
        <f t="shared" si="6"/>
        <v>15.964294527201567</v>
      </c>
      <c r="L92" s="23">
        <f t="shared" si="7"/>
        <v>7343.6602757112432</v>
      </c>
      <c r="M92" s="23">
        <v>0</v>
      </c>
      <c r="N92" s="23">
        <v>0</v>
      </c>
      <c r="O92" s="23">
        <v>16622.77</v>
      </c>
      <c r="P92" s="23">
        <f>O92+N92+M92+1</f>
        <v>16623.77</v>
      </c>
      <c r="Q92" s="23">
        <f>L92/P92</f>
        <v>0.44175660970473263</v>
      </c>
      <c r="R92" s="23">
        <f t="shared" si="5"/>
        <v>2.2440076999951175E-3</v>
      </c>
    </row>
    <row r="93" spans="1:18" x14ac:dyDescent="0.25">
      <c r="A93" s="23" t="s">
        <v>151</v>
      </c>
      <c r="B93" s="23" t="s">
        <v>152</v>
      </c>
      <c r="C93" s="23">
        <v>15705.340215058157</v>
      </c>
      <c r="D93" s="23">
        <v>2</v>
      </c>
      <c r="E93" s="23">
        <v>1</v>
      </c>
      <c r="F93" s="23">
        <v>1</v>
      </c>
      <c r="G93" s="23">
        <v>309.44877711936323</v>
      </c>
      <c r="H93" s="23">
        <v>0</v>
      </c>
      <c r="I93" s="23">
        <v>2</v>
      </c>
      <c r="J93" s="23">
        <v>1</v>
      </c>
      <c r="K93" s="23">
        <f t="shared" si="6"/>
        <v>324.44877711936323</v>
      </c>
      <c r="L93" s="23">
        <f t="shared" si="7"/>
        <v>5095578.4270191761</v>
      </c>
      <c r="M93" s="23">
        <v>1</v>
      </c>
      <c r="N93" s="23">
        <v>0</v>
      </c>
      <c r="O93" s="23">
        <v>15962.62</v>
      </c>
      <c r="P93" s="23">
        <f>O93+N93+M93+1</f>
        <v>15964.62</v>
      </c>
      <c r="Q93" s="23">
        <f>L93/P93</f>
        <v>319.17943721924956</v>
      </c>
      <c r="R93" s="23">
        <f t="shared" si="5"/>
        <v>1.6213478170226712</v>
      </c>
    </row>
    <row r="94" spans="1:18" x14ac:dyDescent="0.25">
      <c r="A94" s="23" t="s">
        <v>378</v>
      </c>
      <c r="B94" s="23" t="s">
        <v>379</v>
      </c>
      <c r="C94" s="23">
        <v>937.98270171489878</v>
      </c>
      <c r="D94" s="23">
        <v>1</v>
      </c>
      <c r="E94" s="23">
        <v>1</v>
      </c>
      <c r="F94" s="23">
        <v>1</v>
      </c>
      <c r="G94" s="23">
        <v>32.577826508304696</v>
      </c>
      <c r="H94" s="23">
        <v>1</v>
      </c>
      <c r="I94" s="23">
        <v>4</v>
      </c>
      <c r="J94" s="23">
        <v>0</v>
      </c>
      <c r="K94" s="23">
        <f t="shared" si="6"/>
        <v>40.577826508304696</v>
      </c>
      <c r="L94" s="23">
        <f t="shared" si="7"/>
        <v>38061.299337978075</v>
      </c>
      <c r="M94" s="23">
        <v>0</v>
      </c>
      <c r="N94" s="23">
        <v>0</v>
      </c>
      <c r="O94" s="23">
        <v>17624.29</v>
      </c>
      <c r="P94" s="23">
        <f>O94+N94+M94+1</f>
        <v>17625.29</v>
      </c>
      <c r="Q94" s="23">
        <f>L94/P94</f>
        <v>2.1594708136988428</v>
      </c>
      <c r="R94" s="23">
        <f t="shared" si="5"/>
        <v>1.0969545282172177E-2</v>
      </c>
    </row>
    <row r="95" spans="1:18" x14ac:dyDescent="0.25">
      <c r="A95" s="23" t="s">
        <v>167</v>
      </c>
      <c r="B95" s="23" t="s">
        <v>168</v>
      </c>
      <c r="C95" s="23">
        <v>5455.0656303796268</v>
      </c>
      <c r="D95" s="23">
        <v>1</v>
      </c>
      <c r="E95" s="23">
        <v>1</v>
      </c>
      <c r="F95" s="23">
        <v>1</v>
      </c>
      <c r="G95" s="23">
        <v>102.1379175791327</v>
      </c>
      <c r="H95" s="23">
        <v>0</v>
      </c>
      <c r="I95" s="23">
        <v>3</v>
      </c>
      <c r="J95" s="23">
        <v>1</v>
      </c>
      <c r="K95" s="23">
        <f t="shared" si="6"/>
        <v>113.1379175791327</v>
      </c>
      <c r="L95" s="23">
        <f t="shared" si="7"/>
        <v>617174.76567864977</v>
      </c>
      <c r="M95" s="23">
        <v>1</v>
      </c>
      <c r="N95" s="23">
        <v>0</v>
      </c>
      <c r="O95" s="23">
        <v>8879.7250000000004</v>
      </c>
      <c r="P95" s="23">
        <f>O95+N95+M95+1</f>
        <v>8881.7250000000004</v>
      </c>
      <c r="Q95" s="23">
        <f>L95/P95</f>
        <v>69.488164256228345</v>
      </c>
      <c r="R95" s="23">
        <f t="shared" si="5"/>
        <v>0.35298164696104012</v>
      </c>
    </row>
    <row r="96" spans="1:18" x14ac:dyDescent="0.25">
      <c r="A96" s="23" t="s">
        <v>211</v>
      </c>
      <c r="B96" s="23" t="s">
        <v>212</v>
      </c>
      <c r="C96" s="23">
        <v>8680.6038803261526</v>
      </c>
      <c r="D96" s="23">
        <v>1</v>
      </c>
      <c r="E96" s="23">
        <v>1</v>
      </c>
      <c r="F96" s="23">
        <v>1</v>
      </c>
      <c r="G96" s="23">
        <v>34.343316713316511</v>
      </c>
      <c r="H96" s="23">
        <v>3</v>
      </c>
      <c r="I96" s="23">
        <v>4</v>
      </c>
      <c r="J96" s="23">
        <v>1</v>
      </c>
      <c r="K96" s="23">
        <f t="shared" si="6"/>
        <v>35.343316713316511</v>
      </c>
      <c r="L96" s="23">
        <f t="shared" si="7"/>
        <v>306801.33220521145</v>
      </c>
      <c r="M96" s="23">
        <v>0</v>
      </c>
      <c r="N96" s="23">
        <v>0</v>
      </c>
      <c r="O96" s="23">
        <v>13185.67</v>
      </c>
      <c r="P96" s="23">
        <f>O96+N96+M96+1</f>
        <v>13186.67</v>
      </c>
      <c r="Q96" s="23">
        <f>L96/P96</f>
        <v>23.266020322432535</v>
      </c>
      <c r="R96" s="23">
        <f t="shared" si="5"/>
        <v>0.11818528032139181</v>
      </c>
    </row>
    <row r="97" spans="1:18" x14ac:dyDescent="0.25">
      <c r="A97" s="23" t="s">
        <v>371</v>
      </c>
      <c r="B97" s="23" t="s">
        <v>372</v>
      </c>
      <c r="C97" s="23">
        <v>950.64820436274761</v>
      </c>
      <c r="D97" s="23">
        <v>1</v>
      </c>
      <c r="E97" s="23">
        <v>1</v>
      </c>
      <c r="F97" s="23">
        <v>1</v>
      </c>
      <c r="G97" s="23">
        <v>-26.779094292607809</v>
      </c>
      <c r="H97" s="23">
        <v>1</v>
      </c>
      <c r="I97" s="23">
        <v>4</v>
      </c>
      <c r="J97" s="23">
        <v>1</v>
      </c>
      <c r="K97" s="23">
        <f t="shared" si="6"/>
        <v>-19.779094292607809</v>
      </c>
      <c r="L97" s="23">
        <f t="shared" si="7"/>
        <v>-18802.960473189083</v>
      </c>
      <c r="M97" s="23">
        <v>0</v>
      </c>
      <c r="N97" s="23">
        <v>0</v>
      </c>
      <c r="O97" s="23">
        <v>14992.39</v>
      </c>
      <c r="P97" s="23">
        <f>O97+N97+M97+1</f>
        <v>14993.39</v>
      </c>
      <c r="Q97" s="23">
        <f>L97/P97</f>
        <v>-1.2540833309337704</v>
      </c>
      <c r="R97" s="23">
        <f t="shared" si="5"/>
        <v>-6.3704143621798482E-3</v>
      </c>
    </row>
    <row r="98" spans="1:18" x14ac:dyDescent="0.25">
      <c r="A98" s="23" t="s">
        <v>295</v>
      </c>
      <c r="B98" s="23" t="s">
        <v>296</v>
      </c>
      <c r="C98" s="23">
        <v>1334.4057115741184</v>
      </c>
      <c r="D98" s="23">
        <v>1</v>
      </c>
      <c r="E98" s="23">
        <v>1</v>
      </c>
      <c r="F98" s="23">
        <v>1</v>
      </c>
      <c r="G98" s="23">
        <v>19.988272711709673</v>
      </c>
      <c r="H98" s="23">
        <v>0</v>
      </c>
      <c r="I98" s="23">
        <v>1</v>
      </c>
      <c r="J98" s="23">
        <v>1</v>
      </c>
      <c r="K98" s="23">
        <f t="shared" si="6"/>
        <v>32.988272711709669</v>
      </c>
      <c r="L98" s="23">
        <f t="shared" si="7"/>
        <v>44019.739521470015</v>
      </c>
      <c r="M98" s="23">
        <v>0</v>
      </c>
      <c r="N98" s="23">
        <v>0</v>
      </c>
      <c r="O98" s="23">
        <v>10168.99</v>
      </c>
      <c r="P98" s="23">
        <f>O98+N98+M98+1</f>
        <v>10169.99</v>
      </c>
      <c r="Q98" s="23">
        <f>L98/P98</f>
        <v>4.3283955560890437</v>
      </c>
      <c r="R98" s="23">
        <f t="shared" si="5"/>
        <v>2.1987114042233667E-2</v>
      </c>
    </row>
    <row r="99" spans="1:18" x14ac:dyDescent="0.25">
      <c r="A99" s="23" t="s">
        <v>225</v>
      </c>
      <c r="B99" s="23" t="s">
        <v>226</v>
      </c>
      <c r="C99" s="23">
        <v>3884.6468337471852</v>
      </c>
      <c r="D99" s="23">
        <v>2</v>
      </c>
      <c r="E99" s="23">
        <v>1</v>
      </c>
      <c r="F99" s="23">
        <v>1</v>
      </c>
      <c r="G99" s="23">
        <v>44.583774342897854</v>
      </c>
      <c r="H99" s="23">
        <v>1</v>
      </c>
      <c r="I99" s="23">
        <v>4</v>
      </c>
      <c r="J99" s="23">
        <v>0</v>
      </c>
      <c r="K99" s="23">
        <f t="shared" si="6"/>
        <v>55.583774342897854</v>
      </c>
      <c r="L99" s="23">
        <f t="shared" si="7"/>
        <v>215923.33300885616</v>
      </c>
      <c r="M99" s="23">
        <v>0</v>
      </c>
      <c r="N99" s="23">
        <v>0</v>
      </c>
      <c r="O99" s="23">
        <v>9696.4380000000001</v>
      </c>
      <c r="P99" s="23">
        <f>O99+N99+M99+1</f>
        <v>9697.4380000000001</v>
      </c>
      <c r="Q99" s="23">
        <f>L99/P99</f>
        <v>22.266018407011849</v>
      </c>
      <c r="R99" s="23">
        <f t="shared" si="5"/>
        <v>0.11310553290184834</v>
      </c>
    </row>
    <row r="100" spans="1:18" x14ac:dyDescent="0.25">
      <c r="A100" s="23" t="s">
        <v>285</v>
      </c>
      <c r="B100" s="23" t="s">
        <v>286</v>
      </c>
      <c r="C100" s="23">
        <v>350.60846501419451</v>
      </c>
      <c r="D100" s="23">
        <v>1</v>
      </c>
      <c r="E100" s="23">
        <v>0</v>
      </c>
      <c r="F100" s="23">
        <v>1</v>
      </c>
      <c r="G100" s="23">
        <v>167.40762829500352</v>
      </c>
      <c r="H100" s="23">
        <v>0</v>
      </c>
      <c r="I100" s="23">
        <v>1</v>
      </c>
      <c r="J100" s="23">
        <v>1</v>
      </c>
      <c r="K100" s="23">
        <f t="shared" si="6"/>
        <v>179.40762829500352</v>
      </c>
      <c r="L100" s="23">
        <f t="shared" si="7"/>
        <v>62901.833168348356</v>
      </c>
      <c r="M100" s="23">
        <v>0</v>
      </c>
      <c r="N100" s="23">
        <v>0</v>
      </c>
      <c r="O100" s="23">
        <v>16644.240000000002</v>
      </c>
      <c r="P100" s="23">
        <f>O100+N100+M100+1</f>
        <v>16645.240000000002</v>
      </c>
      <c r="Q100" s="23">
        <f>L100/P100</f>
        <v>3.7789682316595226</v>
      </c>
      <c r="R100" s="23">
        <f t="shared" si="5"/>
        <v>1.9196167354573156E-2</v>
      </c>
    </row>
    <row r="101" spans="1:18" x14ac:dyDescent="0.25">
      <c r="A101" s="23" t="s">
        <v>247</v>
      </c>
      <c r="B101" s="23" t="s">
        <v>248</v>
      </c>
      <c r="C101" s="23">
        <v>1245.1420954105911</v>
      </c>
      <c r="D101" s="23">
        <v>1</v>
      </c>
      <c r="E101" s="23">
        <v>1</v>
      </c>
      <c r="F101" s="23">
        <v>1</v>
      </c>
      <c r="G101" s="23">
        <v>58.135179111957413</v>
      </c>
      <c r="H101" s="23">
        <v>1</v>
      </c>
      <c r="I101" s="23">
        <v>4</v>
      </c>
      <c r="J101" s="23">
        <v>0</v>
      </c>
      <c r="K101" s="23">
        <f t="shared" si="6"/>
        <v>66.135179111957413</v>
      </c>
      <c r="L101" s="23">
        <f t="shared" si="7"/>
        <v>82347.695499817404</v>
      </c>
      <c r="M101" s="23">
        <v>0</v>
      </c>
      <c r="N101" s="23">
        <v>0</v>
      </c>
      <c r="O101" s="23">
        <v>13914.87</v>
      </c>
      <c r="P101" s="23">
        <f>O101+N101+M101+1</f>
        <v>13915.87</v>
      </c>
      <c r="Q101" s="23">
        <f>L101/P101</f>
        <v>5.9175384291328816</v>
      </c>
      <c r="R101" s="23">
        <f t="shared" si="5"/>
        <v>3.0059542988766601E-2</v>
      </c>
    </row>
    <row r="102" spans="1:18" x14ac:dyDescent="0.25">
      <c r="A102" s="23" t="s">
        <v>369</v>
      </c>
      <c r="B102" s="23" t="s">
        <v>370</v>
      </c>
      <c r="C102" s="23">
        <v>260.56377000832617</v>
      </c>
      <c r="D102" s="23">
        <v>1</v>
      </c>
      <c r="E102" s="23">
        <v>1</v>
      </c>
      <c r="F102" s="23">
        <v>1</v>
      </c>
      <c r="G102" s="23">
        <v>7.9577499504415155</v>
      </c>
      <c r="H102" s="23">
        <v>2</v>
      </c>
      <c r="I102" s="23">
        <v>4</v>
      </c>
      <c r="J102" s="23">
        <v>0</v>
      </c>
      <c r="K102" s="23">
        <f t="shared" si="6"/>
        <v>12.957749950441515</v>
      </c>
      <c r="L102" s="23">
        <f t="shared" si="7"/>
        <v>3376.3201779122428</v>
      </c>
      <c r="M102" s="23">
        <v>0</v>
      </c>
      <c r="N102" s="23">
        <v>0</v>
      </c>
      <c r="O102" s="23">
        <v>15941.6</v>
      </c>
      <c r="P102" s="23">
        <f>O102+N102+M102+1</f>
        <v>15942.6</v>
      </c>
      <c r="Q102" s="23">
        <f>L102/P102</f>
        <v>0.21177977104815041</v>
      </c>
      <c r="R102" s="23">
        <f t="shared" si="5"/>
        <v>1.0757856849111936E-3</v>
      </c>
    </row>
    <row r="103" spans="1:18" x14ac:dyDescent="0.25">
      <c r="A103" s="23" t="s">
        <v>315</v>
      </c>
      <c r="B103" s="23" t="s">
        <v>316</v>
      </c>
      <c r="C103" s="23">
        <v>1014.7347416177118</v>
      </c>
      <c r="D103" s="23">
        <v>2</v>
      </c>
      <c r="E103" s="23">
        <v>2</v>
      </c>
      <c r="F103" s="23">
        <v>1</v>
      </c>
      <c r="G103" s="23">
        <v>4.9094055722222221</v>
      </c>
      <c r="H103" s="23">
        <v>1</v>
      </c>
      <c r="I103" s="23">
        <v>4</v>
      </c>
      <c r="J103" s="23">
        <v>1</v>
      </c>
      <c r="K103" s="23">
        <f t="shared" si="6"/>
        <v>15.909405572222223</v>
      </c>
      <c r="L103" s="23">
        <f t="shared" si="7"/>
        <v>16143.826552620303</v>
      </c>
      <c r="M103" s="23">
        <v>1</v>
      </c>
      <c r="N103" s="23">
        <v>0</v>
      </c>
      <c r="O103" s="23">
        <v>15205.16</v>
      </c>
      <c r="P103" s="23">
        <f>O103+N103+M103+1</f>
        <v>15207.16</v>
      </c>
      <c r="Q103" s="23">
        <f>L103/P103</f>
        <v>1.061593785599698</v>
      </c>
      <c r="R103" s="23">
        <f t="shared" si="5"/>
        <v>5.3926179638714468E-3</v>
      </c>
    </row>
    <row r="104" spans="1:18" x14ac:dyDescent="0.25">
      <c r="A104" s="23" t="s">
        <v>171</v>
      </c>
      <c r="B104" s="23" t="s">
        <v>172</v>
      </c>
      <c r="C104" s="23">
        <v>14575.160399184384</v>
      </c>
      <c r="D104" s="23">
        <v>3</v>
      </c>
      <c r="E104" s="23">
        <v>1</v>
      </c>
      <c r="F104" s="23">
        <v>1</v>
      </c>
      <c r="G104" s="23">
        <v>27.541130018519166</v>
      </c>
      <c r="H104" s="23">
        <v>0</v>
      </c>
      <c r="I104" s="23">
        <v>3</v>
      </c>
      <c r="J104" s="23">
        <v>0</v>
      </c>
      <c r="K104" s="23">
        <f t="shared" si="6"/>
        <v>45.541130018519169</v>
      </c>
      <c r="L104" s="23">
        <f t="shared" si="7"/>
        <v>663769.2747800278</v>
      </c>
      <c r="M104" s="23">
        <v>0</v>
      </c>
      <c r="N104" s="23">
        <v>0</v>
      </c>
      <c r="O104" s="23">
        <v>11549.48</v>
      </c>
      <c r="P104" s="23">
        <f>O104+N104+M104+1</f>
        <v>11550.48</v>
      </c>
      <c r="Q104" s="23">
        <f>L104/P104</f>
        <v>57.466813048464466</v>
      </c>
      <c r="R104" s="23">
        <f t="shared" si="5"/>
        <v>0.29191633614973533</v>
      </c>
    </row>
    <row r="105" spans="1:18" x14ac:dyDescent="0.25">
      <c r="A105" s="23" t="s">
        <v>191</v>
      </c>
      <c r="B105" s="23" t="s">
        <v>192</v>
      </c>
      <c r="C105" s="23">
        <v>5072.2192624163854</v>
      </c>
      <c r="D105" s="23">
        <v>1</v>
      </c>
      <c r="E105" s="23">
        <v>1</v>
      </c>
      <c r="F105" s="23">
        <v>1</v>
      </c>
      <c r="G105" s="23">
        <v>90.619122454256868</v>
      </c>
      <c r="H105" s="23">
        <v>2</v>
      </c>
      <c r="I105" s="23">
        <v>4</v>
      </c>
      <c r="J105" s="23">
        <v>1</v>
      </c>
      <c r="K105" s="23">
        <f t="shared" si="6"/>
        <v>94.619122454256868</v>
      </c>
      <c r="L105" s="23">
        <f t="shared" si="7"/>
        <v>479928.93550541642</v>
      </c>
      <c r="M105" s="23">
        <v>0</v>
      </c>
      <c r="N105" s="23">
        <v>0</v>
      </c>
      <c r="O105" s="23">
        <v>14303.46</v>
      </c>
      <c r="P105" s="23">
        <f>O105+N105+M105+1</f>
        <v>14304.46</v>
      </c>
      <c r="Q105" s="23">
        <f>L105/P105</f>
        <v>33.550999863358456</v>
      </c>
      <c r="R105" s="23">
        <f t="shared" si="5"/>
        <v>0.17043027853331727</v>
      </c>
    </row>
    <row r="106" spans="1:18" x14ac:dyDescent="0.25">
      <c r="A106" s="23" t="s">
        <v>239</v>
      </c>
      <c r="B106" s="23" t="s">
        <v>240</v>
      </c>
      <c r="C106" s="23">
        <v>886.41017899244059</v>
      </c>
      <c r="D106" s="23">
        <v>2</v>
      </c>
      <c r="E106" s="23">
        <v>1</v>
      </c>
      <c r="F106" s="23">
        <v>1</v>
      </c>
      <c r="G106" s="23">
        <v>23.666317877181925</v>
      </c>
      <c r="H106" s="23">
        <v>1</v>
      </c>
      <c r="I106" s="23">
        <v>4</v>
      </c>
      <c r="J106" s="23">
        <v>0</v>
      </c>
      <c r="K106" s="23">
        <f t="shared" si="6"/>
        <v>34.666317877181925</v>
      </c>
      <c r="L106" s="23">
        <f t="shared" si="7"/>
        <v>30728.577034521673</v>
      </c>
      <c r="M106" s="23">
        <v>1</v>
      </c>
      <c r="N106" s="23">
        <v>1</v>
      </c>
      <c r="O106" s="23">
        <v>2878.8130000000001</v>
      </c>
      <c r="P106" s="23">
        <f>O106+N106+M106+1</f>
        <v>2881.8130000000001</v>
      </c>
      <c r="Q106" s="23">
        <f>L106/P106</f>
        <v>10.662932339649267</v>
      </c>
      <c r="R106" s="23">
        <f t="shared" si="5"/>
        <v>5.4164899288531396E-2</v>
      </c>
    </row>
    <row r="107" spans="1:18" x14ac:dyDescent="0.25">
      <c r="A107" s="23" t="s">
        <v>293</v>
      </c>
      <c r="B107" s="23" t="s">
        <v>294</v>
      </c>
      <c r="C107" s="23">
        <v>1809.7247785712223</v>
      </c>
      <c r="D107" s="23">
        <v>1</v>
      </c>
      <c r="E107" s="23">
        <v>1</v>
      </c>
      <c r="F107" s="23">
        <v>1</v>
      </c>
      <c r="G107" s="23">
        <v>15.829307536466075</v>
      </c>
      <c r="H107" s="23">
        <v>1</v>
      </c>
      <c r="I107" s="23">
        <v>4</v>
      </c>
      <c r="J107" s="23">
        <v>1</v>
      </c>
      <c r="K107" s="23">
        <f t="shared" si="6"/>
        <v>22.829307536466075</v>
      </c>
      <c r="L107" s="23">
        <f t="shared" si="7"/>
        <v>41314.763526365401</v>
      </c>
      <c r="M107" s="23">
        <v>0</v>
      </c>
      <c r="N107" s="23">
        <v>0</v>
      </c>
      <c r="O107" s="23">
        <v>12727.53</v>
      </c>
      <c r="P107" s="23">
        <f>O107+N107+M107+1</f>
        <v>12728.53</v>
      </c>
      <c r="Q107" s="23">
        <f>L107/P107</f>
        <v>3.2458393487987536</v>
      </c>
      <c r="R107" s="23">
        <f t="shared" si="5"/>
        <v>1.6488012474832947E-2</v>
      </c>
    </row>
    <row r="108" spans="1:18" x14ac:dyDescent="0.25">
      <c r="A108" s="23" t="s">
        <v>257</v>
      </c>
      <c r="B108" s="23" t="s">
        <v>258</v>
      </c>
      <c r="C108" s="23">
        <v>3143.5805875291817</v>
      </c>
      <c r="D108" s="23">
        <v>1</v>
      </c>
      <c r="E108" s="23">
        <v>1</v>
      </c>
      <c r="F108" s="23">
        <v>1</v>
      </c>
      <c r="G108" s="23">
        <v>15.305918988092444</v>
      </c>
      <c r="H108" s="23">
        <v>1</v>
      </c>
      <c r="I108" s="23">
        <v>4</v>
      </c>
      <c r="J108" s="23">
        <v>0</v>
      </c>
      <c r="K108" s="23">
        <f t="shared" si="6"/>
        <v>23.305918988092444</v>
      </c>
      <c r="L108" s="23">
        <f t="shared" si="7"/>
        <v>73264.034505495161</v>
      </c>
      <c r="M108" s="23">
        <v>0</v>
      </c>
      <c r="N108" s="23">
        <v>0</v>
      </c>
      <c r="O108" s="23">
        <v>12861.16</v>
      </c>
      <c r="P108" s="23">
        <f>O108+N108+M108+1</f>
        <v>12862.16</v>
      </c>
      <c r="Q108" s="23">
        <f>L108/P108</f>
        <v>5.6960910535629443</v>
      </c>
      <c r="R108" s="23">
        <f t="shared" si="5"/>
        <v>2.8934648408796889E-2</v>
      </c>
    </row>
    <row r="109" spans="1:18" x14ac:dyDescent="0.25">
      <c r="A109" s="23" t="s">
        <v>231</v>
      </c>
      <c r="B109" s="23" t="s">
        <v>232</v>
      </c>
      <c r="C109" s="23">
        <v>1395.2133807130804</v>
      </c>
      <c r="D109" s="23">
        <v>3</v>
      </c>
      <c r="E109" s="23">
        <v>2</v>
      </c>
      <c r="F109" s="23">
        <v>1</v>
      </c>
      <c r="G109" s="23">
        <v>48.248257466251879</v>
      </c>
      <c r="H109" s="23">
        <v>4</v>
      </c>
      <c r="I109" s="23">
        <v>4</v>
      </c>
      <c r="J109" s="23">
        <v>0</v>
      </c>
      <c r="K109" s="23">
        <f t="shared" si="6"/>
        <v>54.248257466251879</v>
      </c>
      <c r="L109" s="23">
        <f t="shared" si="7"/>
        <v>75687.894697282885</v>
      </c>
      <c r="M109" s="23">
        <v>1</v>
      </c>
      <c r="N109" s="23">
        <v>0</v>
      </c>
      <c r="O109" s="23">
        <v>6300.2820000000002</v>
      </c>
      <c r="P109" s="23">
        <f>O109+N109+M109+1</f>
        <v>6302.2820000000002</v>
      </c>
      <c r="Q109" s="23">
        <f>L109/P109</f>
        <v>12.009601394746044</v>
      </c>
      <c r="R109" s="23">
        <f t="shared" si="5"/>
        <v>6.1005624843271045E-2</v>
      </c>
    </row>
    <row r="110" spans="1:18" x14ac:dyDescent="0.25">
      <c r="A110" s="23" t="s">
        <v>203</v>
      </c>
      <c r="B110" s="23" t="s">
        <v>204</v>
      </c>
      <c r="C110" s="23">
        <v>8999.7396266063588</v>
      </c>
      <c r="D110" s="23">
        <v>1</v>
      </c>
      <c r="E110" s="23">
        <v>1</v>
      </c>
      <c r="F110" s="23">
        <v>2</v>
      </c>
      <c r="G110" s="23">
        <v>43.04253906979757</v>
      </c>
      <c r="H110" s="23">
        <v>0</v>
      </c>
      <c r="I110" s="23">
        <v>4</v>
      </c>
      <c r="J110" s="23">
        <v>1</v>
      </c>
      <c r="K110" s="23">
        <f t="shared" si="6"/>
        <v>54.04253906979757</v>
      </c>
      <c r="L110" s="23">
        <f t="shared" si="7"/>
        <v>486368.78038887953</v>
      </c>
      <c r="M110" s="23">
        <v>0</v>
      </c>
      <c r="N110" s="23">
        <v>0</v>
      </c>
      <c r="O110" s="23">
        <v>15575.86</v>
      </c>
      <c r="P110" s="23">
        <f>O110+N110+M110+1</f>
        <v>15576.86</v>
      </c>
      <c r="Q110" s="23">
        <f>L110/P110</f>
        <v>31.223801227518223</v>
      </c>
      <c r="R110" s="23">
        <f t="shared" si="5"/>
        <v>0.15860871991140071</v>
      </c>
    </row>
    <row r="111" spans="1:18" x14ac:dyDescent="0.25">
      <c r="A111" s="23" t="s">
        <v>137</v>
      </c>
      <c r="B111" s="23" t="s">
        <v>138</v>
      </c>
      <c r="C111" s="23">
        <v>19821.442838448362</v>
      </c>
      <c r="D111" s="23">
        <v>1</v>
      </c>
      <c r="E111" s="23">
        <v>1</v>
      </c>
      <c r="F111" s="23">
        <v>1</v>
      </c>
      <c r="G111" s="23">
        <v>152.99006849376869</v>
      </c>
      <c r="H111" s="23">
        <v>0</v>
      </c>
      <c r="I111" s="23">
        <v>2</v>
      </c>
      <c r="J111" s="23">
        <v>0</v>
      </c>
      <c r="K111" s="23">
        <f t="shared" si="6"/>
        <v>165.99006849376869</v>
      </c>
      <c r="L111" s="23">
        <f t="shared" si="7"/>
        <v>3290162.6543993643</v>
      </c>
      <c r="M111" s="23">
        <v>0</v>
      </c>
      <c r="N111" s="23">
        <v>0</v>
      </c>
      <c r="O111" s="23">
        <v>18069.91</v>
      </c>
      <c r="P111" s="23">
        <f>O111+N111+M111+1</f>
        <v>18070.91</v>
      </c>
      <c r="Q111" s="23">
        <f>L111/P111</f>
        <v>182.06956121187943</v>
      </c>
      <c r="R111" s="23">
        <f t="shared" si="5"/>
        <v>0.92486561223673025</v>
      </c>
    </row>
    <row r="112" spans="1:18" x14ac:dyDescent="0.25">
      <c r="A112" s="23" t="s">
        <v>129</v>
      </c>
      <c r="B112" s="23" t="s">
        <v>130</v>
      </c>
      <c r="C112" s="23">
        <v>61593.672967260645</v>
      </c>
      <c r="D112" s="23">
        <v>1</v>
      </c>
      <c r="E112" s="23">
        <v>1</v>
      </c>
      <c r="F112" s="23">
        <v>1</v>
      </c>
      <c r="G112" s="23">
        <v>41.728326211244024</v>
      </c>
      <c r="H112" s="23">
        <v>0</v>
      </c>
      <c r="I112" s="23">
        <v>2</v>
      </c>
      <c r="J112" s="23">
        <v>0</v>
      </c>
      <c r="K112" s="23">
        <f t="shared" si="6"/>
        <v>54.728326211244024</v>
      </c>
      <c r="L112" s="23">
        <f t="shared" si="7"/>
        <v>3370918.6267009233</v>
      </c>
      <c r="M112" s="23">
        <v>0</v>
      </c>
      <c r="N112" s="23">
        <v>0</v>
      </c>
      <c r="O112" s="23">
        <v>12257.15</v>
      </c>
      <c r="P112" s="23">
        <f>O112+N112+M112+1</f>
        <v>12258.15</v>
      </c>
      <c r="Q112" s="23">
        <f>L112/P112</f>
        <v>274.99407550902242</v>
      </c>
      <c r="R112" s="23">
        <f t="shared" si="5"/>
        <v>1.3968977698098133</v>
      </c>
    </row>
    <row r="113" spans="1:18" x14ac:dyDescent="0.25">
      <c r="A113" s="23" t="s">
        <v>251</v>
      </c>
      <c r="B113" s="23" t="s">
        <v>252</v>
      </c>
      <c r="C113" s="23">
        <v>6920.1943978360796</v>
      </c>
      <c r="D113" s="23">
        <v>1</v>
      </c>
      <c r="E113" s="23">
        <v>2</v>
      </c>
      <c r="F113" s="23">
        <v>1</v>
      </c>
      <c r="G113" s="23">
        <v>22.437325172991031</v>
      </c>
      <c r="H113" s="23">
        <v>4</v>
      </c>
      <c r="I113" s="23">
        <v>4</v>
      </c>
      <c r="J113" s="23">
        <v>1</v>
      </c>
      <c r="K113" s="23">
        <f t="shared" si="6"/>
        <v>21.437325172991031</v>
      </c>
      <c r="L113" s="23">
        <f t="shared" si="7"/>
        <v>148350.45756672291</v>
      </c>
      <c r="M113" s="23">
        <v>0</v>
      </c>
      <c r="N113" s="23">
        <v>0</v>
      </c>
      <c r="O113" s="23">
        <v>14491.46</v>
      </c>
      <c r="P113" s="23">
        <f>O113+N113+M113+1</f>
        <v>14492.46</v>
      </c>
      <c r="Q113" s="23">
        <f>L113/P113</f>
        <v>10.236388961344238</v>
      </c>
      <c r="R113" s="23">
        <f t="shared" si="5"/>
        <v>5.1998170813459609E-2</v>
      </c>
    </row>
    <row r="114" spans="1:18" x14ac:dyDescent="0.25">
      <c r="A114" s="23" t="s">
        <v>193</v>
      </c>
      <c r="B114" s="23" t="s">
        <v>194</v>
      </c>
      <c r="C114" s="23">
        <v>2793.5431199908157</v>
      </c>
      <c r="D114" s="23">
        <v>2</v>
      </c>
      <c r="E114" s="23">
        <v>1</v>
      </c>
      <c r="F114" s="23">
        <v>1</v>
      </c>
      <c r="G114" s="23">
        <v>37.082708300776154</v>
      </c>
      <c r="H114" s="23">
        <v>0</v>
      </c>
      <c r="I114" s="23">
        <v>3</v>
      </c>
      <c r="J114" s="23">
        <v>0</v>
      </c>
      <c r="K114" s="23">
        <f t="shared" si="6"/>
        <v>52.082708300776154</v>
      </c>
      <c r="L114" s="23">
        <f t="shared" si="7"/>
        <v>145495.29144412177</v>
      </c>
      <c r="M114" s="23">
        <v>1</v>
      </c>
      <c r="N114" s="23">
        <v>0</v>
      </c>
      <c r="O114" s="23">
        <v>3294.84</v>
      </c>
      <c r="P114" s="23">
        <f>O114+N114+M114+1</f>
        <v>3296.84</v>
      </c>
      <c r="Q114" s="23">
        <f>L114/P114</f>
        <v>44.13174174182604</v>
      </c>
      <c r="R114" s="23">
        <f t="shared" si="5"/>
        <v>0.22417767183844955</v>
      </c>
    </row>
    <row r="115" spans="1:18" x14ac:dyDescent="0.25">
      <c r="A115" s="23" t="s">
        <v>177</v>
      </c>
      <c r="B115" s="23" t="s">
        <v>178</v>
      </c>
      <c r="C115" s="23">
        <v>14826.916698381145</v>
      </c>
      <c r="D115" s="23">
        <v>1</v>
      </c>
      <c r="E115" s="23">
        <v>1</v>
      </c>
      <c r="F115" s="23">
        <v>1</v>
      </c>
      <c r="G115" s="23">
        <v>21.304034811415725</v>
      </c>
      <c r="H115" s="23">
        <v>0</v>
      </c>
      <c r="I115" s="23">
        <v>4</v>
      </c>
      <c r="J115" s="23">
        <v>1</v>
      </c>
      <c r="K115" s="23">
        <f t="shared" si="6"/>
        <v>31.304034811415725</v>
      </c>
      <c r="L115" s="23">
        <f t="shared" si="7"/>
        <v>464142.31647208449</v>
      </c>
      <c r="M115" s="23">
        <v>0</v>
      </c>
      <c r="N115" s="23">
        <v>0</v>
      </c>
      <c r="O115" s="23">
        <v>12640.23</v>
      </c>
      <c r="P115" s="23">
        <f>O115+N115+M115+1</f>
        <v>12641.23</v>
      </c>
      <c r="Q115" s="23">
        <f>L115/P115</f>
        <v>36.716547082213083</v>
      </c>
      <c r="R115" s="23">
        <f t="shared" si="5"/>
        <v>0.18651042804948606</v>
      </c>
    </row>
    <row r="116" spans="1:18" x14ac:dyDescent="0.25">
      <c r="A116" s="23" t="s">
        <v>321</v>
      </c>
      <c r="B116" s="23" t="s">
        <v>322</v>
      </c>
      <c r="C116" s="23">
        <v>808.28842385657299</v>
      </c>
      <c r="D116" s="23">
        <v>1</v>
      </c>
      <c r="E116" s="23">
        <v>1</v>
      </c>
      <c r="F116" s="23">
        <v>1</v>
      </c>
      <c r="G116" s="23">
        <v>22.936235230432008</v>
      </c>
      <c r="H116" s="23">
        <v>2</v>
      </c>
      <c r="I116" s="23">
        <v>4</v>
      </c>
      <c r="J116" s="23">
        <v>1</v>
      </c>
      <c r="K116" s="23">
        <f t="shared" si="6"/>
        <v>26.936235230432008</v>
      </c>
      <c r="L116" s="23">
        <f t="shared" si="7"/>
        <v>21772.247119035779</v>
      </c>
      <c r="M116" s="23">
        <v>0</v>
      </c>
      <c r="N116" s="23">
        <v>0</v>
      </c>
      <c r="O116" s="23">
        <v>17371.34</v>
      </c>
      <c r="P116" s="23">
        <f>O116+N116+M116+1</f>
        <v>17372.34</v>
      </c>
      <c r="Q116" s="23">
        <f>L116/P116</f>
        <v>1.2532708385304328</v>
      </c>
      <c r="R116" s="23">
        <f t="shared" si="5"/>
        <v>6.3662871138960107E-3</v>
      </c>
    </row>
    <row r="117" spans="1:18" x14ac:dyDescent="0.25">
      <c r="A117" s="23" t="s">
        <v>141</v>
      </c>
      <c r="B117" s="23" t="s">
        <v>142</v>
      </c>
      <c r="C117" s="23">
        <v>12014.418004388894</v>
      </c>
      <c r="D117" s="23">
        <v>2</v>
      </c>
      <c r="E117" s="23">
        <v>1</v>
      </c>
      <c r="F117" s="23">
        <v>1</v>
      </c>
      <c r="G117" s="23">
        <v>88.905411066744691</v>
      </c>
      <c r="H117" s="23">
        <v>0</v>
      </c>
      <c r="I117" s="23">
        <v>3</v>
      </c>
      <c r="J117" s="23">
        <v>1</v>
      </c>
      <c r="K117" s="23">
        <f t="shared" si="6"/>
        <v>102.90541106674469</v>
      </c>
      <c r="L117" s="23">
        <f t="shared" si="7"/>
        <v>1236348.6234693376</v>
      </c>
      <c r="M117" s="23">
        <v>1</v>
      </c>
      <c r="N117" s="23">
        <v>0</v>
      </c>
      <c r="O117" s="23">
        <v>10050.98</v>
      </c>
      <c r="P117" s="23">
        <f>O117+N117+M117+1</f>
        <v>10052.98</v>
      </c>
      <c r="Q117" s="23">
        <f>L117/P117</f>
        <v>122.98329684027399</v>
      </c>
      <c r="R117" s="23">
        <f t="shared" si="5"/>
        <v>0.62472288816418697</v>
      </c>
    </row>
    <row r="118" spans="1:18" x14ac:dyDescent="0.25">
      <c r="A118" s="23" t="s">
        <v>337</v>
      </c>
      <c r="B118" s="23" t="s">
        <v>338</v>
      </c>
      <c r="C118" s="23">
        <v>359.53371383521215</v>
      </c>
      <c r="D118" s="23">
        <v>2</v>
      </c>
      <c r="E118" s="23">
        <v>1</v>
      </c>
      <c r="F118" s="23">
        <v>1</v>
      </c>
      <c r="G118" s="23">
        <v>17.426540475814484</v>
      </c>
      <c r="H118" s="23">
        <v>2</v>
      </c>
      <c r="I118" s="23">
        <v>4</v>
      </c>
      <c r="J118" s="23">
        <v>0</v>
      </c>
      <c r="K118" s="23">
        <f t="shared" si="6"/>
        <v>25.426540475814484</v>
      </c>
      <c r="L118" s="23">
        <f t="shared" si="7"/>
        <v>9141.6985272509246</v>
      </c>
      <c r="M118" s="23">
        <v>1</v>
      </c>
      <c r="N118" s="23">
        <v>0</v>
      </c>
      <c r="O118" s="23">
        <v>16555.27</v>
      </c>
      <c r="P118" s="23">
        <f>O118+N118+M118+1</f>
        <v>16557.27</v>
      </c>
      <c r="Q118" s="23">
        <f>L118/P118</f>
        <v>0.55212595598494951</v>
      </c>
      <c r="R118" s="23">
        <f t="shared" si="5"/>
        <v>2.8046550280832593E-3</v>
      </c>
    </row>
    <row r="119" spans="1:18" x14ac:dyDescent="0.25">
      <c r="A119" s="23" t="s">
        <v>103</v>
      </c>
      <c r="B119" s="23" t="s">
        <v>104</v>
      </c>
      <c r="C119" s="23">
        <v>33578.888071319976</v>
      </c>
      <c r="D119" s="23">
        <v>2</v>
      </c>
      <c r="E119" s="23">
        <v>0</v>
      </c>
      <c r="F119" s="23">
        <v>1</v>
      </c>
      <c r="G119" s="23">
        <v>61.559818596035512</v>
      </c>
      <c r="H119" s="23">
        <v>0</v>
      </c>
      <c r="I119" s="23">
        <v>1</v>
      </c>
      <c r="J119" s="23">
        <v>1</v>
      </c>
      <c r="K119" s="23">
        <f t="shared" si="6"/>
        <v>76.559818596035512</v>
      </c>
      <c r="L119" s="23">
        <f t="shared" si="7"/>
        <v>2570793.5793968383</v>
      </c>
      <c r="M119" s="23">
        <v>1</v>
      </c>
      <c r="N119" s="23">
        <v>0</v>
      </c>
      <c r="O119" s="23">
        <v>6217.6660000000002</v>
      </c>
      <c r="P119" s="23">
        <f>O119+N119+M119+1</f>
        <v>6219.6660000000002</v>
      </c>
      <c r="Q119" s="23">
        <f>L119/P119</f>
        <v>413.33305990978266</v>
      </c>
      <c r="R119" s="23">
        <f t="shared" si="5"/>
        <v>2.0996235228263953</v>
      </c>
    </row>
    <row r="120" spans="1:18" x14ac:dyDescent="0.25">
      <c r="A120" s="23" t="s">
        <v>187</v>
      </c>
      <c r="B120" s="23" t="s">
        <v>188</v>
      </c>
      <c r="C120" s="23">
        <v>13111.771663245108</v>
      </c>
      <c r="D120" s="23">
        <v>1</v>
      </c>
      <c r="E120" s="23">
        <v>1</v>
      </c>
      <c r="F120" s="23">
        <v>1</v>
      </c>
      <c r="G120" s="23">
        <v>1.6760103854790289</v>
      </c>
      <c r="H120" s="23">
        <v>0</v>
      </c>
      <c r="I120" s="23">
        <v>3</v>
      </c>
      <c r="J120" s="23">
        <v>1</v>
      </c>
      <c r="K120" s="23">
        <f t="shared" si="6"/>
        <v>12.676010385479028</v>
      </c>
      <c r="L120" s="23">
        <f t="shared" si="7"/>
        <v>166204.95377532463</v>
      </c>
      <c r="M120" s="23">
        <v>0</v>
      </c>
      <c r="N120" s="23">
        <v>0</v>
      </c>
      <c r="O120" s="23">
        <v>15872.67</v>
      </c>
      <c r="P120" s="23">
        <f>O120+N120+M120+1</f>
        <v>15873.67</v>
      </c>
      <c r="Q120" s="23">
        <f>L120/P120</f>
        <v>10.470480599339952</v>
      </c>
      <c r="R120" s="23">
        <f t="shared" si="5"/>
        <v>5.318729492983211E-2</v>
      </c>
    </row>
    <row r="121" spans="1:18" x14ac:dyDescent="0.25">
      <c r="A121" s="23" t="s">
        <v>169</v>
      </c>
      <c r="B121" s="23" t="s">
        <v>170</v>
      </c>
      <c r="C121" s="23">
        <v>19726.138248305873</v>
      </c>
      <c r="D121" s="23">
        <v>1</v>
      </c>
      <c r="E121" s="23">
        <v>1</v>
      </c>
      <c r="F121" s="23">
        <v>1</v>
      </c>
      <c r="G121" s="23">
        <v>72.00859440856398</v>
      </c>
      <c r="H121" s="23">
        <v>0</v>
      </c>
      <c r="I121" s="23">
        <v>2</v>
      </c>
      <c r="J121" s="23">
        <v>0</v>
      </c>
      <c r="K121" s="23">
        <f t="shared" si="6"/>
        <v>85.00859440856398</v>
      </c>
      <c r="L121" s="23">
        <f t="shared" si="7"/>
        <v>1676891.2855974948</v>
      </c>
      <c r="M121" s="23">
        <v>0</v>
      </c>
      <c r="N121" s="23">
        <v>0</v>
      </c>
      <c r="O121" s="23">
        <v>16081.15</v>
      </c>
      <c r="P121" s="23">
        <f>O121+N121+M121+1</f>
        <v>16082.15</v>
      </c>
      <c r="Q121" s="23">
        <f>L121/P121</f>
        <v>104.27034231104018</v>
      </c>
      <c r="R121" s="23">
        <f t="shared" si="5"/>
        <v>0.52966598775623075</v>
      </c>
    </row>
    <row r="122" spans="1:18" x14ac:dyDescent="0.25">
      <c r="A122" s="23" t="s">
        <v>227</v>
      </c>
      <c r="B122" s="23" t="s">
        <v>228</v>
      </c>
      <c r="C122" s="23">
        <v>950.0576950888177</v>
      </c>
      <c r="D122" s="23">
        <v>2</v>
      </c>
      <c r="E122" s="23">
        <v>1</v>
      </c>
      <c r="F122" s="23">
        <v>1</v>
      </c>
      <c r="G122" s="23">
        <v>31.342110339826778</v>
      </c>
      <c r="H122" s="23">
        <v>0</v>
      </c>
      <c r="I122" s="23">
        <v>4</v>
      </c>
      <c r="J122" s="23">
        <v>1</v>
      </c>
      <c r="K122" s="23">
        <f t="shared" si="6"/>
        <v>44.342110339826775</v>
      </c>
      <c r="L122" s="23">
        <f t="shared" si="7"/>
        <v>42127.563144829859</v>
      </c>
      <c r="M122" s="23">
        <v>1</v>
      </c>
      <c r="N122" s="23">
        <v>0</v>
      </c>
      <c r="O122" s="23">
        <v>3077.9380000000001</v>
      </c>
      <c r="P122" s="23">
        <f>O122+N122+M122+1</f>
        <v>3079.9380000000001</v>
      </c>
      <c r="Q122" s="23">
        <f>L122/P122</f>
        <v>13.678055579310316</v>
      </c>
      <c r="R122" s="23">
        <f t="shared" si="5"/>
        <v>6.9480934448154577E-2</v>
      </c>
    </row>
    <row r="123" spans="1:18" x14ac:dyDescent="0.25">
      <c r="A123" s="23" t="s">
        <v>165</v>
      </c>
      <c r="B123" s="23" t="s">
        <v>166</v>
      </c>
      <c r="C123" s="23">
        <v>5660.1169738020053</v>
      </c>
      <c r="D123" s="23">
        <v>2</v>
      </c>
      <c r="E123" s="23">
        <v>1</v>
      </c>
      <c r="F123" s="23">
        <v>1</v>
      </c>
      <c r="G123" s="23">
        <v>192.50263747241016</v>
      </c>
      <c r="H123" s="23">
        <v>2</v>
      </c>
      <c r="I123" s="23">
        <v>3</v>
      </c>
      <c r="J123" s="23">
        <v>1</v>
      </c>
      <c r="K123" s="23">
        <f t="shared" si="6"/>
        <v>200.50263747241016</v>
      </c>
      <c r="L123" s="23">
        <f t="shared" si="7"/>
        <v>1134868.3816496588</v>
      </c>
      <c r="M123" s="23">
        <v>1</v>
      </c>
      <c r="N123" s="23">
        <v>0</v>
      </c>
      <c r="O123" s="23">
        <v>10827.98</v>
      </c>
      <c r="P123" s="23">
        <f>O123+N123+M123+1</f>
        <v>10829.98</v>
      </c>
      <c r="Q123" s="23">
        <f>L123/P123</f>
        <v>104.78951776916105</v>
      </c>
      <c r="R123" s="23">
        <f t="shared" si="5"/>
        <v>0.53230326289841912</v>
      </c>
    </row>
    <row r="124" spans="1:18" x14ac:dyDescent="0.25">
      <c r="A124" s="23" t="s">
        <v>131</v>
      </c>
      <c r="B124" s="23" t="s">
        <v>132</v>
      </c>
      <c r="C124" s="23">
        <v>28482.609483346143</v>
      </c>
      <c r="D124" s="23">
        <v>1</v>
      </c>
      <c r="E124" s="23">
        <v>0</v>
      </c>
      <c r="F124" s="23">
        <v>1</v>
      </c>
      <c r="G124" s="23">
        <v>178.96007238281939</v>
      </c>
      <c r="H124" s="23">
        <v>1</v>
      </c>
      <c r="I124" s="23">
        <v>2</v>
      </c>
      <c r="J124" s="23">
        <v>1</v>
      </c>
      <c r="K124" s="23">
        <f t="shared" si="6"/>
        <v>186.96007238281939</v>
      </c>
      <c r="L124" s="23">
        <f t="shared" si="7"/>
        <v>5325110.7306579733</v>
      </c>
      <c r="M124" s="23">
        <v>0</v>
      </c>
      <c r="N124" s="23">
        <v>0</v>
      </c>
      <c r="O124" s="23">
        <v>17591.48</v>
      </c>
      <c r="P124" s="23">
        <f>O124+N124+M124+1</f>
        <v>17592.48</v>
      </c>
      <c r="Q124" s="23">
        <f>L124/P124</f>
        <v>302.69244192166047</v>
      </c>
      <c r="R124" s="23">
        <f t="shared" si="5"/>
        <v>1.5375982056194555</v>
      </c>
    </row>
    <row r="125" spans="1:18" x14ac:dyDescent="0.25">
      <c r="A125" s="23" t="s">
        <v>249</v>
      </c>
      <c r="B125" s="23" t="s">
        <v>250</v>
      </c>
      <c r="C125" s="23">
        <v>1424.1012414230265</v>
      </c>
      <c r="D125" s="23">
        <v>2</v>
      </c>
      <c r="E125" s="23">
        <v>2</v>
      </c>
      <c r="F125" s="23">
        <v>1</v>
      </c>
      <c r="G125" s="23">
        <v>47.132530085784772</v>
      </c>
      <c r="H125" s="23">
        <v>2</v>
      </c>
      <c r="I125" s="23">
        <v>4</v>
      </c>
      <c r="J125" s="23">
        <v>0</v>
      </c>
      <c r="K125" s="23">
        <f t="shared" si="6"/>
        <v>56.132530085784772</v>
      </c>
      <c r="L125" s="23">
        <f t="shared" si="7"/>
        <v>79938.405779381486</v>
      </c>
      <c r="M125" s="23">
        <v>0</v>
      </c>
      <c r="N125" s="23">
        <v>0</v>
      </c>
      <c r="O125" s="23">
        <v>8620.4509999999991</v>
      </c>
      <c r="P125" s="23">
        <f>O125+N125+M125+1</f>
        <v>8621.4509999999991</v>
      </c>
      <c r="Q125" s="23">
        <f>L125/P125</f>
        <v>9.2720362012591035</v>
      </c>
      <c r="R125" s="23">
        <f t="shared" si="5"/>
        <v>4.709951175188043E-2</v>
      </c>
    </row>
    <row r="126" spans="1:18" x14ac:dyDescent="0.25">
      <c r="A126" s="23" t="s">
        <v>343</v>
      </c>
      <c r="B126" s="23" t="s">
        <v>344</v>
      </c>
      <c r="C126" s="23">
        <v>868.309447482059</v>
      </c>
      <c r="D126" s="23">
        <v>2</v>
      </c>
      <c r="E126" s="23">
        <v>1</v>
      </c>
      <c r="F126" s="23">
        <v>1</v>
      </c>
      <c r="G126" s="23">
        <v>21.075327673862791</v>
      </c>
      <c r="H126" s="23">
        <v>3</v>
      </c>
      <c r="I126" s="23">
        <v>4</v>
      </c>
      <c r="J126" s="23">
        <v>0</v>
      </c>
      <c r="K126" s="23">
        <f t="shared" si="6"/>
        <v>26.075327673862791</v>
      </c>
      <c r="L126" s="23">
        <f t="shared" si="7"/>
        <v>22641.453365405443</v>
      </c>
      <c r="M126" s="23">
        <v>0</v>
      </c>
      <c r="N126" s="23">
        <v>0</v>
      </c>
      <c r="O126" s="23">
        <v>13407.31</v>
      </c>
      <c r="P126" s="23">
        <f>O126+N126+M126+1</f>
        <v>13408.31</v>
      </c>
      <c r="Q126" s="23">
        <f>L126/P126</f>
        <v>1.6886135065049543</v>
      </c>
      <c r="R126" s="23">
        <f t="shared" si="5"/>
        <v>8.57771367234458E-3</v>
      </c>
    </row>
    <row r="127" spans="1:18" x14ac:dyDescent="0.25">
      <c r="A127" s="23" t="s">
        <v>253</v>
      </c>
      <c r="B127" s="23" t="s">
        <v>254</v>
      </c>
      <c r="C127" s="23">
        <v>5295.5271447735795</v>
      </c>
      <c r="D127" s="23">
        <v>1</v>
      </c>
      <c r="E127" s="23">
        <v>1</v>
      </c>
      <c r="F127" s="23">
        <v>1</v>
      </c>
      <c r="G127" s="23">
        <v>22.676444001318341</v>
      </c>
      <c r="H127" s="23">
        <v>2</v>
      </c>
      <c r="I127" s="23">
        <v>4</v>
      </c>
      <c r="J127" s="23">
        <v>0</v>
      </c>
      <c r="K127" s="23">
        <f t="shared" si="6"/>
        <v>27.676444001318341</v>
      </c>
      <c r="L127" s="23">
        <f t="shared" si="7"/>
        <v>146561.36047978717</v>
      </c>
      <c r="M127" s="23">
        <v>0</v>
      </c>
      <c r="N127" s="23">
        <v>0</v>
      </c>
      <c r="O127" s="23">
        <v>15915.54</v>
      </c>
      <c r="P127" s="23">
        <f>O127+N127+M127+1</f>
        <v>15916.54</v>
      </c>
      <c r="Q127" s="23">
        <f>L127/P127</f>
        <v>9.2081168696077889</v>
      </c>
      <c r="R127" s="23">
        <f t="shared" si="5"/>
        <v>4.6774818313790247E-2</v>
      </c>
    </row>
    <row r="128" spans="1:18" x14ac:dyDescent="0.25">
      <c r="A128" s="23" t="s">
        <v>259</v>
      </c>
      <c r="B128" s="23" t="s">
        <v>260</v>
      </c>
      <c r="C128" s="23">
        <v>2636.3200159299763</v>
      </c>
      <c r="D128" s="23">
        <v>2</v>
      </c>
      <c r="E128" s="23">
        <v>0</v>
      </c>
      <c r="F128" s="23">
        <v>1</v>
      </c>
      <c r="G128" s="23">
        <v>13.428898996894102</v>
      </c>
      <c r="H128" s="23">
        <v>0</v>
      </c>
      <c r="I128" s="23">
        <v>4</v>
      </c>
      <c r="J128" s="23">
        <v>0</v>
      </c>
      <c r="K128" s="23">
        <f t="shared" si="6"/>
        <v>26.428898996894102</v>
      </c>
      <c r="L128" s="23">
        <f t="shared" si="7"/>
        <v>69675.0354245036</v>
      </c>
      <c r="M128" s="23">
        <v>1</v>
      </c>
      <c r="N128" s="23">
        <v>0</v>
      </c>
      <c r="O128" s="23">
        <v>10572.78</v>
      </c>
      <c r="P128" s="23">
        <f>O128+N128+M128+1</f>
        <v>10574.78</v>
      </c>
      <c r="Q128" s="23">
        <f>L128/P128</f>
        <v>6.5887929039189084</v>
      </c>
      <c r="R128" s="23">
        <f t="shared" si="5"/>
        <v>3.3469339643722881E-2</v>
      </c>
    </row>
    <row r="129" spans="1:18" x14ac:dyDescent="0.25">
      <c r="A129" s="23" t="s">
        <v>111</v>
      </c>
      <c r="B129" s="23" t="s">
        <v>112</v>
      </c>
      <c r="C129" s="23">
        <v>46256.471601049547</v>
      </c>
      <c r="D129" s="23">
        <v>1</v>
      </c>
      <c r="E129" s="23">
        <v>0</v>
      </c>
      <c r="F129" s="23">
        <v>1</v>
      </c>
      <c r="G129" s="23">
        <v>120.92762338254471</v>
      </c>
      <c r="H129" s="23">
        <v>0</v>
      </c>
      <c r="I129" s="23">
        <v>1</v>
      </c>
      <c r="J129" s="23">
        <v>1</v>
      </c>
      <c r="K129" s="23">
        <f t="shared" si="6"/>
        <v>132.92762338254471</v>
      </c>
      <c r="L129" s="23">
        <f t="shared" si="7"/>
        <v>6148762.8359896895</v>
      </c>
      <c r="M129" s="23">
        <v>0</v>
      </c>
      <c r="N129" s="23">
        <v>0</v>
      </c>
      <c r="O129" s="23">
        <v>15625.38</v>
      </c>
      <c r="P129" s="23">
        <f>O129+N129+M129+1</f>
        <v>15626.38</v>
      </c>
      <c r="Q129" s="23">
        <f>L129/P129</f>
        <v>393.48606881374252</v>
      </c>
      <c r="R129" s="23">
        <f t="shared" si="5"/>
        <v>1.9988060141285247</v>
      </c>
    </row>
    <row r="130" spans="1:18" x14ac:dyDescent="0.25">
      <c r="A130" s="23" t="s">
        <v>97</v>
      </c>
      <c r="B130" s="23" t="s">
        <v>98</v>
      </c>
      <c r="C130" s="23">
        <v>57348.92444013241</v>
      </c>
      <c r="D130" s="23">
        <v>1</v>
      </c>
      <c r="E130" s="23">
        <v>0</v>
      </c>
      <c r="F130" s="23">
        <v>1</v>
      </c>
      <c r="G130" s="23">
        <v>165.52845414012981</v>
      </c>
      <c r="H130" s="23">
        <v>0</v>
      </c>
      <c r="I130" s="23">
        <v>1</v>
      </c>
      <c r="J130" s="23">
        <v>1</v>
      </c>
      <c r="K130" s="23">
        <f t="shared" si="6"/>
        <v>177.52845414012981</v>
      </c>
      <c r="L130" s="23">
        <f t="shared" si="7"/>
        <v>10181065.902455816</v>
      </c>
      <c r="M130" s="23">
        <v>0</v>
      </c>
      <c r="N130" s="23">
        <v>0</v>
      </c>
      <c r="O130" s="23">
        <v>16612.46</v>
      </c>
      <c r="P130" s="23">
        <f>O130+N130+M130+1</f>
        <v>16613.46</v>
      </c>
      <c r="Q130" s="23">
        <f>L130/P130</f>
        <v>612.82032174247968</v>
      </c>
      <c r="R130" s="23">
        <f t="shared" ref="R130:R147" si="8">(Q130/$Q$148)*100</f>
        <v>3.112966485374757</v>
      </c>
    </row>
    <row r="131" spans="1:18" x14ac:dyDescent="0.25">
      <c r="A131" s="23" t="s">
        <v>359</v>
      </c>
      <c r="B131" s="23" t="s">
        <v>360</v>
      </c>
      <c r="C131" s="23">
        <v>407.25261165013393</v>
      </c>
      <c r="D131" s="23">
        <v>1</v>
      </c>
      <c r="E131" s="23">
        <v>1</v>
      </c>
      <c r="F131" s="23">
        <v>1</v>
      </c>
      <c r="G131" s="23">
        <v>13.768975843026649</v>
      </c>
      <c r="H131" s="23">
        <v>2</v>
      </c>
      <c r="I131" s="23">
        <v>4</v>
      </c>
      <c r="J131" s="23">
        <v>1</v>
      </c>
      <c r="K131" s="23">
        <f t="shared" si="6"/>
        <v>17.768975843026649</v>
      </c>
      <c r="L131" s="23">
        <f t="shared" si="7"/>
        <v>7236.4618184207429</v>
      </c>
      <c r="M131" s="23">
        <v>0</v>
      </c>
      <c r="N131" s="23">
        <v>0</v>
      </c>
      <c r="O131" s="23">
        <v>11649.17</v>
      </c>
      <c r="P131" s="23">
        <f>O131+N131+M131+1</f>
        <v>11650.17</v>
      </c>
      <c r="Q131" s="23">
        <f>L131/P131</f>
        <v>0.62114645695476911</v>
      </c>
      <c r="R131" s="23">
        <f t="shared" si="8"/>
        <v>3.1552610682222351E-3</v>
      </c>
    </row>
    <row r="132" spans="1:18" x14ac:dyDescent="0.25">
      <c r="A132" s="23" t="s">
        <v>345</v>
      </c>
      <c r="B132" s="23" t="s">
        <v>346</v>
      </c>
      <c r="C132" s="23">
        <v>479.70365838437601</v>
      </c>
      <c r="D132" s="23">
        <v>2</v>
      </c>
      <c r="E132" s="23">
        <v>2</v>
      </c>
      <c r="F132" s="23">
        <v>1</v>
      </c>
      <c r="G132" s="23">
        <v>8.7023330943667343</v>
      </c>
      <c r="H132" s="23">
        <v>1</v>
      </c>
      <c r="I132" s="23">
        <v>4</v>
      </c>
      <c r="J132" s="23">
        <v>1</v>
      </c>
      <c r="K132" s="23">
        <f t="shared" si="6"/>
        <v>19.702333094366736</v>
      </c>
      <c r="L132" s="23">
        <f t="shared" si="7"/>
        <v>9451.2812640752873</v>
      </c>
      <c r="M132" s="23">
        <v>1</v>
      </c>
      <c r="N132" s="23">
        <v>0</v>
      </c>
      <c r="O132" s="23">
        <v>11694.55</v>
      </c>
      <c r="P132" s="23">
        <f>O132+N132+M132+1</f>
        <v>11696.55</v>
      </c>
      <c r="Q132" s="23">
        <f>L132/P132</f>
        <v>0.80804008567272301</v>
      </c>
      <c r="R132" s="23">
        <f t="shared" si="8"/>
        <v>4.1046316779872714E-3</v>
      </c>
    </row>
    <row r="133" spans="1:18" x14ac:dyDescent="0.25">
      <c r="A133" s="23" t="s">
        <v>175</v>
      </c>
      <c r="B133" s="23" t="s">
        <v>176</v>
      </c>
      <c r="C133" s="23">
        <v>3129.4375327418802</v>
      </c>
      <c r="D133" s="23">
        <v>1</v>
      </c>
      <c r="E133" s="23">
        <v>2</v>
      </c>
      <c r="F133" s="23">
        <v>1</v>
      </c>
      <c r="G133" s="23">
        <v>108.95711712361702</v>
      </c>
      <c r="H133" s="23">
        <v>1</v>
      </c>
      <c r="I133" s="23">
        <v>4</v>
      </c>
      <c r="J133" s="23">
        <v>1</v>
      </c>
      <c r="K133" s="23">
        <f t="shared" si="6"/>
        <v>116.95711712361702</v>
      </c>
      <c r="L133" s="23">
        <f t="shared" si="7"/>
        <v>366009.99204793514</v>
      </c>
      <c r="M133" s="23">
        <v>0</v>
      </c>
      <c r="N133" s="23">
        <v>0</v>
      </c>
      <c r="O133" s="23">
        <v>7484.5060000000003</v>
      </c>
      <c r="P133" s="23">
        <f>O133+N133+M133+1</f>
        <v>7485.5060000000003</v>
      </c>
      <c r="Q133" s="23">
        <f>L133/P133</f>
        <v>48.895825084895414</v>
      </c>
      <c r="R133" s="23">
        <f t="shared" si="8"/>
        <v>0.24837796555315303</v>
      </c>
    </row>
    <row r="134" spans="1:18" x14ac:dyDescent="0.25">
      <c r="A134" s="23" t="s">
        <v>189</v>
      </c>
      <c r="B134" s="23" t="s">
        <v>190</v>
      </c>
      <c r="C134" s="23">
        <v>14096.023176527156</v>
      </c>
      <c r="D134" s="23">
        <v>2</v>
      </c>
      <c r="E134" s="23">
        <v>1</v>
      </c>
      <c r="F134" s="23">
        <v>1</v>
      </c>
      <c r="G134" s="23">
        <v>18.748084003346239</v>
      </c>
      <c r="H134" s="23">
        <v>1</v>
      </c>
      <c r="I134" s="23">
        <v>4</v>
      </c>
      <c r="J134" s="23">
        <v>0</v>
      </c>
      <c r="K134" s="23">
        <f t="shared" si="6"/>
        <v>29.748084003346239</v>
      </c>
      <c r="L134" s="23">
        <f t="shared" si="7"/>
        <v>419329.68156844535</v>
      </c>
      <c r="M134" s="23">
        <v>1</v>
      </c>
      <c r="N134" s="23">
        <v>0</v>
      </c>
      <c r="O134" s="23">
        <v>15895.26</v>
      </c>
      <c r="P134" s="23">
        <f>O134+N134+M134+1</f>
        <v>15897.26</v>
      </c>
      <c r="Q134" s="23">
        <f>L134/P134</f>
        <v>26.377481501116879</v>
      </c>
      <c r="R134" s="23">
        <f t="shared" si="8"/>
        <v>0.1339906869408205</v>
      </c>
    </row>
    <row r="135" spans="1:18" x14ac:dyDescent="0.25">
      <c r="A135" s="23" t="s">
        <v>223</v>
      </c>
      <c r="B135" s="23" t="s">
        <v>224</v>
      </c>
      <c r="C135" s="23">
        <v>3394.3652239480789</v>
      </c>
      <c r="D135" s="23">
        <v>1</v>
      </c>
      <c r="E135" s="23">
        <v>1</v>
      </c>
      <c r="F135" s="23">
        <v>1</v>
      </c>
      <c r="G135" s="23">
        <v>63.792609768410557</v>
      </c>
      <c r="H135" s="23">
        <v>0</v>
      </c>
      <c r="I135" s="23">
        <v>3</v>
      </c>
      <c r="J135" s="23">
        <v>1</v>
      </c>
      <c r="K135" s="23">
        <f t="shared" si="6"/>
        <v>74.792609768410557</v>
      </c>
      <c r="L135" s="23">
        <f t="shared" si="7"/>
        <v>253873.43360621217</v>
      </c>
      <c r="M135" s="23">
        <v>0</v>
      </c>
      <c r="N135" s="23">
        <v>0</v>
      </c>
      <c r="O135" s="23">
        <v>16362.34</v>
      </c>
      <c r="P135" s="23">
        <f>O135+N135+M135+1</f>
        <v>16363.34</v>
      </c>
      <c r="Q135" s="23">
        <f>L135/P135</f>
        <v>15.51476859896648</v>
      </c>
      <c r="R135" s="23">
        <f t="shared" si="8"/>
        <v>7.881095479928088E-2</v>
      </c>
    </row>
    <row r="136" spans="1:18" x14ac:dyDescent="0.25">
      <c r="A136" s="23" t="s">
        <v>221</v>
      </c>
      <c r="B136" s="23" t="s">
        <v>222</v>
      </c>
      <c r="C136" s="23">
        <v>7727.2724045372688</v>
      </c>
      <c r="D136" s="23">
        <v>1</v>
      </c>
      <c r="E136" s="23">
        <v>2</v>
      </c>
      <c r="F136" s="23">
        <v>1</v>
      </c>
      <c r="G136" s="23">
        <v>45.765225888721808</v>
      </c>
      <c r="H136" s="23">
        <v>4</v>
      </c>
      <c r="I136" s="23">
        <v>4</v>
      </c>
      <c r="J136" s="23">
        <v>1</v>
      </c>
      <c r="K136" s="23">
        <f t="shared" si="6"/>
        <v>44.765225888721808</v>
      </c>
      <c r="L136" s="23">
        <f t="shared" si="7"/>
        <v>345913.09469279734</v>
      </c>
      <c r="M136" s="23">
        <v>0</v>
      </c>
      <c r="N136" s="23">
        <v>0</v>
      </c>
      <c r="O136" s="23">
        <v>14512.6</v>
      </c>
      <c r="P136" s="23">
        <f>O136+N136+M136+1</f>
        <v>14513.6</v>
      </c>
      <c r="Q136" s="23">
        <f>L136/P136</f>
        <v>23.833721109359313</v>
      </c>
      <c r="R136" s="23">
        <f t="shared" si="8"/>
        <v>0.12106905140522113</v>
      </c>
    </row>
    <row r="137" spans="1:18" x14ac:dyDescent="0.25">
      <c r="A137" s="23" t="s">
        <v>365</v>
      </c>
      <c r="B137" s="23" t="s">
        <v>366</v>
      </c>
      <c r="C137" s="23">
        <v>342.83726398356794</v>
      </c>
      <c r="D137" s="23">
        <v>2</v>
      </c>
      <c r="E137" s="23">
        <v>1</v>
      </c>
      <c r="F137" s="23">
        <v>1</v>
      </c>
      <c r="G137" s="23">
        <v>7.5107192155012283</v>
      </c>
      <c r="H137" s="23">
        <v>3</v>
      </c>
      <c r="I137" s="23">
        <v>4</v>
      </c>
      <c r="J137" s="23">
        <v>0</v>
      </c>
      <c r="K137" s="23">
        <f t="shared" si="6"/>
        <v>12.510719215501229</v>
      </c>
      <c r="L137" s="23">
        <f t="shared" si="7"/>
        <v>4289.1407463090909</v>
      </c>
      <c r="M137" s="23">
        <v>1</v>
      </c>
      <c r="N137" s="23">
        <v>0</v>
      </c>
      <c r="O137" s="23">
        <v>12421.15</v>
      </c>
      <c r="P137" s="23">
        <f>O137+N137+M137+1</f>
        <v>12423.15</v>
      </c>
      <c r="Q137" s="23">
        <f>L137/P137</f>
        <v>0.34525388056242506</v>
      </c>
      <c r="R137" s="23">
        <f t="shared" si="8"/>
        <v>1.7537991496111766E-3</v>
      </c>
    </row>
    <row r="138" spans="1:18" x14ac:dyDescent="0.25">
      <c r="A138" s="23" t="s">
        <v>289</v>
      </c>
      <c r="B138" s="23" t="s">
        <v>290</v>
      </c>
      <c r="C138" s="23">
        <v>2303.0188309318401</v>
      </c>
      <c r="D138" s="23">
        <v>1</v>
      </c>
      <c r="E138" s="23">
        <v>2</v>
      </c>
      <c r="F138" s="23">
        <v>1</v>
      </c>
      <c r="G138" s="23">
        <v>45.691439168461805</v>
      </c>
      <c r="H138" s="23">
        <v>4</v>
      </c>
      <c r="I138" s="23">
        <v>4</v>
      </c>
      <c r="J138" s="23">
        <v>1</v>
      </c>
      <c r="K138" s="23">
        <f t="shared" ref="K138:K147" si="9">(3*D138)+E138+F138+G138-(3*H138)-I138-J138+10</f>
        <v>44.691439168461805</v>
      </c>
      <c r="L138" s="23">
        <f t="shared" ref="L138:L147" si="10">K138*C138</f>
        <v>102925.22598641235</v>
      </c>
      <c r="M138" s="23">
        <v>0</v>
      </c>
      <c r="N138" s="23">
        <v>0</v>
      </c>
      <c r="O138" s="23">
        <v>14913.19</v>
      </c>
      <c r="P138" s="23">
        <f>O138+N138+M138+1</f>
        <v>14914.19</v>
      </c>
      <c r="Q138" s="23">
        <f>L138/P138</f>
        <v>6.9011609739725959</v>
      </c>
      <c r="R138" s="23">
        <f t="shared" si="8"/>
        <v>3.5056087502236197E-2</v>
      </c>
    </row>
    <row r="139" spans="1:18" x14ac:dyDescent="0.25">
      <c r="A139" s="23" t="s">
        <v>143</v>
      </c>
      <c r="B139" s="23" t="s">
        <v>144</v>
      </c>
      <c r="C139" s="23">
        <v>42950.100584130523</v>
      </c>
      <c r="D139" s="23">
        <v>1</v>
      </c>
      <c r="E139" s="23">
        <v>1</v>
      </c>
      <c r="F139" s="23">
        <v>1</v>
      </c>
      <c r="G139" s="23">
        <v>48.969993373157251</v>
      </c>
      <c r="H139" s="23">
        <v>0</v>
      </c>
      <c r="I139" s="23">
        <v>2</v>
      </c>
      <c r="J139" s="23">
        <v>1</v>
      </c>
      <c r="K139" s="23">
        <f t="shared" si="9"/>
        <v>60.969993373157251</v>
      </c>
      <c r="L139" s="23">
        <f t="shared" si="10"/>
        <v>2618667.3479908756</v>
      </c>
      <c r="M139" s="23">
        <v>0</v>
      </c>
      <c r="N139" s="23">
        <v>0</v>
      </c>
      <c r="O139" s="23">
        <v>11962.66</v>
      </c>
      <c r="P139" s="23">
        <f>O139+N139+M139+1</f>
        <v>11963.66</v>
      </c>
      <c r="Q139" s="23">
        <f>L139/P139</f>
        <v>218.88513615322364</v>
      </c>
      <c r="R139" s="23">
        <f t="shared" si="8"/>
        <v>1.111879075834576</v>
      </c>
    </row>
    <row r="140" spans="1:18" x14ac:dyDescent="0.25">
      <c r="A140" s="23" t="s">
        <v>109</v>
      </c>
      <c r="B140" s="23" t="s">
        <v>110</v>
      </c>
      <c r="C140" s="23">
        <v>42446.795574506672</v>
      </c>
      <c r="D140" s="23">
        <v>2</v>
      </c>
      <c r="E140" s="23">
        <v>0</v>
      </c>
      <c r="F140" s="23">
        <v>1</v>
      </c>
      <c r="G140" s="23">
        <v>162.39551023490338</v>
      </c>
      <c r="H140" s="23">
        <v>1</v>
      </c>
      <c r="I140" s="23">
        <v>1</v>
      </c>
      <c r="J140" s="23">
        <v>1</v>
      </c>
      <c r="K140" s="23">
        <f t="shared" si="9"/>
        <v>174.39551023490338</v>
      </c>
      <c r="L140" s="23">
        <f t="shared" si="10"/>
        <v>7402530.5720527302</v>
      </c>
      <c r="M140" s="23">
        <v>1</v>
      </c>
      <c r="N140" s="23">
        <v>1</v>
      </c>
      <c r="O140" s="23">
        <v>17001.95</v>
      </c>
      <c r="P140" s="23">
        <f>O140+N140+M140+1</f>
        <v>17004.95</v>
      </c>
      <c r="Q140" s="23">
        <f>L140/P140</f>
        <v>435.31622098581471</v>
      </c>
      <c r="R140" s="23">
        <f t="shared" si="8"/>
        <v>2.211292214683255</v>
      </c>
    </row>
    <row r="141" spans="1:18" x14ac:dyDescent="0.25">
      <c r="A141" s="23" t="s">
        <v>93</v>
      </c>
      <c r="B141" s="23" t="s">
        <v>94</v>
      </c>
      <c r="C141" s="23">
        <v>46437.067117306477</v>
      </c>
      <c r="D141" s="23">
        <v>2</v>
      </c>
      <c r="E141" s="23">
        <v>0</v>
      </c>
      <c r="F141" s="23">
        <v>1</v>
      </c>
      <c r="G141" s="23">
        <v>226.32229050734529</v>
      </c>
      <c r="H141" s="23">
        <v>3</v>
      </c>
      <c r="I141" s="23">
        <v>2</v>
      </c>
      <c r="J141" s="23">
        <v>1</v>
      </c>
      <c r="K141" s="23">
        <f t="shared" si="9"/>
        <v>231.32229050734529</v>
      </c>
      <c r="L141" s="23">
        <f t="shared" si="10"/>
        <v>10741928.73001866</v>
      </c>
      <c r="M141" s="23">
        <v>1</v>
      </c>
      <c r="N141" s="23">
        <v>0</v>
      </c>
      <c r="O141" s="23">
        <v>15961.95</v>
      </c>
      <c r="P141" s="23">
        <f>O141+N141+M141+1</f>
        <v>15963.95</v>
      </c>
      <c r="Q141" s="23">
        <f>L141/P141</f>
        <v>672.88664334445173</v>
      </c>
      <c r="R141" s="23">
        <f t="shared" si="8"/>
        <v>3.4180876430984655</v>
      </c>
    </row>
    <row r="142" spans="1:18" x14ac:dyDescent="0.25">
      <c r="A142" s="23" t="s">
        <v>195</v>
      </c>
      <c r="B142" s="23" t="s">
        <v>196</v>
      </c>
      <c r="C142" s="23">
        <v>5877.879607622307</v>
      </c>
      <c r="D142" s="23">
        <v>1</v>
      </c>
      <c r="E142" s="23">
        <v>1</v>
      </c>
      <c r="F142" s="23">
        <v>1</v>
      </c>
      <c r="G142" s="23">
        <v>30.507325843858389</v>
      </c>
      <c r="H142" s="23">
        <v>0</v>
      </c>
      <c r="I142" s="23">
        <v>2</v>
      </c>
      <c r="J142" s="23">
        <v>0</v>
      </c>
      <c r="K142" s="23">
        <f t="shared" si="9"/>
        <v>43.507325843858389</v>
      </c>
      <c r="L142" s="23">
        <f t="shared" si="10"/>
        <v>255730.82335979422</v>
      </c>
      <c r="M142" s="23">
        <v>0</v>
      </c>
      <c r="N142" s="23">
        <v>0</v>
      </c>
      <c r="O142" s="23">
        <v>11788.68</v>
      </c>
      <c r="P142" s="23">
        <f>O142+N142+M142+1</f>
        <v>11789.68</v>
      </c>
      <c r="Q142" s="23">
        <f>L142/P142</f>
        <v>21.691074173327369</v>
      </c>
      <c r="R142" s="23">
        <f t="shared" si="8"/>
        <v>0.11018496700852054</v>
      </c>
    </row>
    <row r="143" spans="1:18" x14ac:dyDescent="0.25">
      <c r="A143" s="23" t="s">
        <v>181</v>
      </c>
      <c r="B143" s="23" t="s">
        <v>182</v>
      </c>
      <c r="C143" s="23">
        <v>2047.0876685254982</v>
      </c>
      <c r="D143" s="23">
        <v>2</v>
      </c>
      <c r="E143" s="23">
        <v>1</v>
      </c>
      <c r="F143" s="23">
        <v>1</v>
      </c>
      <c r="G143" s="23">
        <v>42.256988871289572</v>
      </c>
      <c r="H143" s="23">
        <v>0</v>
      </c>
      <c r="I143" s="23">
        <v>1</v>
      </c>
      <c r="J143" s="23">
        <v>1</v>
      </c>
      <c r="K143" s="23">
        <f t="shared" si="9"/>
        <v>58.256988871289572</v>
      </c>
      <c r="L143" s="23">
        <f t="shared" si="10"/>
        <v>119257.16352384406</v>
      </c>
      <c r="M143" s="23">
        <v>1</v>
      </c>
      <c r="N143" s="23">
        <v>0</v>
      </c>
      <c r="O143" s="23">
        <v>2720.6030000000001</v>
      </c>
      <c r="P143" s="23">
        <f>O143+N143+M143+1</f>
        <v>2722.6030000000001</v>
      </c>
      <c r="Q143" s="23">
        <f>L143/P143</f>
        <v>43.802626943349459</v>
      </c>
      <c r="R143" s="23">
        <f t="shared" si="8"/>
        <v>0.22250585499238715</v>
      </c>
    </row>
    <row r="144" spans="1:18" x14ac:dyDescent="0.25">
      <c r="A144" s="23" t="s">
        <v>277</v>
      </c>
      <c r="B144" s="23" t="s">
        <v>278</v>
      </c>
      <c r="C144" s="23">
        <v>6740.2367785866909</v>
      </c>
      <c r="D144" s="23">
        <v>1</v>
      </c>
      <c r="E144" s="23">
        <v>1</v>
      </c>
      <c r="F144" s="23">
        <v>1</v>
      </c>
      <c r="G144" s="23">
        <v>18.421236018844951</v>
      </c>
      <c r="H144" s="23">
        <v>1</v>
      </c>
      <c r="I144" s="23">
        <v>4</v>
      </c>
      <c r="J144" s="23">
        <v>1</v>
      </c>
      <c r="K144" s="23">
        <f t="shared" si="9"/>
        <v>25.421236018844951</v>
      </c>
      <c r="L144" s="23">
        <f t="shared" si="10"/>
        <v>171345.14997135143</v>
      </c>
      <c r="M144" s="23">
        <v>0</v>
      </c>
      <c r="N144" s="23">
        <v>0</v>
      </c>
      <c r="O144" s="23">
        <v>15469.75</v>
      </c>
      <c r="P144" s="23">
        <f>O144+N144+M144+1</f>
        <v>15470.75</v>
      </c>
      <c r="Q144" s="23">
        <f>L144/P144</f>
        <v>11.075426205668855</v>
      </c>
      <c r="R144" s="23">
        <f t="shared" si="8"/>
        <v>5.6260259926524794E-2</v>
      </c>
    </row>
    <row r="145" spans="1:18" x14ac:dyDescent="0.25">
      <c r="A145" s="23" t="s">
        <v>269</v>
      </c>
      <c r="B145" s="23" t="s">
        <v>270</v>
      </c>
      <c r="C145" s="23">
        <v>796.67157377451792</v>
      </c>
      <c r="D145" s="23">
        <v>1</v>
      </c>
      <c r="E145" s="23">
        <v>2</v>
      </c>
      <c r="F145" s="23">
        <v>1</v>
      </c>
      <c r="G145" s="23">
        <v>69.180063585366895</v>
      </c>
      <c r="H145" s="23">
        <v>0</v>
      </c>
      <c r="I145" s="23">
        <v>4</v>
      </c>
      <c r="J145" s="23">
        <v>0</v>
      </c>
      <c r="K145" s="23">
        <f t="shared" si="9"/>
        <v>81.180063585366895</v>
      </c>
      <c r="L145" s="23">
        <f t="shared" si="10"/>
        <v>64673.849015669679</v>
      </c>
      <c r="M145" s="23">
        <v>0</v>
      </c>
      <c r="N145" s="23">
        <v>0</v>
      </c>
      <c r="O145" s="23">
        <v>7753.6180000000004</v>
      </c>
      <c r="P145" s="23">
        <f>O145+N145+M145+1</f>
        <v>7754.6180000000004</v>
      </c>
      <c r="Q145" s="23">
        <f>L145/P145</f>
        <v>8.340043186610826</v>
      </c>
      <c r="R145" s="23">
        <f t="shared" si="8"/>
        <v>4.236523170882623E-2</v>
      </c>
    </row>
    <row r="146" spans="1:18" x14ac:dyDescent="0.25">
      <c r="A146" s="23" t="s">
        <v>351</v>
      </c>
      <c r="B146" s="23" t="s">
        <v>352</v>
      </c>
      <c r="C146" s="23">
        <v>904.60560005526122</v>
      </c>
      <c r="D146" s="23">
        <v>2</v>
      </c>
      <c r="E146" s="23">
        <v>2</v>
      </c>
      <c r="F146" s="23">
        <v>1</v>
      </c>
      <c r="G146" s="23">
        <v>4.8407252799538769</v>
      </c>
      <c r="H146" s="23">
        <v>4</v>
      </c>
      <c r="I146" s="23">
        <v>4</v>
      </c>
      <c r="J146" s="23">
        <v>0</v>
      </c>
      <c r="K146" s="23">
        <f t="shared" si="9"/>
        <v>7.840725279953876</v>
      </c>
      <c r="L146" s="23">
        <f t="shared" si="10"/>
        <v>7092.7639967411324</v>
      </c>
      <c r="M146" s="23">
        <v>0</v>
      </c>
      <c r="N146" s="23">
        <v>0</v>
      </c>
      <c r="O146" s="23">
        <v>12336.47</v>
      </c>
      <c r="P146" s="23">
        <f>O146+N146+M146+1</f>
        <v>12337.47</v>
      </c>
      <c r="Q146" s="23">
        <f>L146/P146</f>
        <v>0.57489614943267398</v>
      </c>
      <c r="R146" s="23">
        <f t="shared" si="8"/>
        <v>2.9203216379416258E-3</v>
      </c>
    </row>
    <row r="147" spans="1:18" x14ac:dyDescent="0.25">
      <c r="A147" s="23" t="s">
        <v>305</v>
      </c>
      <c r="B147" s="23" t="s">
        <v>306</v>
      </c>
      <c r="C147" s="23">
        <v>1030.3153597256339</v>
      </c>
      <c r="D147" s="23">
        <v>2</v>
      </c>
      <c r="E147" s="23">
        <v>1</v>
      </c>
      <c r="F147" s="23">
        <v>1</v>
      </c>
      <c r="G147" s="23">
        <v>13.973828910324789</v>
      </c>
      <c r="H147" s="23">
        <v>0</v>
      </c>
      <c r="I147" s="23">
        <v>4</v>
      </c>
      <c r="J147" s="23">
        <v>0</v>
      </c>
      <c r="K147" s="23">
        <f t="shared" si="9"/>
        <v>27.973828910324791</v>
      </c>
      <c r="L147" s="23">
        <f t="shared" si="10"/>
        <v>28821.865596644624</v>
      </c>
      <c r="M147" s="23">
        <v>1</v>
      </c>
      <c r="N147" s="23">
        <v>0</v>
      </c>
      <c r="O147" s="23">
        <v>11624.6</v>
      </c>
      <c r="P147" s="23">
        <f>O147+N147+M147+1</f>
        <v>11626.6</v>
      </c>
      <c r="Q147" s="23">
        <f>L147/P147</f>
        <v>2.4789590763116149</v>
      </c>
      <c r="R147" s="23">
        <f t="shared" si="8"/>
        <v>1.2592461851185864E-2</v>
      </c>
    </row>
    <row r="148" spans="1:18" x14ac:dyDescent="0.2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6">
        <f>SUM(Q2:Q147)</f>
        <v>19686.055876978218</v>
      </c>
      <c r="R148" s="26">
        <f>SUM(R2:R147)</f>
        <v>100.00000000000006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E7D25-153A-43CF-8B32-4AE7A27B88E2}">
  <dimension ref="A1:R148"/>
  <sheetViews>
    <sheetView workbookViewId="0">
      <selection activeCell="A148" sqref="A148"/>
    </sheetView>
  </sheetViews>
  <sheetFormatPr defaultRowHeight="15" x14ac:dyDescent="0.25"/>
  <sheetData>
    <row r="1" spans="1:18" x14ac:dyDescent="0.25">
      <c r="A1" s="27" t="s">
        <v>71</v>
      </c>
      <c r="B1" s="27" t="s">
        <v>72</v>
      </c>
      <c r="C1" s="27" t="s">
        <v>73</v>
      </c>
      <c r="D1" s="27" t="s">
        <v>74</v>
      </c>
      <c r="E1" s="27" t="s">
        <v>75</v>
      </c>
      <c r="F1" s="27" t="s">
        <v>76</v>
      </c>
      <c r="G1" s="27" t="s">
        <v>77</v>
      </c>
      <c r="H1" s="27" t="s">
        <v>78</v>
      </c>
      <c r="I1" s="27" t="s">
        <v>79</v>
      </c>
      <c r="J1" s="27" t="s">
        <v>80</v>
      </c>
      <c r="K1" s="27" t="s">
        <v>81</v>
      </c>
      <c r="L1" s="27" t="s">
        <v>82</v>
      </c>
      <c r="M1" s="27" t="s">
        <v>83</v>
      </c>
      <c r="N1" s="27" t="s">
        <v>84</v>
      </c>
      <c r="O1" s="27" t="s">
        <v>85</v>
      </c>
      <c r="P1" s="27" t="s">
        <v>86</v>
      </c>
      <c r="Q1" s="27" t="s">
        <v>87</v>
      </c>
      <c r="R1" s="27" t="s">
        <v>88</v>
      </c>
    </row>
    <row r="2" spans="1:18" x14ac:dyDescent="0.25">
      <c r="A2" s="27" t="s">
        <v>380</v>
      </c>
      <c r="B2" s="27" t="s">
        <v>381</v>
      </c>
      <c r="C2" s="27">
        <v>380.40095518659837</v>
      </c>
      <c r="D2" s="27">
        <v>1</v>
      </c>
      <c r="E2" s="27">
        <v>1</v>
      </c>
      <c r="F2" s="27">
        <v>1</v>
      </c>
      <c r="G2" s="27">
        <v>0.5351805504011653</v>
      </c>
      <c r="H2" s="27">
        <v>5</v>
      </c>
      <c r="I2" s="27">
        <v>5</v>
      </c>
      <c r="J2" s="27">
        <v>1</v>
      </c>
      <c r="K2" s="27">
        <f t="shared" ref="K2:K65" si="0">(3*D2)+E2+F2+G2-(3*H2)-I2-J2+10</f>
        <v>-5.4648194495988349</v>
      </c>
      <c r="L2" s="27">
        <f t="shared" ref="L2:L65" si="1">K2*C2</f>
        <v>-2078.8225385496976</v>
      </c>
      <c r="M2" s="27">
        <v>0</v>
      </c>
      <c r="N2" s="27">
        <v>0</v>
      </c>
      <c r="O2" s="27">
        <v>11365.44</v>
      </c>
      <c r="P2" s="27">
        <f>O2+N2+M2+1</f>
        <v>11366.44</v>
      </c>
      <c r="Q2" s="27">
        <f>L2/P2</f>
        <v>-0.18289126046059254</v>
      </c>
      <c r="R2" s="27">
        <f t="shared" ref="R2:R65" si="2">(Q2/$Q$148)*100</f>
        <v>-7.8079179701204206E-4</v>
      </c>
    </row>
    <row r="3" spans="1:18" x14ac:dyDescent="0.25">
      <c r="A3" s="27" t="s">
        <v>297</v>
      </c>
      <c r="B3" s="27" t="s">
        <v>298</v>
      </c>
      <c r="C3" s="27">
        <v>3603.0135598881102</v>
      </c>
      <c r="D3" s="27">
        <v>1</v>
      </c>
      <c r="E3" s="27">
        <v>1</v>
      </c>
      <c r="F3" s="27">
        <v>1</v>
      </c>
      <c r="G3" s="27">
        <v>1.8735979872642798</v>
      </c>
      <c r="H3" s="27">
        <v>4</v>
      </c>
      <c r="I3" s="27">
        <v>4</v>
      </c>
      <c r="J3" s="27">
        <v>1</v>
      </c>
      <c r="K3" s="27">
        <f t="shared" si="0"/>
        <v>-0.1264020127357206</v>
      </c>
      <c r="L3" s="27">
        <f t="shared" si="1"/>
        <v>-455.42816588395095</v>
      </c>
      <c r="M3" s="27">
        <v>0</v>
      </c>
      <c r="N3" s="27">
        <v>0</v>
      </c>
      <c r="O3" s="27">
        <v>15620.51</v>
      </c>
      <c r="P3" s="27">
        <f>O3+N3+M3+1</f>
        <v>15621.51</v>
      </c>
      <c r="Q3" s="27">
        <f>L3/P3</f>
        <v>-2.9153914434901042E-2</v>
      </c>
      <c r="R3" s="27">
        <f t="shared" si="2"/>
        <v>-1.244626844619864E-4</v>
      </c>
    </row>
    <row r="4" spans="1:18" x14ac:dyDescent="0.25">
      <c r="A4" s="27" t="s">
        <v>267</v>
      </c>
      <c r="B4" s="27" t="s">
        <v>268</v>
      </c>
      <c r="C4" s="27">
        <v>3939.5599393980765</v>
      </c>
      <c r="D4" s="27">
        <v>1</v>
      </c>
      <c r="E4" s="27">
        <v>2</v>
      </c>
      <c r="F4" s="27">
        <v>1</v>
      </c>
      <c r="G4" s="27">
        <v>-3.3561058176934555</v>
      </c>
      <c r="H4" s="27">
        <v>4</v>
      </c>
      <c r="I4" s="27">
        <v>4</v>
      </c>
      <c r="J4" s="27">
        <v>0</v>
      </c>
      <c r="K4" s="27">
        <f t="shared" si="0"/>
        <v>-3.3561058176934555</v>
      </c>
      <c r="L4" s="27">
        <f t="shared" si="1"/>
        <v>-13221.580031765961</v>
      </c>
      <c r="M4" s="27">
        <v>0</v>
      </c>
      <c r="N4" s="27">
        <v>0</v>
      </c>
      <c r="O4" s="27">
        <v>16998.09</v>
      </c>
      <c r="P4" s="27">
        <f>O4+N4+M4+1</f>
        <v>16999.09</v>
      </c>
      <c r="Q4" s="27">
        <f>L4/P4</f>
        <v>-0.77778163606204576</v>
      </c>
      <c r="R4" s="27">
        <f t="shared" si="2"/>
        <v>-3.3204731586105622E-3</v>
      </c>
    </row>
    <row r="5" spans="1:18" x14ac:dyDescent="0.25">
      <c r="A5" s="27" t="s">
        <v>325</v>
      </c>
      <c r="B5" s="27" t="s">
        <v>326</v>
      </c>
      <c r="C5" s="27">
        <v>3151.0206749196268</v>
      </c>
      <c r="D5" s="27">
        <v>1</v>
      </c>
      <c r="E5" s="27">
        <v>1</v>
      </c>
      <c r="F5" s="27">
        <v>1</v>
      </c>
      <c r="G5" s="27">
        <v>1.8735979872642798</v>
      </c>
      <c r="H5" s="27">
        <v>4</v>
      </c>
      <c r="I5" s="27">
        <v>4</v>
      </c>
      <c r="J5" s="27">
        <v>0</v>
      </c>
      <c r="K5" s="27">
        <f t="shared" si="0"/>
        <v>0.8735979872642794</v>
      </c>
      <c r="L5" s="27">
        <f t="shared" si="1"/>
        <v>2752.7253194379173</v>
      </c>
      <c r="M5" s="27">
        <v>0</v>
      </c>
      <c r="N5" s="27">
        <v>0</v>
      </c>
      <c r="O5" s="27">
        <v>13284.23</v>
      </c>
      <c r="P5" s="27">
        <f>O5+N5+M5+1</f>
        <v>13285.23</v>
      </c>
      <c r="Q5" s="27">
        <f>L5/P5</f>
        <v>0.207201931727032</v>
      </c>
      <c r="R5" s="27">
        <f t="shared" si="2"/>
        <v>8.8457790826136683E-4</v>
      </c>
    </row>
    <row r="6" spans="1:18" x14ac:dyDescent="0.25">
      <c r="A6" s="27" t="s">
        <v>209</v>
      </c>
      <c r="B6" s="27" t="s">
        <v>210</v>
      </c>
      <c r="C6" s="27">
        <v>8250.2446840008342</v>
      </c>
      <c r="D6" s="27">
        <v>1</v>
      </c>
      <c r="E6" s="27">
        <v>0</v>
      </c>
      <c r="F6" s="27">
        <v>1</v>
      </c>
      <c r="G6" s="27">
        <v>22.554634682123993</v>
      </c>
      <c r="H6" s="27">
        <v>4</v>
      </c>
      <c r="I6" s="27">
        <v>4</v>
      </c>
      <c r="J6" s="27">
        <v>1</v>
      </c>
      <c r="K6" s="27">
        <f t="shared" si="0"/>
        <v>19.554634682123993</v>
      </c>
      <c r="L6" s="27">
        <f t="shared" si="1"/>
        <v>161330.52083377182</v>
      </c>
      <c r="M6" s="27">
        <v>0</v>
      </c>
      <c r="N6" s="27">
        <v>0</v>
      </c>
      <c r="O6" s="27">
        <v>11733.88</v>
      </c>
      <c r="P6" s="27">
        <f>O6+N6+M6+1</f>
        <v>11734.88</v>
      </c>
      <c r="Q6" s="27">
        <f>L6/P6</f>
        <v>13.747948068814665</v>
      </c>
      <c r="R6" s="27">
        <f t="shared" si="2"/>
        <v>5.8692170696647061E-2</v>
      </c>
    </row>
    <row r="7" spans="1:18" x14ac:dyDescent="0.25">
      <c r="A7" s="27" t="s">
        <v>317</v>
      </c>
      <c r="B7" s="27" t="s">
        <v>318</v>
      </c>
      <c r="C7" s="27">
        <v>3080.9709594357232</v>
      </c>
      <c r="D7" s="27">
        <v>1</v>
      </c>
      <c r="E7" s="27">
        <v>1</v>
      </c>
      <c r="F7" s="27">
        <v>1</v>
      </c>
      <c r="G7" s="27">
        <v>12.134288294190988</v>
      </c>
      <c r="H7" s="27">
        <v>4</v>
      </c>
      <c r="I7" s="27">
        <v>4</v>
      </c>
      <c r="J7" s="27">
        <v>1</v>
      </c>
      <c r="K7" s="27">
        <f t="shared" si="0"/>
        <v>10.134288294190988</v>
      </c>
      <c r="L7" s="27">
        <f t="shared" si="1"/>
        <v>31223.447928951828</v>
      </c>
      <c r="M7" s="27">
        <v>0</v>
      </c>
      <c r="N7" s="27">
        <v>0</v>
      </c>
      <c r="O7" s="27">
        <v>13581.9</v>
      </c>
      <c r="P7" s="27">
        <f>O7+N7+M7+1</f>
        <v>13582.9</v>
      </c>
      <c r="Q7" s="27">
        <f>L7/P7</f>
        <v>2.2987320770197694</v>
      </c>
      <c r="R7" s="27">
        <f t="shared" si="2"/>
        <v>9.813651810072252E-3</v>
      </c>
    </row>
    <row r="8" spans="1:18" x14ac:dyDescent="0.25">
      <c r="A8" s="27" t="s">
        <v>155</v>
      </c>
      <c r="B8" s="27" t="s">
        <v>156</v>
      </c>
      <c r="C8" s="27">
        <v>25921.538234140568</v>
      </c>
      <c r="D8" s="27">
        <v>1</v>
      </c>
      <c r="E8" s="27">
        <v>1</v>
      </c>
      <c r="F8" s="27">
        <v>1</v>
      </c>
      <c r="G8" s="27">
        <v>51.376289000036202</v>
      </c>
      <c r="H8" s="27">
        <v>0</v>
      </c>
      <c r="I8" s="27">
        <v>1</v>
      </c>
      <c r="J8" s="27">
        <v>0</v>
      </c>
      <c r="K8" s="27">
        <f t="shared" si="0"/>
        <v>65.376289000036195</v>
      </c>
      <c r="L8" s="27">
        <f t="shared" si="1"/>
        <v>1694653.9749206617</v>
      </c>
      <c r="M8" s="27">
        <v>0</v>
      </c>
      <c r="N8" s="27">
        <v>0</v>
      </c>
      <c r="O8" s="27">
        <v>15354.32</v>
      </c>
      <c r="P8" s="27">
        <f>O8+N8+M8+1</f>
        <v>15355.32</v>
      </c>
      <c r="Q8" s="27">
        <f>L8/P8</f>
        <v>110.36266094882176</v>
      </c>
      <c r="R8" s="27">
        <f t="shared" si="2"/>
        <v>0.47115570283812608</v>
      </c>
    </row>
    <row r="9" spans="1:18" s="21" customFormat="1" x14ac:dyDescent="0.25">
      <c r="A9" s="28" t="s">
        <v>89</v>
      </c>
      <c r="B9" s="28" t="s">
        <v>90</v>
      </c>
      <c r="C9" s="28">
        <v>40976.452192674747</v>
      </c>
      <c r="D9" s="28">
        <v>2</v>
      </c>
      <c r="E9" s="28">
        <v>0</v>
      </c>
      <c r="F9" s="28">
        <v>1</v>
      </c>
      <c r="G9" s="28">
        <v>146.34866369782657</v>
      </c>
      <c r="H9" s="28">
        <v>1</v>
      </c>
      <c r="I9" s="28">
        <v>1</v>
      </c>
      <c r="J9" s="28">
        <v>1</v>
      </c>
      <c r="K9" s="28">
        <f t="shared" si="0"/>
        <v>158.34866369782657</v>
      </c>
      <c r="L9" s="28">
        <f t="shared" si="1"/>
        <v>6488566.4477879219</v>
      </c>
      <c r="M9" s="28">
        <v>0</v>
      </c>
      <c r="N9" s="28">
        <v>0</v>
      </c>
      <c r="O9" s="28">
        <v>1042.817</v>
      </c>
      <c r="P9" s="28">
        <f>O9+N9+M9+1</f>
        <v>1043.817</v>
      </c>
      <c r="Q9" s="28">
        <f>L9/P9</f>
        <v>6216.1915812713551</v>
      </c>
      <c r="R9" s="28">
        <f t="shared" si="2"/>
        <v>26.537907733200733</v>
      </c>
    </row>
    <row r="10" spans="1:18" x14ac:dyDescent="0.25">
      <c r="A10" s="27" t="s">
        <v>117</v>
      </c>
      <c r="B10" s="27" t="s">
        <v>118</v>
      </c>
      <c r="C10" s="27">
        <v>46586.648602944435</v>
      </c>
      <c r="D10" s="27">
        <v>1</v>
      </c>
      <c r="E10" s="27">
        <v>0</v>
      </c>
      <c r="F10" s="27">
        <v>1</v>
      </c>
      <c r="G10" s="27">
        <v>123.40741123773627</v>
      </c>
      <c r="H10" s="27">
        <v>1</v>
      </c>
      <c r="I10" s="27">
        <v>1</v>
      </c>
      <c r="J10" s="27">
        <v>1</v>
      </c>
      <c r="K10" s="27">
        <f t="shared" si="0"/>
        <v>132.40741123773626</v>
      </c>
      <c r="L10" s="27">
        <f t="shared" si="1"/>
        <v>6168417.5397579754</v>
      </c>
      <c r="M10" s="27">
        <v>0</v>
      </c>
      <c r="N10" s="27">
        <v>0</v>
      </c>
      <c r="O10" s="27">
        <v>15931.75</v>
      </c>
      <c r="P10" s="27">
        <f>O10+N10+M10+1</f>
        <v>15932.75</v>
      </c>
      <c r="Q10" s="27">
        <f>L10/P10</f>
        <v>387.1533501597637</v>
      </c>
      <c r="R10" s="27">
        <f t="shared" si="2"/>
        <v>1.6528190534047287</v>
      </c>
    </row>
    <row r="11" spans="1:18" x14ac:dyDescent="0.25">
      <c r="A11" s="27" t="s">
        <v>353</v>
      </c>
      <c r="B11" s="27" t="s">
        <v>354</v>
      </c>
      <c r="C11" s="27">
        <v>3851.4378687117223</v>
      </c>
      <c r="D11" s="27">
        <v>1</v>
      </c>
      <c r="E11" s="27">
        <v>1</v>
      </c>
      <c r="F11" s="27">
        <v>1</v>
      </c>
      <c r="G11" s="27">
        <v>17.162625070714551</v>
      </c>
      <c r="H11" s="27">
        <v>4</v>
      </c>
      <c r="I11" s="27">
        <v>4</v>
      </c>
      <c r="J11" s="27">
        <v>0</v>
      </c>
      <c r="K11" s="27">
        <f t="shared" si="0"/>
        <v>16.162625070714551</v>
      </c>
      <c r="L11" s="27">
        <f t="shared" si="1"/>
        <v>62249.346255139499</v>
      </c>
      <c r="M11" s="27">
        <v>0</v>
      </c>
      <c r="N11" s="27">
        <v>0</v>
      </c>
      <c r="O11" s="27">
        <v>13167.62</v>
      </c>
      <c r="P11" s="27">
        <f>O11+N11+M11+1</f>
        <v>13168.62</v>
      </c>
      <c r="Q11" s="27">
        <f>L11/P11</f>
        <v>4.7270971639503223</v>
      </c>
      <c r="R11" s="27">
        <f t="shared" si="2"/>
        <v>2.0180727498931371E-2</v>
      </c>
    </row>
    <row r="12" spans="1:18" x14ac:dyDescent="0.25">
      <c r="A12" s="27" t="s">
        <v>145</v>
      </c>
      <c r="B12" s="27" t="s">
        <v>146</v>
      </c>
      <c r="C12" s="27">
        <v>24306.142424304398</v>
      </c>
      <c r="D12" s="27">
        <v>2</v>
      </c>
      <c r="E12" s="27">
        <v>2</v>
      </c>
      <c r="F12" s="27">
        <v>1</v>
      </c>
      <c r="G12" s="27">
        <v>88.112796303784748</v>
      </c>
      <c r="H12" s="27">
        <v>0</v>
      </c>
      <c r="I12" s="27">
        <v>1</v>
      </c>
      <c r="J12" s="27">
        <v>1</v>
      </c>
      <c r="K12" s="27">
        <f t="shared" si="0"/>
        <v>105.11279630378475</v>
      </c>
      <c r="L12" s="27">
        <f t="shared" si="1"/>
        <v>2554886.597576689</v>
      </c>
      <c r="M12" s="27">
        <v>1</v>
      </c>
      <c r="N12" s="27">
        <v>0</v>
      </c>
      <c r="O12" s="27">
        <v>15464.67</v>
      </c>
      <c r="P12" s="27">
        <f>O12+N12+M12+1</f>
        <v>15466.67</v>
      </c>
      <c r="Q12" s="27">
        <f>L12/P12</f>
        <v>165.18659786345017</v>
      </c>
      <c r="R12" s="27">
        <f t="shared" si="2"/>
        <v>0.70520778446873489</v>
      </c>
    </row>
    <row r="13" spans="1:18" x14ac:dyDescent="0.25">
      <c r="A13" s="27" t="s">
        <v>163</v>
      </c>
      <c r="B13" s="27" t="s">
        <v>164</v>
      </c>
      <c r="C13" s="27">
        <v>21167.618706213329</v>
      </c>
      <c r="D13" s="27">
        <v>2</v>
      </c>
      <c r="E13" s="27">
        <v>1</v>
      </c>
      <c r="F13" s="27">
        <v>1</v>
      </c>
      <c r="G13" s="27">
        <v>47.997855577696285</v>
      </c>
      <c r="H13" s="27">
        <v>3</v>
      </c>
      <c r="I13" s="27">
        <v>3</v>
      </c>
      <c r="J13" s="27">
        <v>1</v>
      </c>
      <c r="K13" s="27">
        <f t="shared" si="0"/>
        <v>52.997855577696285</v>
      </c>
      <c r="L13" s="27">
        <f t="shared" si="1"/>
        <v>1121838.3991156362</v>
      </c>
      <c r="M13" s="27">
        <v>0</v>
      </c>
      <c r="N13" s="27">
        <v>0</v>
      </c>
      <c r="O13" s="27">
        <v>12388.36</v>
      </c>
      <c r="P13" s="27">
        <f>O13+N13+M13+1</f>
        <v>12389.36</v>
      </c>
      <c r="Q13" s="27">
        <f>L13/P13</f>
        <v>90.54853512333456</v>
      </c>
      <c r="R13" s="27">
        <f t="shared" si="2"/>
        <v>0.38656605721731563</v>
      </c>
    </row>
    <row r="14" spans="1:18" x14ac:dyDescent="0.25">
      <c r="A14" s="27" t="s">
        <v>287</v>
      </c>
      <c r="B14" s="27" t="s">
        <v>288</v>
      </c>
      <c r="C14" s="27">
        <v>543.0822631223615</v>
      </c>
      <c r="D14" s="27">
        <v>2</v>
      </c>
      <c r="E14" s="27">
        <v>1</v>
      </c>
      <c r="F14" s="27">
        <v>1</v>
      </c>
      <c r="G14" s="27">
        <v>50.024690810125939</v>
      </c>
      <c r="H14" s="27">
        <v>4</v>
      </c>
      <c r="I14" s="27">
        <v>4</v>
      </c>
      <c r="J14" s="27">
        <v>1</v>
      </c>
      <c r="K14" s="27">
        <f t="shared" si="0"/>
        <v>51.024690810125939</v>
      </c>
      <c r="L14" s="27">
        <f t="shared" si="1"/>
        <v>27710.604560281958</v>
      </c>
      <c r="M14" s="27">
        <v>0</v>
      </c>
      <c r="N14" s="27">
        <v>0</v>
      </c>
      <c r="O14" s="27">
        <v>9022.9969999999994</v>
      </c>
      <c r="P14" s="27">
        <f>O14+N14+M14+1</f>
        <v>9023.9969999999994</v>
      </c>
      <c r="Q14" s="27">
        <f>L14/P14</f>
        <v>3.0707683701891701</v>
      </c>
      <c r="R14" s="27">
        <f t="shared" si="2"/>
        <v>1.3109597188676807E-2</v>
      </c>
    </row>
    <row r="15" spans="1:18" x14ac:dyDescent="0.25">
      <c r="A15" s="27" t="s">
        <v>273</v>
      </c>
      <c r="B15" s="27" t="s">
        <v>274</v>
      </c>
      <c r="C15" s="27">
        <v>4735.9568891887257</v>
      </c>
      <c r="D15" s="27">
        <v>1</v>
      </c>
      <c r="E15" s="27">
        <v>1</v>
      </c>
      <c r="F15" s="27">
        <v>1</v>
      </c>
      <c r="G15" s="27">
        <v>26.837473357258201</v>
      </c>
      <c r="H15" s="27">
        <v>4</v>
      </c>
      <c r="I15" s="27">
        <v>4</v>
      </c>
      <c r="J15" s="27">
        <v>1</v>
      </c>
      <c r="K15" s="27">
        <f t="shared" si="0"/>
        <v>24.837473357258201</v>
      </c>
      <c r="L15" s="27">
        <f t="shared" si="1"/>
        <v>117629.2030563484</v>
      </c>
      <c r="M15" s="27">
        <v>0</v>
      </c>
      <c r="N15" s="27">
        <v>0</v>
      </c>
      <c r="O15" s="27">
        <v>15134.58</v>
      </c>
      <c r="P15" s="27">
        <f>O15+N15+M15+1</f>
        <v>15135.58</v>
      </c>
      <c r="Q15" s="27">
        <f>L15/P15</f>
        <v>7.7717010551527199</v>
      </c>
      <c r="R15" s="27">
        <f t="shared" si="2"/>
        <v>3.3178624377191386E-2</v>
      </c>
    </row>
    <row r="16" spans="1:18" x14ac:dyDescent="0.25">
      <c r="A16" s="27" t="s">
        <v>121</v>
      </c>
      <c r="B16" s="27" t="s">
        <v>122</v>
      </c>
      <c r="C16" s="27">
        <v>44449.689060082237</v>
      </c>
      <c r="D16" s="27">
        <v>1</v>
      </c>
      <c r="E16" s="27">
        <v>0</v>
      </c>
      <c r="F16" s="27">
        <v>1</v>
      </c>
      <c r="G16" s="27">
        <v>108.67420718754799</v>
      </c>
      <c r="H16" s="27">
        <v>2</v>
      </c>
      <c r="I16" s="27">
        <v>2</v>
      </c>
      <c r="J16" s="27">
        <v>1</v>
      </c>
      <c r="K16" s="27">
        <f t="shared" si="0"/>
        <v>113.67420718754799</v>
      </c>
      <c r="L16" s="27">
        <f t="shared" si="1"/>
        <v>5052783.1636378737</v>
      </c>
      <c r="M16" s="27">
        <v>0</v>
      </c>
      <c r="N16" s="27">
        <v>0</v>
      </c>
      <c r="O16" s="27">
        <v>16734.73</v>
      </c>
      <c r="P16" s="27">
        <f>O16+N16+M16+1</f>
        <v>16735.73</v>
      </c>
      <c r="Q16" s="27">
        <f>L16/P16</f>
        <v>301.91591066764784</v>
      </c>
      <c r="R16" s="27">
        <f t="shared" si="2"/>
        <v>1.2889269057638391</v>
      </c>
    </row>
    <row r="17" spans="1:18" x14ac:dyDescent="0.25">
      <c r="A17" s="27" t="s">
        <v>201</v>
      </c>
      <c r="B17" s="27" t="s">
        <v>202</v>
      </c>
      <c r="C17" s="27">
        <v>4324.8310171144394</v>
      </c>
      <c r="D17" s="27">
        <v>2</v>
      </c>
      <c r="E17" s="27">
        <v>1</v>
      </c>
      <c r="F17" s="27">
        <v>1</v>
      </c>
      <c r="G17" s="27">
        <v>68.34824739447761</v>
      </c>
      <c r="H17" s="27">
        <v>4</v>
      </c>
      <c r="I17" s="27">
        <v>4</v>
      </c>
      <c r="J17" s="27">
        <v>1</v>
      </c>
      <c r="K17" s="27">
        <f t="shared" si="0"/>
        <v>69.34824739447761</v>
      </c>
      <c r="L17" s="27">
        <f t="shared" si="1"/>
        <v>299919.4513141624</v>
      </c>
      <c r="M17" s="27">
        <v>1</v>
      </c>
      <c r="N17" s="27">
        <v>0</v>
      </c>
      <c r="O17" s="27">
        <v>14001.13</v>
      </c>
      <c r="P17" s="27">
        <f>O17+N17+M17+1</f>
        <v>14003.13</v>
      </c>
      <c r="Q17" s="27">
        <f>L17/P17</f>
        <v>21.41802949156099</v>
      </c>
      <c r="R17" s="27">
        <f t="shared" si="2"/>
        <v>9.1436964746470853E-2</v>
      </c>
    </row>
    <row r="18" spans="1:18" x14ac:dyDescent="0.25">
      <c r="A18" s="27" t="s">
        <v>339</v>
      </c>
      <c r="B18" s="27" t="s">
        <v>340</v>
      </c>
      <c r="C18" s="27">
        <v>632.9938772046853</v>
      </c>
      <c r="D18" s="27">
        <v>1</v>
      </c>
      <c r="E18" s="27">
        <v>1</v>
      </c>
      <c r="F18" s="27">
        <v>1</v>
      </c>
      <c r="G18" s="27">
        <v>8.7813145756982536</v>
      </c>
      <c r="H18" s="27">
        <v>4</v>
      </c>
      <c r="I18" s="27">
        <v>4</v>
      </c>
      <c r="J18" s="27">
        <v>0</v>
      </c>
      <c r="K18" s="27">
        <f t="shared" si="0"/>
        <v>7.7813145756982536</v>
      </c>
      <c r="L18" s="27">
        <f t="shared" si="1"/>
        <v>4925.5244830205684</v>
      </c>
      <c r="M18" s="27">
        <v>0</v>
      </c>
      <c r="N18" s="27">
        <v>0</v>
      </c>
      <c r="O18" s="27">
        <v>15333.47</v>
      </c>
      <c r="P18" s="27">
        <f>O18+N18+M18+1</f>
        <v>15334.47</v>
      </c>
      <c r="Q18" s="27">
        <f>L18/P18</f>
        <v>0.32120604644442025</v>
      </c>
      <c r="R18" s="27">
        <f t="shared" si="2"/>
        <v>1.3712795547631484E-3</v>
      </c>
    </row>
    <row r="19" spans="1:18" x14ac:dyDescent="0.25">
      <c r="A19" s="27" t="s">
        <v>281</v>
      </c>
      <c r="B19" s="27" t="s">
        <v>282</v>
      </c>
      <c r="C19" s="27">
        <v>1755.1617090428747</v>
      </c>
      <c r="D19" s="27">
        <v>1</v>
      </c>
      <c r="E19" s="27">
        <v>1</v>
      </c>
      <c r="F19" s="27">
        <v>1</v>
      </c>
      <c r="G19" s="27">
        <v>22.146249686543364</v>
      </c>
      <c r="H19" s="27">
        <v>3</v>
      </c>
      <c r="I19" s="27">
        <v>3</v>
      </c>
      <c r="J19" s="27">
        <v>0</v>
      </c>
      <c r="K19" s="27">
        <f t="shared" si="0"/>
        <v>25.146249686543364</v>
      </c>
      <c r="L19" s="27">
        <f t="shared" si="1"/>
        <v>44135.734575852301</v>
      </c>
      <c r="M19" s="27">
        <v>0</v>
      </c>
      <c r="N19" s="27">
        <v>0</v>
      </c>
      <c r="O19" s="27">
        <v>9368.8240000000005</v>
      </c>
      <c r="P19" s="27">
        <f>O19+N19+M19+1</f>
        <v>9369.8240000000005</v>
      </c>
      <c r="Q19" s="27">
        <f>L19/P19</f>
        <v>4.7104123381455505</v>
      </c>
      <c r="R19" s="27">
        <f t="shared" si="2"/>
        <v>2.0109497331398312E-2</v>
      </c>
    </row>
    <row r="20" spans="1:18" x14ac:dyDescent="0.25">
      <c r="A20" s="27" t="s">
        <v>261</v>
      </c>
      <c r="B20" s="27" t="s">
        <v>262</v>
      </c>
      <c r="C20" s="27">
        <v>1389.6317502607003</v>
      </c>
      <c r="D20" s="27">
        <v>1</v>
      </c>
      <c r="E20" s="27">
        <v>1</v>
      </c>
      <c r="F20" s="27">
        <v>1</v>
      </c>
      <c r="G20" s="27">
        <v>53.507963584187088</v>
      </c>
      <c r="H20" s="27">
        <v>4</v>
      </c>
      <c r="I20" s="27">
        <v>4</v>
      </c>
      <c r="J20" s="27">
        <v>1</v>
      </c>
      <c r="K20" s="27">
        <f t="shared" si="0"/>
        <v>51.507963584187088</v>
      </c>
      <c r="L20" s="27">
        <f t="shared" si="1"/>
        <v>71577.101587858313</v>
      </c>
      <c r="M20" s="27">
        <v>0</v>
      </c>
      <c r="N20" s="27">
        <v>0</v>
      </c>
      <c r="O20" s="27">
        <v>12976.39</v>
      </c>
      <c r="P20" s="27">
        <f>O20+N20+M20+1</f>
        <v>12977.39</v>
      </c>
      <c r="Q20" s="27">
        <f>L20/P20</f>
        <v>5.5155236598313158</v>
      </c>
      <c r="R20" s="27">
        <f t="shared" si="2"/>
        <v>2.3546645252357706E-2</v>
      </c>
    </row>
    <row r="21" spans="1:18" x14ac:dyDescent="0.25">
      <c r="A21" s="27" t="s">
        <v>255</v>
      </c>
      <c r="B21" s="27" t="s">
        <v>256</v>
      </c>
      <c r="C21" s="27">
        <v>4020.6723021597131</v>
      </c>
      <c r="D21" s="27">
        <v>1</v>
      </c>
      <c r="E21" s="27">
        <v>2</v>
      </c>
      <c r="F21" s="27">
        <v>1</v>
      </c>
      <c r="G21" s="27">
        <v>61.212593353303788</v>
      </c>
      <c r="H21" s="27">
        <v>4</v>
      </c>
      <c r="I21" s="27">
        <v>4</v>
      </c>
      <c r="J21" s="27">
        <v>1</v>
      </c>
      <c r="K21" s="27">
        <f t="shared" si="0"/>
        <v>60.212593353303788</v>
      </c>
      <c r="L21" s="27">
        <f t="shared" si="1"/>
        <v>242095.10633683458</v>
      </c>
      <c r="M21" s="27">
        <v>0</v>
      </c>
      <c r="N21" s="27">
        <v>0</v>
      </c>
      <c r="O21" s="27">
        <v>15764.51</v>
      </c>
      <c r="P21" s="27">
        <f>O21+N21+M21+1</f>
        <v>15765.51</v>
      </c>
      <c r="Q21" s="27">
        <f>L21/P21</f>
        <v>15.355995862920677</v>
      </c>
      <c r="R21" s="27">
        <f t="shared" si="2"/>
        <v>6.5557181762125591E-2</v>
      </c>
    </row>
    <row r="22" spans="1:18" x14ac:dyDescent="0.25">
      <c r="A22" s="27" t="s">
        <v>299</v>
      </c>
      <c r="B22" s="27" t="s">
        <v>300</v>
      </c>
      <c r="C22" s="27">
        <v>5666.6425133837092</v>
      </c>
      <c r="D22" s="27">
        <v>1</v>
      </c>
      <c r="E22" s="27">
        <v>1</v>
      </c>
      <c r="F22" s="27">
        <v>1</v>
      </c>
      <c r="G22" s="27">
        <v>-18.440612837698758</v>
      </c>
      <c r="H22" s="27">
        <v>3</v>
      </c>
      <c r="I22" s="27">
        <v>3</v>
      </c>
      <c r="J22" s="27">
        <v>0</v>
      </c>
      <c r="K22" s="27">
        <f t="shared" si="0"/>
        <v>-15.440612837698758</v>
      </c>
      <c r="L22" s="27">
        <f t="shared" si="1"/>
        <v>-87496.433138802051</v>
      </c>
      <c r="M22" s="27">
        <v>1</v>
      </c>
      <c r="N22" s="27">
        <v>0</v>
      </c>
      <c r="O22" s="27">
        <v>11068.07</v>
      </c>
      <c r="P22" s="27">
        <f>O22+N22+M22+1</f>
        <v>11070.07</v>
      </c>
      <c r="Q22" s="27">
        <f>L22/P22</f>
        <v>-7.9038735201134278</v>
      </c>
      <c r="R22" s="27">
        <f t="shared" si="2"/>
        <v>-3.3742889592337733E-2</v>
      </c>
    </row>
    <row r="23" spans="1:18" x14ac:dyDescent="0.25">
      <c r="A23" s="27" t="s">
        <v>199</v>
      </c>
      <c r="B23" s="27" t="s">
        <v>200</v>
      </c>
      <c r="C23" s="27">
        <v>7241.0789501279251</v>
      </c>
      <c r="D23" s="27">
        <v>1</v>
      </c>
      <c r="E23" s="27">
        <v>0</v>
      </c>
      <c r="F23" s="27">
        <v>1</v>
      </c>
      <c r="G23" s="27">
        <v>92.887934014958205</v>
      </c>
      <c r="H23" s="27">
        <v>4</v>
      </c>
      <c r="I23" s="27">
        <v>4</v>
      </c>
      <c r="J23" s="27">
        <v>1</v>
      </c>
      <c r="K23" s="27">
        <f t="shared" si="0"/>
        <v>89.887934014958205</v>
      </c>
      <c r="L23" s="27">
        <f t="shared" si="1"/>
        <v>650885.62686620175</v>
      </c>
      <c r="M23" s="27">
        <v>0</v>
      </c>
      <c r="N23" s="27">
        <v>0</v>
      </c>
      <c r="O23" s="27">
        <v>14070.8</v>
      </c>
      <c r="P23" s="27">
        <f>O23+N23+M23+1</f>
        <v>14071.8</v>
      </c>
      <c r="Q23" s="27">
        <f>L23/P23</f>
        <v>46.254610417018561</v>
      </c>
      <c r="R23" s="27">
        <f t="shared" si="2"/>
        <v>0.1974682677381272</v>
      </c>
    </row>
    <row r="24" spans="1:18" x14ac:dyDescent="0.25">
      <c r="A24" s="27" t="s">
        <v>135</v>
      </c>
      <c r="B24" s="27" t="s">
        <v>136</v>
      </c>
      <c r="C24" s="27">
        <v>32707.668064373192</v>
      </c>
      <c r="D24" s="27">
        <v>2</v>
      </c>
      <c r="E24" s="27">
        <v>1</v>
      </c>
      <c r="F24" s="27">
        <v>1</v>
      </c>
      <c r="G24" s="27">
        <v>18.808065348863668</v>
      </c>
      <c r="H24" s="27">
        <v>0</v>
      </c>
      <c r="I24" s="27">
        <v>3</v>
      </c>
      <c r="J24" s="27">
        <v>0</v>
      </c>
      <c r="K24" s="27">
        <f t="shared" si="0"/>
        <v>33.808065348863664</v>
      </c>
      <c r="L24" s="27">
        <f t="shared" si="1"/>
        <v>1105782.9793292701</v>
      </c>
      <c r="M24" s="27">
        <v>0</v>
      </c>
      <c r="N24" s="27">
        <v>0</v>
      </c>
      <c r="O24" s="27">
        <v>5727.2539999999999</v>
      </c>
      <c r="P24" s="27">
        <f>O24+N24+M24+1</f>
        <v>5728.2539999999999</v>
      </c>
      <c r="Q24" s="27">
        <f>L24/P24</f>
        <v>193.04014440163968</v>
      </c>
      <c r="R24" s="27">
        <f t="shared" si="2"/>
        <v>0.82411899214449769</v>
      </c>
    </row>
    <row r="25" spans="1:18" x14ac:dyDescent="0.25">
      <c r="A25" s="27" t="s">
        <v>243</v>
      </c>
      <c r="B25" s="27" t="s">
        <v>244</v>
      </c>
      <c r="C25" s="27">
        <v>5783.3992180911137</v>
      </c>
      <c r="D25" s="27">
        <v>1</v>
      </c>
      <c r="E25" s="27">
        <v>1</v>
      </c>
      <c r="F25" s="27">
        <v>1</v>
      </c>
      <c r="G25" s="27">
        <v>53.746963755059554</v>
      </c>
      <c r="H25" s="27">
        <v>3</v>
      </c>
      <c r="I25" s="27">
        <v>3</v>
      </c>
      <c r="J25" s="27">
        <v>1</v>
      </c>
      <c r="K25" s="27">
        <f t="shared" si="0"/>
        <v>55.746963755059554</v>
      </c>
      <c r="L25" s="27">
        <f t="shared" si="1"/>
        <v>322406.9465919651</v>
      </c>
      <c r="M25" s="27">
        <v>0</v>
      </c>
      <c r="N25" s="27">
        <v>0</v>
      </c>
      <c r="O25" s="27">
        <v>15357.47</v>
      </c>
      <c r="P25" s="27">
        <f>O25+N25+M25+1</f>
        <v>15358.47</v>
      </c>
      <c r="Q25" s="27">
        <f>L25/P25</f>
        <v>20.992126598024747</v>
      </c>
      <c r="R25" s="27">
        <f t="shared" si="2"/>
        <v>8.9618717746809309E-2</v>
      </c>
    </row>
    <row r="26" spans="1:18" x14ac:dyDescent="0.25">
      <c r="A26" s="27" t="s">
        <v>349</v>
      </c>
      <c r="B26" s="27" t="s">
        <v>350</v>
      </c>
      <c r="C26" s="27">
        <v>474.71094514457587</v>
      </c>
      <c r="D26" s="27">
        <v>1</v>
      </c>
      <c r="E26" s="27">
        <v>1</v>
      </c>
      <c r="F26" s="27">
        <v>1</v>
      </c>
      <c r="G26" s="27">
        <v>12.427934629341117</v>
      </c>
      <c r="H26" s="27">
        <v>4</v>
      </c>
      <c r="I26" s="27">
        <v>4</v>
      </c>
      <c r="J26" s="27">
        <v>0</v>
      </c>
      <c r="K26" s="27">
        <f t="shared" si="0"/>
        <v>11.427934629341117</v>
      </c>
      <c r="L26" s="27">
        <f t="shared" si="1"/>
        <v>5424.9656489449499</v>
      </c>
      <c r="M26" s="27">
        <v>0</v>
      </c>
      <c r="N26" s="27">
        <v>0</v>
      </c>
      <c r="O26" s="27">
        <v>16141.25</v>
      </c>
      <c r="P26" s="27">
        <f>O26+N26+M26+1</f>
        <v>16142.25</v>
      </c>
      <c r="Q26" s="27">
        <f>L26/P26</f>
        <v>0.33607245885455556</v>
      </c>
      <c r="R26" s="27">
        <f t="shared" si="2"/>
        <v>1.4347466271185973E-3</v>
      </c>
    </row>
    <row r="27" spans="1:18" x14ac:dyDescent="0.25">
      <c r="A27" s="27" t="s">
        <v>363</v>
      </c>
      <c r="B27" s="27" t="s">
        <v>364</v>
      </c>
      <c r="C27" s="27">
        <v>159.26547388769362</v>
      </c>
      <c r="D27" s="27">
        <v>2</v>
      </c>
      <c r="E27" s="27">
        <v>2</v>
      </c>
      <c r="F27" s="27">
        <v>1</v>
      </c>
      <c r="G27" s="27">
        <v>25.329752573103402</v>
      </c>
      <c r="H27" s="27">
        <v>4</v>
      </c>
      <c r="I27" s="27">
        <v>4</v>
      </c>
      <c r="J27" s="27">
        <v>0</v>
      </c>
      <c r="K27" s="27">
        <f t="shared" si="0"/>
        <v>28.329752573103406</v>
      </c>
      <c r="L27" s="27">
        <f t="shared" si="1"/>
        <v>4511.9514686764214</v>
      </c>
      <c r="M27" s="27">
        <v>0</v>
      </c>
      <c r="N27" s="27">
        <v>0</v>
      </c>
      <c r="O27" s="27">
        <v>12441.86</v>
      </c>
      <c r="P27" s="27">
        <f>O27+N27+M27+1</f>
        <v>12442.86</v>
      </c>
      <c r="Q27" s="27">
        <f>L27/P27</f>
        <v>0.3626136972268772</v>
      </c>
      <c r="R27" s="27">
        <f t="shared" si="2"/>
        <v>1.5480553831054105E-3</v>
      </c>
    </row>
    <row r="28" spans="1:18" x14ac:dyDescent="0.25">
      <c r="A28" s="27" t="s">
        <v>341</v>
      </c>
      <c r="B28" s="27" t="s">
        <v>342</v>
      </c>
      <c r="C28" s="27">
        <v>629.28287763449907</v>
      </c>
      <c r="D28" s="27">
        <v>2</v>
      </c>
      <c r="E28" s="27">
        <v>1</v>
      </c>
      <c r="F28" s="27">
        <v>1</v>
      </c>
      <c r="G28" s="27">
        <v>6.9721496763673079</v>
      </c>
      <c r="H28" s="27">
        <v>4</v>
      </c>
      <c r="I28" s="27">
        <v>4</v>
      </c>
      <c r="J28" s="27">
        <v>0</v>
      </c>
      <c r="K28" s="27">
        <f t="shared" si="0"/>
        <v>8.9721496763673088</v>
      </c>
      <c r="L28" s="27">
        <f t="shared" si="1"/>
        <v>5646.0201669118596</v>
      </c>
      <c r="M28" s="27">
        <v>1</v>
      </c>
      <c r="N28" s="27">
        <v>0</v>
      </c>
      <c r="O28" s="27">
        <v>14448.03</v>
      </c>
      <c r="P28" s="27">
        <f>O28+N28+M28+1</f>
        <v>14450.03</v>
      </c>
      <c r="Q28" s="27">
        <f>L28/P28</f>
        <v>0.3907272280342573</v>
      </c>
      <c r="R28" s="27">
        <f t="shared" si="2"/>
        <v>1.6680765048592157E-3</v>
      </c>
    </row>
    <row r="29" spans="1:18" x14ac:dyDescent="0.25">
      <c r="A29" s="27" t="s">
        <v>233</v>
      </c>
      <c r="B29" s="27" t="s">
        <v>234</v>
      </c>
      <c r="C29" s="27">
        <v>1070.954674619617</v>
      </c>
      <c r="D29" s="27">
        <v>2</v>
      </c>
      <c r="E29" s="27">
        <v>0</v>
      </c>
      <c r="F29" s="27">
        <v>1</v>
      </c>
      <c r="G29" s="27">
        <v>150.61505006705409</v>
      </c>
      <c r="H29" s="27">
        <v>1</v>
      </c>
      <c r="I29" s="27">
        <v>1</v>
      </c>
      <c r="J29" s="27">
        <v>1</v>
      </c>
      <c r="K29" s="27">
        <f t="shared" si="0"/>
        <v>162.61505006705409</v>
      </c>
      <c r="L29" s="27">
        <f t="shared" si="1"/>
        <v>174153.34803281463</v>
      </c>
      <c r="M29" s="27">
        <v>1</v>
      </c>
      <c r="N29" s="27">
        <v>0</v>
      </c>
      <c r="O29" s="27">
        <v>16123</v>
      </c>
      <c r="P29" s="27">
        <f>O29+N29+M29+1</f>
        <v>16125</v>
      </c>
      <c r="Q29" s="27">
        <f>L29/P29</f>
        <v>10.800207629941992</v>
      </c>
      <c r="R29" s="27">
        <f t="shared" si="2"/>
        <v>4.6107799258688839E-2</v>
      </c>
    </row>
    <row r="30" spans="1:18" x14ac:dyDescent="0.25">
      <c r="A30" s="27" t="s">
        <v>139</v>
      </c>
      <c r="B30" s="27" t="s">
        <v>140</v>
      </c>
      <c r="C30" s="27">
        <v>44328.475376892529</v>
      </c>
      <c r="D30" s="27">
        <v>1</v>
      </c>
      <c r="E30" s="27">
        <v>1</v>
      </c>
      <c r="F30" s="27">
        <v>1</v>
      </c>
      <c r="G30" s="27">
        <v>64.403237746200162</v>
      </c>
      <c r="H30" s="27">
        <v>3</v>
      </c>
      <c r="I30" s="27">
        <v>3</v>
      </c>
      <c r="J30" s="27">
        <v>0</v>
      </c>
      <c r="K30" s="27">
        <f t="shared" si="0"/>
        <v>67.403237746200162</v>
      </c>
      <c r="L30" s="27">
        <f t="shared" si="1"/>
        <v>2987882.7647552672</v>
      </c>
      <c r="M30" s="27">
        <v>0</v>
      </c>
      <c r="N30" s="27">
        <v>0</v>
      </c>
      <c r="O30" s="27">
        <v>17648.86</v>
      </c>
      <c r="P30" s="27">
        <f>O30+N30+M30+1</f>
        <v>17649.86</v>
      </c>
      <c r="Q30" s="27">
        <f>L30/P30</f>
        <v>169.28648526137133</v>
      </c>
      <c r="R30" s="27">
        <f t="shared" si="2"/>
        <v>0.72271085400255575</v>
      </c>
    </row>
    <row r="31" spans="1:18" x14ac:dyDescent="0.25">
      <c r="A31" s="27" t="s">
        <v>361</v>
      </c>
      <c r="B31" s="27" t="s">
        <v>362</v>
      </c>
      <c r="C31" s="27">
        <v>404.11318185438631</v>
      </c>
      <c r="D31" s="27">
        <v>1</v>
      </c>
      <c r="E31" s="27">
        <v>1</v>
      </c>
      <c r="F31" s="27">
        <v>1</v>
      </c>
      <c r="G31" s="27">
        <v>17.911170742098623</v>
      </c>
      <c r="H31" s="27">
        <v>4</v>
      </c>
      <c r="I31" s="27">
        <v>4</v>
      </c>
      <c r="J31" s="27">
        <v>0</v>
      </c>
      <c r="K31" s="27">
        <f t="shared" si="0"/>
        <v>16.911170742098623</v>
      </c>
      <c r="L31" s="27">
        <f t="shared" si="1"/>
        <v>6834.0270174722782</v>
      </c>
      <c r="M31" s="27">
        <v>0</v>
      </c>
      <c r="N31" s="27">
        <v>0</v>
      </c>
      <c r="O31" s="27">
        <v>13906.59</v>
      </c>
      <c r="P31" s="27">
        <f>O31+N31+M31+1</f>
        <v>13907.59</v>
      </c>
      <c r="Q31" s="27">
        <f>L31/P31</f>
        <v>0.49138830073882522</v>
      </c>
      <c r="R31" s="27">
        <f t="shared" si="2"/>
        <v>2.0978145888344985E-3</v>
      </c>
    </row>
    <row r="32" spans="1:18" x14ac:dyDescent="0.25">
      <c r="A32" s="27" t="s">
        <v>173</v>
      </c>
      <c r="B32" s="27" t="s">
        <v>174</v>
      </c>
      <c r="C32" s="27">
        <v>10513.540709255005</v>
      </c>
      <c r="D32" s="27">
        <v>1</v>
      </c>
      <c r="E32" s="27">
        <v>1</v>
      </c>
      <c r="F32" s="27">
        <v>1</v>
      </c>
      <c r="G32" s="27">
        <v>85.263761437656825</v>
      </c>
      <c r="H32" s="27">
        <v>2</v>
      </c>
      <c r="I32" s="27">
        <v>2</v>
      </c>
      <c r="J32" s="27">
        <v>1</v>
      </c>
      <c r="K32" s="27">
        <f t="shared" si="0"/>
        <v>91.263761437656825</v>
      </c>
      <c r="L32" s="27">
        <f t="shared" si="1"/>
        <v>959505.2711545421</v>
      </c>
      <c r="M32" s="27">
        <v>0</v>
      </c>
      <c r="N32" s="27">
        <v>0</v>
      </c>
      <c r="O32" s="27">
        <v>11326.56</v>
      </c>
      <c r="P32" s="27">
        <f>O32+N32+M32+1</f>
        <v>11327.56</v>
      </c>
      <c r="Q32" s="27">
        <f>L32/P32</f>
        <v>84.705379724719364</v>
      </c>
      <c r="R32" s="27">
        <f t="shared" si="2"/>
        <v>0.36162070011049863</v>
      </c>
    </row>
    <row r="33" spans="1:18" x14ac:dyDescent="0.25">
      <c r="A33" s="27" t="s">
        <v>197</v>
      </c>
      <c r="B33" s="27" t="s">
        <v>198</v>
      </c>
      <c r="C33" s="27">
        <v>2673.2941909354004</v>
      </c>
      <c r="D33" s="27">
        <v>1</v>
      </c>
      <c r="E33" s="27">
        <v>0</v>
      </c>
      <c r="F33" s="27">
        <v>1</v>
      </c>
      <c r="G33" s="27">
        <v>126.72934496532713</v>
      </c>
      <c r="H33" s="27">
        <v>4</v>
      </c>
      <c r="I33" s="27">
        <v>4</v>
      </c>
      <c r="J33" s="27">
        <v>0</v>
      </c>
      <c r="K33" s="27">
        <f t="shared" si="0"/>
        <v>124.72934496532713</v>
      </c>
      <c r="L33" s="27">
        <f t="shared" si="1"/>
        <v>333438.23333498667</v>
      </c>
      <c r="M33" s="27">
        <v>0</v>
      </c>
      <c r="N33" s="27">
        <v>0</v>
      </c>
      <c r="O33" s="27">
        <v>9018.3070000000007</v>
      </c>
      <c r="P33" s="27">
        <f>O33+N33+M33+1</f>
        <v>9019.3070000000007</v>
      </c>
      <c r="Q33" s="27">
        <f>L33/P33</f>
        <v>36.969385046432798</v>
      </c>
      <c r="R33" s="27">
        <f t="shared" si="2"/>
        <v>0.15782816801710428</v>
      </c>
    </row>
    <row r="34" spans="1:18" x14ac:dyDescent="0.25">
      <c r="A34" s="27" t="s">
        <v>245</v>
      </c>
      <c r="B34" s="27" t="s">
        <v>246</v>
      </c>
      <c r="C34" s="27">
        <v>4674.2117101771864</v>
      </c>
      <c r="D34" s="27">
        <v>1</v>
      </c>
      <c r="E34" s="27">
        <v>1</v>
      </c>
      <c r="F34" s="27">
        <v>1</v>
      </c>
      <c r="G34" s="27">
        <v>52.569563748037204</v>
      </c>
      <c r="H34" s="27">
        <v>4</v>
      </c>
      <c r="I34" s="27">
        <v>4</v>
      </c>
      <c r="J34" s="27">
        <v>1</v>
      </c>
      <c r="K34" s="27">
        <f t="shared" si="0"/>
        <v>50.569563748037204</v>
      </c>
      <c r="L34" s="27">
        <f t="shared" si="1"/>
        <v>236372.84704962722</v>
      </c>
      <c r="M34" s="27">
        <v>0</v>
      </c>
      <c r="N34" s="27">
        <v>0</v>
      </c>
      <c r="O34" s="27">
        <v>14362.09</v>
      </c>
      <c r="P34" s="27">
        <f>O34+N34+M34+1</f>
        <v>14363.09</v>
      </c>
      <c r="Q34" s="27">
        <f>L34/P34</f>
        <v>16.456963442380939</v>
      </c>
      <c r="R34" s="27">
        <f t="shared" si="2"/>
        <v>7.0257386969601862E-2</v>
      </c>
    </row>
    <row r="35" spans="1:18" x14ac:dyDescent="0.25">
      <c r="A35" s="27" t="s">
        <v>313</v>
      </c>
      <c r="B35" s="27" t="s">
        <v>314</v>
      </c>
      <c r="C35" s="27">
        <v>712.12007007192256</v>
      </c>
      <c r="D35" s="27">
        <v>3</v>
      </c>
      <c r="E35" s="27">
        <v>1</v>
      </c>
      <c r="F35" s="27">
        <v>1</v>
      </c>
      <c r="G35" s="27">
        <v>12.178810223583799</v>
      </c>
      <c r="H35" s="27">
        <v>5</v>
      </c>
      <c r="I35" s="27">
        <v>5</v>
      </c>
      <c r="J35" s="27">
        <v>0</v>
      </c>
      <c r="K35" s="27">
        <f t="shared" si="0"/>
        <v>13.178810223583799</v>
      </c>
      <c r="L35" s="27">
        <f t="shared" si="1"/>
        <v>9384.8952598830638</v>
      </c>
      <c r="M35" s="27">
        <v>0</v>
      </c>
      <c r="N35" s="27">
        <v>0</v>
      </c>
      <c r="O35" s="27">
        <v>10666.36</v>
      </c>
      <c r="P35" s="27">
        <f>O35+N35+M35+1</f>
        <v>10667.36</v>
      </c>
      <c r="Q35" s="27">
        <f>L35/P35</f>
        <v>0.879776745125604</v>
      </c>
      <c r="R35" s="27">
        <f t="shared" si="2"/>
        <v>3.7559064553772726E-3</v>
      </c>
    </row>
    <row r="36" spans="1:18" x14ac:dyDescent="0.25">
      <c r="A36" s="27" t="s">
        <v>309</v>
      </c>
      <c r="B36" s="27" t="s">
        <v>310</v>
      </c>
      <c r="C36" s="27">
        <v>2259.2694131635221</v>
      </c>
      <c r="D36" s="27">
        <v>1</v>
      </c>
      <c r="E36" s="27">
        <v>1</v>
      </c>
      <c r="F36" s="27">
        <v>1</v>
      </c>
      <c r="G36" s="27">
        <v>-6.8508019725179254</v>
      </c>
      <c r="H36" s="27">
        <v>4</v>
      </c>
      <c r="I36" s="27">
        <v>4</v>
      </c>
      <c r="J36" s="27">
        <v>0</v>
      </c>
      <c r="K36" s="27">
        <f t="shared" si="0"/>
        <v>-7.8508019725179246</v>
      </c>
      <c r="L36" s="27">
        <f t="shared" si="1"/>
        <v>-17737.076765313592</v>
      </c>
      <c r="M36" s="27">
        <v>0</v>
      </c>
      <c r="N36" s="27">
        <v>0</v>
      </c>
      <c r="O36" s="27">
        <v>13516.93</v>
      </c>
      <c r="P36" s="27">
        <f>O36+N36+M36+1</f>
        <v>13517.93</v>
      </c>
      <c r="Q36" s="27">
        <f>L36/P36</f>
        <v>-1.312114855256211</v>
      </c>
      <c r="R36" s="27">
        <f t="shared" si="2"/>
        <v>-5.6016264152897463E-3</v>
      </c>
    </row>
    <row r="37" spans="1:18" x14ac:dyDescent="0.25">
      <c r="A37" s="27" t="s">
        <v>215</v>
      </c>
      <c r="B37" s="27" t="s">
        <v>216</v>
      </c>
      <c r="C37" s="27">
        <v>6024.0784867791454</v>
      </c>
      <c r="D37" s="27">
        <v>1</v>
      </c>
      <c r="E37" s="27">
        <v>1</v>
      </c>
      <c r="F37" s="27">
        <v>1</v>
      </c>
      <c r="G37" s="27">
        <v>47.994934940453966</v>
      </c>
      <c r="H37" s="27">
        <v>3</v>
      </c>
      <c r="I37" s="27">
        <v>3</v>
      </c>
      <c r="J37" s="27">
        <v>1</v>
      </c>
      <c r="K37" s="27">
        <f t="shared" si="0"/>
        <v>49.994934940453966</v>
      </c>
      <c r="L37" s="27">
        <f t="shared" si="1"/>
        <v>301173.41202271177</v>
      </c>
      <c r="M37" s="27">
        <v>0</v>
      </c>
      <c r="N37" s="27">
        <v>0</v>
      </c>
      <c r="O37" s="27">
        <v>13975.59</v>
      </c>
      <c r="P37" s="27">
        <f>O37+N37+M37+1</f>
        <v>13976.59</v>
      </c>
      <c r="Q37" s="27">
        <f>L37/P37</f>
        <v>21.548418607307774</v>
      </c>
      <c r="R37" s="27">
        <f t="shared" si="2"/>
        <v>9.1993616560988145E-2</v>
      </c>
    </row>
    <row r="38" spans="1:18" x14ac:dyDescent="0.25">
      <c r="A38" s="27" t="s">
        <v>311</v>
      </c>
      <c r="B38" s="27" t="s">
        <v>312</v>
      </c>
      <c r="C38" s="27">
        <v>1078.5415411664603</v>
      </c>
      <c r="D38" s="27">
        <v>1</v>
      </c>
      <c r="E38" s="27">
        <v>1</v>
      </c>
      <c r="F38" s="27">
        <v>1</v>
      </c>
      <c r="G38" s="27">
        <v>20.127929875900882</v>
      </c>
      <c r="H38" s="27">
        <v>4</v>
      </c>
      <c r="I38" s="27">
        <v>4</v>
      </c>
      <c r="J38" s="27">
        <v>0</v>
      </c>
      <c r="K38" s="27">
        <f t="shared" si="0"/>
        <v>19.127929875900882</v>
      </c>
      <c r="L38" s="27">
        <f t="shared" si="1"/>
        <v>20630.266967678119</v>
      </c>
      <c r="M38" s="27">
        <v>0</v>
      </c>
      <c r="N38" s="27">
        <v>0</v>
      </c>
      <c r="O38" s="27">
        <v>15925.08</v>
      </c>
      <c r="P38" s="27">
        <f>O38+N38+M38+1</f>
        <v>15926.08</v>
      </c>
      <c r="Q38" s="27">
        <f>L38/P38</f>
        <v>1.2953763240972116</v>
      </c>
      <c r="R38" s="27">
        <f t="shared" si="2"/>
        <v>5.5301669710819505E-3</v>
      </c>
    </row>
    <row r="39" spans="1:18" x14ac:dyDescent="0.25">
      <c r="A39" s="27" t="s">
        <v>115</v>
      </c>
      <c r="B39" s="27" t="s">
        <v>116</v>
      </c>
      <c r="C39" s="27">
        <v>30915.486390268099</v>
      </c>
      <c r="D39" s="27">
        <v>2</v>
      </c>
      <c r="E39" s="27">
        <v>1</v>
      </c>
      <c r="F39" s="27">
        <v>1</v>
      </c>
      <c r="G39" s="27">
        <v>380.33715010339938</v>
      </c>
      <c r="H39" s="27">
        <v>3</v>
      </c>
      <c r="I39" s="27">
        <v>3</v>
      </c>
      <c r="J39" s="27">
        <v>1</v>
      </c>
      <c r="K39" s="27">
        <f t="shared" si="0"/>
        <v>385.33715010339938</v>
      </c>
      <c r="L39" s="27">
        <f t="shared" si="1"/>
        <v>11912885.41968634</v>
      </c>
      <c r="M39" s="27">
        <v>0</v>
      </c>
      <c r="N39" s="27">
        <v>0</v>
      </c>
      <c r="O39" s="27">
        <v>14305.42</v>
      </c>
      <c r="P39" s="27">
        <f>O39+N39+M39+1</f>
        <v>14306.42</v>
      </c>
      <c r="Q39" s="27">
        <f>L39/P39</f>
        <v>832.69507114193061</v>
      </c>
      <c r="R39" s="27">
        <f t="shared" si="2"/>
        <v>3.5549073221028413</v>
      </c>
    </row>
    <row r="40" spans="1:18" x14ac:dyDescent="0.25">
      <c r="A40" s="27" t="s">
        <v>183</v>
      </c>
      <c r="B40" s="27" t="s">
        <v>184</v>
      </c>
      <c r="C40" s="27">
        <v>18333.945900264123</v>
      </c>
      <c r="D40" s="27">
        <v>1</v>
      </c>
      <c r="E40" s="27">
        <v>1</v>
      </c>
      <c r="F40" s="27">
        <v>1</v>
      </c>
      <c r="G40" s="27">
        <v>51.531922567323775</v>
      </c>
      <c r="H40" s="27">
        <v>3</v>
      </c>
      <c r="I40" s="27">
        <v>3</v>
      </c>
      <c r="J40" s="27">
        <v>1</v>
      </c>
      <c r="K40" s="27">
        <f t="shared" si="0"/>
        <v>53.531922567323775</v>
      </c>
      <c r="L40" s="27">
        <f t="shared" si="1"/>
        <v>981451.3722864422</v>
      </c>
      <c r="M40" s="27">
        <v>0</v>
      </c>
      <c r="N40" s="27">
        <v>0</v>
      </c>
      <c r="O40" s="27">
        <v>16054.59</v>
      </c>
      <c r="P40" s="27">
        <f>O40+N40+M40+1</f>
        <v>16055.59</v>
      </c>
      <c r="Q40" s="27">
        <f>L40/P40</f>
        <v>61.128328033192318</v>
      </c>
      <c r="R40" s="27">
        <f t="shared" si="2"/>
        <v>0.26096652717674196</v>
      </c>
    </row>
    <row r="41" spans="1:18" x14ac:dyDescent="0.25">
      <c r="A41" s="27" t="s">
        <v>99</v>
      </c>
      <c r="B41" s="27" t="s">
        <v>100</v>
      </c>
      <c r="C41" s="27">
        <v>58501.138316023469</v>
      </c>
      <c r="D41" s="27">
        <v>1</v>
      </c>
      <c r="E41" s="27">
        <v>0</v>
      </c>
      <c r="F41" s="27">
        <v>1</v>
      </c>
      <c r="G41" s="27">
        <v>214.89250625551958</v>
      </c>
      <c r="H41" s="27">
        <v>1</v>
      </c>
      <c r="I41" s="27">
        <v>1</v>
      </c>
      <c r="J41" s="27">
        <v>1</v>
      </c>
      <c r="K41" s="27">
        <f t="shared" si="0"/>
        <v>223.89250625551958</v>
      </c>
      <c r="L41" s="27">
        <f t="shared" si="1"/>
        <v>13097966.4763753</v>
      </c>
      <c r="M41" s="27">
        <v>0</v>
      </c>
      <c r="N41" s="27">
        <v>0</v>
      </c>
      <c r="O41" s="27">
        <v>16052.43</v>
      </c>
      <c r="P41" s="27">
        <f>O41+N41+M41+1</f>
        <v>16053.43</v>
      </c>
      <c r="Q41" s="27">
        <f>L41/P41</f>
        <v>815.89831434000712</v>
      </c>
      <c r="R41" s="27">
        <f t="shared" si="2"/>
        <v>3.4831993033909576</v>
      </c>
    </row>
    <row r="42" spans="1:18" x14ac:dyDescent="0.25">
      <c r="A42" s="27" t="s">
        <v>291</v>
      </c>
      <c r="B42" s="27" t="s">
        <v>292</v>
      </c>
      <c r="C42" s="27">
        <v>1060.8149402896549</v>
      </c>
      <c r="D42" s="27">
        <v>1</v>
      </c>
      <c r="E42" s="27">
        <v>1</v>
      </c>
      <c r="F42" s="27">
        <v>1</v>
      </c>
      <c r="G42" s="27">
        <v>26.494496094709106</v>
      </c>
      <c r="H42" s="27">
        <v>4</v>
      </c>
      <c r="I42" s="27">
        <v>4</v>
      </c>
      <c r="J42" s="27">
        <v>0</v>
      </c>
      <c r="K42" s="27">
        <f t="shared" si="0"/>
        <v>25.494496094709106</v>
      </c>
      <c r="L42" s="27">
        <f t="shared" si="1"/>
        <v>27044.942352423681</v>
      </c>
      <c r="M42" s="27">
        <v>0</v>
      </c>
      <c r="N42" s="27">
        <v>0</v>
      </c>
      <c r="O42" s="27">
        <v>12204.34</v>
      </c>
      <c r="P42" s="27">
        <f>O42+N42+M42+1</f>
        <v>12205.34</v>
      </c>
      <c r="Q42" s="27">
        <f>L42/P42</f>
        <v>2.2158286743690616</v>
      </c>
      <c r="R42" s="27">
        <f t="shared" si="2"/>
        <v>9.4597240358798573E-3</v>
      </c>
    </row>
    <row r="43" spans="1:18" x14ac:dyDescent="0.25">
      <c r="A43" s="27" t="s">
        <v>213</v>
      </c>
      <c r="B43" s="27" t="s">
        <v>214</v>
      </c>
      <c r="C43" s="27">
        <v>6058.1805055284813</v>
      </c>
      <c r="D43" s="27">
        <v>1</v>
      </c>
      <c r="E43" s="27">
        <v>1</v>
      </c>
      <c r="F43" s="27">
        <v>1</v>
      </c>
      <c r="G43" s="27">
        <v>45.022823575129536</v>
      </c>
      <c r="H43" s="27">
        <v>3</v>
      </c>
      <c r="I43" s="27">
        <v>3</v>
      </c>
      <c r="J43" s="27">
        <v>1</v>
      </c>
      <c r="K43" s="27">
        <f t="shared" si="0"/>
        <v>47.022823575129536</v>
      </c>
      <c r="L43" s="27">
        <f t="shared" si="1"/>
        <v>284872.75309775484</v>
      </c>
      <c r="M43" s="27">
        <v>1</v>
      </c>
      <c r="N43" s="27">
        <v>0</v>
      </c>
      <c r="O43" s="27">
        <v>16268.13</v>
      </c>
      <c r="P43" s="27">
        <f>O43+N43+M43+1</f>
        <v>16270.13</v>
      </c>
      <c r="Q43" s="27">
        <f>L43/P43</f>
        <v>17.508941421964966</v>
      </c>
      <c r="R43" s="27">
        <f t="shared" si="2"/>
        <v>7.474844780557599E-2</v>
      </c>
    </row>
    <row r="44" spans="1:18" x14ac:dyDescent="0.25">
      <c r="A44" s="27" t="s">
        <v>237</v>
      </c>
      <c r="B44" s="27" t="s">
        <v>238</v>
      </c>
      <c r="C44" s="27">
        <v>4596.4008026088331</v>
      </c>
      <c r="D44" s="27">
        <v>1</v>
      </c>
      <c r="E44" s="27">
        <v>1</v>
      </c>
      <c r="F44" s="27">
        <v>1</v>
      </c>
      <c r="G44" s="27">
        <v>38.13247330239291</v>
      </c>
      <c r="H44" s="27">
        <v>0</v>
      </c>
      <c r="I44" s="27">
        <v>4</v>
      </c>
      <c r="J44" s="27">
        <v>0</v>
      </c>
      <c r="K44" s="27">
        <f t="shared" si="0"/>
        <v>49.13247330239291</v>
      </c>
      <c r="L44" s="27">
        <f t="shared" si="1"/>
        <v>225832.53972127583</v>
      </c>
      <c r="M44" s="27">
        <v>0</v>
      </c>
      <c r="N44" s="27">
        <v>0</v>
      </c>
      <c r="O44" s="27">
        <v>15779.06</v>
      </c>
      <c r="P44" s="27">
        <f>O44+N44+M44+1</f>
        <v>15780.06</v>
      </c>
      <c r="Q44" s="27">
        <f>L44/P44</f>
        <v>14.311259888826521</v>
      </c>
      <c r="R44" s="27">
        <f t="shared" si="2"/>
        <v>6.1097038196152052E-2</v>
      </c>
    </row>
    <row r="45" spans="1:18" x14ac:dyDescent="0.25">
      <c r="A45" s="27" t="s">
        <v>279</v>
      </c>
      <c r="B45" s="27" t="s">
        <v>280</v>
      </c>
      <c r="C45" s="27">
        <v>3590.7115134941946</v>
      </c>
      <c r="D45" s="27">
        <v>1</v>
      </c>
      <c r="E45" s="27">
        <v>2</v>
      </c>
      <c r="F45" s="27">
        <v>1</v>
      </c>
      <c r="G45" s="27">
        <v>20.31847025993703</v>
      </c>
      <c r="H45" s="27">
        <v>4</v>
      </c>
      <c r="I45" s="27">
        <v>4</v>
      </c>
      <c r="J45" s="27">
        <v>0</v>
      </c>
      <c r="K45" s="27">
        <f t="shared" si="0"/>
        <v>20.31847025993703</v>
      </c>
      <c r="L45" s="27">
        <f t="shared" si="1"/>
        <v>72957.765098945267</v>
      </c>
      <c r="M45" s="27">
        <v>0</v>
      </c>
      <c r="N45" s="27">
        <v>0</v>
      </c>
      <c r="O45" s="27">
        <v>13712.48</v>
      </c>
      <c r="P45" s="27">
        <f>O45+N45+M45+1</f>
        <v>13713.48</v>
      </c>
      <c r="Q45" s="27">
        <f>L45/P45</f>
        <v>5.3201495972535975</v>
      </c>
      <c r="R45" s="27">
        <f t="shared" si="2"/>
        <v>2.2712562393365825E-2</v>
      </c>
    </row>
    <row r="46" spans="1:18" x14ac:dyDescent="0.25">
      <c r="A46" s="27" t="s">
        <v>235</v>
      </c>
      <c r="B46" s="27" t="s">
        <v>236</v>
      </c>
      <c r="C46" s="27">
        <v>1681.3144810600247</v>
      </c>
      <c r="D46" s="27">
        <v>1</v>
      </c>
      <c r="E46" s="27">
        <v>2</v>
      </c>
      <c r="F46" s="27">
        <v>1</v>
      </c>
      <c r="G46" s="27">
        <v>84.146398383794306</v>
      </c>
      <c r="H46" s="27">
        <v>4</v>
      </c>
      <c r="I46" s="27">
        <v>4</v>
      </c>
      <c r="J46" s="27">
        <v>1</v>
      </c>
      <c r="K46" s="27">
        <f t="shared" si="0"/>
        <v>83.146398383794306</v>
      </c>
      <c r="L46" s="27">
        <f t="shared" si="1"/>
        <v>139795.24365065919</v>
      </c>
      <c r="M46" s="27">
        <v>0</v>
      </c>
      <c r="N46" s="27">
        <v>0</v>
      </c>
      <c r="O46" s="27">
        <v>14279.4</v>
      </c>
      <c r="P46" s="27">
        <f>O46+N46+M46+1</f>
        <v>14280.4</v>
      </c>
      <c r="Q46" s="27">
        <f>L46/P46</f>
        <v>9.7893086783744998</v>
      </c>
      <c r="R46" s="27">
        <f t="shared" si="2"/>
        <v>4.1792111308350491E-2</v>
      </c>
    </row>
    <row r="47" spans="1:18" x14ac:dyDescent="0.25">
      <c r="A47" s="27" t="s">
        <v>157</v>
      </c>
      <c r="B47" s="27" t="s">
        <v>158</v>
      </c>
      <c r="C47" s="27">
        <v>4079.2710621734241</v>
      </c>
      <c r="D47" s="27">
        <v>2</v>
      </c>
      <c r="E47" s="27">
        <v>1</v>
      </c>
      <c r="F47" s="27">
        <v>1</v>
      </c>
      <c r="G47" s="27">
        <v>119.97208298779918</v>
      </c>
      <c r="H47" s="27">
        <v>0</v>
      </c>
      <c r="I47" s="27">
        <v>5</v>
      </c>
      <c r="J47" s="27">
        <v>1</v>
      </c>
      <c r="K47" s="27">
        <f t="shared" si="0"/>
        <v>131.97208298779918</v>
      </c>
      <c r="L47" s="27">
        <f t="shared" si="1"/>
        <v>538349.89914687886</v>
      </c>
      <c r="M47" s="27">
        <v>1</v>
      </c>
      <c r="N47" s="27">
        <v>0</v>
      </c>
      <c r="O47" s="27">
        <v>3460.569</v>
      </c>
      <c r="P47" s="27">
        <f>O47+N47+M47+1</f>
        <v>3462.569</v>
      </c>
      <c r="Q47" s="27">
        <f>L47/P47</f>
        <v>155.47701696251508</v>
      </c>
      <c r="R47" s="27">
        <f t="shared" si="2"/>
        <v>0.66375604368690333</v>
      </c>
    </row>
    <row r="48" spans="1:18" x14ac:dyDescent="0.25">
      <c r="A48" s="27" t="s">
        <v>125</v>
      </c>
      <c r="B48" s="27" t="s">
        <v>126</v>
      </c>
      <c r="C48" s="27">
        <v>48288.549097818635</v>
      </c>
      <c r="D48" s="27">
        <v>1</v>
      </c>
      <c r="E48" s="27">
        <v>0</v>
      </c>
      <c r="F48" s="27">
        <v>1</v>
      </c>
      <c r="G48" s="27">
        <v>98.810187368691842</v>
      </c>
      <c r="H48" s="27">
        <v>1</v>
      </c>
      <c r="I48" s="27">
        <v>1</v>
      </c>
      <c r="J48" s="27">
        <v>1</v>
      </c>
      <c r="K48" s="27">
        <f t="shared" si="0"/>
        <v>107.81018736869184</v>
      </c>
      <c r="L48" s="27">
        <f t="shared" si="1"/>
        <v>5205997.5259981025</v>
      </c>
      <c r="M48" s="27">
        <v>0</v>
      </c>
      <c r="N48" s="27">
        <v>0</v>
      </c>
      <c r="O48" s="27">
        <v>15227.52</v>
      </c>
      <c r="P48" s="27">
        <f>O48+N48+M48+1</f>
        <v>15228.52</v>
      </c>
      <c r="Q48" s="27">
        <f>L48/P48</f>
        <v>341.85840291755881</v>
      </c>
      <c r="R48" s="27">
        <f t="shared" si="2"/>
        <v>1.4594477399601091</v>
      </c>
    </row>
    <row r="49" spans="1:18" x14ac:dyDescent="0.25">
      <c r="A49" s="27" t="s">
        <v>123</v>
      </c>
      <c r="B49" s="27" t="s">
        <v>124</v>
      </c>
      <c r="C49" s="27">
        <v>41600.583974815745</v>
      </c>
      <c r="D49" s="27">
        <v>1</v>
      </c>
      <c r="E49" s="27">
        <v>0</v>
      </c>
      <c r="F49" s="27">
        <v>1</v>
      </c>
      <c r="G49" s="27">
        <v>137.27723611917747</v>
      </c>
      <c r="H49" s="27">
        <v>2</v>
      </c>
      <c r="I49" s="27">
        <v>2</v>
      </c>
      <c r="J49" s="27">
        <v>1</v>
      </c>
      <c r="K49" s="27">
        <f t="shared" si="0"/>
        <v>142.27723611917747</v>
      </c>
      <c r="L49" s="27">
        <f t="shared" si="1"/>
        <v>5918816.1088805301</v>
      </c>
      <c r="M49" s="27">
        <v>0</v>
      </c>
      <c r="N49" s="27">
        <v>0</v>
      </c>
      <c r="O49" s="27">
        <v>16938.09</v>
      </c>
      <c r="P49" s="27">
        <f>O49+N49+M49+1</f>
        <v>16939.09</v>
      </c>
      <c r="Q49" s="27">
        <f>L49/P49</f>
        <v>349.41759615661351</v>
      </c>
      <c r="R49" s="27">
        <f t="shared" si="2"/>
        <v>1.4917191347671592</v>
      </c>
    </row>
    <row r="50" spans="1:18" x14ac:dyDescent="0.25">
      <c r="A50" s="27" t="s">
        <v>329</v>
      </c>
      <c r="B50" s="27" t="s">
        <v>330</v>
      </c>
      <c r="C50" s="27">
        <v>519.95399936822446</v>
      </c>
      <c r="D50" s="27">
        <v>2</v>
      </c>
      <c r="E50" s="27">
        <v>1</v>
      </c>
      <c r="F50" s="27">
        <v>1</v>
      </c>
      <c r="G50" s="27">
        <v>20.845164794986822</v>
      </c>
      <c r="H50" s="27">
        <v>4</v>
      </c>
      <c r="I50" s="27">
        <v>4</v>
      </c>
      <c r="J50" s="27">
        <v>0</v>
      </c>
      <c r="K50" s="27">
        <f t="shared" si="0"/>
        <v>22.845164794986822</v>
      </c>
      <c r="L50" s="27">
        <f t="shared" si="1"/>
        <v>11878.434801379561</v>
      </c>
      <c r="M50" s="27">
        <v>1</v>
      </c>
      <c r="N50" s="27">
        <v>0</v>
      </c>
      <c r="O50" s="27">
        <v>17216.169999999998</v>
      </c>
      <c r="P50" s="27">
        <f>O50+N50+M50+1</f>
        <v>17218.169999999998</v>
      </c>
      <c r="Q50" s="27">
        <f>L50/P50</f>
        <v>0.68987789070380656</v>
      </c>
      <c r="R50" s="27">
        <f t="shared" si="2"/>
        <v>2.9451981283576149E-3</v>
      </c>
    </row>
    <row r="51" spans="1:18" x14ac:dyDescent="0.25">
      <c r="A51" s="27" t="s">
        <v>307</v>
      </c>
      <c r="B51" s="27" t="s">
        <v>308</v>
      </c>
      <c r="C51" s="27">
        <v>2318.1272627236817</v>
      </c>
      <c r="D51" s="27">
        <v>1</v>
      </c>
      <c r="E51" s="27">
        <v>1</v>
      </c>
      <c r="F51" s="27">
        <v>1</v>
      </c>
      <c r="G51" s="27">
        <v>31.0672113377146</v>
      </c>
      <c r="H51" s="27">
        <v>4</v>
      </c>
      <c r="I51" s="27">
        <v>4</v>
      </c>
      <c r="J51" s="27">
        <v>0</v>
      </c>
      <c r="K51" s="27">
        <f t="shared" si="0"/>
        <v>30.067211337714596</v>
      </c>
      <c r="L51" s="27">
        <f t="shared" si="1"/>
        <v>69699.622316030785</v>
      </c>
      <c r="M51" s="27">
        <v>0</v>
      </c>
      <c r="N51" s="27">
        <v>0</v>
      </c>
      <c r="O51" s="27">
        <v>13618.09</v>
      </c>
      <c r="P51" s="27">
        <f>O51+N51+M51+1</f>
        <v>13619.09</v>
      </c>
      <c r="Q51" s="27">
        <f>L51/P51</f>
        <v>5.1177885098072471</v>
      </c>
      <c r="R51" s="27">
        <f t="shared" si="2"/>
        <v>2.184865081708473E-2</v>
      </c>
    </row>
    <row r="52" spans="1:18" x14ac:dyDescent="0.25">
      <c r="A52" s="27" t="s">
        <v>113</v>
      </c>
      <c r="B52" s="27" t="s">
        <v>114</v>
      </c>
      <c r="C52" s="27">
        <v>41762.908910991573</v>
      </c>
      <c r="D52" s="27">
        <v>1</v>
      </c>
      <c r="E52" s="27">
        <v>0</v>
      </c>
      <c r="F52" s="27">
        <v>1</v>
      </c>
      <c r="G52" s="27">
        <v>120.62989271386513</v>
      </c>
      <c r="H52" s="27">
        <v>2</v>
      </c>
      <c r="I52" s="27">
        <v>2</v>
      </c>
      <c r="J52" s="27">
        <v>1</v>
      </c>
      <c r="K52" s="27">
        <f t="shared" si="0"/>
        <v>125.62989271386513</v>
      </c>
      <c r="L52" s="27">
        <f t="shared" si="1"/>
        <v>5246669.7659067931</v>
      </c>
      <c r="M52" s="27">
        <v>0</v>
      </c>
      <c r="N52" s="27">
        <v>0</v>
      </c>
      <c r="O52" s="27">
        <v>16082.09</v>
      </c>
      <c r="P52" s="27">
        <f>O52+N52+M52+1</f>
        <v>16083.09</v>
      </c>
      <c r="Q52" s="27">
        <f>L52/P52</f>
        <v>326.22274487718425</v>
      </c>
      <c r="R52" s="27">
        <f t="shared" si="2"/>
        <v>1.392696636008697</v>
      </c>
    </row>
    <row r="53" spans="1:18" x14ac:dyDescent="0.25">
      <c r="A53" s="27" t="s">
        <v>323</v>
      </c>
      <c r="B53" s="27" t="s">
        <v>324</v>
      </c>
      <c r="C53" s="27">
        <v>1099.0223125795733</v>
      </c>
      <c r="D53" s="27">
        <v>2</v>
      </c>
      <c r="E53" s="27">
        <v>2</v>
      </c>
      <c r="F53" s="27">
        <v>1</v>
      </c>
      <c r="G53" s="27">
        <v>22.862654423717725</v>
      </c>
      <c r="H53" s="27">
        <v>4</v>
      </c>
      <c r="I53" s="27">
        <v>4</v>
      </c>
      <c r="J53" s="27">
        <v>0</v>
      </c>
      <c r="K53" s="27">
        <f t="shared" si="0"/>
        <v>25.862654423717725</v>
      </c>
      <c r="L53" s="27">
        <f t="shared" si="1"/>
        <v>28423.634274200584</v>
      </c>
      <c r="M53" s="27">
        <v>1</v>
      </c>
      <c r="N53" s="27">
        <v>0</v>
      </c>
      <c r="O53" s="27">
        <v>15472.97</v>
      </c>
      <c r="P53" s="27">
        <f>O53+N53+M53+1</f>
        <v>15474.97</v>
      </c>
      <c r="Q53" s="27">
        <f>L53/P53</f>
        <v>1.8367489096392811</v>
      </c>
      <c r="R53" s="27">
        <f t="shared" si="2"/>
        <v>7.8413723991265921E-3</v>
      </c>
    </row>
    <row r="54" spans="1:18" x14ac:dyDescent="0.25">
      <c r="A54" s="27" t="s">
        <v>147</v>
      </c>
      <c r="B54" s="27" t="s">
        <v>148</v>
      </c>
      <c r="C54" s="27">
        <v>28548.304446525963</v>
      </c>
      <c r="D54" s="27">
        <v>1</v>
      </c>
      <c r="E54" s="27">
        <v>1</v>
      </c>
      <c r="F54" s="27">
        <v>1</v>
      </c>
      <c r="G54" s="27">
        <v>112.02627140446444</v>
      </c>
      <c r="H54" s="27">
        <v>3</v>
      </c>
      <c r="I54" s="27">
        <v>3</v>
      </c>
      <c r="J54" s="27">
        <v>1</v>
      </c>
      <c r="K54" s="27">
        <f t="shared" si="0"/>
        <v>114.02627140446444</v>
      </c>
      <c r="L54" s="27">
        <f t="shared" si="1"/>
        <v>3255256.7109568482</v>
      </c>
      <c r="M54" s="27">
        <v>0</v>
      </c>
      <c r="N54" s="27">
        <v>0</v>
      </c>
      <c r="O54" s="27">
        <v>15219.61</v>
      </c>
      <c r="P54" s="27">
        <f>O54+N54+M54+1</f>
        <v>15220.61</v>
      </c>
      <c r="Q54" s="27">
        <f>L54/P54</f>
        <v>213.87163267154523</v>
      </c>
      <c r="R54" s="27">
        <f t="shared" si="2"/>
        <v>0.91305191939172092</v>
      </c>
    </row>
    <row r="55" spans="1:18" x14ac:dyDescent="0.25">
      <c r="A55" s="27" t="s">
        <v>185</v>
      </c>
      <c r="B55" s="27" t="s">
        <v>186</v>
      </c>
      <c r="C55" s="27">
        <v>7322.5261714164753</v>
      </c>
      <c r="D55" s="27">
        <v>2</v>
      </c>
      <c r="E55" s="27">
        <v>2</v>
      </c>
      <c r="F55" s="27">
        <v>1</v>
      </c>
      <c r="G55" s="27">
        <v>75.913333251953134</v>
      </c>
      <c r="H55" s="27">
        <v>4</v>
      </c>
      <c r="I55" s="27">
        <v>4</v>
      </c>
      <c r="J55" s="27">
        <v>0</v>
      </c>
      <c r="K55" s="27">
        <f t="shared" si="0"/>
        <v>78.913333251953134</v>
      </c>
      <c r="L55" s="27">
        <f t="shared" si="1"/>
        <v>577844.94801113685</v>
      </c>
      <c r="M55" s="27">
        <v>1</v>
      </c>
      <c r="N55" s="27">
        <v>0</v>
      </c>
      <c r="O55" s="27">
        <v>15993.04</v>
      </c>
      <c r="P55" s="27">
        <f>O55+N55+M55+1</f>
        <v>15995.04</v>
      </c>
      <c r="Q55" s="27">
        <f>L55/P55</f>
        <v>36.126508468321234</v>
      </c>
      <c r="R55" s="27">
        <f t="shared" si="2"/>
        <v>0.15422979422698602</v>
      </c>
    </row>
    <row r="56" spans="1:18" x14ac:dyDescent="0.25">
      <c r="A56" s="27" t="s">
        <v>355</v>
      </c>
      <c r="B56" s="27" t="s">
        <v>356</v>
      </c>
      <c r="C56" s="27">
        <v>407.20657215330061</v>
      </c>
      <c r="D56" s="27">
        <v>1</v>
      </c>
      <c r="E56" s="27">
        <v>1</v>
      </c>
      <c r="F56" s="27">
        <v>1</v>
      </c>
      <c r="G56" s="27">
        <v>17.901863298717206</v>
      </c>
      <c r="H56" s="27">
        <v>5</v>
      </c>
      <c r="I56" s="27">
        <v>5</v>
      </c>
      <c r="J56" s="27">
        <v>0</v>
      </c>
      <c r="K56" s="27">
        <f t="shared" si="0"/>
        <v>12.901863298717206</v>
      </c>
      <c r="L56" s="27">
        <f t="shared" si="1"/>
        <v>5253.7235282611091</v>
      </c>
      <c r="M56" s="27">
        <v>0</v>
      </c>
      <c r="N56" s="27">
        <v>0</v>
      </c>
      <c r="O56" s="27">
        <v>16778.009999999998</v>
      </c>
      <c r="P56" s="27">
        <f>O56+N56+M56+1</f>
        <v>16779.009999999998</v>
      </c>
      <c r="Q56" s="27">
        <f>L56/P56</f>
        <v>0.31311284326435884</v>
      </c>
      <c r="R56" s="27">
        <f t="shared" si="2"/>
        <v>1.3367283868252725E-3</v>
      </c>
    </row>
    <row r="57" spans="1:18" x14ac:dyDescent="0.25">
      <c r="A57" s="27" t="s">
        <v>367</v>
      </c>
      <c r="B57" s="27" t="s">
        <v>368</v>
      </c>
      <c r="C57" s="27">
        <v>455.43585776771937</v>
      </c>
      <c r="D57" s="27">
        <v>1</v>
      </c>
      <c r="E57" s="27">
        <v>1</v>
      </c>
      <c r="F57" s="27">
        <v>1</v>
      </c>
      <c r="G57" s="27">
        <v>6.2071023843590378</v>
      </c>
      <c r="H57" s="27">
        <v>4</v>
      </c>
      <c r="I57" s="27">
        <v>4</v>
      </c>
      <c r="J57" s="27">
        <v>0</v>
      </c>
      <c r="K57" s="27">
        <f t="shared" si="0"/>
        <v>5.2071023843590378</v>
      </c>
      <c r="L57" s="27">
        <f t="shared" si="1"/>
        <v>2371.5011409048952</v>
      </c>
      <c r="M57" s="27">
        <v>0</v>
      </c>
      <c r="N57" s="27">
        <v>0</v>
      </c>
      <c r="O57" s="27">
        <v>17007.96</v>
      </c>
      <c r="P57" s="27">
        <f>O57+N57+M57+1</f>
        <v>17008.96</v>
      </c>
      <c r="Q57" s="27">
        <f>L57/P57</f>
        <v>0.13942658110224818</v>
      </c>
      <c r="R57" s="27">
        <f t="shared" si="2"/>
        <v>5.9523418743962473E-4</v>
      </c>
    </row>
    <row r="58" spans="1:18" x14ac:dyDescent="0.25">
      <c r="A58" s="27" t="s">
        <v>241</v>
      </c>
      <c r="B58" s="27" t="s">
        <v>242</v>
      </c>
      <c r="C58" s="27">
        <v>2334.0210421643101</v>
      </c>
      <c r="D58" s="27">
        <v>2</v>
      </c>
      <c r="E58" s="27">
        <v>1</v>
      </c>
      <c r="F58" s="27">
        <v>1</v>
      </c>
      <c r="G58" s="27">
        <v>51.76708523957052</v>
      </c>
      <c r="H58" s="27">
        <v>4</v>
      </c>
      <c r="I58" s="27">
        <v>4</v>
      </c>
      <c r="J58" s="27">
        <v>0</v>
      </c>
      <c r="K58" s="27">
        <f t="shared" si="0"/>
        <v>53.76708523957052</v>
      </c>
      <c r="L58" s="27">
        <f t="shared" si="1"/>
        <v>125493.50832499968</v>
      </c>
      <c r="M58" s="27">
        <v>1</v>
      </c>
      <c r="N58" s="27">
        <v>0</v>
      </c>
      <c r="O58" s="27">
        <v>15807.18</v>
      </c>
      <c r="P58" s="27">
        <f>O58+N58+M58+1</f>
        <v>15809.18</v>
      </c>
      <c r="Q58" s="27">
        <f>L58/P58</f>
        <v>7.9380150219682282</v>
      </c>
      <c r="R58" s="27">
        <f t="shared" si="2"/>
        <v>3.3888645078514412E-2</v>
      </c>
    </row>
    <row r="59" spans="1:18" x14ac:dyDescent="0.25">
      <c r="A59" s="27" t="s">
        <v>319</v>
      </c>
      <c r="B59" s="27" t="s">
        <v>320</v>
      </c>
      <c r="C59" s="27">
        <v>615.81537304201186</v>
      </c>
      <c r="D59" s="27">
        <v>1</v>
      </c>
      <c r="E59" s="27">
        <v>1</v>
      </c>
      <c r="F59" s="27">
        <v>1</v>
      </c>
      <c r="G59" s="27">
        <v>26.03607266184903</v>
      </c>
      <c r="H59" s="27">
        <v>5</v>
      </c>
      <c r="I59" s="27">
        <v>5</v>
      </c>
      <c r="J59" s="27">
        <v>0</v>
      </c>
      <c r="K59" s="27">
        <f t="shared" si="0"/>
        <v>21.03607266184903</v>
      </c>
      <c r="L59" s="27">
        <f t="shared" si="1"/>
        <v>12954.336933595427</v>
      </c>
      <c r="M59" s="27">
        <v>0</v>
      </c>
      <c r="N59" s="27">
        <v>0</v>
      </c>
      <c r="O59" s="27">
        <v>15557.99</v>
      </c>
      <c r="P59" s="27">
        <f>O59+N59+M59+1</f>
        <v>15558.99</v>
      </c>
      <c r="Q59" s="27">
        <f>L59/P59</f>
        <v>0.83259497779710812</v>
      </c>
      <c r="R59" s="27">
        <f t="shared" si="2"/>
        <v>3.5544800077392342E-3</v>
      </c>
    </row>
    <row r="60" spans="1:18" x14ac:dyDescent="0.25">
      <c r="A60" s="27" t="s">
        <v>271</v>
      </c>
      <c r="B60" s="27" t="s">
        <v>272</v>
      </c>
      <c r="C60" s="27">
        <v>1720.7658865155543</v>
      </c>
      <c r="D60" s="27">
        <v>1</v>
      </c>
      <c r="E60" s="27">
        <v>1</v>
      </c>
      <c r="F60" s="27">
        <v>1</v>
      </c>
      <c r="G60" s="27">
        <v>50.701191354615595</v>
      </c>
      <c r="H60" s="27">
        <v>4</v>
      </c>
      <c r="I60" s="27">
        <v>4</v>
      </c>
      <c r="J60" s="27">
        <v>1</v>
      </c>
      <c r="K60" s="27">
        <f t="shared" si="0"/>
        <v>48.701191354615595</v>
      </c>
      <c r="L60" s="27">
        <f t="shared" si="1"/>
        <v>83803.348715688757</v>
      </c>
      <c r="M60" s="27">
        <v>0</v>
      </c>
      <c r="N60" s="27">
        <v>0</v>
      </c>
      <c r="O60" s="27">
        <v>13955.25</v>
      </c>
      <c r="P60" s="27">
        <f>O60+N60+M60+1</f>
        <v>13956.25</v>
      </c>
      <c r="Q60" s="27">
        <f>L60/P60</f>
        <v>6.0047182241424997</v>
      </c>
      <c r="R60" s="27">
        <f t="shared" si="2"/>
        <v>2.563509443246138E-2</v>
      </c>
    </row>
    <row r="61" spans="1:18" x14ac:dyDescent="0.25">
      <c r="A61" s="27" t="s">
        <v>95</v>
      </c>
      <c r="B61" s="27" t="s">
        <v>96</v>
      </c>
      <c r="C61" s="27">
        <v>30593.952467989031</v>
      </c>
      <c r="D61" s="27">
        <v>2</v>
      </c>
      <c r="E61" s="27">
        <v>0</v>
      </c>
      <c r="F61" s="27">
        <v>1</v>
      </c>
      <c r="G61" s="27">
        <v>122.69963919561704</v>
      </c>
      <c r="H61" s="27">
        <v>1</v>
      </c>
      <c r="I61" s="27">
        <v>1</v>
      </c>
      <c r="J61" s="27">
        <v>1</v>
      </c>
      <c r="K61" s="27">
        <f t="shared" si="0"/>
        <v>134.69963919561704</v>
      </c>
      <c r="L61" s="27">
        <f t="shared" si="1"/>
        <v>4120994.3590059797</v>
      </c>
      <c r="M61" s="27">
        <v>1</v>
      </c>
      <c r="N61" s="27">
        <v>0</v>
      </c>
      <c r="O61" s="27">
        <v>7393.6970000000001</v>
      </c>
      <c r="P61" s="27">
        <f>O61+N61+M61+1</f>
        <v>7395.6970000000001</v>
      </c>
      <c r="Q61" s="27">
        <f>L61/P61</f>
        <v>557.21514267093141</v>
      </c>
      <c r="R61" s="27">
        <f t="shared" si="2"/>
        <v>2.3788398170184952</v>
      </c>
    </row>
    <row r="62" spans="1:18" x14ac:dyDescent="0.25">
      <c r="A62" s="27" t="s">
        <v>179</v>
      </c>
      <c r="B62" s="27" t="s">
        <v>180</v>
      </c>
      <c r="C62" s="27">
        <v>13781.140786903685</v>
      </c>
      <c r="D62" s="27">
        <v>1</v>
      </c>
      <c r="E62" s="27">
        <v>2</v>
      </c>
      <c r="F62" s="27">
        <v>1</v>
      </c>
      <c r="G62" s="27">
        <v>75.488592201247371</v>
      </c>
      <c r="H62" s="27">
        <v>3</v>
      </c>
      <c r="I62" s="27">
        <v>3</v>
      </c>
      <c r="J62" s="27">
        <v>1</v>
      </c>
      <c r="K62" s="27">
        <f t="shared" si="0"/>
        <v>78.488592201247371</v>
      </c>
      <c r="L62" s="27">
        <f t="shared" si="1"/>
        <v>1081662.3392912606</v>
      </c>
      <c r="M62" s="27">
        <v>0</v>
      </c>
      <c r="N62" s="27">
        <v>0</v>
      </c>
      <c r="O62" s="27">
        <v>15733.1</v>
      </c>
      <c r="P62" s="27">
        <f>O62+N62+M62+1</f>
        <v>15734.1</v>
      </c>
      <c r="Q62" s="27">
        <f>L62/P62</f>
        <v>68.746375025661493</v>
      </c>
      <c r="R62" s="27">
        <f t="shared" si="2"/>
        <v>0.29348917799117946</v>
      </c>
    </row>
    <row r="63" spans="1:18" x14ac:dyDescent="0.25">
      <c r="A63" s="27" t="s">
        <v>105</v>
      </c>
      <c r="B63" s="27" t="s">
        <v>106</v>
      </c>
      <c r="C63" s="27">
        <v>68835.306425870454</v>
      </c>
      <c r="D63" s="27">
        <v>1</v>
      </c>
      <c r="E63" s="27">
        <v>0</v>
      </c>
      <c r="F63" s="27">
        <v>1</v>
      </c>
      <c r="G63" s="27">
        <v>299.04007680754069</v>
      </c>
      <c r="H63" s="27">
        <v>1</v>
      </c>
      <c r="I63" s="27">
        <v>1</v>
      </c>
      <c r="J63" s="27">
        <v>1</v>
      </c>
      <c r="K63" s="27">
        <f t="shared" si="0"/>
        <v>308.04007680754069</v>
      </c>
      <c r="L63" s="27">
        <f t="shared" si="1"/>
        <v>21204033.078495733</v>
      </c>
      <c r="M63" s="27">
        <v>0</v>
      </c>
      <c r="N63" s="27">
        <v>0</v>
      </c>
      <c r="O63" s="27">
        <v>16766.689999999999</v>
      </c>
      <c r="P63" s="27">
        <f>O63+N63+M63+1</f>
        <v>16767.689999999999</v>
      </c>
      <c r="Q63" s="27">
        <f>L63/P63</f>
        <v>1264.5768784188958</v>
      </c>
      <c r="R63" s="27">
        <f t="shared" si="2"/>
        <v>5.3986792527646035</v>
      </c>
    </row>
    <row r="64" spans="1:18" x14ac:dyDescent="0.25">
      <c r="A64" s="27" t="s">
        <v>283</v>
      </c>
      <c r="B64" s="27" t="s">
        <v>284</v>
      </c>
      <c r="C64" s="27">
        <v>1050.0248011234867</v>
      </c>
      <c r="D64" s="27">
        <v>2</v>
      </c>
      <c r="E64" s="27">
        <v>0</v>
      </c>
      <c r="F64" s="27">
        <v>1</v>
      </c>
      <c r="G64" s="27">
        <v>60.810119870522094</v>
      </c>
      <c r="H64" s="27">
        <v>4</v>
      </c>
      <c r="I64" s="27">
        <v>4</v>
      </c>
      <c r="J64" s="27">
        <v>1</v>
      </c>
      <c r="K64" s="27">
        <f t="shared" si="0"/>
        <v>60.810119870522101</v>
      </c>
      <c r="L64" s="27">
        <f t="shared" si="1"/>
        <v>63852.134023340353</v>
      </c>
      <c r="M64" s="27">
        <v>1</v>
      </c>
      <c r="N64" s="27">
        <v>0</v>
      </c>
      <c r="O64" s="27">
        <v>10363.85</v>
      </c>
      <c r="P64" s="27">
        <f>O64+N64+M64+1</f>
        <v>10365.85</v>
      </c>
      <c r="Q64" s="27">
        <f>L64/P64</f>
        <v>6.1598551033769882</v>
      </c>
      <c r="R64" s="27">
        <f t="shared" si="2"/>
        <v>2.6297398374242331E-2</v>
      </c>
    </row>
    <row r="65" spans="1:18" x14ac:dyDescent="0.25">
      <c r="A65" s="27" t="s">
        <v>229</v>
      </c>
      <c r="B65" s="27" t="s">
        <v>230</v>
      </c>
      <c r="C65" s="27">
        <v>1860.6226256934308</v>
      </c>
      <c r="D65" s="27">
        <v>1</v>
      </c>
      <c r="E65" s="27">
        <v>2</v>
      </c>
      <c r="F65" s="27">
        <v>1</v>
      </c>
      <c r="G65" s="27">
        <v>40.580211468839501</v>
      </c>
      <c r="H65" s="27">
        <v>4</v>
      </c>
      <c r="I65" s="27">
        <v>4</v>
      </c>
      <c r="J65" s="27">
        <v>1</v>
      </c>
      <c r="K65" s="27">
        <f t="shared" si="0"/>
        <v>39.580211468839501</v>
      </c>
      <c r="L65" s="27">
        <f t="shared" si="1"/>
        <v>73643.836988653391</v>
      </c>
      <c r="M65" s="27">
        <v>0</v>
      </c>
      <c r="N65" s="27">
        <v>0</v>
      </c>
      <c r="O65" s="27">
        <v>5410.6559999999999</v>
      </c>
      <c r="P65" s="27">
        <f>O65+N65+M65+1</f>
        <v>5411.6559999999999</v>
      </c>
      <c r="Q65" s="27">
        <f>L65/P65</f>
        <v>13.608373663930854</v>
      </c>
      <c r="R65" s="27">
        <f t="shared" si="2"/>
        <v>5.8096305426039455E-2</v>
      </c>
    </row>
    <row r="66" spans="1:18" x14ac:dyDescent="0.25">
      <c r="A66" s="27" t="s">
        <v>374</v>
      </c>
      <c r="B66" s="27" t="s">
        <v>375</v>
      </c>
      <c r="C66" s="27">
        <v>4287.3186308510185</v>
      </c>
      <c r="D66" s="27">
        <v>4</v>
      </c>
      <c r="E66" s="27">
        <v>2</v>
      </c>
      <c r="F66" s="27">
        <v>1</v>
      </c>
      <c r="G66" s="27">
        <v>-11.229952586753091</v>
      </c>
      <c r="H66" s="27">
        <v>4</v>
      </c>
      <c r="I66" s="27">
        <v>4</v>
      </c>
      <c r="J66" s="27">
        <v>0</v>
      </c>
      <c r="K66" s="27">
        <f t="shared" ref="K66:K129" si="3">(3*D66)+E66+F66+G66-(3*H66)-I66-J66+10</f>
        <v>-2.2299525867530914</v>
      </c>
      <c r="L66" s="27">
        <f t="shared" ref="L66:L129" si="4">K66*C66</f>
        <v>-9560.5172711009509</v>
      </c>
      <c r="M66" s="27">
        <v>0</v>
      </c>
      <c r="N66" s="27">
        <v>0</v>
      </c>
      <c r="O66" s="27">
        <v>12821.57</v>
      </c>
      <c r="P66" s="27">
        <f>O66+N66+M66+1</f>
        <v>12822.57</v>
      </c>
      <c r="Q66" s="27">
        <f>L66/P66</f>
        <v>-0.74560070805625944</v>
      </c>
      <c r="R66" s="27">
        <f t="shared" ref="R66:R129" si="5">(Q66/$Q$148)*100</f>
        <v>-3.1830876731375316E-3</v>
      </c>
    </row>
    <row r="67" spans="1:18" x14ac:dyDescent="0.25">
      <c r="A67" s="27" t="s">
        <v>107</v>
      </c>
      <c r="B67" s="27" t="s">
        <v>108</v>
      </c>
      <c r="C67" s="27">
        <v>61218.618709887742</v>
      </c>
      <c r="D67" s="27">
        <v>2</v>
      </c>
      <c r="E67" s="27">
        <v>0</v>
      </c>
      <c r="F67" s="27">
        <v>1</v>
      </c>
      <c r="G67" s="27">
        <v>234.63457154692412</v>
      </c>
      <c r="H67" s="27">
        <v>2</v>
      </c>
      <c r="I67" s="27">
        <v>2</v>
      </c>
      <c r="J67" s="27">
        <v>1</v>
      </c>
      <c r="K67" s="27">
        <f t="shared" si="3"/>
        <v>242.63457154692412</v>
      </c>
      <c r="L67" s="27">
        <f t="shared" si="4"/>
        <v>14853753.321368124</v>
      </c>
      <c r="M67" s="27">
        <v>1</v>
      </c>
      <c r="N67" s="27">
        <v>0</v>
      </c>
      <c r="O67" s="27">
        <v>17255.5</v>
      </c>
      <c r="P67" s="27">
        <f>O67+N67+M67+1</f>
        <v>17257.5</v>
      </c>
      <c r="Q67" s="27">
        <f>L67/P67</f>
        <v>860.71292605349117</v>
      </c>
      <c r="R67" s="27">
        <f t="shared" si="5"/>
        <v>3.6745199882834298</v>
      </c>
    </row>
    <row r="68" spans="1:18" x14ac:dyDescent="0.25">
      <c r="A68" s="27" t="s">
        <v>149</v>
      </c>
      <c r="B68" s="27" t="s">
        <v>150</v>
      </c>
      <c r="C68" s="27">
        <v>24606.218336301339</v>
      </c>
      <c r="D68" s="27">
        <v>2</v>
      </c>
      <c r="E68" s="27">
        <v>2</v>
      </c>
      <c r="F68" s="27">
        <v>1</v>
      </c>
      <c r="G68" s="27">
        <v>89.358815524866486</v>
      </c>
      <c r="H68" s="27">
        <v>2</v>
      </c>
      <c r="I68" s="27">
        <v>2</v>
      </c>
      <c r="J68" s="27">
        <v>1</v>
      </c>
      <c r="K68" s="27">
        <f t="shared" si="3"/>
        <v>99.358815524866486</v>
      </c>
      <c r="L68" s="27">
        <f t="shared" si="4"/>
        <v>2444844.7084411518</v>
      </c>
      <c r="M68" s="27">
        <v>1</v>
      </c>
      <c r="N68" s="27">
        <v>0</v>
      </c>
      <c r="O68" s="27">
        <v>14058.72</v>
      </c>
      <c r="P68" s="27">
        <f>O68+N68+M68+1</f>
        <v>14060.72</v>
      </c>
      <c r="Q68" s="27">
        <f>L68/P68</f>
        <v>173.87763275573027</v>
      </c>
      <c r="R68" s="27">
        <f t="shared" si="5"/>
        <v>0.74231119080071706</v>
      </c>
    </row>
    <row r="69" spans="1:18" x14ac:dyDescent="0.25">
      <c r="A69" s="27" t="s">
        <v>127</v>
      </c>
      <c r="B69" s="27" t="s">
        <v>128</v>
      </c>
      <c r="C69" s="27">
        <v>37716.44912603515</v>
      </c>
      <c r="D69" s="27">
        <v>1</v>
      </c>
      <c r="E69" s="27">
        <v>0</v>
      </c>
      <c r="F69" s="27">
        <v>1</v>
      </c>
      <c r="G69" s="27">
        <v>124.7614659807593</v>
      </c>
      <c r="H69" s="27">
        <v>3</v>
      </c>
      <c r="I69" s="27">
        <v>3</v>
      </c>
      <c r="J69" s="27">
        <v>1</v>
      </c>
      <c r="K69" s="27">
        <f t="shared" si="3"/>
        <v>125.76146598075928</v>
      </c>
      <c r="L69" s="27">
        <f t="shared" si="4"/>
        <v>4743275.9336789073</v>
      </c>
      <c r="M69" s="27">
        <v>0</v>
      </c>
      <c r="N69" s="27">
        <v>0</v>
      </c>
      <c r="O69" s="27">
        <v>16232.27</v>
      </c>
      <c r="P69" s="27">
        <f>O69+N69+M69+1</f>
        <v>16233.27</v>
      </c>
      <c r="Q69" s="27">
        <f>L69/P69</f>
        <v>292.19472932310663</v>
      </c>
      <c r="R69" s="27">
        <f t="shared" si="5"/>
        <v>1.2474256408484512</v>
      </c>
    </row>
    <row r="70" spans="1:18" x14ac:dyDescent="0.25">
      <c r="A70" s="27" t="s">
        <v>207</v>
      </c>
      <c r="B70" s="27" t="s">
        <v>208</v>
      </c>
      <c r="C70" s="27">
        <v>4805.8787166183765</v>
      </c>
      <c r="D70" s="27">
        <v>2</v>
      </c>
      <c r="E70" s="27">
        <v>1</v>
      </c>
      <c r="F70" s="27">
        <v>1</v>
      </c>
      <c r="G70" s="27">
        <v>52.717142992682021</v>
      </c>
      <c r="H70" s="27">
        <v>4</v>
      </c>
      <c r="I70" s="27">
        <v>4</v>
      </c>
      <c r="J70" s="27">
        <v>0</v>
      </c>
      <c r="K70" s="27">
        <f t="shared" si="3"/>
        <v>54.717142992682021</v>
      </c>
      <c r="L70" s="27">
        <f t="shared" si="4"/>
        <v>262963.95294269489</v>
      </c>
      <c r="M70" s="27">
        <v>1</v>
      </c>
      <c r="N70" s="27">
        <v>0</v>
      </c>
      <c r="O70" s="27">
        <v>15126.16</v>
      </c>
      <c r="P70" s="27">
        <f>O70+N70+M70+1</f>
        <v>15128.16</v>
      </c>
      <c r="Q70" s="27">
        <f>L70/P70</f>
        <v>17.382414843754621</v>
      </c>
      <c r="R70" s="27">
        <f t="shared" si="5"/>
        <v>7.4208285776390742E-2</v>
      </c>
    </row>
    <row r="71" spans="1:18" x14ac:dyDescent="0.25">
      <c r="A71" s="27" t="s">
        <v>91</v>
      </c>
      <c r="B71" s="27" t="s">
        <v>92</v>
      </c>
      <c r="C71" s="27">
        <v>34033.70125493611</v>
      </c>
      <c r="D71" s="27">
        <v>1</v>
      </c>
      <c r="E71" s="27">
        <v>0</v>
      </c>
      <c r="F71" s="27">
        <v>1</v>
      </c>
      <c r="G71" s="27">
        <v>299.14227918558049</v>
      </c>
      <c r="H71" s="27">
        <v>2</v>
      </c>
      <c r="I71" s="27">
        <v>2</v>
      </c>
      <c r="J71" s="27">
        <v>1</v>
      </c>
      <c r="K71" s="27">
        <f t="shared" si="3"/>
        <v>304.14227918558049</v>
      </c>
      <c r="L71" s="27">
        <f t="shared" si="4"/>
        <v>10351087.468797419</v>
      </c>
      <c r="M71" s="27">
        <v>0</v>
      </c>
      <c r="N71" s="27">
        <v>0</v>
      </c>
      <c r="O71" s="27">
        <v>7958.28</v>
      </c>
      <c r="P71" s="27">
        <f>O71+N71+M71+1</f>
        <v>7959.28</v>
      </c>
      <c r="Q71" s="27">
        <f>L71/P71</f>
        <v>1300.505506628416</v>
      </c>
      <c r="R71" s="27">
        <f t="shared" si="5"/>
        <v>5.5520642647834437</v>
      </c>
    </row>
    <row r="72" spans="1:18" x14ac:dyDescent="0.25">
      <c r="A72" s="27" t="s">
        <v>219</v>
      </c>
      <c r="B72" s="27" t="s">
        <v>220</v>
      </c>
      <c r="C72" s="27">
        <v>3022.5428868945728</v>
      </c>
      <c r="D72" s="27">
        <v>1</v>
      </c>
      <c r="E72" s="27">
        <v>1</v>
      </c>
      <c r="F72" s="27">
        <v>1</v>
      </c>
      <c r="G72" s="27">
        <v>114.31882970556553</v>
      </c>
      <c r="H72" s="27">
        <v>3</v>
      </c>
      <c r="I72" s="27">
        <v>3</v>
      </c>
      <c r="J72" s="27">
        <v>1</v>
      </c>
      <c r="K72" s="27">
        <f t="shared" si="3"/>
        <v>116.31882970556553</v>
      </c>
      <c r="L72" s="27">
        <f t="shared" si="4"/>
        <v>351578.65133845824</v>
      </c>
      <c r="M72" s="27">
        <v>0</v>
      </c>
      <c r="N72" s="27">
        <v>0</v>
      </c>
      <c r="O72" s="27">
        <v>13951.52</v>
      </c>
      <c r="P72" s="27">
        <f>O72+N72+M72+1</f>
        <v>13952.52</v>
      </c>
      <c r="Q72" s="27">
        <f>L72/P72</f>
        <v>25.198218768972072</v>
      </c>
      <c r="R72" s="27">
        <f t="shared" si="5"/>
        <v>0.10757519230049561</v>
      </c>
    </row>
    <row r="73" spans="1:18" x14ac:dyDescent="0.25">
      <c r="A73" s="27" t="s">
        <v>265</v>
      </c>
      <c r="B73" s="27" t="s">
        <v>266</v>
      </c>
      <c r="C73" s="27">
        <v>6771.4147968188527</v>
      </c>
      <c r="D73" s="27">
        <v>1</v>
      </c>
      <c r="E73" s="27">
        <v>1</v>
      </c>
      <c r="F73" s="27">
        <v>1</v>
      </c>
      <c r="G73" s="27">
        <v>40.958885700410683</v>
      </c>
      <c r="H73" s="27">
        <v>4</v>
      </c>
      <c r="I73" s="27">
        <v>4</v>
      </c>
      <c r="J73" s="27">
        <v>0</v>
      </c>
      <c r="K73" s="27">
        <f t="shared" si="3"/>
        <v>39.958885700410683</v>
      </c>
      <c r="L73" s="27">
        <f t="shared" si="4"/>
        <v>270578.18989615416</v>
      </c>
      <c r="M73" s="27">
        <v>0</v>
      </c>
      <c r="N73" s="27">
        <v>0</v>
      </c>
      <c r="O73" s="27">
        <v>12234.77</v>
      </c>
      <c r="P73" s="27">
        <f>O73+N73+M73+1</f>
        <v>12235.77</v>
      </c>
      <c r="Q73" s="27">
        <f>L73/P73</f>
        <v>22.113703501794667</v>
      </c>
      <c r="R73" s="27">
        <f t="shared" si="5"/>
        <v>9.4406907428351838E-2</v>
      </c>
    </row>
    <row r="74" spans="1:18" x14ac:dyDescent="0.25">
      <c r="A74" s="27" t="s">
        <v>301</v>
      </c>
      <c r="B74" s="27" t="s">
        <v>302</v>
      </c>
      <c r="C74" s="27">
        <v>857.92568865419412</v>
      </c>
      <c r="D74" s="27">
        <v>2</v>
      </c>
      <c r="E74" s="27">
        <v>1</v>
      </c>
      <c r="F74" s="27">
        <v>1</v>
      </c>
      <c r="G74" s="27">
        <v>31.741196820107248</v>
      </c>
      <c r="H74" s="27">
        <v>4</v>
      </c>
      <c r="I74" s="27">
        <v>4</v>
      </c>
      <c r="J74" s="27">
        <v>0</v>
      </c>
      <c r="K74" s="27">
        <f t="shared" si="3"/>
        <v>33.741196820107248</v>
      </c>
      <c r="L74" s="27">
        <f t="shared" si="4"/>
        <v>28947.439517907216</v>
      </c>
      <c r="M74" s="27">
        <v>1</v>
      </c>
      <c r="N74" s="27">
        <v>0</v>
      </c>
      <c r="O74" s="27">
        <v>11937.66</v>
      </c>
      <c r="P74" s="27">
        <f>O74+N74+M74+1</f>
        <v>11939.66</v>
      </c>
      <c r="Q74" s="27">
        <f>L74/P74</f>
        <v>2.4244777085701954</v>
      </c>
      <c r="R74" s="27">
        <f t="shared" si="5"/>
        <v>1.035047985411007E-2</v>
      </c>
    </row>
    <row r="75" spans="1:18" x14ac:dyDescent="0.25">
      <c r="A75" s="27" t="s">
        <v>119</v>
      </c>
      <c r="B75" s="27" t="s">
        <v>120</v>
      </c>
      <c r="C75" s="27">
        <v>23101.51117878452</v>
      </c>
      <c r="D75" s="27">
        <v>1</v>
      </c>
      <c r="E75" s="27">
        <v>1</v>
      </c>
      <c r="F75" s="27">
        <v>1</v>
      </c>
      <c r="G75" s="27">
        <v>143.57924484245407</v>
      </c>
      <c r="H75" s="27">
        <v>3</v>
      </c>
      <c r="I75" s="27">
        <v>3</v>
      </c>
      <c r="J75" s="27">
        <v>1</v>
      </c>
      <c r="K75" s="27">
        <f t="shared" si="3"/>
        <v>145.57924484245407</v>
      </c>
      <c r="L75" s="27">
        <f t="shared" si="4"/>
        <v>3363100.5521269613</v>
      </c>
      <c r="M75" s="27">
        <v>0</v>
      </c>
      <c r="N75" s="27">
        <v>0</v>
      </c>
      <c r="O75" s="27">
        <v>8418.7860000000001</v>
      </c>
      <c r="P75" s="27">
        <f>O75+N75+M75+1</f>
        <v>8419.7860000000001</v>
      </c>
      <c r="Q75" s="27">
        <f>L75/P75</f>
        <v>399.42826956967332</v>
      </c>
      <c r="R75" s="27">
        <f t="shared" si="5"/>
        <v>1.7052226311377743</v>
      </c>
    </row>
    <row r="76" spans="1:18" x14ac:dyDescent="0.25">
      <c r="A76" s="27" t="s">
        <v>133</v>
      </c>
      <c r="B76" s="27" t="s">
        <v>134</v>
      </c>
      <c r="C76" s="27">
        <v>45157.12333557535</v>
      </c>
      <c r="D76" s="27">
        <v>2</v>
      </c>
      <c r="E76" s="27">
        <v>1</v>
      </c>
      <c r="F76" s="27">
        <v>1</v>
      </c>
      <c r="G76" s="27">
        <v>68.840143641999944</v>
      </c>
      <c r="H76" s="27">
        <v>3</v>
      </c>
      <c r="I76" s="27">
        <v>3</v>
      </c>
      <c r="J76" s="27">
        <v>0</v>
      </c>
      <c r="K76" s="27">
        <f t="shared" si="3"/>
        <v>74.840143641999944</v>
      </c>
      <c r="L76" s="27">
        <f t="shared" si="4"/>
        <v>3379565.5968939667</v>
      </c>
      <c r="M76" s="27">
        <v>0</v>
      </c>
      <c r="N76" s="27">
        <v>0</v>
      </c>
      <c r="O76" s="27">
        <v>12784.28</v>
      </c>
      <c r="P76" s="27">
        <f>O76+N76+M76+1</f>
        <v>12785.28</v>
      </c>
      <c r="Q76" s="27">
        <f>L76/P76</f>
        <v>264.33254468372741</v>
      </c>
      <c r="R76" s="27">
        <f t="shared" si="5"/>
        <v>1.1284775557487279</v>
      </c>
    </row>
    <row r="77" spans="1:18" x14ac:dyDescent="0.25">
      <c r="A77" s="27" t="s">
        <v>335</v>
      </c>
      <c r="B77" s="27" t="s">
        <v>336</v>
      </c>
      <c r="C77" s="27">
        <v>721.76869083885708</v>
      </c>
      <c r="D77" s="27">
        <v>1</v>
      </c>
      <c r="E77" s="27">
        <v>1</v>
      </c>
      <c r="F77" s="27">
        <v>1</v>
      </c>
      <c r="G77" s="27">
        <v>13.967201018762108</v>
      </c>
      <c r="H77" s="27">
        <v>1</v>
      </c>
      <c r="I77" s="27">
        <v>5</v>
      </c>
      <c r="J77" s="27">
        <v>0</v>
      </c>
      <c r="K77" s="27">
        <f t="shared" si="3"/>
        <v>20.967201018762108</v>
      </c>
      <c r="L77" s="27">
        <f t="shared" si="4"/>
        <v>15133.469229867076</v>
      </c>
      <c r="M77" s="27">
        <v>0</v>
      </c>
      <c r="N77" s="27">
        <v>0</v>
      </c>
      <c r="O77" s="27">
        <v>11522.59</v>
      </c>
      <c r="P77" s="27">
        <f>O77+N77+M77+1</f>
        <v>11523.59</v>
      </c>
      <c r="Q77" s="27">
        <f>L77/P77</f>
        <v>1.313259950229666</v>
      </c>
      <c r="R77" s="27">
        <f t="shared" si="5"/>
        <v>5.606515007340683E-3</v>
      </c>
    </row>
    <row r="78" spans="1:18" x14ac:dyDescent="0.25">
      <c r="A78" s="27" t="s">
        <v>331</v>
      </c>
      <c r="B78" s="27" t="s">
        <v>332</v>
      </c>
      <c r="C78" s="27">
        <v>710.98033730569307</v>
      </c>
      <c r="D78" s="27">
        <v>1</v>
      </c>
      <c r="E78" s="27">
        <v>1</v>
      </c>
      <c r="F78" s="27">
        <v>1</v>
      </c>
      <c r="G78" s="27">
        <v>6.5860181413168757</v>
      </c>
      <c r="H78" s="27">
        <v>5</v>
      </c>
      <c r="I78" s="27">
        <v>5</v>
      </c>
      <c r="J78" s="27">
        <v>0</v>
      </c>
      <c r="K78" s="27">
        <f t="shared" si="3"/>
        <v>1.5860181413168757</v>
      </c>
      <c r="L78" s="27">
        <f t="shared" si="4"/>
        <v>1127.6277130864207</v>
      </c>
      <c r="M78" s="27">
        <v>0</v>
      </c>
      <c r="N78" s="27">
        <v>0</v>
      </c>
      <c r="O78" s="27">
        <v>7696.2079999999996</v>
      </c>
      <c r="P78" s="27">
        <f>O78+N78+M78+1</f>
        <v>7697.2079999999996</v>
      </c>
      <c r="Q78" s="27">
        <f>L78/P78</f>
        <v>0.14649827743857524</v>
      </c>
      <c r="R78" s="27">
        <f t="shared" si="5"/>
        <v>6.2542438065311631E-4</v>
      </c>
    </row>
    <row r="79" spans="1:18" x14ac:dyDescent="0.25">
      <c r="A79" s="27" t="s">
        <v>205</v>
      </c>
      <c r="B79" s="27" t="s">
        <v>206</v>
      </c>
      <c r="C79" s="27">
        <v>14064.199072965966</v>
      </c>
      <c r="D79" s="27">
        <v>1</v>
      </c>
      <c r="E79" s="27">
        <v>1</v>
      </c>
      <c r="F79" s="27">
        <v>1</v>
      </c>
      <c r="G79" s="27">
        <v>83.214063749726208</v>
      </c>
      <c r="H79" s="27">
        <v>3</v>
      </c>
      <c r="I79" s="27">
        <v>3</v>
      </c>
      <c r="J79" s="27">
        <v>1</v>
      </c>
      <c r="K79" s="27">
        <f t="shared" si="3"/>
        <v>85.214063749726208</v>
      </c>
      <c r="L79" s="27">
        <f t="shared" si="4"/>
        <v>1198467.5563925621</v>
      </c>
      <c r="M79" s="27">
        <v>0</v>
      </c>
      <c r="N79" s="27">
        <v>0</v>
      </c>
      <c r="O79" s="27">
        <v>15328.11</v>
      </c>
      <c r="P79" s="27">
        <f>O79+N79+M79+1</f>
        <v>15329.11</v>
      </c>
      <c r="Q79" s="27">
        <f>L79/P79</f>
        <v>78.182461760177986</v>
      </c>
      <c r="R79" s="27">
        <f t="shared" si="5"/>
        <v>0.33377332880106531</v>
      </c>
    </row>
    <row r="80" spans="1:18" x14ac:dyDescent="0.25">
      <c r="A80" s="27" t="s">
        <v>159</v>
      </c>
      <c r="B80" s="27" t="s">
        <v>160</v>
      </c>
      <c r="C80" s="27">
        <v>6015.8021288014261</v>
      </c>
      <c r="D80" s="27">
        <v>1</v>
      </c>
      <c r="E80" s="27">
        <v>2</v>
      </c>
      <c r="F80" s="27">
        <v>1</v>
      </c>
      <c r="G80" s="27">
        <v>185.17701332762536</v>
      </c>
      <c r="H80" s="27">
        <v>4</v>
      </c>
      <c r="I80" s="27">
        <v>4</v>
      </c>
      <c r="J80" s="27">
        <v>1</v>
      </c>
      <c r="K80" s="27">
        <f t="shared" si="3"/>
        <v>184.17701332762536</v>
      </c>
      <c r="L80" s="27">
        <f t="shared" si="4"/>
        <v>1107972.4688526173</v>
      </c>
      <c r="M80" s="27">
        <v>0</v>
      </c>
      <c r="N80" s="27">
        <v>0</v>
      </c>
      <c r="O80" s="27">
        <v>14070.28</v>
      </c>
      <c r="P80" s="27">
        <f>O80+N80+M80+1</f>
        <v>14071.28</v>
      </c>
      <c r="Q80" s="27">
        <f>L80/P80</f>
        <v>78.739991589437295</v>
      </c>
      <c r="R80" s="27">
        <f t="shared" si="5"/>
        <v>0.33615351206503813</v>
      </c>
    </row>
    <row r="81" spans="1:18" x14ac:dyDescent="0.25">
      <c r="A81" s="27" t="s">
        <v>333</v>
      </c>
      <c r="B81" s="27" t="s">
        <v>334</v>
      </c>
      <c r="C81" s="27">
        <v>816.84958569846788</v>
      </c>
      <c r="D81" s="27">
        <v>2</v>
      </c>
      <c r="E81" s="27">
        <v>1</v>
      </c>
      <c r="F81" s="27">
        <v>1</v>
      </c>
      <c r="G81" s="27">
        <v>-18.401485651135868</v>
      </c>
      <c r="H81" s="27">
        <v>4</v>
      </c>
      <c r="I81" s="27">
        <v>4</v>
      </c>
      <c r="J81" s="27">
        <v>0</v>
      </c>
      <c r="K81" s="27">
        <f t="shared" si="3"/>
        <v>-16.401485651135868</v>
      </c>
      <c r="L81" s="27">
        <f t="shared" si="4"/>
        <v>-13397.5467589697</v>
      </c>
      <c r="M81" s="27">
        <v>1</v>
      </c>
      <c r="N81" s="27">
        <v>0</v>
      </c>
      <c r="O81" s="27">
        <v>10594.58</v>
      </c>
      <c r="P81" s="27">
        <f>O81+N81+M81+1</f>
        <v>10596.58</v>
      </c>
      <c r="Q81" s="27">
        <f>L81/P81</f>
        <v>-1.2643274300736369</v>
      </c>
      <c r="R81" s="27">
        <f t="shared" si="5"/>
        <v>-5.3976143182167969E-3</v>
      </c>
    </row>
    <row r="82" spans="1:18" x14ac:dyDescent="0.25">
      <c r="A82" s="27" t="s">
        <v>303</v>
      </c>
      <c r="B82" s="27" t="s">
        <v>304</v>
      </c>
      <c r="C82" s="27">
        <v>209.81159973274904</v>
      </c>
      <c r="D82" s="27">
        <v>2</v>
      </c>
      <c r="E82" s="27">
        <v>1</v>
      </c>
      <c r="F82" s="27">
        <v>1</v>
      </c>
      <c r="G82" s="27">
        <v>159.71830335346374</v>
      </c>
      <c r="H82" s="27">
        <v>4</v>
      </c>
      <c r="I82" s="27">
        <v>4</v>
      </c>
      <c r="J82" s="27">
        <v>0</v>
      </c>
      <c r="K82" s="27">
        <f t="shared" si="3"/>
        <v>161.71830335346374</v>
      </c>
      <c r="L82" s="27">
        <f t="shared" si="4"/>
        <v>33930.375932656221</v>
      </c>
      <c r="M82" s="27">
        <v>1</v>
      </c>
      <c r="N82" s="27">
        <v>0</v>
      </c>
      <c r="O82" s="27">
        <v>16209.48</v>
      </c>
      <c r="P82" s="27">
        <f>O82+N82+M82+1</f>
        <v>16211.48</v>
      </c>
      <c r="Q82" s="27">
        <f>L82/P82</f>
        <v>2.0929844735123644</v>
      </c>
      <c r="R82" s="27">
        <f t="shared" si="5"/>
        <v>8.9352826596333645E-3</v>
      </c>
    </row>
    <row r="83" spans="1:18" x14ac:dyDescent="0.25">
      <c r="A83" s="27" t="s">
        <v>263</v>
      </c>
      <c r="B83" s="27" t="s">
        <v>264</v>
      </c>
      <c r="C83" s="27">
        <v>11219.432957943696</v>
      </c>
      <c r="D83" s="27">
        <v>1</v>
      </c>
      <c r="E83" s="27">
        <v>1</v>
      </c>
      <c r="F83" s="27">
        <v>1</v>
      </c>
      <c r="G83" s="27">
        <v>-57.161509044412639</v>
      </c>
      <c r="H83" s="27">
        <v>4</v>
      </c>
      <c r="I83" s="27">
        <v>4</v>
      </c>
      <c r="J83" s="27">
        <v>0</v>
      </c>
      <c r="K83" s="27">
        <f t="shared" si="3"/>
        <v>-58.161509044412639</v>
      </c>
      <c r="L83" s="27">
        <f t="shared" si="4"/>
        <v>-652539.15145662357</v>
      </c>
      <c r="M83" s="27">
        <v>0</v>
      </c>
      <c r="N83" s="27">
        <v>0</v>
      </c>
      <c r="O83" s="27">
        <v>15999.32</v>
      </c>
      <c r="P83" s="27">
        <f>O83+N83+M83+1</f>
        <v>16000.32</v>
      </c>
      <c r="Q83" s="27">
        <f>L83/P83</f>
        <v>-40.782881308412804</v>
      </c>
      <c r="R83" s="27">
        <f t="shared" si="5"/>
        <v>-0.1741085883706599</v>
      </c>
    </row>
    <row r="84" spans="1:18" x14ac:dyDescent="0.25">
      <c r="A84" s="27" t="s">
        <v>376</v>
      </c>
      <c r="B84" s="27" t="s">
        <v>377</v>
      </c>
      <c r="C84" s="27">
        <v>12298.205545074607</v>
      </c>
      <c r="D84" s="27">
        <v>1</v>
      </c>
      <c r="E84" s="27">
        <v>1</v>
      </c>
      <c r="F84" s="27">
        <v>1</v>
      </c>
      <c r="G84" s="27">
        <v>58.954802727678022</v>
      </c>
      <c r="H84" s="27">
        <v>3</v>
      </c>
      <c r="I84" s="27">
        <v>3</v>
      </c>
      <c r="J84" s="27">
        <v>1</v>
      </c>
      <c r="K84" s="27">
        <f t="shared" si="3"/>
        <v>60.954802727678022</v>
      </c>
      <c r="L84" s="27">
        <f t="shared" si="4"/>
        <v>749634.69290445861</v>
      </c>
      <c r="M84" s="27">
        <v>0</v>
      </c>
      <c r="N84" s="27">
        <v>0</v>
      </c>
      <c r="O84" s="27">
        <v>15273.62</v>
      </c>
      <c r="P84" s="27">
        <f>O84+N84+M84+1</f>
        <v>15274.62</v>
      </c>
      <c r="Q84" s="27">
        <f>L84/P84</f>
        <v>49.077141880089883</v>
      </c>
      <c r="R84" s="27">
        <f t="shared" si="5"/>
        <v>0.2095181022005527</v>
      </c>
    </row>
    <row r="85" spans="1:18" x14ac:dyDescent="0.25">
      <c r="A85" s="27" t="s">
        <v>101</v>
      </c>
      <c r="B85" s="27" t="s">
        <v>102</v>
      </c>
      <c r="C85" s="27">
        <v>102523.39494121957</v>
      </c>
      <c r="D85" s="27">
        <v>1</v>
      </c>
      <c r="E85" s="27">
        <v>0</v>
      </c>
      <c r="F85" s="27">
        <v>1</v>
      </c>
      <c r="G85" s="27">
        <v>190.72572121535774</v>
      </c>
      <c r="H85" s="27">
        <v>1</v>
      </c>
      <c r="I85" s="27">
        <v>1</v>
      </c>
      <c r="J85" s="27">
        <v>1</v>
      </c>
      <c r="K85" s="27">
        <f t="shared" si="3"/>
        <v>199.72572121535774</v>
      </c>
      <c r="L85" s="27">
        <f t="shared" si="4"/>
        <v>20476558.996082038</v>
      </c>
      <c r="M85" s="27">
        <v>0</v>
      </c>
      <c r="N85" s="27">
        <v>0</v>
      </c>
      <c r="O85" s="27">
        <v>16649.03</v>
      </c>
      <c r="P85" s="27">
        <f>O85+N85+M85+1</f>
        <v>16650.03</v>
      </c>
      <c r="Q85" s="27">
        <f>L85/P85</f>
        <v>1229.8211472340913</v>
      </c>
      <c r="R85" s="27">
        <f t="shared" si="5"/>
        <v>5.250301524162869</v>
      </c>
    </row>
    <row r="86" spans="1:18" x14ac:dyDescent="0.25">
      <c r="A86" s="27" t="s">
        <v>161</v>
      </c>
      <c r="B86" s="27" t="s">
        <v>162</v>
      </c>
      <c r="C86" s="27">
        <v>36620.444618566711</v>
      </c>
      <c r="D86" s="27">
        <v>1</v>
      </c>
      <c r="E86" s="27">
        <v>1</v>
      </c>
      <c r="F86" s="27">
        <v>1</v>
      </c>
      <c r="G86" s="27">
        <v>-4.688126896261573</v>
      </c>
      <c r="H86" s="27">
        <v>3</v>
      </c>
      <c r="I86" s="27">
        <v>3</v>
      </c>
      <c r="J86" s="27">
        <v>1</v>
      </c>
      <c r="K86" s="27">
        <f t="shared" si="3"/>
        <v>-2.6881268962615721</v>
      </c>
      <c r="L86" s="27">
        <f t="shared" si="4"/>
        <v>-98440.402132226518</v>
      </c>
      <c r="M86" s="27">
        <v>0</v>
      </c>
      <c r="N86" s="27">
        <v>0</v>
      </c>
      <c r="O86" s="27">
        <v>7425.2330000000002</v>
      </c>
      <c r="P86" s="27">
        <f>O86+N86+M86+1</f>
        <v>7426.2330000000002</v>
      </c>
      <c r="Q86" s="27">
        <f>L86/P86</f>
        <v>-13.255765356705952</v>
      </c>
      <c r="R86" s="27">
        <f t="shared" si="5"/>
        <v>-5.6590964639682814E-2</v>
      </c>
    </row>
    <row r="87" spans="1:18" x14ac:dyDescent="0.25">
      <c r="A87" s="27" t="s">
        <v>275</v>
      </c>
      <c r="B87" s="27" t="s">
        <v>276</v>
      </c>
      <c r="C87" s="27">
        <v>4063.7444253355902</v>
      </c>
      <c r="D87" s="27">
        <v>1</v>
      </c>
      <c r="E87" s="27">
        <v>2</v>
      </c>
      <c r="F87" s="27">
        <v>1</v>
      </c>
      <c r="G87" s="27">
        <v>32.667505857775367</v>
      </c>
      <c r="H87" s="27">
        <v>4</v>
      </c>
      <c r="I87" s="27">
        <v>4</v>
      </c>
      <c r="J87" s="27">
        <v>0</v>
      </c>
      <c r="K87" s="27">
        <f t="shared" si="3"/>
        <v>32.667505857775367</v>
      </c>
      <c r="L87" s="27">
        <f t="shared" si="4"/>
        <v>132752.3948191524</v>
      </c>
      <c r="M87" s="27">
        <v>0</v>
      </c>
      <c r="N87" s="27">
        <v>0</v>
      </c>
      <c r="O87" s="27">
        <v>15495.59</v>
      </c>
      <c r="P87" s="27">
        <f>O87+N87+M87+1</f>
        <v>15496.59</v>
      </c>
      <c r="Q87" s="27">
        <f>L87/P87</f>
        <v>8.5665552756543466</v>
      </c>
      <c r="R87" s="27">
        <f t="shared" si="5"/>
        <v>3.6571983106444585E-2</v>
      </c>
    </row>
    <row r="88" spans="1:18" x14ac:dyDescent="0.25">
      <c r="A88" s="27" t="s">
        <v>327</v>
      </c>
      <c r="B88" s="27" t="s">
        <v>328</v>
      </c>
      <c r="C88" s="27">
        <v>379.06725871752593</v>
      </c>
      <c r="D88" s="27">
        <v>1</v>
      </c>
      <c r="E88" s="27">
        <v>2</v>
      </c>
      <c r="F88" s="27">
        <v>1</v>
      </c>
      <c r="G88" s="27">
        <v>9.966187307761146</v>
      </c>
      <c r="H88" s="27">
        <v>4</v>
      </c>
      <c r="I88" s="27">
        <v>4</v>
      </c>
      <c r="J88" s="27">
        <v>0</v>
      </c>
      <c r="K88" s="27">
        <f t="shared" si="3"/>
        <v>9.966187307761146</v>
      </c>
      <c r="L88" s="27">
        <f t="shared" si="4"/>
        <v>3777.8553026184177</v>
      </c>
      <c r="M88" s="27">
        <v>0</v>
      </c>
      <c r="N88" s="27">
        <v>0</v>
      </c>
      <c r="O88" s="27">
        <v>9818.3539999999994</v>
      </c>
      <c r="P88" s="27">
        <f>O88+N88+M88+1</f>
        <v>9819.3539999999994</v>
      </c>
      <c r="Q88" s="27">
        <f>L88/P88</f>
        <v>0.38473562544118667</v>
      </c>
      <c r="R88" s="27">
        <f t="shared" si="5"/>
        <v>1.6424974031359072E-3</v>
      </c>
    </row>
    <row r="89" spans="1:18" x14ac:dyDescent="0.25">
      <c r="A89" s="27" t="s">
        <v>347</v>
      </c>
      <c r="B89" s="27" t="s">
        <v>348</v>
      </c>
      <c r="C89" s="27">
        <v>270.24114601774664</v>
      </c>
      <c r="D89" s="27">
        <v>2</v>
      </c>
      <c r="E89" s="27">
        <v>1</v>
      </c>
      <c r="F89" s="27">
        <v>1</v>
      </c>
      <c r="G89" s="27">
        <v>15.743030509146028</v>
      </c>
      <c r="H89" s="27">
        <v>4</v>
      </c>
      <c r="I89" s="27">
        <v>4</v>
      </c>
      <c r="J89" s="27">
        <v>1</v>
      </c>
      <c r="K89" s="27">
        <f t="shared" si="3"/>
        <v>16.743030509146028</v>
      </c>
      <c r="L89" s="27">
        <f t="shared" si="4"/>
        <v>4524.6557526017186</v>
      </c>
      <c r="M89" s="27">
        <v>1</v>
      </c>
      <c r="N89" s="27">
        <v>0</v>
      </c>
      <c r="O89" s="27">
        <v>11295.81</v>
      </c>
      <c r="P89" s="27">
        <f>O89+N89+M89+1</f>
        <v>11297.81</v>
      </c>
      <c r="Q89" s="27">
        <f>L89/P89</f>
        <v>0.40048963052146558</v>
      </c>
      <c r="R89" s="27">
        <f t="shared" si="5"/>
        <v>1.7097537493702217E-3</v>
      </c>
    </row>
    <row r="90" spans="1:18" x14ac:dyDescent="0.25">
      <c r="A90" s="27" t="s">
        <v>153</v>
      </c>
      <c r="B90" s="27" t="s">
        <v>154</v>
      </c>
      <c r="C90" s="27">
        <v>7240.7355799634415</v>
      </c>
      <c r="D90" s="27">
        <v>2</v>
      </c>
      <c r="E90" s="27">
        <v>1</v>
      </c>
      <c r="F90" s="27">
        <v>1</v>
      </c>
      <c r="G90" s="27">
        <v>109.42806445736986</v>
      </c>
      <c r="H90" s="27">
        <v>3</v>
      </c>
      <c r="I90" s="27">
        <v>3</v>
      </c>
      <c r="J90" s="27">
        <v>1</v>
      </c>
      <c r="K90" s="27">
        <f t="shared" si="3"/>
        <v>114.42806445736986</v>
      </c>
      <c r="L90" s="27">
        <f t="shared" si="4"/>
        <v>828543.35766282794</v>
      </c>
      <c r="M90" s="27">
        <v>0</v>
      </c>
      <c r="N90" s="27">
        <v>0</v>
      </c>
      <c r="O90" s="27">
        <v>6532.1589999999997</v>
      </c>
      <c r="P90" s="27">
        <f>O90+N90+M90+1</f>
        <v>6533.1589999999997</v>
      </c>
      <c r="Q90" s="27">
        <f>L90/P90</f>
        <v>126.82124492344791</v>
      </c>
      <c r="R90" s="27">
        <f t="shared" si="5"/>
        <v>0.54142000811689517</v>
      </c>
    </row>
    <row r="91" spans="1:18" x14ac:dyDescent="0.25">
      <c r="A91" s="27" t="s">
        <v>217</v>
      </c>
      <c r="B91" s="27" t="s">
        <v>218</v>
      </c>
      <c r="C91" s="27">
        <v>5533.806444026779</v>
      </c>
      <c r="D91" s="27">
        <v>2</v>
      </c>
      <c r="E91" s="27">
        <v>1</v>
      </c>
      <c r="F91" s="27">
        <v>1</v>
      </c>
      <c r="G91" s="27">
        <v>63.249998172586061</v>
      </c>
      <c r="H91" s="27">
        <v>4</v>
      </c>
      <c r="I91" s="27">
        <v>4</v>
      </c>
      <c r="J91" s="27">
        <v>0</v>
      </c>
      <c r="K91" s="27">
        <f t="shared" si="3"/>
        <v>65.249998172586061</v>
      </c>
      <c r="L91" s="27">
        <f t="shared" si="4"/>
        <v>361080.86036019231</v>
      </c>
      <c r="M91" s="27">
        <v>0</v>
      </c>
      <c r="N91" s="27">
        <v>0</v>
      </c>
      <c r="O91" s="27">
        <v>8995.2430000000004</v>
      </c>
      <c r="P91" s="27">
        <f>O91+N91+M91+1</f>
        <v>8996.2430000000004</v>
      </c>
      <c r="Q91" s="27">
        <f>L91/P91</f>
        <v>40.13685050083599</v>
      </c>
      <c r="R91" s="27">
        <f t="shared" si="5"/>
        <v>0.17135058039421139</v>
      </c>
    </row>
    <row r="92" spans="1:18" x14ac:dyDescent="0.25">
      <c r="A92" s="27" t="s">
        <v>357</v>
      </c>
      <c r="B92" s="27" t="s">
        <v>358</v>
      </c>
      <c r="C92" s="27">
        <v>519.31656731230896</v>
      </c>
      <c r="D92" s="27">
        <v>1</v>
      </c>
      <c r="E92" s="27">
        <v>1</v>
      </c>
      <c r="F92" s="27">
        <v>1</v>
      </c>
      <c r="G92" s="27">
        <v>14.448201953541343</v>
      </c>
      <c r="H92" s="27">
        <v>4</v>
      </c>
      <c r="I92" s="27">
        <v>4</v>
      </c>
      <c r="J92" s="27">
        <v>0</v>
      </c>
      <c r="K92" s="27">
        <f t="shared" si="3"/>
        <v>13.448201953541343</v>
      </c>
      <c r="L92" s="27">
        <f t="shared" si="4"/>
        <v>6983.8740750357774</v>
      </c>
      <c r="M92" s="27">
        <v>0</v>
      </c>
      <c r="N92" s="27">
        <v>0</v>
      </c>
      <c r="O92" s="27">
        <v>16622.77</v>
      </c>
      <c r="P92" s="27">
        <f>O92+N92+M92+1</f>
        <v>16623.77</v>
      </c>
      <c r="Q92" s="27">
        <f>L92/P92</f>
        <v>0.42011373322873075</v>
      </c>
      <c r="R92" s="27">
        <f t="shared" si="5"/>
        <v>1.7935321561621412E-3</v>
      </c>
    </row>
    <row r="93" spans="1:18" x14ac:dyDescent="0.25">
      <c r="A93" s="27" t="s">
        <v>151</v>
      </c>
      <c r="B93" s="27" t="s">
        <v>152</v>
      </c>
      <c r="C93" s="27">
        <v>18356.968284456987</v>
      </c>
      <c r="D93" s="27">
        <v>2</v>
      </c>
      <c r="E93" s="27">
        <v>1</v>
      </c>
      <c r="F93" s="27">
        <v>1</v>
      </c>
      <c r="G93" s="27">
        <v>321.74739616589949</v>
      </c>
      <c r="H93" s="27">
        <v>3</v>
      </c>
      <c r="I93" s="27">
        <v>3</v>
      </c>
      <c r="J93" s="27">
        <v>1</v>
      </c>
      <c r="K93" s="27">
        <f t="shared" si="3"/>
        <v>326.74739616589949</v>
      </c>
      <c r="L93" s="27">
        <f t="shared" si="4"/>
        <v>5998091.5884463191</v>
      </c>
      <c r="M93" s="27">
        <v>1</v>
      </c>
      <c r="N93" s="27">
        <v>0</v>
      </c>
      <c r="O93" s="27">
        <v>15962.62</v>
      </c>
      <c r="P93" s="27">
        <f>O93+N93+M93+1</f>
        <v>15964.62</v>
      </c>
      <c r="Q93" s="27">
        <f>L93/P93</f>
        <v>375.71151636846469</v>
      </c>
      <c r="R93" s="27">
        <f t="shared" si="5"/>
        <v>1.6039720503028698</v>
      </c>
    </row>
    <row r="94" spans="1:18" x14ac:dyDescent="0.25">
      <c r="A94" s="27" t="s">
        <v>378</v>
      </c>
      <c r="B94" s="27" t="s">
        <v>379</v>
      </c>
      <c r="C94" s="27">
        <v>1008.5547052373222</v>
      </c>
      <c r="D94" s="27">
        <v>1</v>
      </c>
      <c r="E94" s="27">
        <v>1</v>
      </c>
      <c r="F94" s="27">
        <v>1</v>
      </c>
      <c r="G94" s="27">
        <v>35.14268728491416</v>
      </c>
      <c r="H94" s="27">
        <v>4</v>
      </c>
      <c r="I94" s="27">
        <v>4</v>
      </c>
      <c r="J94" s="27">
        <v>0</v>
      </c>
      <c r="K94" s="27">
        <f t="shared" si="3"/>
        <v>34.14268728491416</v>
      </c>
      <c r="L94" s="27">
        <f t="shared" si="4"/>
        <v>34434.767910646668</v>
      </c>
      <c r="M94" s="27">
        <v>0</v>
      </c>
      <c r="N94" s="27">
        <v>0</v>
      </c>
      <c r="O94" s="27">
        <v>17624.29</v>
      </c>
      <c r="P94" s="27">
        <f>O94+N94+M94+1</f>
        <v>17625.29</v>
      </c>
      <c r="Q94" s="27">
        <f>L94/P94</f>
        <v>1.953713550849187</v>
      </c>
      <c r="R94" s="27">
        <f t="shared" si="5"/>
        <v>8.3407130027571795E-3</v>
      </c>
    </row>
    <row r="95" spans="1:18" x14ac:dyDescent="0.25">
      <c r="A95" s="27" t="s">
        <v>167</v>
      </c>
      <c r="B95" s="27" t="s">
        <v>168</v>
      </c>
      <c r="C95" s="27">
        <v>6285.7890498112019</v>
      </c>
      <c r="D95" s="27">
        <v>1</v>
      </c>
      <c r="E95" s="27">
        <v>1</v>
      </c>
      <c r="F95" s="27">
        <v>1</v>
      </c>
      <c r="G95" s="27">
        <v>99.259047090943369</v>
      </c>
      <c r="H95" s="27">
        <v>3</v>
      </c>
      <c r="I95" s="27">
        <v>3</v>
      </c>
      <c r="J95" s="27">
        <v>1</v>
      </c>
      <c r="K95" s="27">
        <f t="shared" si="3"/>
        <v>101.25904709094337</v>
      </c>
      <c r="L95" s="27">
        <f t="shared" si="4"/>
        <v>636493.00939856865</v>
      </c>
      <c r="M95" s="27">
        <v>1</v>
      </c>
      <c r="N95" s="27">
        <v>0</v>
      </c>
      <c r="O95" s="27">
        <v>8879.7250000000004</v>
      </c>
      <c r="P95" s="27">
        <f>O95+N95+M95+1</f>
        <v>8881.7250000000004</v>
      </c>
      <c r="Q95" s="27">
        <f>L95/P95</f>
        <v>71.663219633412268</v>
      </c>
      <c r="R95" s="27">
        <f t="shared" si="5"/>
        <v>0.30594165022607517</v>
      </c>
    </row>
    <row r="96" spans="1:18" x14ac:dyDescent="0.25">
      <c r="A96" s="27" t="s">
        <v>211</v>
      </c>
      <c r="B96" s="27" t="s">
        <v>212</v>
      </c>
      <c r="C96" s="27">
        <v>9222.8839970524896</v>
      </c>
      <c r="D96" s="27">
        <v>1</v>
      </c>
      <c r="E96" s="27">
        <v>1</v>
      </c>
      <c r="F96" s="27">
        <v>1</v>
      </c>
      <c r="G96" s="27">
        <v>36.941546300218114</v>
      </c>
      <c r="H96" s="27">
        <v>4</v>
      </c>
      <c r="I96" s="27">
        <v>4</v>
      </c>
      <c r="J96" s="27">
        <v>1</v>
      </c>
      <c r="K96" s="27">
        <f t="shared" si="3"/>
        <v>34.941546300218114</v>
      </c>
      <c r="L96" s="27">
        <f t="shared" si="4"/>
        <v>322261.82820455026</v>
      </c>
      <c r="M96" s="27">
        <v>0</v>
      </c>
      <c r="N96" s="27">
        <v>0</v>
      </c>
      <c r="O96" s="27">
        <v>13185.67</v>
      </c>
      <c r="P96" s="27">
        <f>O96+N96+M96+1</f>
        <v>13186.67</v>
      </c>
      <c r="Q96" s="27">
        <f>L96/P96</f>
        <v>24.438453999724743</v>
      </c>
      <c r="R96" s="27">
        <f t="shared" si="5"/>
        <v>0.10433163600374799</v>
      </c>
    </row>
    <row r="97" spans="1:18" x14ac:dyDescent="0.25">
      <c r="A97" s="27" t="s">
        <v>371</v>
      </c>
      <c r="B97" s="27" t="s">
        <v>372</v>
      </c>
      <c r="C97" s="27">
        <v>1230.4346847203217</v>
      </c>
      <c r="D97" s="27">
        <v>1</v>
      </c>
      <c r="E97" s="27">
        <v>1</v>
      </c>
      <c r="F97" s="27">
        <v>1</v>
      </c>
      <c r="G97" s="27">
        <v>-29.699570461892339</v>
      </c>
      <c r="H97" s="27">
        <v>4</v>
      </c>
      <c r="I97" s="27">
        <v>4</v>
      </c>
      <c r="J97" s="27">
        <v>1</v>
      </c>
      <c r="K97" s="27">
        <f t="shared" si="3"/>
        <v>-31.699570461892336</v>
      </c>
      <c r="L97" s="27">
        <f t="shared" si="4"/>
        <v>-39004.250987048115</v>
      </c>
      <c r="M97" s="27">
        <v>0</v>
      </c>
      <c r="N97" s="27">
        <v>0</v>
      </c>
      <c r="O97" s="27">
        <v>14992.39</v>
      </c>
      <c r="P97" s="27">
        <f>O97+N97+M97+1</f>
        <v>14993.39</v>
      </c>
      <c r="Q97" s="27">
        <f>L97/P97</f>
        <v>-2.6014297625185576</v>
      </c>
      <c r="R97" s="27">
        <f t="shared" si="5"/>
        <v>-1.1105916236577801E-2</v>
      </c>
    </row>
    <row r="98" spans="1:18" x14ac:dyDescent="0.25">
      <c r="A98" s="27" t="s">
        <v>295</v>
      </c>
      <c r="B98" s="27" t="s">
        <v>296</v>
      </c>
      <c r="C98" s="27">
        <v>1633.3843350549794</v>
      </c>
      <c r="D98" s="27">
        <v>1</v>
      </c>
      <c r="E98" s="27">
        <v>1</v>
      </c>
      <c r="F98" s="27">
        <v>1</v>
      </c>
      <c r="G98" s="27">
        <v>28.214487025689529</v>
      </c>
      <c r="H98" s="27">
        <v>0</v>
      </c>
      <c r="I98" s="27">
        <v>1</v>
      </c>
      <c r="J98" s="27">
        <v>1</v>
      </c>
      <c r="K98" s="27">
        <f t="shared" si="3"/>
        <v>41.214487025689529</v>
      </c>
      <c r="L98" s="27">
        <f t="shared" si="4"/>
        <v>67319.097485087972</v>
      </c>
      <c r="M98" s="27">
        <v>0</v>
      </c>
      <c r="N98" s="27">
        <v>0</v>
      </c>
      <c r="O98" s="27">
        <v>10168.99</v>
      </c>
      <c r="P98" s="27">
        <f>O98+N98+M98+1</f>
        <v>10169.99</v>
      </c>
      <c r="Q98" s="27">
        <f>L98/P98</f>
        <v>6.6193867924243754</v>
      </c>
      <c r="R98" s="27">
        <f t="shared" si="5"/>
        <v>2.825921203538552E-2</v>
      </c>
    </row>
    <row r="99" spans="1:18" x14ac:dyDescent="0.25">
      <c r="A99" s="27" t="s">
        <v>225</v>
      </c>
      <c r="B99" s="27" t="s">
        <v>226</v>
      </c>
      <c r="C99" s="27">
        <v>4195.8698529182439</v>
      </c>
      <c r="D99" s="27">
        <v>2</v>
      </c>
      <c r="E99" s="27">
        <v>1</v>
      </c>
      <c r="F99" s="27">
        <v>1</v>
      </c>
      <c r="G99" s="27">
        <v>50.020383775783259</v>
      </c>
      <c r="H99" s="27">
        <v>4</v>
      </c>
      <c r="I99" s="27">
        <v>4</v>
      </c>
      <c r="J99" s="27">
        <v>0</v>
      </c>
      <c r="K99" s="27">
        <f t="shared" si="3"/>
        <v>52.020383775783259</v>
      </c>
      <c r="L99" s="27">
        <f t="shared" si="4"/>
        <v>218270.76002204631</v>
      </c>
      <c r="M99" s="27">
        <v>0</v>
      </c>
      <c r="N99" s="27">
        <v>0</v>
      </c>
      <c r="O99" s="27">
        <v>9696.4380000000001</v>
      </c>
      <c r="P99" s="27">
        <f>O99+N99+M99+1</f>
        <v>9697.4380000000001</v>
      </c>
      <c r="Q99" s="27">
        <f>L99/P99</f>
        <v>22.508085127437401</v>
      </c>
      <c r="R99" s="27">
        <f t="shared" si="5"/>
        <v>9.6090585136180143E-2</v>
      </c>
    </row>
    <row r="100" spans="1:18" x14ac:dyDescent="0.25">
      <c r="A100" s="27" t="s">
        <v>285</v>
      </c>
      <c r="B100" s="27" t="s">
        <v>286</v>
      </c>
      <c r="C100" s="27">
        <v>396.16977279244946</v>
      </c>
      <c r="D100" s="27">
        <v>1</v>
      </c>
      <c r="E100" s="27">
        <v>0</v>
      </c>
      <c r="F100" s="27">
        <v>1</v>
      </c>
      <c r="G100" s="27">
        <v>185.58471832293188</v>
      </c>
      <c r="H100" s="27">
        <v>1</v>
      </c>
      <c r="I100" s="27">
        <v>1</v>
      </c>
      <c r="J100" s="27">
        <v>1</v>
      </c>
      <c r="K100" s="27">
        <f t="shared" si="3"/>
        <v>194.58471832293188</v>
      </c>
      <c r="L100" s="27">
        <f t="shared" si="4"/>
        <v>77088.583646878702</v>
      </c>
      <c r="M100" s="27">
        <v>0</v>
      </c>
      <c r="N100" s="27">
        <v>0</v>
      </c>
      <c r="O100" s="27">
        <v>16644.240000000002</v>
      </c>
      <c r="P100" s="27">
        <f>O100+N100+M100+1</f>
        <v>16645.240000000002</v>
      </c>
      <c r="Q100" s="27">
        <f>L100/P100</f>
        <v>4.6312689782111098</v>
      </c>
      <c r="R100" s="27">
        <f t="shared" si="5"/>
        <v>1.9771621775895223E-2</v>
      </c>
    </row>
    <row r="101" spans="1:18" x14ac:dyDescent="0.25">
      <c r="A101" s="27" t="s">
        <v>247</v>
      </c>
      <c r="B101" s="27" t="s">
        <v>248</v>
      </c>
      <c r="C101" s="27">
        <v>1350.5872226616414</v>
      </c>
      <c r="D101" s="27">
        <v>1</v>
      </c>
      <c r="E101" s="27">
        <v>1</v>
      </c>
      <c r="F101" s="27">
        <v>1</v>
      </c>
      <c r="G101" s="27">
        <v>59.197271521339111</v>
      </c>
      <c r="H101" s="27">
        <v>4</v>
      </c>
      <c r="I101" s="27">
        <v>4</v>
      </c>
      <c r="J101" s="27">
        <v>0</v>
      </c>
      <c r="K101" s="27">
        <f t="shared" si="3"/>
        <v>58.197271521339104</v>
      </c>
      <c r="L101" s="27">
        <f t="shared" si="4"/>
        <v>78600.491310490819</v>
      </c>
      <c r="M101" s="27">
        <v>0</v>
      </c>
      <c r="N101" s="27">
        <v>0</v>
      </c>
      <c r="O101" s="27">
        <v>13914.87</v>
      </c>
      <c r="P101" s="27">
        <f>O101+N101+M101+1</f>
        <v>13915.87</v>
      </c>
      <c r="Q101" s="27">
        <f>L101/P101</f>
        <v>5.6482628330453517</v>
      </c>
      <c r="R101" s="27">
        <f t="shared" si="5"/>
        <v>2.4113329834916045E-2</v>
      </c>
    </row>
    <row r="102" spans="1:18" x14ac:dyDescent="0.25">
      <c r="A102" s="27" t="s">
        <v>369</v>
      </c>
      <c r="B102" s="27" t="s">
        <v>370</v>
      </c>
      <c r="C102" s="27">
        <v>295.39319871993945</v>
      </c>
      <c r="D102" s="27">
        <v>1</v>
      </c>
      <c r="E102" s="27">
        <v>1</v>
      </c>
      <c r="F102" s="27">
        <v>1</v>
      </c>
      <c r="G102" s="27">
        <v>6.9085548361750915</v>
      </c>
      <c r="H102" s="27">
        <v>4</v>
      </c>
      <c r="I102" s="27">
        <v>4</v>
      </c>
      <c r="J102" s="27">
        <v>0</v>
      </c>
      <c r="K102" s="27">
        <f t="shared" si="3"/>
        <v>5.9085548361750924</v>
      </c>
      <c r="L102" s="27">
        <f t="shared" si="4"/>
        <v>1745.3469128699282</v>
      </c>
      <c r="M102" s="27">
        <v>0</v>
      </c>
      <c r="N102" s="27">
        <v>0</v>
      </c>
      <c r="O102" s="27">
        <v>15941.6</v>
      </c>
      <c r="P102" s="27">
        <f>O102+N102+M102+1</f>
        <v>15942.6</v>
      </c>
      <c r="Q102" s="27">
        <f>L102/P102</f>
        <v>0.10947693054269242</v>
      </c>
      <c r="R102" s="27">
        <f t="shared" si="5"/>
        <v>4.6737437925968784E-4</v>
      </c>
    </row>
    <row r="103" spans="1:18" x14ac:dyDescent="0.25">
      <c r="A103" s="27" t="s">
        <v>315</v>
      </c>
      <c r="B103" s="27" t="s">
        <v>316</v>
      </c>
      <c r="C103" s="27">
        <v>1131.147694625266</v>
      </c>
      <c r="D103" s="27">
        <v>2</v>
      </c>
      <c r="E103" s="27">
        <v>2</v>
      </c>
      <c r="F103" s="27">
        <v>1</v>
      </c>
      <c r="G103" s="27">
        <v>19.199834841959429</v>
      </c>
      <c r="H103" s="27">
        <v>4</v>
      </c>
      <c r="I103" s="27">
        <v>4</v>
      </c>
      <c r="J103" s="27">
        <v>1</v>
      </c>
      <c r="K103" s="27">
        <f t="shared" si="3"/>
        <v>21.199834841959429</v>
      </c>
      <c r="L103" s="27">
        <f t="shared" si="4"/>
        <v>23980.144307918799</v>
      </c>
      <c r="M103" s="27">
        <v>1</v>
      </c>
      <c r="N103" s="27">
        <v>0</v>
      </c>
      <c r="O103" s="27">
        <v>15205.16</v>
      </c>
      <c r="P103" s="27">
        <f>O103+N103+M103+1</f>
        <v>15207.16</v>
      </c>
      <c r="Q103" s="27">
        <f>L103/P103</f>
        <v>1.5768982708091976</v>
      </c>
      <c r="R103" s="27">
        <f t="shared" si="5"/>
        <v>6.7320288102863573E-3</v>
      </c>
    </row>
    <row r="104" spans="1:18" x14ac:dyDescent="0.25">
      <c r="A104" s="27" t="s">
        <v>171</v>
      </c>
      <c r="B104" s="27" t="s">
        <v>172</v>
      </c>
      <c r="C104" s="27">
        <v>16225.659987152772</v>
      </c>
      <c r="D104" s="27">
        <v>3</v>
      </c>
      <c r="E104" s="27">
        <v>1</v>
      </c>
      <c r="F104" s="27">
        <v>1</v>
      </c>
      <c r="G104" s="27">
        <v>32.584404924050475</v>
      </c>
      <c r="H104" s="27">
        <v>3</v>
      </c>
      <c r="I104" s="27">
        <v>3</v>
      </c>
      <c r="J104" s="27">
        <v>0</v>
      </c>
      <c r="K104" s="27">
        <f t="shared" si="3"/>
        <v>41.584404924050475</v>
      </c>
      <c r="L104" s="27">
        <f t="shared" si="4"/>
        <v>674734.41506572452</v>
      </c>
      <c r="M104" s="27">
        <v>0</v>
      </c>
      <c r="N104" s="27">
        <v>0</v>
      </c>
      <c r="O104" s="27">
        <v>11549.48</v>
      </c>
      <c r="P104" s="27">
        <f>O104+N104+M104+1</f>
        <v>11550.48</v>
      </c>
      <c r="Q104" s="27">
        <f>L104/P104</f>
        <v>58.416136391364219</v>
      </c>
      <c r="R104" s="27">
        <f t="shared" si="5"/>
        <v>0.24938775091082904</v>
      </c>
    </row>
    <row r="105" spans="1:18" x14ac:dyDescent="0.25">
      <c r="A105" s="27" t="s">
        <v>191</v>
      </c>
      <c r="B105" s="27" t="s">
        <v>192</v>
      </c>
      <c r="C105" s="27">
        <v>6142.9479658841119</v>
      </c>
      <c r="D105" s="27">
        <v>1</v>
      </c>
      <c r="E105" s="27">
        <v>1</v>
      </c>
      <c r="F105" s="27">
        <v>1</v>
      </c>
      <c r="G105" s="27">
        <v>82.310236050734076</v>
      </c>
      <c r="H105" s="27">
        <v>4</v>
      </c>
      <c r="I105" s="27">
        <v>4</v>
      </c>
      <c r="J105" s="27">
        <v>1</v>
      </c>
      <c r="K105" s="27">
        <f t="shared" si="3"/>
        <v>80.310236050734076</v>
      </c>
      <c r="L105" s="27">
        <f t="shared" si="4"/>
        <v>493341.60118752974</v>
      </c>
      <c r="M105" s="27">
        <v>0</v>
      </c>
      <c r="N105" s="27">
        <v>0</v>
      </c>
      <c r="O105" s="27">
        <v>14303.46</v>
      </c>
      <c r="P105" s="27">
        <f>O105+N105+M105+1</f>
        <v>14304.46</v>
      </c>
      <c r="Q105" s="27">
        <f>L105/P105</f>
        <v>34.488656068633823</v>
      </c>
      <c r="R105" s="27">
        <f t="shared" si="5"/>
        <v>0.14723754257334309</v>
      </c>
    </row>
    <row r="106" spans="1:18" x14ac:dyDescent="0.25">
      <c r="A106" s="27" t="s">
        <v>239</v>
      </c>
      <c r="B106" s="27" t="s">
        <v>240</v>
      </c>
      <c r="C106" s="27">
        <v>992.65840623342922</v>
      </c>
      <c r="D106" s="27">
        <v>2</v>
      </c>
      <c r="E106" s="27">
        <v>1</v>
      </c>
      <c r="F106" s="27">
        <v>1</v>
      </c>
      <c r="G106" s="27">
        <v>22.446879047016274</v>
      </c>
      <c r="H106" s="27">
        <v>4</v>
      </c>
      <c r="I106" s="27">
        <v>4</v>
      </c>
      <c r="J106" s="27">
        <v>0</v>
      </c>
      <c r="K106" s="27">
        <f t="shared" si="3"/>
        <v>24.446879047016274</v>
      </c>
      <c r="L106" s="27">
        <f t="shared" si="4"/>
        <v>24267.39999219259</v>
      </c>
      <c r="M106" s="27">
        <v>1</v>
      </c>
      <c r="N106" s="27">
        <v>1</v>
      </c>
      <c r="O106" s="27">
        <v>2878.8130000000001</v>
      </c>
      <c r="P106" s="27">
        <f>O106+N106+M106+1</f>
        <v>2881.8130000000001</v>
      </c>
      <c r="Q106" s="27">
        <f>L106/P106</f>
        <v>8.4208794922476198</v>
      </c>
      <c r="R106" s="27">
        <f t="shared" si="5"/>
        <v>3.595007008325897E-2</v>
      </c>
    </row>
    <row r="107" spans="1:18" x14ac:dyDescent="0.25">
      <c r="A107" s="27" t="s">
        <v>293</v>
      </c>
      <c r="B107" s="27" t="s">
        <v>294</v>
      </c>
      <c r="C107" s="27">
        <v>2312.2053563849895</v>
      </c>
      <c r="D107" s="27">
        <v>1</v>
      </c>
      <c r="E107" s="27">
        <v>1</v>
      </c>
      <c r="F107" s="27">
        <v>1</v>
      </c>
      <c r="G107" s="27">
        <v>17.25914720499917</v>
      </c>
      <c r="H107" s="27">
        <v>4</v>
      </c>
      <c r="I107" s="27">
        <v>4</v>
      </c>
      <c r="J107" s="27">
        <v>1</v>
      </c>
      <c r="K107" s="27">
        <f t="shared" si="3"/>
        <v>15.25914720499917</v>
      </c>
      <c r="L107" s="27">
        <f t="shared" si="4"/>
        <v>35282.28190126612</v>
      </c>
      <c r="M107" s="27">
        <v>0</v>
      </c>
      <c r="N107" s="27">
        <v>0</v>
      </c>
      <c r="O107" s="27">
        <v>12727.53</v>
      </c>
      <c r="P107" s="27">
        <f>O107+N107+M107+1</f>
        <v>12728.53</v>
      </c>
      <c r="Q107" s="27">
        <f>L107/P107</f>
        <v>2.7719054675807904</v>
      </c>
      <c r="R107" s="27">
        <f t="shared" si="5"/>
        <v>1.183370405851758E-2</v>
      </c>
    </row>
    <row r="108" spans="1:18" x14ac:dyDescent="0.25">
      <c r="A108" s="27" t="s">
        <v>257</v>
      </c>
      <c r="B108" s="27" t="s">
        <v>258</v>
      </c>
      <c r="C108" s="27">
        <v>3611.2504308907842</v>
      </c>
      <c r="D108" s="27">
        <v>1</v>
      </c>
      <c r="E108" s="27">
        <v>1</v>
      </c>
      <c r="F108" s="27">
        <v>1</v>
      </c>
      <c r="G108" s="27">
        <v>16.877734249661533</v>
      </c>
      <c r="H108" s="27">
        <v>4</v>
      </c>
      <c r="I108" s="27">
        <v>4</v>
      </c>
      <c r="J108" s="27">
        <v>0</v>
      </c>
      <c r="K108" s="27">
        <f t="shared" si="3"/>
        <v>15.877734249661533</v>
      </c>
      <c r="L108" s="27">
        <f t="shared" si="4"/>
        <v>57338.474650659569</v>
      </c>
      <c r="M108" s="27">
        <v>0</v>
      </c>
      <c r="N108" s="27">
        <v>0</v>
      </c>
      <c r="O108" s="27">
        <v>12861.16</v>
      </c>
      <c r="P108" s="27">
        <f>O108+N108+M108+1</f>
        <v>12862.16</v>
      </c>
      <c r="Q108" s="27">
        <f>L108/P108</f>
        <v>4.4579195602184676</v>
      </c>
      <c r="R108" s="27">
        <f t="shared" si="5"/>
        <v>1.9031565617691697E-2</v>
      </c>
    </row>
    <row r="109" spans="1:18" x14ac:dyDescent="0.25">
      <c r="A109" s="27" t="s">
        <v>231</v>
      </c>
      <c r="B109" s="27" t="s">
        <v>232</v>
      </c>
      <c r="C109" s="27">
        <v>1678.8523092786545</v>
      </c>
      <c r="D109" s="27">
        <v>3</v>
      </c>
      <c r="E109" s="27">
        <v>2</v>
      </c>
      <c r="F109" s="27">
        <v>1</v>
      </c>
      <c r="G109" s="27">
        <v>48.345773746757466</v>
      </c>
      <c r="H109" s="27">
        <v>4</v>
      </c>
      <c r="I109" s="27">
        <v>4</v>
      </c>
      <c r="J109" s="27">
        <v>1</v>
      </c>
      <c r="K109" s="27">
        <f t="shared" si="3"/>
        <v>53.345773746757466</v>
      </c>
      <c r="L109" s="27">
        <f t="shared" si="4"/>
        <v>89559.675445000394</v>
      </c>
      <c r="M109" s="27">
        <v>1</v>
      </c>
      <c r="N109" s="27">
        <v>0</v>
      </c>
      <c r="O109" s="27">
        <v>6300.2820000000002</v>
      </c>
      <c r="P109" s="27">
        <f>O109+N109+M109+1</f>
        <v>6302.2820000000002</v>
      </c>
      <c r="Q109" s="27">
        <f>L109/P109</f>
        <v>14.210674077262869</v>
      </c>
      <c r="R109" s="27">
        <f t="shared" si="5"/>
        <v>6.0667621413923574E-2</v>
      </c>
    </row>
    <row r="110" spans="1:18" x14ac:dyDescent="0.25">
      <c r="A110" s="27" t="s">
        <v>203</v>
      </c>
      <c r="B110" s="27" t="s">
        <v>204</v>
      </c>
      <c r="C110" s="27">
        <v>11247.551481133403</v>
      </c>
      <c r="D110" s="27">
        <v>1</v>
      </c>
      <c r="E110" s="27">
        <v>1</v>
      </c>
      <c r="F110" s="27">
        <v>2</v>
      </c>
      <c r="G110" s="27">
        <v>47.836275344990156</v>
      </c>
      <c r="H110" s="27">
        <v>3</v>
      </c>
      <c r="I110" s="27">
        <v>3</v>
      </c>
      <c r="J110" s="27">
        <v>1</v>
      </c>
      <c r="K110" s="27">
        <f t="shared" si="3"/>
        <v>50.836275344990156</v>
      </c>
      <c r="L110" s="27">
        <f t="shared" si="4"/>
        <v>571783.62405184959</v>
      </c>
      <c r="M110" s="27">
        <v>0</v>
      </c>
      <c r="N110" s="27">
        <v>0</v>
      </c>
      <c r="O110" s="27">
        <v>15575.86</v>
      </c>
      <c r="P110" s="27">
        <f>O110+N110+M110+1</f>
        <v>15576.86</v>
      </c>
      <c r="Q110" s="27">
        <f>L110/P110</f>
        <v>36.707245494396787</v>
      </c>
      <c r="R110" s="27">
        <f t="shared" si="5"/>
        <v>0.15670905269477192</v>
      </c>
    </row>
    <row r="111" spans="1:18" x14ac:dyDescent="0.25">
      <c r="A111" s="27" t="s">
        <v>137</v>
      </c>
      <c r="B111" s="27" t="s">
        <v>138</v>
      </c>
      <c r="C111" s="27">
        <v>22780.056243530016</v>
      </c>
      <c r="D111" s="27">
        <v>1</v>
      </c>
      <c r="E111" s="27">
        <v>1</v>
      </c>
      <c r="F111" s="27">
        <v>1</v>
      </c>
      <c r="G111" s="27">
        <v>162.96332601384756</v>
      </c>
      <c r="H111" s="27">
        <v>2</v>
      </c>
      <c r="I111" s="27">
        <v>2</v>
      </c>
      <c r="J111" s="27">
        <v>0</v>
      </c>
      <c r="K111" s="27">
        <f t="shared" si="3"/>
        <v>169.96332601384756</v>
      </c>
      <c r="L111" s="27">
        <f t="shared" si="4"/>
        <v>3871774.125932876</v>
      </c>
      <c r="M111" s="27">
        <v>0</v>
      </c>
      <c r="N111" s="27">
        <v>0</v>
      </c>
      <c r="O111" s="27">
        <v>18069.91</v>
      </c>
      <c r="P111" s="27">
        <f>O111+N111+M111+1</f>
        <v>18070.91</v>
      </c>
      <c r="Q111" s="27">
        <f>L111/P111</f>
        <v>214.25451877812884</v>
      </c>
      <c r="R111" s="27">
        <f t="shared" si="5"/>
        <v>0.9146865209055246</v>
      </c>
    </row>
    <row r="112" spans="1:18" x14ac:dyDescent="0.25">
      <c r="A112" s="27" t="s">
        <v>129</v>
      </c>
      <c r="B112" s="27" t="s">
        <v>130</v>
      </c>
      <c r="C112" s="27">
        <v>67612.494040983671</v>
      </c>
      <c r="D112" s="27">
        <v>1</v>
      </c>
      <c r="E112" s="27">
        <v>1</v>
      </c>
      <c r="F112" s="27">
        <v>1</v>
      </c>
      <c r="G112" s="27">
        <v>50.724960020954533</v>
      </c>
      <c r="H112" s="27">
        <v>2</v>
      </c>
      <c r="I112" s="27">
        <v>2</v>
      </c>
      <c r="J112" s="27">
        <v>0</v>
      </c>
      <c r="K112" s="27">
        <f t="shared" si="3"/>
        <v>57.724960020954533</v>
      </c>
      <c r="L112" s="27">
        <f t="shared" si="4"/>
        <v>3902928.515432809</v>
      </c>
      <c r="M112" s="27">
        <v>0</v>
      </c>
      <c r="N112" s="27">
        <v>0</v>
      </c>
      <c r="O112" s="27">
        <v>12257.15</v>
      </c>
      <c r="P112" s="27">
        <f>O112+N112+M112+1</f>
        <v>12258.15</v>
      </c>
      <c r="Q112" s="27">
        <f>L112/P112</f>
        <v>318.39457955995067</v>
      </c>
      <c r="R112" s="27">
        <f t="shared" si="5"/>
        <v>1.3592769567415885</v>
      </c>
    </row>
    <row r="113" spans="1:18" x14ac:dyDescent="0.25">
      <c r="A113" s="27" t="s">
        <v>251</v>
      </c>
      <c r="B113" s="27" t="s">
        <v>252</v>
      </c>
      <c r="C113" s="27">
        <v>9101.2567060889305</v>
      </c>
      <c r="D113" s="27">
        <v>1</v>
      </c>
      <c r="E113" s="27">
        <v>2</v>
      </c>
      <c r="F113" s="27">
        <v>1</v>
      </c>
      <c r="G113" s="27">
        <v>25.466867075837545</v>
      </c>
      <c r="H113" s="27">
        <v>4</v>
      </c>
      <c r="I113" s="27">
        <v>4</v>
      </c>
      <c r="J113" s="27">
        <v>1</v>
      </c>
      <c r="K113" s="27">
        <f t="shared" si="3"/>
        <v>24.466867075837545</v>
      </c>
      <c r="L113" s="27">
        <f t="shared" si="4"/>
        <v>222679.2380509529</v>
      </c>
      <c r="M113" s="27">
        <v>0</v>
      </c>
      <c r="N113" s="27">
        <v>0</v>
      </c>
      <c r="O113" s="27">
        <v>14491.46</v>
      </c>
      <c r="P113" s="27">
        <f>O113+N113+M113+1</f>
        <v>14492.46</v>
      </c>
      <c r="Q113" s="27">
        <f>L113/P113</f>
        <v>15.365178724036701</v>
      </c>
      <c r="R113" s="27">
        <f t="shared" si="5"/>
        <v>6.5596384852609171E-2</v>
      </c>
    </row>
    <row r="114" spans="1:18" x14ac:dyDescent="0.25">
      <c r="A114" s="27" t="s">
        <v>193</v>
      </c>
      <c r="B114" s="27" t="s">
        <v>194</v>
      </c>
      <c r="C114" s="27">
        <v>3130.3525975231896</v>
      </c>
      <c r="D114" s="27">
        <v>2</v>
      </c>
      <c r="E114" s="27">
        <v>1</v>
      </c>
      <c r="F114" s="27">
        <v>1</v>
      </c>
      <c r="G114" s="27">
        <v>61.567035667225412</v>
      </c>
      <c r="H114" s="27">
        <v>3</v>
      </c>
      <c r="I114" s="27">
        <v>3</v>
      </c>
      <c r="J114" s="27">
        <v>1</v>
      </c>
      <c r="K114" s="27">
        <f t="shared" si="3"/>
        <v>66.567035667225412</v>
      </c>
      <c r="L114" s="27">
        <f t="shared" si="4"/>
        <v>208378.29301031787</v>
      </c>
      <c r="M114" s="27">
        <v>1</v>
      </c>
      <c r="N114" s="27">
        <v>0</v>
      </c>
      <c r="O114" s="27">
        <v>3294.84</v>
      </c>
      <c r="P114" s="27">
        <f>O114+N114+M114+1</f>
        <v>3296.84</v>
      </c>
      <c r="Q114" s="27">
        <f>L114/P114</f>
        <v>63.205461293334785</v>
      </c>
      <c r="R114" s="27">
        <f t="shared" si="5"/>
        <v>0.26983413849253562</v>
      </c>
    </row>
    <row r="115" spans="1:18" x14ac:dyDescent="0.25">
      <c r="A115" s="27" t="s">
        <v>177</v>
      </c>
      <c r="B115" s="27" t="s">
        <v>178</v>
      </c>
      <c r="C115" s="27">
        <v>15947.405786423913</v>
      </c>
      <c r="D115" s="27">
        <v>1</v>
      </c>
      <c r="E115" s="27">
        <v>1</v>
      </c>
      <c r="F115" s="27">
        <v>1</v>
      </c>
      <c r="G115" s="27">
        <v>16.103113366653261</v>
      </c>
      <c r="H115" s="27">
        <v>4</v>
      </c>
      <c r="I115" s="27">
        <v>4</v>
      </c>
      <c r="J115" s="27">
        <v>1</v>
      </c>
      <c r="K115" s="27">
        <f t="shared" si="3"/>
        <v>14.103113366653261</v>
      </c>
      <c r="L115" s="27">
        <f t="shared" si="4"/>
        <v>224908.07170995866</v>
      </c>
      <c r="M115" s="27">
        <v>0</v>
      </c>
      <c r="N115" s="27">
        <v>0</v>
      </c>
      <c r="O115" s="27">
        <v>12640.23</v>
      </c>
      <c r="P115" s="27">
        <f>O115+N115+M115+1</f>
        <v>12641.23</v>
      </c>
      <c r="Q115" s="27">
        <f>L115/P115</f>
        <v>17.791628797985535</v>
      </c>
      <c r="R115" s="27">
        <f t="shared" si="5"/>
        <v>7.5955285047332954E-2</v>
      </c>
    </row>
    <row r="116" spans="1:18" x14ac:dyDescent="0.25">
      <c r="A116" s="27" t="s">
        <v>321</v>
      </c>
      <c r="B116" s="27" t="s">
        <v>322</v>
      </c>
      <c r="C116" s="27">
        <v>948.50675918388481</v>
      </c>
      <c r="D116" s="27">
        <v>1</v>
      </c>
      <c r="E116" s="27">
        <v>1</v>
      </c>
      <c r="F116" s="27">
        <v>1</v>
      </c>
      <c r="G116" s="27">
        <v>24.470289885308919</v>
      </c>
      <c r="H116" s="27">
        <v>4</v>
      </c>
      <c r="I116" s="27">
        <v>4</v>
      </c>
      <c r="J116" s="27">
        <v>1</v>
      </c>
      <c r="K116" s="27">
        <f t="shared" si="3"/>
        <v>22.470289885308919</v>
      </c>
      <c r="L116" s="27">
        <f t="shared" si="4"/>
        <v>21313.221837036788</v>
      </c>
      <c r="M116" s="27">
        <v>0</v>
      </c>
      <c r="N116" s="27">
        <v>0</v>
      </c>
      <c r="O116" s="27">
        <v>17371.34</v>
      </c>
      <c r="P116" s="27">
        <f>O116+N116+M116+1</f>
        <v>17372.34</v>
      </c>
      <c r="Q116" s="27">
        <f>L116/P116</f>
        <v>1.2268480721098476</v>
      </c>
      <c r="R116" s="27">
        <f t="shared" si="5"/>
        <v>5.2376089949350427E-3</v>
      </c>
    </row>
    <row r="117" spans="1:18" x14ac:dyDescent="0.25">
      <c r="A117" s="27" t="s">
        <v>141</v>
      </c>
      <c r="B117" s="27" t="s">
        <v>142</v>
      </c>
      <c r="C117" s="27">
        <v>12155.701660946668</v>
      </c>
      <c r="D117" s="27">
        <v>2</v>
      </c>
      <c r="E117" s="27">
        <v>1</v>
      </c>
      <c r="F117" s="27">
        <v>1</v>
      </c>
      <c r="G117" s="27">
        <v>77.645700742236841</v>
      </c>
      <c r="H117" s="27">
        <v>3</v>
      </c>
      <c r="I117" s="27">
        <v>3</v>
      </c>
      <c r="J117" s="27">
        <v>1</v>
      </c>
      <c r="K117" s="27">
        <f t="shared" si="3"/>
        <v>82.645700742236841</v>
      </c>
      <c r="L117" s="27">
        <f t="shared" si="4"/>
        <v>1004616.4817825096</v>
      </c>
      <c r="M117" s="27">
        <v>1</v>
      </c>
      <c r="N117" s="27">
        <v>0</v>
      </c>
      <c r="O117" s="27">
        <v>10050.98</v>
      </c>
      <c r="P117" s="27">
        <f>O117+N117+M117+1</f>
        <v>10052.98</v>
      </c>
      <c r="Q117" s="27">
        <f>L117/P117</f>
        <v>99.932207343743812</v>
      </c>
      <c r="R117" s="27">
        <f t="shared" si="5"/>
        <v>0.42662644215366419</v>
      </c>
    </row>
    <row r="118" spans="1:18" x14ac:dyDescent="0.25">
      <c r="A118" s="27" t="s">
        <v>337</v>
      </c>
      <c r="B118" s="27" t="s">
        <v>338</v>
      </c>
      <c r="C118" s="27">
        <v>400.38093706487871</v>
      </c>
      <c r="D118" s="27">
        <v>2</v>
      </c>
      <c r="E118" s="27">
        <v>1</v>
      </c>
      <c r="F118" s="27">
        <v>1</v>
      </c>
      <c r="G118" s="27">
        <v>8.6097987704546153</v>
      </c>
      <c r="H118" s="27">
        <v>4</v>
      </c>
      <c r="I118" s="27">
        <v>4</v>
      </c>
      <c r="J118" s="27">
        <v>0</v>
      </c>
      <c r="K118" s="27">
        <f t="shared" si="3"/>
        <v>10.609798770454617</v>
      </c>
      <c r="L118" s="27">
        <f t="shared" si="4"/>
        <v>4247.961173784418</v>
      </c>
      <c r="M118" s="27">
        <v>1</v>
      </c>
      <c r="N118" s="27">
        <v>0</v>
      </c>
      <c r="O118" s="27">
        <v>16555.27</v>
      </c>
      <c r="P118" s="27">
        <f>O118+N118+M118+1</f>
        <v>16557.27</v>
      </c>
      <c r="Q118" s="27">
        <f>L118/P118</f>
        <v>0.25656169004820345</v>
      </c>
      <c r="R118" s="27">
        <f t="shared" si="5"/>
        <v>1.0953025448711719E-3</v>
      </c>
    </row>
    <row r="119" spans="1:18" x14ac:dyDescent="0.25">
      <c r="A119" s="27" t="s">
        <v>103</v>
      </c>
      <c r="B119" s="27" t="s">
        <v>104</v>
      </c>
      <c r="C119" s="27">
        <v>39223.529863682525</v>
      </c>
      <c r="D119" s="27">
        <v>2</v>
      </c>
      <c r="E119" s="27">
        <v>0</v>
      </c>
      <c r="F119" s="27">
        <v>1</v>
      </c>
      <c r="G119" s="27">
        <v>68.599423852109751</v>
      </c>
      <c r="H119" s="27">
        <v>1</v>
      </c>
      <c r="I119" s="27">
        <v>1</v>
      </c>
      <c r="J119" s="27">
        <v>1</v>
      </c>
      <c r="K119" s="27">
        <f t="shared" si="3"/>
        <v>80.599423852109751</v>
      </c>
      <c r="L119" s="27">
        <f t="shared" si="4"/>
        <v>3161393.9084588327</v>
      </c>
      <c r="M119" s="27">
        <v>1</v>
      </c>
      <c r="N119" s="27">
        <v>0</v>
      </c>
      <c r="O119" s="27">
        <v>6217.6660000000002</v>
      </c>
      <c r="P119" s="27">
        <f>O119+N119+M119+1</f>
        <v>6219.6660000000002</v>
      </c>
      <c r="Q119" s="27">
        <f>L119/P119</f>
        <v>508.28998027528047</v>
      </c>
      <c r="R119" s="27">
        <f t="shared" si="5"/>
        <v>2.1699705393405861</v>
      </c>
    </row>
    <row r="120" spans="1:18" x14ac:dyDescent="0.25">
      <c r="A120" s="27" t="s">
        <v>187</v>
      </c>
      <c r="B120" s="27" t="s">
        <v>188</v>
      </c>
      <c r="C120" s="27">
        <v>16006.880759117952</v>
      </c>
      <c r="D120" s="27">
        <v>1</v>
      </c>
      <c r="E120" s="27">
        <v>1</v>
      </c>
      <c r="F120" s="27">
        <v>1</v>
      </c>
      <c r="G120" s="27">
        <v>1.7078194209485489</v>
      </c>
      <c r="H120" s="27">
        <v>3</v>
      </c>
      <c r="I120" s="27">
        <v>3</v>
      </c>
      <c r="J120" s="27">
        <v>1</v>
      </c>
      <c r="K120" s="27">
        <f t="shared" si="3"/>
        <v>3.7078194209485487</v>
      </c>
      <c r="L120" s="27">
        <f t="shared" si="4"/>
        <v>59350.623347465189</v>
      </c>
      <c r="M120" s="27">
        <v>0</v>
      </c>
      <c r="N120" s="27">
        <v>0</v>
      </c>
      <c r="O120" s="27">
        <v>15872.67</v>
      </c>
      <c r="P120" s="27">
        <f>O120+N120+M120+1</f>
        <v>15873.67</v>
      </c>
      <c r="Q120" s="27">
        <f>L120/P120</f>
        <v>3.7389351893711531</v>
      </c>
      <c r="R120" s="27">
        <f t="shared" si="5"/>
        <v>1.5962107309385014E-2</v>
      </c>
    </row>
    <row r="121" spans="1:18" x14ac:dyDescent="0.25">
      <c r="A121" s="27" t="s">
        <v>169</v>
      </c>
      <c r="B121" s="27" t="s">
        <v>170</v>
      </c>
      <c r="C121" s="27">
        <v>23841.323887442304</v>
      </c>
      <c r="D121" s="27">
        <v>1</v>
      </c>
      <c r="E121" s="27">
        <v>1</v>
      </c>
      <c r="F121" s="27">
        <v>1</v>
      </c>
      <c r="G121" s="27">
        <v>80.757525759118806</v>
      </c>
      <c r="H121" s="27">
        <v>2</v>
      </c>
      <c r="I121" s="27">
        <v>2</v>
      </c>
      <c r="J121" s="27">
        <v>1</v>
      </c>
      <c r="K121" s="27">
        <f t="shared" si="3"/>
        <v>86.757525759118806</v>
      </c>
      <c r="L121" s="27">
        <f t="shared" si="4"/>
        <v>2068414.2712962702</v>
      </c>
      <c r="M121" s="27">
        <v>0</v>
      </c>
      <c r="N121" s="27">
        <v>0</v>
      </c>
      <c r="O121" s="27">
        <v>16081.15</v>
      </c>
      <c r="P121" s="27">
        <f>O121+N121+M121+1</f>
        <v>16082.15</v>
      </c>
      <c r="Q121" s="27">
        <f>L121/P121</f>
        <v>128.61553158602987</v>
      </c>
      <c r="R121" s="27">
        <f t="shared" si="5"/>
        <v>0.5490801024489258</v>
      </c>
    </row>
    <row r="122" spans="1:18" x14ac:dyDescent="0.25">
      <c r="A122" s="27" t="s">
        <v>227</v>
      </c>
      <c r="B122" s="27" t="s">
        <v>228</v>
      </c>
      <c r="C122" s="27">
        <v>1048.7714859721568</v>
      </c>
      <c r="D122" s="27">
        <v>2</v>
      </c>
      <c r="E122" s="27">
        <v>1</v>
      </c>
      <c r="F122" s="27">
        <v>1</v>
      </c>
      <c r="G122" s="27">
        <v>35.74633659432768</v>
      </c>
      <c r="H122" s="27">
        <v>4</v>
      </c>
      <c r="I122" s="27">
        <v>4</v>
      </c>
      <c r="J122" s="27">
        <v>1</v>
      </c>
      <c r="K122" s="27">
        <f t="shared" si="3"/>
        <v>36.74633659432768</v>
      </c>
      <c r="L122" s="27">
        <f t="shared" si="4"/>
        <v>38538.510034066087</v>
      </c>
      <c r="M122" s="27">
        <v>1</v>
      </c>
      <c r="N122" s="27">
        <v>0</v>
      </c>
      <c r="O122" s="27">
        <v>3077.9380000000001</v>
      </c>
      <c r="P122" s="27">
        <f>O122+N122+M122+1</f>
        <v>3079.9380000000001</v>
      </c>
      <c r="Q122" s="27">
        <f>L122/P122</f>
        <v>12.512755137949558</v>
      </c>
      <c r="R122" s="27">
        <f t="shared" si="5"/>
        <v>5.341893617621167E-2</v>
      </c>
    </row>
    <row r="123" spans="1:18" x14ac:dyDescent="0.25">
      <c r="A123" s="27" t="s">
        <v>165</v>
      </c>
      <c r="B123" s="27" t="s">
        <v>166</v>
      </c>
      <c r="C123" s="27">
        <v>6153.6551666812602</v>
      </c>
      <c r="D123" s="27">
        <v>2</v>
      </c>
      <c r="E123" s="27">
        <v>1</v>
      </c>
      <c r="F123" s="27">
        <v>1</v>
      </c>
      <c r="G123" s="27">
        <v>192.6601455795867</v>
      </c>
      <c r="H123" s="27">
        <v>3</v>
      </c>
      <c r="I123" s="27">
        <v>3</v>
      </c>
      <c r="J123" s="27">
        <v>1</v>
      </c>
      <c r="K123" s="27">
        <f t="shared" si="3"/>
        <v>197.6601455795867</v>
      </c>
      <c r="L123" s="27">
        <f t="shared" si="4"/>
        <v>1216332.3760927937</v>
      </c>
      <c r="M123" s="27">
        <v>1</v>
      </c>
      <c r="N123" s="27">
        <v>0</v>
      </c>
      <c r="O123" s="27">
        <v>10827.98</v>
      </c>
      <c r="P123" s="27">
        <f>O123+N123+M123+1</f>
        <v>10829.98</v>
      </c>
      <c r="Q123" s="27">
        <f>L123/P123</f>
        <v>112.3115994759726</v>
      </c>
      <c r="R123" s="27">
        <f t="shared" si="5"/>
        <v>0.479476030507408</v>
      </c>
    </row>
    <row r="124" spans="1:18" x14ac:dyDescent="0.25">
      <c r="A124" s="27" t="s">
        <v>131</v>
      </c>
      <c r="B124" s="27" t="s">
        <v>132</v>
      </c>
      <c r="C124" s="27">
        <v>32709.401038377087</v>
      </c>
      <c r="D124" s="27">
        <v>1</v>
      </c>
      <c r="E124" s="27">
        <v>0</v>
      </c>
      <c r="F124" s="27">
        <v>1</v>
      </c>
      <c r="G124" s="27">
        <v>199.81754374277739</v>
      </c>
      <c r="H124" s="27">
        <v>2</v>
      </c>
      <c r="I124" s="27">
        <v>2</v>
      </c>
      <c r="J124" s="27">
        <v>1</v>
      </c>
      <c r="K124" s="27">
        <f t="shared" si="3"/>
        <v>204.81754374277739</v>
      </c>
      <c r="L124" s="27">
        <f t="shared" si="4"/>
        <v>6699459.1779778469</v>
      </c>
      <c r="M124" s="27">
        <v>0</v>
      </c>
      <c r="N124" s="27">
        <v>0</v>
      </c>
      <c r="O124" s="27">
        <v>17591.48</v>
      </c>
      <c r="P124" s="27">
        <f>O124+N124+M124+1</f>
        <v>17592.48</v>
      </c>
      <c r="Q124" s="27">
        <f>L124/P124</f>
        <v>380.81380100917249</v>
      </c>
      <c r="R124" s="27">
        <f t="shared" si="5"/>
        <v>1.6257545126438935</v>
      </c>
    </row>
    <row r="125" spans="1:18" x14ac:dyDescent="0.25">
      <c r="A125" s="27" t="s">
        <v>249</v>
      </c>
      <c r="B125" s="27" t="s">
        <v>250</v>
      </c>
      <c r="C125" s="27">
        <v>1614.3639235450826</v>
      </c>
      <c r="D125" s="27">
        <v>2</v>
      </c>
      <c r="E125" s="27">
        <v>2</v>
      </c>
      <c r="F125" s="27">
        <v>1</v>
      </c>
      <c r="G125" s="27">
        <v>45.01723887768366</v>
      </c>
      <c r="H125" s="27">
        <v>4</v>
      </c>
      <c r="I125" s="27">
        <v>4</v>
      </c>
      <c r="J125" s="27">
        <v>1</v>
      </c>
      <c r="K125" s="27">
        <f t="shared" si="3"/>
        <v>47.01723887768366</v>
      </c>
      <c r="L125" s="27">
        <f t="shared" si="4"/>
        <v>75902.934228833794</v>
      </c>
      <c r="M125" s="27">
        <v>0</v>
      </c>
      <c r="N125" s="27">
        <v>0</v>
      </c>
      <c r="O125" s="27">
        <v>8620.4509999999991</v>
      </c>
      <c r="P125" s="27">
        <f>O125+N125+M125+1</f>
        <v>8621.4509999999991</v>
      </c>
      <c r="Q125" s="27">
        <f>L125/P125</f>
        <v>8.8039628397625638</v>
      </c>
      <c r="R125" s="27">
        <f t="shared" si="5"/>
        <v>3.7585513649880511E-2</v>
      </c>
    </row>
    <row r="126" spans="1:18" x14ac:dyDescent="0.25">
      <c r="A126" s="27" t="s">
        <v>343</v>
      </c>
      <c r="B126" s="27" t="s">
        <v>344</v>
      </c>
      <c r="C126" s="27">
        <v>1081.1593205796601</v>
      </c>
      <c r="D126" s="27">
        <v>2</v>
      </c>
      <c r="E126" s="27">
        <v>1</v>
      </c>
      <c r="F126" s="27">
        <v>1</v>
      </c>
      <c r="G126" s="27">
        <v>20.100722147808277</v>
      </c>
      <c r="H126" s="27">
        <v>5</v>
      </c>
      <c r="I126" s="27">
        <v>5</v>
      </c>
      <c r="J126" s="27">
        <v>0</v>
      </c>
      <c r="K126" s="27">
        <f t="shared" si="3"/>
        <v>18.100722147808277</v>
      </c>
      <c r="L126" s="27">
        <f t="shared" si="4"/>
        <v>19569.764459325601</v>
      </c>
      <c r="M126" s="27">
        <v>0</v>
      </c>
      <c r="N126" s="27">
        <v>0</v>
      </c>
      <c r="O126" s="27">
        <v>13407.31</v>
      </c>
      <c r="P126" s="27">
        <f>O126+N126+M126+1</f>
        <v>13408.31</v>
      </c>
      <c r="Q126" s="27">
        <f>L126/P126</f>
        <v>1.4595250601549041</v>
      </c>
      <c r="R126" s="27">
        <f t="shared" si="5"/>
        <v>6.2309439588995675E-3</v>
      </c>
    </row>
    <row r="127" spans="1:18" x14ac:dyDescent="0.25">
      <c r="A127" s="27" t="s">
        <v>253</v>
      </c>
      <c r="B127" s="27" t="s">
        <v>254</v>
      </c>
      <c r="C127" s="27">
        <v>5862.0509745583386</v>
      </c>
      <c r="D127" s="27">
        <v>1</v>
      </c>
      <c r="E127" s="27">
        <v>1</v>
      </c>
      <c r="F127" s="27">
        <v>1</v>
      </c>
      <c r="G127" s="27">
        <v>23.571166428668281</v>
      </c>
      <c r="H127" s="27">
        <v>4</v>
      </c>
      <c r="I127" s="27">
        <v>4</v>
      </c>
      <c r="J127" s="27">
        <v>0</v>
      </c>
      <c r="K127" s="27">
        <f t="shared" si="3"/>
        <v>22.571166428668281</v>
      </c>
      <c r="L127" s="27">
        <f t="shared" si="4"/>
        <v>132313.32816009334</v>
      </c>
      <c r="M127" s="27">
        <v>0</v>
      </c>
      <c r="N127" s="27">
        <v>0</v>
      </c>
      <c r="O127" s="27">
        <v>15915.54</v>
      </c>
      <c r="P127" s="27">
        <f>O127+N127+M127+1</f>
        <v>15916.54</v>
      </c>
      <c r="Q127" s="27">
        <f>L127/P127</f>
        <v>8.3129454115086148</v>
      </c>
      <c r="R127" s="27">
        <f t="shared" si="5"/>
        <v>3.5489282374503418E-2</v>
      </c>
    </row>
    <row r="128" spans="1:18" x14ac:dyDescent="0.25">
      <c r="A128" s="27" t="s">
        <v>259</v>
      </c>
      <c r="B128" s="27" t="s">
        <v>260</v>
      </c>
      <c r="C128" s="27">
        <v>2690.9283920602716</v>
      </c>
      <c r="D128" s="27">
        <v>2</v>
      </c>
      <c r="E128" s="27">
        <v>0</v>
      </c>
      <c r="F128" s="27">
        <v>1</v>
      </c>
      <c r="G128" s="27">
        <v>6.4601036486128489</v>
      </c>
      <c r="H128" s="27">
        <v>4</v>
      </c>
      <c r="I128" s="27">
        <v>4</v>
      </c>
      <c r="J128" s="27">
        <v>0</v>
      </c>
      <c r="K128" s="27">
        <f t="shared" si="3"/>
        <v>7.4601036486128489</v>
      </c>
      <c r="L128" s="27">
        <f t="shared" si="4"/>
        <v>20074.604715764737</v>
      </c>
      <c r="M128" s="27">
        <v>1</v>
      </c>
      <c r="N128" s="27">
        <v>0</v>
      </c>
      <c r="O128" s="27">
        <v>10572.78</v>
      </c>
      <c r="P128" s="27">
        <f>O128+N128+M128+1</f>
        <v>10574.78</v>
      </c>
      <c r="Q128" s="27">
        <f>L128/P128</f>
        <v>1.8983472673440711</v>
      </c>
      <c r="R128" s="27">
        <f t="shared" si="5"/>
        <v>8.1043455575169395E-3</v>
      </c>
    </row>
    <row r="129" spans="1:18" x14ac:dyDescent="0.25">
      <c r="A129" s="27" t="s">
        <v>111</v>
      </c>
      <c r="B129" s="27" t="s">
        <v>112</v>
      </c>
      <c r="C129" s="27">
        <v>53324.379372475625</v>
      </c>
      <c r="D129" s="27">
        <v>1</v>
      </c>
      <c r="E129" s="27">
        <v>0</v>
      </c>
      <c r="F129" s="27">
        <v>1</v>
      </c>
      <c r="G129" s="27">
        <v>129.73300702172517</v>
      </c>
      <c r="H129" s="27">
        <v>1</v>
      </c>
      <c r="I129" s="27">
        <v>1</v>
      </c>
      <c r="J129" s="27">
        <v>1</v>
      </c>
      <c r="K129" s="27">
        <f t="shared" si="3"/>
        <v>138.73300702172517</v>
      </c>
      <c r="L129" s="27">
        <f t="shared" si="4"/>
        <v>7397851.4979107976</v>
      </c>
      <c r="M129" s="27">
        <v>0</v>
      </c>
      <c r="N129" s="27">
        <v>0</v>
      </c>
      <c r="O129" s="27">
        <v>15625.38</v>
      </c>
      <c r="P129" s="27">
        <f>O129+N129+M129+1</f>
        <v>15626.38</v>
      </c>
      <c r="Q129" s="27">
        <f>L129/P129</f>
        <v>473.42068335153743</v>
      </c>
      <c r="R129" s="27">
        <f t="shared" si="5"/>
        <v>2.0211079805880749</v>
      </c>
    </row>
    <row r="130" spans="1:18" x14ac:dyDescent="0.25">
      <c r="A130" s="27" t="s">
        <v>97</v>
      </c>
      <c r="B130" s="27" t="s">
        <v>98</v>
      </c>
      <c r="C130" s="27">
        <v>63223.464917806661</v>
      </c>
      <c r="D130" s="27">
        <v>1</v>
      </c>
      <c r="E130" s="27">
        <v>0</v>
      </c>
      <c r="F130" s="27">
        <v>1</v>
      </c>
      <c r="G130" s="27">
        <v>168.12144772340631</v>
      </c>
      <c r="H130" s="27">
        <v>1</v>
      </c>
      <c r="I130" s="27">
        <v>1</v>
      </c>
      <c r="J130" s="27">
        <v>1</v>
      </c>
      <c r="K130" s="27">
        <f t="shared" ref="K130:K147" si="6">(3*D130)+E130+F130+G130-(3*H130)-I130-J130+10</f>
        <v>177.12144772340631</v>
      </c>
      <c r="L130" s="27">
        <f t="shared" ref="L130:L147" si="7">K130*C130</f>
        <v>11198231.636331905</v>
      </c>
      <c r="M130" s="27">
        <v>0</v>
      </c>
      <c r="N130" s="27">
        <v>0</v>
      </c>
      <c r="O130" s="27">
        <v>16612.46</v>
      </c>
      <c r="P130" s="27">
        <f>O130+N130+M130+1</f>
        <v>16613.46</v>
      </c>
      <c r="Q130" s="27">
        <f>L130/P130</f>
        <v>674.04572174200348</v>
      </c>
      <c r="R130" s="27">
        <f t="shared" ref="R130:R147" si="8">(Q130/$Q$148)*100</f>
        <v>2.8776080881164736</v>
      </c>
    </row>
    <row r="131" spans="1:18" x14ac:dyDescent="0.25">
      <c r="A131" s="27" t="s">
        <v>359</v>
      </c>
      <c r="B131" s="27" t="s">
        <v>360</v>
      </c>
      <c r="C131" s="27">
        <v>523.9476512208812</v>
      </c>
      <c r="D131" s="27">
        <v>1</v>
      </c>
      <c r="E131" s="27">
        <v>1</v>
      </c>
      <c r="F131" s="27">
        <v>1</v>
      </c>
      <c r="G131" s="27">
        <v>16.964867274958486</v>
      </c>
      <c r="H131" s="27">
        <v>4</v>
      </c>
      <c r="I131" s="27">
        <v>4</v>
      </c>
      <c r="J131" s="27">
        <v>1</v>
      </c>
      <c r="K131" s="27">
        <f t="shared" si="6"/>
        <v>14.964867274958486</v>
      </c>
      <c r="L131" s="27">
        <f t="shared" si="7"/>
        <v>7840.8070595467279</v>
      </c>
      <c r="M131" s="27">
        <v>0</v>
      </c>
      <c r="N131" s="27">
        <v>0</v>
      </c>
      <c r="O131" s="27">
        <v>11649.17</v>
      </c>
      <c r="P131" s="27">
        <f>O131+N131+M131+1</f>
        <v>11650.17</v>
      </c>
      <c r="Q131" s="27">
        <f>L131/P131</f>
        <v>0.67302082798334517</v>
      </c>
      <c r="R131" s="27">
        <f t="shared" si="8"/>
        <v>2.8732326541151226E-3</v>
      </c>
    </row>
    <row r="132" spans="1:18" x14ac:dyDescent="0.25">
      <c r="A132" s="27" t="s">
        <v>345</v>
      </c>
      <c r="B132" s="27" t="s">
        <v>346</v>
      </c>
      <c r="C132" s="27">
        <v>538.38889526099399</v>
      </c>
      <c r="D132" s="27">
        <v>2</v>
      </c>
      <c r="E132" s="27">
        <v>2</v>
      </c>
      <c r="F132" s="27">
        <v>1</v>
      </c>
      <c r="G132" s="27">
        <v>10.576469414275556</v>
      </c>
      <c r="H132" s="27">
        <v>4</v>
      </c>
      <c r="I132" s="27">
        <v>4</v>
      </c>
      <c r="J132" s="27">
        <v>1</v>
      </c>
      <c r="K132" s="27">
        <f t="shared" si="6"/>
        <v>12.576469414275557</v>
      </c>
      <c r="L132" s="27">
        <f t="shared" si="7"/>
        <v>6771.0314742354976</v>
      </c>
      <c r="M132" s="27">
        <v>1</v>
      </c>
      <c r="N132" s="27">
        <v>0</v>
      </c>
      <c r="O132" s="27">
        <v>11694.55</v>
      </c>
      <c r="P132" s="27">
        <f>O132+N132+M132+1</f>
        <v>11696.55</v>
      </c>
      <c r="Q132" s="27">
        <f>L132/P132</f>
        <v>0.5788913375512863</v>
      </c>
      <c r="R132" s="27">
        <f t="shared" si="8"/>
        <v>2.4713789307541255E-3</v>
      </c>
    </row>
    <row r="133" spans="1:18" x14ac:dyDescent="0.25">
      <c r="A133" s="27" t="s">
        <v>175</v>
      </c>
      <c r="B133" s="27" t="s">
        <v>176</v>
      </c>
      <c r="C133" s="27">
        <v>3722.1358490087923</v>
      </c>
      <c r="D133" s="27">
        <v>1</v>
      </c>
      <c r="E133" s="27">
        <v>2</v>
      </c>
      <c r="F133" s="27">
        <v>1</v>
      </c>
      <c r="G133" s="27">
        <v>131.58055786892666</v>
      </c>
      <c r="H133" s="27">
        <v>4</v>
      </c>
      <c r="I133" s="27">
        <v>4</v>
      </c>
      <c r="J133" s="27">
        <v>1</v>
      </c>
      <c r="K133" s="27">
        <f t="shared" si="6"/>
        <v>130.58055786892666</v>
      </c>
      <c r="L133" s="27">
        <f t="shared" si="7"/>
        <v>486038.57562749909</v>
      </c>
      <c r="M133" s="27">
        <v>0</v>
      </c>
      <c r="N133" s="27">
        <v>0</v>
      </c>
      <c r="O133" s="27">
        <v>7484.5060000000003</v>
      </c>
      <c r="P133" s="27">
        <f>O133+N133+M133+1</f>
        <v>7485.5060000000003</v>
      </c>
      <c r="Q133" s="27">
        <f>L133/P133</f>
        <v>64.930624012257695</v>
      </c>
      <c r="R133" s="27">
        <f t="shared" si="8"/>
        <v>0.27719913174619759</v>
      </c>
    </row>
    <row r="134" spans="1:18" x14ac:dyDescent="0.25">
      <c r="A134" s="27" t="s">
        <v>189</v>
      </c>
      <c r="B134" s="27" t="s">
        <v>190</v>
      </c>
      <c r="C134" s="27">
        <v>16530.153717929948</v>
      </c>
      <c r="D134" s="27">
        <v>2</v>
      </c>
      <c r="E134" s="27">
        <v>1</v>
      </c>
      <c r="F134" s="27">
        <v>1</v>
      </c>
      <c r="G134" s="27">
        <v>22.972643940402911</v>
      </c>
      <c r="H134" s="27">
        <v>4</v>
      </c>
      <c r="I134" s="27">
        <v>4</v>
      </c>
      <c r="J134" s="27">
        <v>0</v>
      </c>
      <c r="K134" s="27">
        <f t="shared" si="6"/>
        <v>24.972643940402911</v>
      </c>
      <c r="L134" s="27">
        <f t="shared" si="7"/>
        <v>412801.64307799196</v>
      </c>
      <c r="M134" s="27">
        <v>1</v>
      </c>
      <c r="N134" s="27">
        <v>0</v>
      </c>
      <c r="O134" s="27">
        <v>15895.26</v>
      </c>
      <c r="P134" s="27">
        <f>O134+N134+M134+1</f>
        <v>15897.26</v>
      </c>
      <c r="Q134" s="27">
        <f>L134/P134</f>
        <v>25.966842278354381</v>
      </c>
      <c r="R134" s="27">
        <f t="shared" si="8"/>
        <v>0.11085656796385392</v>
      </c>
    </row>
    <row r="135" spans="1:18" x14ac:dyDescent="0.25">
      <c r="A135" s="27" t="s">
        <v>223</v>
      </c>
      <c r="B135" s="27" t="s">
        <v>224</v>
      </c>
      <c r="C135" s="27">
        <v>3805.2766716506253</v>
      </c>
      <c r="D135" s="27">
        <v>1</v>
      </c>
      <c r="E135" s="27">
        <v>1</v>
      </c>
      <c r="F135" s="27">
        <v>1</v>
      </c>
      <c r="G135" s="27">
        <v>64.375663901413645</v>
      </c>
      <c r="H135" s="27">
        <v>3</v>
      </c>
      <c r="I135" s="27">
        <v>3</v>
      </c>
      <c r="J135" s="27">
        <v>1</v>
      </c>
      <c r="K135" s="27">
        <f t="shared" si="6"/>
        <v>66.375663901413645</v>
      </c>
      <c r="L135" s="27">
        <f t="shared" si="7"/>
        <v>252577.76540937187</v>
      </c>
      <c r="M135" s="27">
        <v>0</v>
      </c>
      <c r="N135" s="27">
        <v>0</v>
      </c>
      <c r="O135" s="27">
        <v>16362.34</v>
      </c>
      <c r="P135" s="27">
        <f>O135+N135+M135+1</f>
        <v>16363.34</v>
      </c>
      <c r="Q135" s="27">
        <f>L135/P135</f>
        <v>15.435587441767504</v>
      </c>
      <c r="R135" s="27">
        <f t="shared" si="8"/>
        <v>6.5896970835252075E-2</v>
      </c>
    </row>
    <row r="136" spans="1:18" x14ac:dyDescent="0.25">
      <c r="A136" s="27" t="s">
        <v>221</v>
      </c>
      <c r="B136" s="27" t="s">
        <v>222</v>
      </c>
      <c r="C136" s="27">
        <v>9309.5094822381379</v>
      </c>
      <c r="D136" s="27">
        <v>1</v>
      </c>
      <c r="E136" s="27">
        <v>2</v>
      </c>
      <c r="F136" s="27">
        <v>1</v>
      </c>
      <c r="G136" s="27">
        <v>49.262852990315274</v>
      </c>
      <c r="H136" s="27">
        <v>3</v>
      </c>
      <c r="I136" s="27">
        <v>3</v>
      </c>
      <c r="J136" s="27">
        <v>1</v>
      </c>
      <c r="K136" s="27">
        <f t="shared" si="6"/>
        <v>52.262852990315274</v>
      </c>
      <c r="L136" s="27">
        <f t="shared" si="7"/>
        <v>486541.52548215789</v>
      </c>
      <c r="M136" s="27">
        <v>0</v>
      </c>
      <c r="N136" s="27">
        <v>0</v>
      </c>
      <c r="O136" s="27">
        <v>14512.6</v>
      </c>
      <c r="P136" s="27">
        <f>O136+N136+M136+1</f>
        <v>14513.6</v>
      </c>
      <c r="Q136" s="27">
        <f>L136/P136</f>
        <v>33.523145565687209</v>
      </c>
      <c r="R136" s="27">
        <f t="shared" si="8"/>
        <v>0.14311562510866399</v>
      </c>
    </row>
    <row r="137" spans="1:18" x14ac:dyDescent="0.25">
      <c r="A137" s="27" t="s">
        <v>365</v>
      </c>
      <c r="B137" s="27" t="s">
        <v>366</v>
      </c>
      <c r="C137" s="27">
        <v>409.87032601314968</v>
      </c>
      <c r="D137" s="27">
        <v>2</v>
      </c>
      <c r="E137" s="27">
        <v>1</v>
      </c>
      <c r="F137" s="27">
        <v>1</v>
      </c>
      <c r="G137" s="27">
        <v>5.4924924086311746</v>
      </c>
      <c r="H137" s="27">
        <v>4</v>
      </c>
      <c r="I137" s="27">
        <v>4</v>
      </c>
      <c r="J137" s="27">
        <v>0</v>
      </c>
      <c r="K137" s="27">
        <f t="shared" si="6"/>
        <v>7.4924924086311755</v>
      </c>
      <c r="L137" s="27">
        <f t="shared" si="7"/>
        <v>3070.9503061767091</v>
      </c>
      <c r="M137" s="27">
        <v>1</v>
      </c>
      <c r="N137" s="27">
        <v>0</v>
      </c>
      <c r="O137" s="27">
        <v>12421.15</v>
      </c>
      <c r="P137" s="27">
        <f>O137+N137+M137+1</f>
        <v>12423.15</v>
      </c>
      <c r="Q137" s="27">
        <f>L137/P137</f>
        <v>0.24719578417524615</v>
      </c>
      <c r="R137" s="27">
        <f t="shared" si="8"/>
        <v>1.0553180072897946E-3</v>
      </c>
    </row>
    <row r="138" spans="1:18" x14ac:dyDescent="0.25">
      <c r="A138" s="27" t="s">
        <v>289</v>
      </c>
      <c r="B138" s="27" t="s">
        <v>290</v>
      </c>
      <c r="C138" s="27">
        <v>3068.6089979969602</v>
      </c>
      <c r="D138" s="27">
        <v>1</v>
      </c>
      <c r="E138" s="27">
        <v>2</v>
      </c>
      <c r="F138" s="27">
        <v>1</v>
      </c>
      <c r="G138" s="27">
        <v>61.05288336919461</v>
      </c>
      <c r="H138" s="27">
        <v>4</v>
      </c>
      <c r="I138" s="27">
        <v>4</v>
      </c>
      <c r="J138" s="27">
        <v>1</v>
      </c>
      <c r="K138" s="27">
        <f t="shared" si="6"/>
        <v>60.052883369194603</v>
      </c>
      <c r="L138" s="27">
        <f t="shared" si="7"/>
        <v>184278.81826237257</v>
      </c>
      <c r="M138" s="27">
        <v>0</v>
      </c>
      <c r="N138" s="27">
        <v>0</v>
      </c>
      <c r="O138" s="27">
        <v>14913.19</v>
      </c>
      <c r="P138" s="27">
        <f>O138+N138+M138+1</f>
        <v>14914.19</v>
      </c>
      <c r="Q138" s="27">
        <f>L138/P138</f>
        <v>12.355938757812028</v>
      </c>
      <c r="R138" s="27">
        <f t="shared" si="8"/>
        <v>5.2749462178710911E-2</v>
      </c>
    </row>
    <row r="139" spans="1:18" x14ac:dyDescent="0.25">
      <c r="A139" s="27" t="s">
        <v>143</v>
      </c>
      <c r="B139" s="27" t="s">
        <v>144</v>
      </c>
      <c r="C139" s="27">
        <v>42913.784034225391</v>
      </c>
      <c r="D139" s="27">
        <v>1</v>
      </c>
      <c r="E139" s="27">
        <v>1</v>
      </c>
      <c r="F139" s="27">
        <v>1</v>
      </c>
      <c r="G139" s="27">
        <v>60.196297014040688</v>
      </c>
      <c r="H139" s="27">
        <v>3</v>
      </c>
      <c r="I139" s="27">
        <v>3</v>
      </c>
      <c r="J139" s="27">
        <v>1</v>
      </c>
      <c r="K139" s="27">
        <f t="shared" si="6"/>
        <v>62.196297014040681</v>
      </c>
      <c r="L139" s="27">
        <f t="shared" si="7"/>
        <v>2669078.4577890793</v>
      </c>
      <c r="M139" s="27">
        <v>0</v>
      </c>
      <c r="N139" s="27">
        <v>0</v>
      </c>
      <c r="O139" s="27">
        <v>11962.66</v>
      </c>
      <c r="P139" s="27">
        <f>O139+N139+M139+1</f>
        <v>11963.66</v>
      </c>
      <c r="Q139" s="27">
        <f>L139/P139</f>
        <v>223.09882241630731</v>
      </c>
      <c r="R139" s="27">
        <f t="shared" si="8"/>
        <v>0.95244425582179448</v>
      </c>
    </row>
    <row r="140" spans="1:18" x14ac:dyDescent="0.25">
      <c r="A140" s="27" t="s">
        <v>109</v>
      </c>
      <c r="B140" s="27" t="s">
        <v>110</v>
      </c>
      <c r="C140" s="27">
        <v>48319.931945583434</v>
      </c>
      <c r="D140" s="27">
        <v>2</v>
      </c>
      <c r="E140" s="27">
        <v>0</v>
      </c>
      <c r="F140" s="27">
        <v>1</v>
      </c>
      <c r="G140" s="27">
        <v>177.99671293407772</v>
      </c>
      <c r="H140" s="27">
        <v>1</v>
      </c>
      <c r="I140" s="27">
        <v>1</v>
      </c>
      <c r="J140" s="27">
        <v>1</v>
      </c>
      <c r="K140" s="27">
        <f t="shared" si="6"/>
        <v>189.99671293407772</v>
      </c>
      <c r="L140" s="27">
        <f t="shared" si="7"/>
        <v>9180628.2388591878</v>
      </c>
      <c r="M140" s="27">
        <v>1</v>
      </c>
      <c r="N140" s="27">
        <v>1</v>
      </c>
      <c r="O140" s="27">
        <v>17001.95</v>
      </c>
      <c r="P140" s="27">
        <f>O140+N140+M140+1</f>
        <v>17004.95</v>
      </c>
      <c r="Q140" s="27">
        <f>L140/P140</f>
        <v>539.879754945424</v>
      </c>
      <c r="R140" s="27">
        <f t="shared" si="8"/>
        <v>2.3048322974682875</v>
      </c>
    </row>
    <row r="141" spans="1:18" x14ac:dyDescent="0.25">
      <c r="A141" s="27" t="s">
        <v>93</v>
      </c>
      <c r="B141" s="27" t="s">
        <v>94</v>
      </c>
      <c r="C141" s="27">
        <v>48061.537661335336</v>
      </c>
      <c r="D141" s="27">
        <v>2</v>
      </c>
      <c r="E141" s="27">
        <v>0</v>
      </c>
      <c r="F141" s="27">
        <v>1</v>
      </c>
      <c r="G141" s="27">
        <v>235.71766121177941</v>
      </c>
      <c r="H141" s="27">
        <v>2</v>
      </c>
      <c r="I141" s="27">
        <v>2</v>
      </c>
      <c r="J141" s="27">
        <v>1</v>
      </c>
      <c r="K141" s="27">
        <f t="shared" si="6"/>
        <v>243.71766121177941</v>
      </c>
      <c r="L141" s="27">
        <f t="shared" si="7"/>
        <v>11713445.553062502</v>
      </c>
      <c r="M141" s="27">
        <v>1</v>
      </c>
      <c r="N141" s="27">
        <v>0</v>
      </c>
      <c r="O141" s="27">
        <v>15961.95</v>
      </c>
      <c r="P141" s="27">
        <f>O141+N141+M141+1</f>
        <v>15963.95</v>
      </c>
      <c r="Q141" s="27">
        <f>L141/P141</f>
        <v>733.74356303186255</v>
      </c>
      <c r="R141" s="27">
        <f t="shared" si="8"/>
        <v>3.1324676405142338</v>
      </c>
    </row>
    <row r="142" spans="1:18" x14ac:dyDescent="0.25">
      <c r="A142" s="27" t="s">
        <v>195</v>
      </c>
      <c r="B142" s="27" t="s">
        <v>196</v>
      </c>
      <c r="C142" s="27">
        <v>7009.6781598367197</v>
      </c>
      <c r="D142" s="27">
        <v>1</v>
      </c>
      <c r="E142" s="27">
        <v>1</v>
      </c>
      <c r="F142" s="27">
        <v>1</v>
      </c>
      <c r="G142" s="27">
        <v>24.463488155023246</v>
      </c>
      <c r="H142" s="27">
        <v>2</v>
      </c>
      <c r="I142" s="27">
        <v>2</v>
      </c>
      <c r="J142" s="27">
        <v>0</v>
      </c>
      <c r="K142" s="27">
        <f t="shared" si="6"/>
        <v>31.463488155023246</v>
      </c>
      <c r="L142" s="27">
        <f t="shared" si="7"/>
        <v>220548.92575254777</v>
      </c>
      <c r="M142" s="27">
        <v>0</v>
      </c>
      <c r="N142" s="27">
        <v>0</v>
      </c>
      <c r="O142" s="27">
        <v>11788.68</v>
      </c>
      <c r="P142" s="27">
        <f>O142+N142+M142+1</f>
        <v>11789.68</v>
      </c>
      <c r="Q142" s="27">
        <f>L142/P142</f>
        <v>18.706947580642371</v>
      </c>
      <c r="R142" s="27">
        <f t="shared" si="8"/>
        <v>7.9862926097811135E-2</v>
      </c>
    </row>
    <row r="143" spans="1:18" x14ac:dyDescent="0.25">
      <c r="A143" s="27" t="s">
        <v>181</v>
      </c>
      <c r="B143" s="27" t="s">
        <v>182</v>
      </c>
      <c r="C143" s="27">
        <v>2393.3346212201004</v>
      </c>
      <c r="D143" s="27">
        <v>2</v>
      </c>
      <c r="E143" s="27">
        <v>1</v>
      </c>
      <c r="F143" s="27">
        <v>1</v>
      </c>
      <c r="G143" s="27">
        <v>42.503923895708937</v>
      </c>
      <c r="H143" s="27">
        <v>4</v>
      </c>
      <c r="I143" s="27">
        <v>4</v>
      </c>
      <c r="J143" s="27">
        <v>1</v>
      </c>
      <c r="K143" s="27">
        <f t="shared" si="6"/>
        <v>43.503923895708937</v>
      </c>
      <c r="L143" s="27">
        <f t="shared" si="7"/>
        <v>104119.44721852463</v>
      </c>
      <c r="M143" s="27">
        <v>1</v>
      </c>
      <c r="N143" s="27">
        <v>0</v>
      </c>
      <c r="O143" s="27">
        <v>2720.6030000000001</v>
      </c>
      <c r="P143" s="27">
        <f>O143+N143+M143+1</f>
        <v>2722.6030000000001</v>
      </c>
      <c r="Q143" s="27">
        <f>L143/P143</f>
        <v>38.242610919963219</v>
      </c>
      <c r="R143" s="27">
        <f t="shared" si="8"/>
        <v>0.1632637712017094</v>
      </c>
    </row>
    <row r="144" spans="1:18" x14ac:dyDescent="0.25">
      <c r="A144" s="27" t="s">
        <v>277</v>
      </c>
      <c r="B144" s="27" t="s">
        <v>278</v>
      </c>
      <c r="C144" s="27">
        <v>8325.2165825527773</v>
      </c>
      <c r="D144" s="27">
        <v>1</v>
      </c>
      <c r="E144" s="27">
        <v>1</v>
      </c>
      <c r="F144" s="27">
        <v>1</v>
      </c>
      <c r="G144" s="27">
        <v>19.940826143586815</v>
      </c>
      <c r="H144" s="27">
        <v>4</v>
      </c>
      <c r="I144" s="27">
        <v>4</v>
      </c>
      <c r="J144" s="27">
        <v>1</v>
      </c>
      <c r="K144" s="27">
        <f t="shared" si="6"/>
        <v>17.940826143586815</v>
      </c>
      <c r="L144" s="27">
        <f t="shared" si="7"/>
        <v>149361.26331528535</v>
      </c>
      <c r="M144" s="27">
        <v>0</v>
      </c>
      <c r="N144" s="27">
        <v>0</v>
      </c>
      <c r="O144" s="27">
        <v>15469.75</v>
      </c>
      <c r="P144" s="27">
        <f>O144+N144+M144+1</f>
        <v>15470.75</v>
      </c>
      <c r="Q144" s="27">
        <f>L144/P144</f>
        <v>9.6544293790078282</v>
      </c>
      <c r="R144" s="27">
        <f t="shared" si="8"/>
        <v>4.1216290187827784E-2</v>
      </c>
    </row>
    <row r="145" spans="1:18" x14ac:dyDescent="0.25">
      <c r="A145" s="27" t="s">
        <v>269</v>
      </c>
      <c r="B145" s="27" t="s">
        <v>270</v>
      </c>
      <c r="C145" s="27">
        <v>919.20926556807785</v>
      </c>
      <c r="D145" s="27">
        <v>1</v>
      </c>
      <c r="E145" s="27">
        <v>2</v>
      </c>
      <c r="F145" s="27">
        <v>1</v>
      </c>
      <c r="G145" s="27">
        <v>88.234837568146133</v>
      </c>
      <c r="H145" s="27">
        <v>4</v>
      </c>
      <c r="I145" s="27">
        <v>4</v>
      </c>
      <c r="J145" s="27">
        <v>0</v>
      </c>
      <c r="K145" s="27">
        <f t="shared" si="6"/>
        <v>88.234837568146133</v>
      </c>
      <c r="L145" s="27">
        <f t="shared" si="7"/>
        <v>81106.280238534251</v>
      </c>
      <c r="M145" s="27">
        <v>0</v>
      </c>
      <c r="N145" s="27">
        <v>0</v>
      </c>
      <c r="O145" s="27">
        <v>7753.6180000000004</v>
      </c>
      <c r="P145" s="27">
        <f>O145+N145+M145+1</f>
        <v>7754.6180000000004</v>
      </c>
      <c r="Q145" s="27">
        <f>L145/P145</f>
        <v>10.459094211801826</v>
      </c>
      <c r="R145" s="27">
        <f t="shared" si="8"/>
        <v>4.4651531976896176E-2</v>
      </c>
    </row>
    <row r="146" spans="1:18" x14ac:dyDescent="0.25">
      <c r="A146" s="27" t="s">
        <v>351</v>
      </c>
      <c r="B146" s="27" t="s">
        <v>352</v>
      </c>
      <c r="C146" s="27">
        <v>1181.2151760727982</v>
      </c>
      <c r="D146" s="27">
        <v>2</v>
      </c>
      <c r="E146" s="27">
        <v>2</v>
      </c>
      <c r="F146" s="27">
        <v>1</v>
      </c>
      <c r="G146" s="27">
        <v>8.7010786475434347</v>
      </c>
      <c r="H146" s="27">
        <v>4</v>
      </c>
      <c r="I146" s="27">
        <v>4</v>
      </c>
      <c r="J146" s="27">
        <v>0</v>
      </c>
      <c r="K146" s="27">
        <f t="shared" si="6"/>
        <v>11.701078647543433</v>
      </c>
      <c r="L146" s="27">
        <f t="shared" si="7"/>
        <v>13821.491674899675</v>
      </c>
      <c r="M146" s="27">
        <v>0</v>
      </c>
      <c r="N146" s="27">
        <v>0</v>
      </c>
      <c r="O146" s="27">
        <v>12336.47</v>
      </c>
      <c r="P146" s="27">
        <f>O146+N146+M146+1</f>
        <v>12337.47</v>
      </c>
      <c r="Q146" s="27">
        <f>L146/P146</f>
        <v>1.1202857372621515</v>
      </c>
      <c r="R146" s="27">
        <f t="shared" si="8"/>
        <v>4.7826774869450302E-3</v>
      </c>
    </row>
    <row r="147" spans="1:18" x14ac:dyDescent="0.25">
      <c r="A147" s="27" t="s">
        <v>305</v>
      </c>
      <c r="B147" s="27" t="s">
        <v>306</v>
      </c>
      <c r="C147" s="27">
        <v>1103.4865771187549</v>
      </c>
      <c r="D147" s="27">
        <v>2</v>
      </c>
      <c r="E147" s="27">
        <v>1</v>
      </c>
      <c r="F147" s="27">
        <v>1</v>
      </c>
      <c r="G147" s="27">
        <v>13.458355556670634</v>
      </c>
      <c r="H147" s="27">
        <v>4</v>
      </c>
      <c r="I147" s="27">
        <v>4</v>
      </c>
      <c r="J147" s="27">
        <v>0</v>
      </c>
      <c r="K147" s="27">
        <f t="shared" si="6"/>
        <v>15.458355556670632</v>
      </c>
      <c r="L147" s="27">
        <f t="shared" si="7"/>
        <v>17058.08786111516</v>
      </c>
      <c r="M147" s="27">
        <v>1</v>
      </c>
      <c r="N147" s="27">
        <v>0</v>
      </c>
      <c r="O147" s="27">
        <v>11624.6</v>
      </c>
      <c r="P147" s="27">
        <f>O147+N147+M147+1</f>
        <v>11626.6</v>
      </c>
      <c r="Q147" s="27">
        <f>L147/P147</f>
        <v>1.4671604648921577</v>
      </c>
      <c r="R147" s="27">
        <f t="shared" si="8"/>
        <v>6.2635407126793849E-3</v>
      </c>
    </row>
    <row r="148" spans="1:18" x14ac:dyDescent="0.2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8">
        <f>SUM(Q2:Q147)</f>
        <v>23423.819404927974</v>
      </c>
      <c r="R148" s="28">
        <f>SUM(R2:R147)</f>
        <v>99.999999999999986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89F19-EAA5-41BC-8DF9-126B60A05595}">
  <dimension ref="A1:R148"/>
  <sheetViews>
    <sheetView topLeftCell="A113" workbookViewId="0">
      <selection activeCell="A148" sqref="A148"/>
    </sheetView>
  </sheetViews>
  <sheetFormatPr defaultRowHeight="15" x14ac:dyDescent="0.25"/>
  <sheetData>
    <row r="1" spans="1:18" x14ac:dyDescent="0.25">
      <c r="A1" s="23" t="s">
        <v>71</v>
      </c>
      <c r="B1" s="23" t="s">
        <v>72</v>
      </c>
      <c r="C1" s="23" t="s">
        <v>73</v>
      </c>
      <c r="D1" s="23" t="s">
        <v>74</v>
      </c>
      <c r="E1" s="23" t="s">
        <v>75</v>
      </c>
      <c r="F1" s="23" t="s">
        <v>76</v>
      </c>
      <c r="G1" s="23" t="s">
        <v>77</v>
      </c>
      <c r="H1" s="23" t="s">
        <v>78</v>
      </c>
      <c r="I1" s="23" t="s">
        <v>79</v>
      </c>
      <c r="J1" s="23" t="s">
        <v>80</v>
      </c>
      <c r="K1" s="24" t="s">
        <v>81</v>
      </c>
      <c r="L1" s="24" t="s">
        <v>82</v>
      </c>
      <c r="M1" s="23" t="s">
        <v>83</v>
      </c>
      <c r="N1" s="23" t="s">
        <v>84</v>
      </c>
      <c r="O1" s="23" t="s">
        <v>85</v>
      </c>
      <c r="P1" s="23" t="s">
        <v>86</v>
      </c>
      <c r="Q1" s="23" t="s">
        <v>87</v>
      </c>
      <c r="R1" s="23" t="s">
        <v>88</v>
      </c>
    </row>
    <row r="2" spans="1:18" x14ac:dyDescent="0.25">
      <c r="A2" s="23" t="s">
        <v>380</v>
      </c>
      <c r="B2" s="23" t="s">
        <v>381</v>
      </c>
      <c r="C2" s="23">
        <v>384.13168127683855</v>
      </c>
      <c r="D2" s="23">
        <v>1</v>
      </c>
      <c r="E2" s="23">
        <v>1</v>
      </c>
      <c r="F2" s="23">
        <v>1</v>
      </c>
      <c r="G2" s="23">
        <v>4.9253600692470503</v>
      </c>
      <c r="H2" s="23">
        <v>4</v>
      </c>
      <c r="I2" s="23">
        <v>5</v>
      </c>
      <c r="J2" s="23">
        <v>1</v>
      </c>
      <c r="K2" s="23">
        <f>(3*D2)+E2+F2+G2-(3*H2)-I2-J2+10</f>
        <v>1.9253600692470503</v>
      </c>
      <c r="L2" s="23">
        <f>K2*C2</f>
        <v>739.59180046315976</v>
      </c>
      <c r="M2" s="23">
        <v>0</v>
      </c>
      <c r="N2" s="23">
        <v>0</v>
      </c>
      <c r="O2" s="23">
        <v>11365.44</v>
      </c>
      <c r="P2" s="23">
        <f>O2+N2+M2+1</f>
        <v>11366.44</v>
      </c>
      <c r="Q2" s="23">
        <f>L2/P2</f>
        <v>6.5068024857665177E-2</v>
      </c>
      <c r="R2" s="23">
        <f>(Q2/$Q$148)*100</f>
        <v>2.3696755737793836E-4</v>
      </c>
    </row>
    <row r="3" spans="1:18" x14ac:dyDescent="0.25">
      <c r="A3" s="23" t="s">
        <v>297</v>
      </c>
      <c r="B3" s="23" t="s">
        <v>298</v>
      </c>
      <c r="C3" s="23">
        <v>4370.5399247768992</v>
      </c>
      <c r="D3" s="23">
        <v>1</v>
      </c>
      <c r="E3" s="23">
        <v>1</v>
      </c>
      <c r="F3" s="23">
        <v>1</v>
      </c>
      <c r="G3" s="23">
        <v>9.449684406713315</v>
      </c>
      <c r="H3" s="23">
        <v>0</v>
      </c>
      <c r="I3" s="23">
        <v>4</v>
      </c>
      <c r="J3" s="23">
        <v>1</v>
      </c>
      <c r="K3" s="23">
        <f t="shared" ref="K3:K8" si="0">(3*D3)+E3+F3+G3-(3*H3)-I3-J3+10</f>
        <v>19.449684406713317</v>
      </c>
      <c r="L3" s="23">
        <f t="shared" ref="L3:L8" si="1">K3*C3</f>
        <v>85005.622223851242</v>
      </c>
      <c r="M3" s="23">
        <v>0</v>
      </c>
      <c r="N3" s="23">
        <v>0</v>
      </c>
      <c r="O3" s="23">
        <v>15620.51</v>
      </c>
      <c r="P3" s="23">
        <f>O3+N3+M3+1</f>
        <v>15621.51</v>
      </c>
      <c r="Q3" s="23">
        <f>L3/P3</f>
        <v>5.4415752525748946</v>
      </c>
      <c r="R3" s="23">
        <f t="shared" ref="R3:R8" si="2">(Q3/$Q$148)*100</f>
        <v>1.9817364960925309E-2</v>
      </c>
    </row>
    <row r="4" spans="1:18" x14ac:dyDescent="0.25">
      <c r="A4" s="23" t="s">
        <v>267</v>
      </c>
      <c r="B4" s="23" t="s">
        <v>268</v>
      </c>
      <c r="C4" s="23">
        <v>4912.2519408199541</v>
      </c>
      <c r="D4" s="23">
        <v>1</v>
      </c>
      <c r="E4" s="23">
        <v>2</v>
      </c>
      <c r="F4" s="23">
        <v>1</v>
      </c>
      <c r="G4" s="23">
        <v>-12.622230029564813</v>
      </c>
      <c r="H4" s="23">
        <v>3</v>
      </c>
      <c r="I4" s="23">
        <v>4</v>
      </c>
      <c r="J4" s="23">
        <v>0</v>
      </c>
      <c r="K4" s="23">
        <f t="shared" si="0"/>
        <v>-9.6222300295648111</v>
      </c>
      <c r="L4" s="23">
        <f t="shared" si="1"/>
        <v>-47266.818137745788</v>
      </c>
      <c r="M4" s="23">
        <v>0</v>
      </c>
      <c r="N4" s="23">
        <v>0</v>
      </c>
      <c r="O4" s="23">
        <v>16998.09</v>
      </c>
      <c r="P4" s="23">
        <f>O4+N4+M4+1</f>
        <v>16999.09</v>
      </c>
      <c r="Q4" s="23">
        <f>L4/P4</f>
        <v>-2.7805499081271874</v>
      </c>
      <c r="R4" s="23">
        <f t="shared" si="2"/>
        <v>-1.0126327352607975E-2</v>
      </c>
    </row>
    <row r="5" spans="1:18" x14ac:dyDescent="0.25">
      <c r="A5" s="23" t="s">
        <v>325</v>
      </c>
      <c r="B5" s="23" t="s">
        <v>326</v>
      </c>
      <c r="C5" s="23">
        <v>4242.3656535552009</v>
      </c>
      <c r="D5" s="23">
        <v>1</v>
      </c>
      <c r="E5" s="23">
        <v>1</v>
      </c>
      <c r="F5" s="23">
        <v>1</v>
      </c>
      <c r="G5" s="23">
        <v>9.449684406713315</v>
      </c>
      <c r="H5" s="23">
        <v>1</v>
      </c>
      <c r="I5" s="23">
        <v>5</v>
      </c>
      <c r="J5" s="23">
        <v>0</v>
      </c>
      <c r="K5" s="23">
        <f t="shared" si="0"/>
        <v>16.449684406713317</v>
      </c>
      <c r="L5" s="23">
        <f t="shared" si="1"/>
        <v>69785.576138863136</v>
      </c>
      <c r="M5" s="23">
        <v>0</v>
      </c>
      <c r="N5" s="23">
        <v>0</v>
      </c>
      <c r="O5" s="23">
        <v>13284.23</v>
      </c>
      <c r="P5" s="23">
        <f>O5+N5+M5+1</f>
        <v>13285.23</v>
      </c>
      <c r="Q5" s="23">
        <f>L5/P5</f>
        <v>5.2528692494494367</v>
      </c>
      <c r="R5" s="23">
        <f t="shared" si="2"/>
        <v>1.9130127247455268E-2</v>
      </c>
    </row>
    <row r="6" spans="1:18" x14ac:dyDescent="0.25">
      <c r="A6" s="23" t="s">
        <v>209</v>
      </c>
      <c r="B6" s="23" t="s">
        <v>210</v>
      </c>
      <c r="C6" s="23">
        <v>10054.111771748067</v>
      </c>
      <c r="D6" s="23">
        <v>1</v>
      </c>
      <c r="E6" s="23">
        <v>0</v>
      </c>
      <c r="F6" s="23">
        <v>1</v>
      </c>
      <c r="G6" s="23">
        <v>19.664990745955212</v>
      </c>
      <c r="H6" s="23">
        <v>0</v>
      </c>
      <c r="I6" s="23">
        <v>4</v>
      </c>
      <c r="J6" s="23">
        <v>1</v>
      </c>
      <c r="K6" s="23">
        <f t="shared" si="0"/>
        <v>28.664990745955212</v>
      </c>
      <c r="L6" s="23">
        <f t="shared" si="1"/>
        <v>288201.02089595771</v>
      </c>
      <c r="M6" s="23">
        <v>0</v>
      </c>
      <c r="N6" s="23">
        <v>0</v>
      </c>
      <c r="O6" s="23">
        <v>11733.88</v>
      </c>
      <c r="P6" s="23">
        <f>O6+N6+M6+1</f>
        <v>11734.88</v>
      </c>
      <c r="Q6" s="23">
        <f>L6/P6</f>
        <v>24.559349639362118</v>
      </c>
      <c r="R6" s="23">
        <f t="shared" si="2"/>
        <v>8.9441305580751918E-2</v>
      </c>
    </row>
    <row r="7" spans="1:18" x14ac:dyDescent="0.25">
      <c r="A7" s="23" t="s">
        <v>317</v>
      </c>
      <c r="B7" s="23" t="s">
        <v>318</v>
      </c>
      <c r="C7" s="23">
        <v>3919.9754738106112</v>
      </c>
      <c r="D7" s="23">
        <v>1</v>
      </c>
      <c r="E7" s="23">
        <v>1</v>
      </c>
      <c r="F7" s="23">
        <v>1</v>
      </c>
      <c r="G7" s="23">
        <v>18.593273703714978</v>
      </c>
      <c r="H7" s="23">
        <v>0</v>
      </c>
      <c r="I7" s="23">
        <v>4</v>
      </c>
      <c r="J7" s="23">
        <v>1</v>
      </c>
      <c r="K7" s="23">
        <f t="shared" si="0"/>
        <v>28.593273703714978</v>
      </c>
      <c r="L7" s="23">
        <f t="shared" si="1"/>
        <v>112084.93163451662</v>
      </c>
      <c r="M7" s="23">
        <v>0</v>
      </c>
      <c r="N7" s="23">
        <v>0</v>
      </c>
      <c r="O7" s="23">
        <v>13581.9</v>
      </c>
      <c r="P7" s="23">
        <f>O7+N7+M7+1</f>
        <v>13582.9</v>
      </c>
      <c r="Q7" s="23">
        <f>L7/P7</f>
        <v>8.2519146599412956</v>
      </c>
      <c r="R7" s="23">
        <f t="shared" si="2"/>
        <v>3.0052181004955381E-2</v>
      </c>
    </row>
    <row r="8" spans="1:18" x14ac:dyDescent="0.25">
      <c r="A8" s="23" t="s">
        <v>155</v>
      </c>
      <c r="B8" s="23" t="s">
        <v>156</v>
      </c>
      <c r="C8" s="23">
        <v>27549.88942249757</v>
      </c>
      <c r="D8" s="23">
        <v>1</v>
      </c>
      <c r="E8" s="23">
        <v>1</v>
      </c>
      <c r="F8" s="23">
        <v>1</v>
      </c>
      <c r="G8" s="23">
        <v>47.309393890279559</v>
      </c>
      <c r="H8" s="23">
        <v>0</v>
      </c>
      <c r="I8" s="23">
        <v>1</v>
      </c>
      <c r="J8" s="23">
        <v>0</v>
      </c>
      <c r="K8" s="23">
        <f t="shared" si="0"/>
        <v>61.309393890279559</v>
      </c>
      <c r="L8" s="23">
        <f t="shared" si="1"/>
        <v>1689067.02223755</v>
      </c>
      <c r="M8" s="23">
        <v>0</v>
      </c>
      <c r="N8" s="23">
        <v>0</v>
      </c>
      <c r="O8" s="23">
        <v>15354.32</v>
      </c>
      <c r="P8" s="23">
        <f>O8+N8+M8+1</f>
        <v>15355.32</v>
      </c>
      <c r="Q8" s="23">
        <f>L8/P8</f>
        <v>109.99881619123209</v>
      </c>
      <c r="R8" s="23">
        <f t="shared" si="2"/>
        <v>0.40059846359744589</v>
      </c>
    </row>
    <row r="9" spans="1:18" s="21" customFormat="1" x14ac:dyDescent="0.25">
      <c r="A9" s="25" t="s">
        <v>89</v>
      </c>
      <c r="B9" s="25" t="s">
        <v>90</v>
      </c>
      <c r="C9" s="25">
        <v>49650.417535632427</v>
      </c>
      <c r="D9" s="25">
        <v>2</v>
      </c>
      <c r="E9" s="25">
        <v>0</v>
      </c>
      <c r="F9" s="25">
        <v>1</v>
      </c>
      <c r="G9" s="25">
        <v>159.26776087330597</v>
      </c>
      <c r="H9" s="25">
        <v>0</v>
      </c>
      <c r="I9" s="25">
        <v>1</v>
      </c>
      <c r="J9" s="25">
        <v>1</v>
      </c>
      <c r="K9" s="25">
        <f>(3*D9)+E9+F9+G9-(3*H9)-I9-J9+10</f>
        <v>174.26776087330597</v>
      </c>
      <c r="L9" s="25">
        <f>K9*C9</f>
        <v>8652467.0903593898</v>
      </c>
      <c r="M9" s="25">
        <v>0</v>
      </c>
      <c r="N9" s="25">
        <v>0</v>
      </c>
      <c r="O9" s="25">
        <v>1042.817</v>
      </c>
      <c r="P9" s="25">
        <f>O9+N9+M9+1</f>
        <v>1043.817</v>
      </c>
      <c r="Q9" s="25">
        <f>L9/P9</f>
        <v>8289.2567282956588</v>
      </c>
      <c r="R9" s="25">
        <f>(Q9/$Q$148)*100</f>
        <v>30.188174970420445</v>
      </c>
    </row>
    <row r="10" spans="1:18" x14ac:dyDescent="0.25">
      <c r="A10" s="23" t="s">
        <v>117</v>
      </c>
      <c r="B10" s="23" t="s">
        <v>118</v>
      </c>
      <c r="C10" s="23">
        <v>51386.378411424579</v>
      </c>
      <c r="D10" s="23">
        <v>1</v>
      </c>
      <c r="E10" s="23">
        <v>0</v>
      </c>
      <c r="F10" s="23">
        <v>1</v>
      </c>
      <c r="G10" s="23">
        <v>127.09262207704302</v>
      </c>
      <c r="H10" s="23">
        <v>0</v>
      </c>
      <c r="I10" s="23">
        <v>1</v>
      </c>
      <c r="J10" s="23">
        <v>1</v>
      </c>
      <c r="K10" s="23">
        <f t="shared" ref="K10:K73" si="3">(3*D10)+E10+F10+G10-(3*H10)-I10-J10+10</f>
        <v>139.09262207704302</v>
      </c>
      <c r="L10" s="23">
        <f t="shared" ref="L10:L73" si="4">K10*C10</f>
        <v>7147466.1122882012</v>
      </c>
      <c r="M10" s="23">
        <v>0</v>
      </c>
      <c r="N10" s="23">
        <v>0</v>
      </c>
      <c r="O10" s="23">
        <v>15931.75</v>
      </c>
      <c r="P10" s="23">
        <f>O10+N10+M10+1</f>
        <v>15932.75</v>
      </c>
      <c r="Q10" s="23">
        <f>L10/P10</f>
        <v>448.60216298430601</v>
      </c>
      <c r="R10" s="23">
        <f t="shared" ref="R10:R73" si="5">(Q10/$Q$148)*100</f>
        <v>1.6337388299305029</v>
      </c>
    </row>
    <row r="11" spans="1:18" x14ac:dyDescent="0.25">
      <c r="A11" s="23" t="s">
        <v>353</v>
      </c>
      <c r="B11" s="23" t="s">
        <v>354</v>
      </c>
      <c r="C11" s="23">
        <v>5574.6038021861259</v>
      </c>
      <c r="D11" s="23">
        <v>1</v>
      </c>
      <c r="E11" s="23">
        <v>1</v>
      </c>
      <c r="F11" s="23">
        <v>1</v>
      </c>
      <c r="G11" s="23">
        <v>16.215079587340423</v>
      </c>
      <c r="H11" s="23">
        <v>4</v>
      </c>
      <c r="I11" s="23">
        <v>5</v>
      </c>
      <c r="J11" s="23">
        <v>0</v>
      </c>
      <c r="K11" s="23">
        <f t="shared" si="3"/>
        <v>14.215079587340423</v>
      </c>
      <c r="L11" s="23">
        <f t="shared" si="4"/>
        <v>79243.436715966309</v>
      </c>
      <c r="M11" s="23">
        <v>0</v>
      </c>
      <c r="N11" s="23">
        <v>0</v>
      </c>
      <c r="O11" s="23">
        <v>13167.62</v>
      </c>
      <c r="P11" s="23">
        <f>O11+N11+M11+1</f>
        <v>13168.62</v>
      </c>
      <c r="Q11" s="23">
        <f>L11/P11</f>
        <v>6.0175961274580256</v>
      </c>
      <c r="R11" s="23">
        <f t="shared" si="5"/>
        <v>2.1915142786798236E-2</v>
      </c>
    </row>
    <row r="12" spans="1:18" x14ac:dyDescent="0.25">
      <c r="A12" s="23" t="s">
        <v>145</v>
      </c>
      <c r="B12" s="23" t="s">
        <v>146</v>
      </c>
      <c r="C12" s="23">
        <v>23657.365306221975</v>
      </c>
      <c r="D12" s="23">
        <v>2</v>
      </c>
      <c r="E12" s="23">
        <v>2</v>
      </c>
      <c r="F12" s="23">
        <v>1</v>
      </c>
      <c r="G12" s="23">
        <v>94.678445186833443</v>
      </c>
      <c r="H12" s="23">
        <v>0</v>
      </c>
      <c r="I12" s="23">
        <v>1</v>
      </c>
      <c r="J12" s="23">
        <v>1</v>
      </c>
      <c r="K12" s="23">
        <f t="shared" si="3"/>
        <v>111.67844518683344</v>
      </c>
      <c r="L12" s="23">
        <f t="shared" si="4"/>
        <v>2642017.7746158061</v>
      </c>
      <c r="M12" s="23">
        <v>1</v>
      </c>
      <c r="N12" s="23">
        <v>0</v>
      </c>
      <c r="O12" s="23">
        <v>15464.67</v>
      </c>
      <c r="P12" s="23">
        <f>O12+N12+M12+1</f>
        <v>15466.67</v>
      </c>
      <c r="Q12" s="23">
        <f>L12/P12</f>
        <v>170.82007792341895</v>
      </c>
      <c r="R12" s="23">
        <f t="shared" si="5"/>
        <v>0.62209997468292877</v>
      </c>
    </row>
    <row r="13" spans="1:18" x14ac:dyDescent="0.25">
      <c r="A13" s="23" t="s">
        <v>163</v>
      </c>
      <c r="B13" s="23" t="s">
        <v>164</v>
      </c>
      <c r="C13" s="23">
        <v>23043.025317401662</v>
      </c>
      <c r="D13" s="23">
        <v>2</v>
      </c>
      <c r="E13" s="23">
        <v>1</v>
      </c>
      <c r="F13" s="23">
        <v>1</v>
      </c>
      <c r="G13" s="23">
        <v>57.303567659028111</v>
      </c>
      <c r="H13" s="23">
        <v>1</v>
      </c>
      <c r="I13" s="23">
        <v>3</v>
      </c>
      <c r="J13" s="23">
        <v>1</v>
      </c>
      <c r="K13" s="23">
        <f t="shared" si="3"/>
        <v>68.303567659028118</v>
      </c>
      <c r="L13" s="23">
        <f t="shared" si="4"/>
        <v>1573920.8388358422</v>
      </c>
      <c r="M13" s="23">
        <v>0</v>
      </c>
      <c r="N13" s="23">
        <v>0</v>
      </c>
      <c r="O13" s="23">
        <v>12388.36</v>
      </c>
      <c r="P13" s="23">
        <f>O13+N13+M13+1</f>
        <v>12389.36</v>
      </c>
      <c r="Q13" s="23">
        <f>L13/P13</f>
        <v>127.03810679775566</v>
      </c>
      <c r="R13" s="23">
        <f t="shared" si="5"/>
        <v>0.46265289176417207</v>
      </c>
    </row>
    <row r="14" spans="1:18" x14ac:dyDescent="0.25">
      <c r="A14" s="23" t="s">
        <v>287</v>
      </c>
      <c r="B14" s="23" t="s">
        <v>288</v>
      </c>
      <c r="C14" s="23">
        <v>618.07588355928283</v>
      </c>
      <c r="D14" s="23">
        <v>2</v>
      </c>
      <c r="E14" s="23">
        <v>1</v>
      </c>
      <c r="F14" s="23">
        <v>1</v>
      </c>
      <c r="G14" s="23">
        <v>51.551865155399653</v>
      </c>
      <c r="H14" s="23">
        <v>1</v>
      </c>
      <c r="I14" s="23">
        <v>4</v>
      </c>
      <c r="J14" s="23">
        <v>1</v>
      </c>
      <c r="K14" s="23">
        <f t="shared" si="3"/>
        <v>61.551865155399653</v>
      </c>
      <c r="L14" s="23">
        <f t="shared" si="4"/>
        <v>38043.723440645474</v>
      </c>
      <c r="M14" s="23">
        <v>0</v>
      </c>
      <c r="N14" s="23">
        <v>0</v>
      </c>
      <c r="O14" s="23">
        <v>9022.9969999999994</v>
      </c>
      <c r="P14" s="23">
        <f>O14+N14+M14+1</f>
        <v>9023.9969999999994</v>
      </c>
      <c r="Q14" s="23">
        <f>L14/P14</f>
        <v>4.215839548777053</v>
      </c>
      <c r="R14" s="23">
        <f t="shared" si="5"/>
        <v>1.5353427468504469E-2</v>
      </c>
    </row>
    <row r="15" spans="1:18" x14ac:dyDescent="0.25">
      <c r="A15" s="23" t="s">
        <v>273</v>
      </c>
      <c r="B15" s="23" t="s">
        <v>274</v>
      </c>
      <c r="C15" s="23">
        <v>6376.1731149128391</v>
      </c>
      <c r="D15" s="23">
        <v>1</v>
      </c>
      <c r="E15" s="23">
        <v>1</v>
      </c>
      <c r="F15" s="23">
        <v>1</v>
      </c>
      <c r="G15" s="23">
        <v>32.67403483143643</v>
      </c>
      <c r="H15" s="23">
        <v>0</v>
      </c>
      <c r="I15" s="23">
        <v>4</v>
      </c>
      <c r="J15" s="23">
        <v>1</v>
      </c>
      <c r="K15" s="23">
        <f t="shared" si="3"/>
        <v>42.67403483143643</v>
      </c>
      <c r="L15" s="23">
        <f t="shared" si="4"/>
        <v>272097.03359705902</v>
      </c>
      <c r="M15" s="23">
        <v>0</v>
      </c>
      <c r="N15" s="23">
        <v>0</v>
      </c>
      <c r="O15" s="23">
        <v>15134.58</v>
      </c>
      <c r="P15" s="23">
        <f>O15+N15+M15+1</f>
        <v>15135.58</v>
      </c>
      <c r="Q15" s="23">
        <f>L15/P15</f>
        <v>17.977311315262384</v>
      </c>
      <c r="R15" s="23">
        <f t="shared" si="5"/>
        <v>6.5470552701103787E-2</v>
      </c>
    </row>
    <row r="16" spans="1:18" x14ac:dyDescent="0.25">
      <c r="A16" s="23" t="s">
        <v>121</v>
      </c>
      <c r="B16" s="23" t="s">
        <v>122</v>
      </c>
      <c r="C16" s="23">
        <v>48561.356399136675</v>
      </c>
      <c r="D16" s="23">
        <v>1</v>
      </c>
      <c r="E16" s="23">
        <v>0</v>
      </c>
      <c r="F16" s="23">
        <v>1</v>
      </c>
      <c r="G16" s="23">
        <v>110.28991793075092</v>
      </c>
      <c r="H16" s="23">
        <v>0</v>
      </c>
      <c r="I16" s="23">
        <v>2</v>
      </c>
      <c r="J16" s="23">
        <v>1</v>
      </c>
      <c r="K16" s="23">
        <f t="shared" si="3"/>
        <v>121.28991793075092</v>
      </c>
      <c r="L16" s="23">
        <f t="shared" si="4"/>
        <v>5890002.9322572332</v>
      </c>
      <c r="M16" s="23">
        <v>0</v>
      </c>
      <c r="N16" s="23">
        <v>0</v>
      </c>
      <c r="O16" s="23">
        <v>16734.73</v>
      </c>
      <c r="P16" s="23">
        <f>O16+N16+M16+1</f>
        <v>16735.73</v>
      </c>
      <c r="Q16" s="23">
        <f>L16/P16</f>
        <v>351.9417995066384</v>
      </c>
      <c r="R16" s="23">
        <f t="shared" si="5"/>
        <v>1.2817169224164582</v>
      </c>
    </row>
    <row r="17" spans="1:18" x14ac:dyDescent="0.25">
      <c r="A17" s="23" t="s">
        <v>201</v>
      </c>
      <c r="B17" s="23" t="s">
        <v>202</v>
      </c>
      <c r="C17" s="23">
        <v>4470.2207959760253</v>
      </c>
      <c r="D17" s="23">
        <v>2</v>
      </c>
      <c r="E17" s="23">
        <v>1</v>
      </c>
      <c r="F17" s="23">
        <v>1</v>
      </c>
      <c r="G17" s="23">
        <v>70.131732770291435</v>
      </c>
      <c r="H17" s="23">
        <v>0</v>
      </c>
      <c r="I17" s="23">
        <v>4</v>
      </c>
      <c r="J17" s="23">
        <v>1</v>
      </c>
      <c r="K17" s="23">
        <f t="shared" si="3"/>
        <v>83.131732770291435</v>
      </c>
      <c r="L17" s="23">
        <f t="shared" si="4"/>
        <v>371617.20063527842</v>
      </c>
      <c r="M17" s="23">
        <v>1</v>
      </c>
      <c r="N17" s="23">
        <v>0</v>
      </c>
      <c r="O17" s="23">
        <v>14001.13</v>
      </c>
      <c r="P17" s="23">
        <f>O17+N17+M17+1</f>
        <v>14003.13</v>
      </c>
      <c r="Q17" s="23">
        <f>L17/P17</f>
        <v>26.53815258697723</v>
      </c>
      <c r="R17" s="23">
        <f t="shared" si="5"/>
        <v>9.6647796050600226E-2</v>
      </c>
    </row>
    <row r="18" spans="1:18" x14ac:dyDescent="0.25">
      <c r="A18" s="23" t="s">
        <v>339</v>
      </c>
      <c r="B18" s="23" t="s">
        <v>340</v>
      </c>
      <c r="C18" s="23">
        <v>739.22610197521919</v>
      </c>
      <c r="D18" s="23">
        <v>1</v>
      </c>
      <c r="E18" s="23">
        <v>1</v>
      </c>
      <c r="F18" s="23">
        <v>1</v>
      </c>
      <c r="G18" s="23">
        <v>14.888429557313584</v>
      </c>
      <c r="H18" s="23">
        <v>0</v>
      </c>
      <c r="I18" s="23">
        <v>4</v>
      </c>
      <c r="J18" s="23">
        <v>0</v>
      </c>
      <c r="K18" s="23">
        <f t="shared" si="3"/>
        <v>25.888429557313586</v>
      </c>
      <c r="L18" s="23">
        <f t="shared" si="4"/>
        <v>19137.402867912973</v>
      </c>
      <c r="M18" s="23">
        <v>0</v>
      </c>
      <c r="N18" s="23">
        <v>0</v>
      </c>
      <c r="O18" s="23">
        <v>15333.47</v>
      </c>
      <c r="P18" s="23">
        <f>O18+N18+M18+1</f>
        <v>15334.47</v>
      </c>
      <c r="Q18" s="23">
        <f>L18/P18</f>
        <v>1.2479989766788793</v>
      </c>
      <c r="R18" s="23">
        <f t="shared" si="5"/>
        <v>4.5450168459957845E-3</v>
      </c>
    </row>
    <row r="19" spans="1:18" x14ac:dyDescent="0.25">
      <c r="A19" s="23" t="s">
        <v>281</v>
      </c>
      <c r="B19" s="23" t="s">
        <v>282</v>
      </c>
      <c r="C19" s="23">
        <v>1810.5761770440135</v>
      </c>
      <c r="D19" s="23">
        <v>1</v>
      </c>
      <c r="E19" s="23">
        <v>1</v>
      </c>
      <c r="F19" s="23">
        <v>1</v>
      </c>
      <c r="G19" s="23">
        <v>19.681132835032148</v>
      </c>
      <c r="H19" s="23">
        <v>0</v>
      </c>
      <c r="I19" s="23">
        <v>3</v>
      </c>
      <c r="J19" s="23">
        <v>0</v>
      </c>
      <c r="K19" s="23">
        <f t="shared" si="3"/>
        <v>31.681132835032148</v>
      </c>
      <c r="L19" s="23">
        <f t="shared" si="4"/>
        <v>57361.104372876078</v>
      </c>
      <c r="M19" s="23">
        <v>0</v>
      </c>
      <c r="N19" s="23">
        <v>0</v>
      </c>
      <c r="O19" s="23">
        <v>9368.8240000000005</v>
      </c>
      <c r="P19" s="23">
        <f>O19+N19+M19+1</f>
        <v>9369.8240000000005</v>
      </c>
      <c r="Q19" s="23">
        <f>L19/P19</f>
        <v>6.1218977403285351</v>
      </c>
      <c r="R19" s="23">
        <f t="shared" si="5"/>
        <v>2.229499292803996E-2</v>
      </c>
    </row>
    <row r="20" spans="1:18" x14ac:dyDescent="0.25">
      <c r="A20" s="23" t="s">
        <v>261</v>
      </c>
      <c r="B20" s="23" t="s">
        <v>262</v>
      </c>
      <c r="C20" s="23">
        <v>1736.9240141515115</v>
      </c>
      <c r="D20" s="23">
        <v>1</v>
      </c>
      <c r="E20" s="23">
        <v>1</v>
      </c>
      <c r="F20" s="23">
        <v>1</v>
      </c>
      <c r="G20" s="23">
        <v>48.359213993856464</v>
      </c>
      <c r="H20" s="23">
        <v>1</v>
      </c>
      <c r="I20" s="23">
        <v>4</v>
      </c>
      <c r="J20" s="23">
        <v>1</v>
      </c>
      <c r="K20" s="23">
        <f t="shared" si="3"/>
        <v>55.359213993856464</v>
      </c>
      <c r="L20" s="23">
        <f t="shared" si="4"/>
        <v>96154.748190481696</v>
      </c>
      <c r="M20" s="23">
        <v>0</v>
      </c>
      <c r="N20" s="23">
        <v>0</v>
      </c>
      <c r="O20" s="23">
        <v>12976.39</v>
      </c>
      <c r="P20" s="23">
        <f>O20+N20+M20+1</f>
        <v>12977.39</v>
      </c>
      <c r="Q20" s="23">
        <f>L20/P20</f>
        <v>7.4094057580516344</v>
      </c>
      <c r="R20" s="23">
        <f t="shared" si="5"/>
        <v>2.6983895514705966E-2</v>
      </c>
    </row>
    <row r="21" spans="1:18" x14ac:dyDescent="0.25">
      <c r="A21" s="23" t="s">
        <v>255</v>
      </c>
      <c r="B21" s="23" t="s">
        <v>256</v>
      </c>
      <c r="C21" s="23">
        <v>4873.2066480139965</v>
      </c>
      <c r="D21" s="23">
        <v>1</v>
      </c>
      <c r="E21" s="23">
        <v>2</v>
      </c>
      <c r="F21" s="23">
        <v>1</v>
      </c>
      <c r="G21" s="23">
        <v>66.640285488557993</v>
      </c>
      <c r="H21" s="23">
        <v>2</v>
      </c>
      <c r="I21" s="23">
        <v>4</v>
      </c>
      <c r="J21" s="23">
        <v>1</v>
      </c>
      <c r="K21" s="23">
        <f t="shared" si="3"/>
        <v>71.640285488557993</v>
      </c>
      <c r="L21" s="23">
        <f t="shared" si="4"/>
        <v>349117.91550846148</v>
      </c>
      <c r="M21" s="23">
        <v>0</v>
      </c>
      <c r="N21" s="23">
        <v>0</v>
      </c>
      <c r="O21" s="23">
        <v>15764.51</v>
      </c>
      <c r="P21" s="23">
        <f>O21+N21+M21+1</f>
        <v>15765.51</v>
      </c>
      <c r="Q21" s="23">
        <f>L21/P21</f>
        <v>22.144409886420515</v>
      </c>
      <c r="R21" s="23">
        <f t="shared" si="5"/>
        <v>8.0646473161583437E-2</v>
      </c>
    </row>
    <row r="22" spans="1:18" x14ac:dyDescent="0.25">
      <c r="A22" s="23" t="s">
        <v>299</v>
      </c>
      <c r="B22" s="23" t="s">
        <v>300</v>
      </c>
      <c r="C22" s="23">
        <v>5561.8913472455652</v>
      </c>
      <c r="D22" s="23">
        <v>1</v>
      </c>
      <c r="E22" s="23">
        <v>1</v>
      </c>
      <c r="F22" s="23">
        <v>1</v>
      </c>
      <c r="G22" s="23">
        <v>-13.695157665370452</v>
      </c>
      <c r="H22" s="23">
        <v>0</v>
      </c>
      <c r="I22" s="23">
        <v>3</v>
      </c>
      <c r="J22" s="23">
        <v>0</v>
      </c>
      <c r="K22" s="23">
        <f t="shared" si="3"/>
        <v>-1.6951576653704521</v>
      </c>
      <c r="L22" s="23">
        <f t="shared" si="4"/>
        <v>-9428.2827512409112</v>
      </c>
      <c r="M22" s="23">
        <v>1</v>
      </c>
      <c r="N22" s="23">
        <v>0</v>
      </c>
      <c r="O22" s="23">
        <v>11068.07</v>
      </c>
      <c r="P22" s="23">
        <f>O22+N22+M22+1</f>
        <v>11070.07</v>
      </c>
      <c r="Q22" s="23">
        <f>L22/P22</f>
        <v>-0.8516913399139221</v>
      </c>
      <c r="R22" s="23">
        <f t="shared" si="5"/>
        <v>-3.1017264916343972E-3</v>
      </c>
    </row>
    <row r="23" spans="1:18" x14ac:dyDescent="0.25">
      <c r="A23" s="23" t="s">
        <v>199</v>
      </c>
      <c r="B23" s="23" t="s">
        <v>200</v>
      </c>
      <c r="C23" s="23">
        <v>8700.6133387350528</v>
      </c>
      <c r="D23" s="23">
        <v>1</v>
      </c>
      <c r="E23" s="23">
        <v>0</v>
      </c>
      <c r="F23" s="23">
        <v>1</v>
      </c>
      <c r="G23" s="23">
        <v>102.07345934711643</v>
      </c>
      <c r="H23" s="23">
        <v>1</v>
      </c>
      <c r="I23" s="23">
        <v>4</v>
      </c>
      <c r="J23" s="23">
        <v>1</v>
      </c>
      <c r="K23" s="23">
        <f t="shared" si="3"/>
        <v>108.07345934711643</v>
      </c>
      <c r="L23" s="23">
        <f t="shared" si="4"/>
        <v>940305.3819587616</v>
      </c>
      <c r="M23" s="23">
        <v>0</v>
      </c>
      <c r="N23" s="23">
        <v>0</v>
      </c>
      <c r="O23" s="23">
        <v>14070.8</v>
      </c>
      <c r="P23" s="23">
        <f>O23+N23+M23+1</f>
        <v>14071.8</v>
      </c>
      <c r="Q23" s="23">
        <f>L23/P23</f>
        <v>66.821968899413122</v>
      </c>
      <c r="R23" s="23">
        <f t="shared" si="5"/>
        <v>0.24335514692379864</v>
      </c>
    </row>
    <row r="24" spans="1:18" x14ac:dyDescent="0.25">
      <c r="A24" s="23" t="s">
        <v>135</v>
      </c>
      <c r="B24" s="23" t="s">
        <v>136</v>
      </c>
      <c r="C24" s="23">
        <v>37799.28247467144</v>
      </c>
      <c r="D24" s="23">
        <v>2</v>
      </c>
      <c r="E24" s="23">
        <v>1</v>
      </c>
      <c r="F24" s="23">
        <v>1</v>
      </c>
      <c r="G24" s="23">
        <v>9.2650735412959175</v>
      </c>
      <c r="H24" s="23">
        <v>0</v>
      </c>
      <c r="I24" s="23">
        <v>3</v>
      </c>
      <c r="J24" s="23">
        <v>0</v>
      </c>
      <c r="K24" s="23">
        <f t="shared" si="3"/>
        <v>24.265073541295919</v>
      </c>
      <c r="L24" s="23">
        <f t="shared" si="4"/>
        <v>917202.36905612051</v>
      </c>
      <c r="M24" s="23">
        <v>0</v>
      </c>
      <c r="N24" s="23">
        <v>0</v>
      </c>
      <c r="O24" s="23">
        <v>5727.2539999999999</v>
      </c>
      <c r="P24" s="23">
        <f>O24+N24+M24+1</f>
        <v>5728.2539999999999</v>
      </c>
      <c r="Q24" s="23">
        <f>L24/P24</f>
        <v>160.1190116667523</v>
      </c>
      <c r="R24" s="23">
        <f t="shared" si="5"/>
        <v>0.58312836708105686</v>
      </c>
    </row>
    <row r="25" spans="1:18" x14ac:dyDescent="0.25">
      <c r="A25" s="23" t="s">
        <v>243</v>
      </c>
      <c r="B25" s="23" t="s">
        <v>244</v>
      </c>
      <c r="C25" s="23">
        <v>7115.9118237897183</v>
      </c>
      <c r="D25" s="23">
        <v>1</v>
      </c>
      <c r="E25" s="23">
        <v>1</v>
      </c>
      <c r="F25" s="23">
        <v>1</v>
      </c>
      <c r="G25" s="23">
        <v>62.617714791475976</v>
      </c>
      <c r="H25" s="23">
        <v>0</v>
      </c>
      <c r="I25" s="23">
        <v>4</v>
      </c>
      <c r="J25" s="23">
        <v>1</v>
      </c>
      <c r="K25" s="23">
        <f t="shared" si="3"/>
        <v>72.617714791475976</v>
      </c>
      <c r="L25" s="23">
        <f t="shared" si="4"/>
        <v>516741.2553012534</v>
      </c>
      <c r="M25" s="23">
        <v>0</v>
      </c>
      <c r="N25" s="23">
        <v>0</v>
      </c>
      <c r="O25" s="23">
        <v>15357.47</v>
      </c>
      <c r="P25" s="23">
        <f>O25+N25+M25+1</f>
        <v>15358.47</v>
      </c>
      <c r="Q25" s="23">
        <f>L25/P25</f>
        <v>33.645360201976722</v>
      </c>
      <c r="R25" s="23">
        <f t="shared" si="5"/>
        <v>0.12253113325022191</v>
      </c>
    </row>
    <row r="26" spans="1:18" x14ac:dyDescent="0.25">
      <c r="A26" s="23" t="s">
        <v>349</v>
      </c>
      <c r="B26" s="23" t="s">
        <v>350</v>
      </c>
      <c r="C26" s="23">
        <v>569.01426380077794</v>
      </c>
      <c r="D26" s="23">
        <v>1</v>
      </c>
      <c r="E26" s="23">
        <v>1</v>
      </c>
      <c r="F26" s="23">
        <v>1</v>
      </c>
      <c r="G26" s="23">
        <v>14.717501514821235</v>
      </c>
      <c r="H26" s="23">
        <v>0</v>
      </c>
      <c r="I26" s="23">
        <v>4</v>
      </c>
      <c r="J26" s="23">
        <v>0</v>
      </c>
      <c r="K26" s="23">
        <f t="shared" si="3"/>
        <v>25.717501514821237</v>
      </c>
      <c r="L26" s="23">
        <f t="shared" si="4"/>
        <v>14633.625191251398</v>
      </c>
      <c r="M26" s="23">
        <v>0</v>
      </c>
      <c r="N26" s="23">
        <v>0</v>
      </c>
      <c r="O26" s="23">
        <v>16141.25</v>
      </c>
      <c r="P26" s="23">
        <f>O26+N26+M26+1</f>
        <v>16142.25</v>
      </c>
      <c r="Q26" s="23">
        <f>L26/P26</f>
        <v>0.90654185081084715</v>
      </c>
      <c r="R26" s="23">
        <f t="shared" si="5"/>
        <v>3.3014834631516468E-3</v>
      </c>
    </row>
    <row r="27" spans="1:18" x14ac:dyDescent="0.25">
      <c r="A27" s="23" t="s">
        <v>363</v>
      </c>
      <c r="B27" s="23" t="s">
        <v>364</v>
      </c>
      <c r="C27" s="23">
        <v>182.68779611692798</v>
      </c>
      <c r="D27" s="23">
        <v>2</v>
      </c>
      <c r="E27" s="23">
        <v>2</v>
      </c>
      <c r="F27" s="23">
        <v>1</v>
      </c>
      <c r="G27" s="23">
        <v>21.014846407451987</v>
      </c>
      <c r="H27" s="23">
        <v>1</v>
      </c>
      <c r="I27" s="23">
        <v>5</v>
      </c>
      <c r="J27" s="23">
        <v>0</v>
      </c>
      <c r="K27" s="23">
        <f t="shared" si="3"/>
        <v>32.014846407451984</v>
      </c>
      <c r="L27" s="23">
        <f t="shared" si="4"/>
        <v>5848.7217331993525</v>
      </c>
      <c r="M27" s="23">
        <v>0</v>
      </c>
      <c r="N27" s="23">
        <v>0</v>
      </c>
      <c r="O27" s="23">
        <v>12441.86</v>
      </c>
      <c r="P27" s="23">
        <f>O27+N27+M27+1</f>
        <v>12442.86</v>
      </c>
      <c r="Q27" s="23">
        <f>L27/P27</f>
        <v>0.47004641482740722</v>
      </c>
      <c r="R27" s="23">
        <f t="shared" si="5"/>
        <v>1.7118354371376977E-3</v>
      </c>
    </row>
    <row r="28" spans="1:18" x14ac:dyDescent="0.25">
      <c r="A28" s="23" t="s">
        <v>341</v>
      </c>
      <c r="B28" s="23" t="s">
        <v>342</v>
      </c>
      <c r="C28" s="23">
        <v>742.9429233361758</v>
      </c>
      <c r="D28" s="23">
        <v>2</v>
      </c>
      <c r="E28" s="23">
        <v>1</v>
      </c>
      <c r="F28" s="23">
        <v>1</v>
      </c>
      <c r="G28" s="23">
        <v>6.6974095420367377</v>
      </c>
      <c r="H28" s="23">
        <v>2</v>
      </c>
      <c r="I28" s="23">
        <v>4</v>
      </c>
      <c r="J28" s="23">
        <v>0</v>
      </c>
      <c r="K28" s="23">
        <f t="shared" si="3"/>
        <v>14.697409542036738</v>
      </c>
      <c r="L28" s="23">
        <f t="shared" si="4"/>
        <v>10919.336410629779</v>
      </c>
      <c r="M28" s="23">
        <v>1</v>
      </c>
      <c r="N28" s="23">
        <v>0</v>
      </c>
      <c r="O28" s="23">
        <v>14448.03</v>
      </c>
      <c r="P28" s="23">
        <f>O28+N28+M28+1</f>
        <v>14450.03</v>
      </c>
      <c r="Q28" s="23">
        <f>L28/P28</f>
        <v>0.75566185057261326</v>
      </c>
      <c r="R28" s="23">
        <f t="shared" si="5"/>
        <v>2.7520021289349195E-3</v>
      </c>
    </row>
    <row r="29" spans="1:18" x14ac:dyDescent="0.25">
      <c r="A29" s="23" t="s">
        <v>233</v>
      </c>
      <c r="B29" s="23" t="s">
        <v>234</v>
      </c>
      <c r="C29" s="23">
        <v>1191.7095543673263</v>
      </c>
      <c r="D29" s="23">
        <v>2</v>
      </c>
      <c r="E29" s="23">
        <v>0</v>
      </c>
      <c r="F29" s="23">
        <v>1</v>
      </c>
      <c r="G29" s="23">
        <v>173.05486660178107</v>
      </c>
      <c r="H29" s="23">
        <v>1</v>
      </c>
      <c r="I29" s="23">
        <v>1</v>
      </c>
      <c r="J29" s="23">
        <v>1</v>
      </c>
      <c r="K29" s="23">
        <f t="shared" si="3"/>
        <v>185.05486660178107</v>
      </c>
      <c r="L29" s="23">
        <f t="shared" si="4"/>
        <v>220531.65261151353</v>
      </c>
      <c r="M29" s="23">
        <v>1</v>
      </c>
      <c r="N29" s="23">
        <v>0</v>
      </c>
      <c r="O29" s="23">
        <v>16123</v>
      </c>
      <c r="P29" s="23">
        <f>O29+N29+M29+1</f>
        <v>16125</v>
      </c>
      <c r="Q29" s="23">
        <f>L29/P29</f>
        <v>13.676381557303165</v>
      </c>
      <c r="R29" s="23">
        <f t="shared" si="5"/>
        <v>4.9807240015232068E-2</v>
      </c>
    </row>
    <row r="30" spans="1:18" x14ac:dyDescent="0.25">
      <c r="A30" s="23" t="s">
        <v>139</v>
      </c>
      <c r="B30" s="23" t="s">
        <v>140</v>
      </c>
      <c r="C30" s="23">
        <v>46400.441845675567</v>
      </c>
      <c r="D30" s="23">
        <v>1</v>
      </c>
      <c r="E30" s="23">
        <v>1</v>
      </c>
      <c r="F30" s="23">
        <v>1</v>
      </c>
      <c r="G30" s="23">
        <v>67.841241792708189</v>
      </c>
      <c r="H30" s="23">
        <v>0</v>
      </c>
      <c r="I30" s="23">
        <v>3</v>
      </c>
      <c r="J30" s="23">
        <v>0</v>
      </c>
      <c r="K30" s="23">
        <f t="shared" si="3"/>
        <v>79.841241792708189</v>
      </c>
      <c r="L30" s="23">
        <f t="shared" si="4"/>
        <v>3704668.8966890778</v>
      </c>
      <c r="M30" s="23">
        <v>0</v>
      </c>
      <c r="N30" s="23">
        <v>0</v>
      </c>
      <c r="O30" s="23">
        <v>17648.86</v>
      </c>
      <c r="P30" s="23">
        <f>O30+N30+M30+1</f>
        <v>17649.86</v>
      </c>
      <c r="Q30" s="23">
        <f>L30/P30</f>
        <v>209.89791968259678</v>
      </c>
      <c r="R30" s="23">
        <f t="shared" si="5"/>
        <v>0.76441535507952751</v>
      </c>
    </row>
    <row r="31" spans="1:18" x14ac:dyDescent="0.25">
      <c r="A31" s="23" t="s">
        <v>361</v>
      </c>
      <c r="B31" s="23" t="s">
        <v>362</v>
      </c>
      <c r="C31" s="23">
        <v>463.82761863065002</v>
      </c>
      <c r="D31" s="23">
        <v>1</v>
      </c>
      <c r="E31" s="23">
        <v>1</v>
      </c>
      <c r="F31" s="23">
        <v>1</v>
      </c>
      <c r="G31" s="23">
        <v>18.184615123997638</v>
      </c>
      <c r="H31" s="23">
        <v>3</v>
      </c>
      <c r="I31" s="23">
        <v>4</v>
      </c>
      <c r="J31" s="23">
        <v>0</v>
      </c>
      <c r="K31" s="23">
        <f t="shared" si="3"/>
        <v>20.184615123997638</v>
      </c>
      <c r="L31" s="23">
        <f t="shared" si="4"/>
        <v>9362.1819659400262</v>
      </c>
      <c r="M31" s="23">
        <v>0</v>
      </c>
      <c r="N31" s="23">
        <v>0</v>
      </c>
      <c r="O31" s="23">
        <v>13906.59</v>
      </c>
      <c r="P31" s="23">
        <f>O31+N31+M31+1</f>
        <v>13907.59</v>
      </c>
      <c r="Q31" s="23">
        <f>L31/P31</f>
        <v>0.67317069067610036</v>
      </c>
      <c r="R31" s="23">
        <f t="shared" si="5"/>
        <v>2.4515822420748245E-3</v>
      </c>
    </row>
    <row r="32" spans="1:18" x14ac:dyDescent="0.25">
      <c r="A32" s="23" t="s">
        <v>173</v>
      </c>
      <c r="B32" s="23" t="s">
        <v>174</v>
      </c>
      <c r="C32" s="23">
        <v>10791.020185246734</v>
      </c>
      <c r="D32" s="23">
        <v>1</v>
      </c>
      <c r="E32" s="23">
        <v>1</v>
      </c>
      <c r="F32" s="23">
        <v>1</v>
      </c>
      <c r="G32" s="23">
        <v>102.70969500935567</v>
      </c>
      <c r="H32" s="23">
        <v>0</v>
      </c>
      <c r="I32" s="23">
        <v>2</v>
      </c>
      <c r="J32" s="23">
        <v>1</v>
      </c>
      <c r="K32" s="23">
        <f t="shared" si="3"/>
        <v>114.70969500935567</v>
      </c>
      <c r="L32" s="23">
        <f t="shared" si="4"/>
        <v>1237834.6342894537</v>
      </c>
      <c r="M32" s="23">
        <v>0</v>
      </c>
      <c r="N32" s="23">
        <v>0</v>
      </c>
      <c r="O32" s="23">
        <v>11326.56</v>
      </c>
      <c r="P32" s="23">
        <f>O32+N32+M32+1</f>
        <v>11327.56</v>
      </c>
      <c r="Q32" s="23">
        <f>L32/P32</f>
        <v>109.27636969386644</v>
      </c>
      <c r="R32" s="23">
        <f t="shared" si="5"/>
        <v>0.39796742658362116</v>
      </c>
    </row>
    <row r="33" spans="1:18" x14ac:dyDescent="0.25">
      <c r="A33" s="23" t="s">
        <v>197</v>
      </c>
      <c r="B33" s="23" t="s">
        <v>198</v>
      </c>
      <c r="C33" s="23">
        <v>3441.2213545702066</v>
      </c>
      <c r="D33" s="23">
        <v>1</v>
      </c>
      <c r="E33" s="23">
        <v>0</v>
      </c>
      <c r="F33" s="23">
        <v>1</v>
      </c>
      <c r="G33" s="23">
        <v>119.77162869212698</v>
      </c>
      <c r="H33" s="23">
        <v>1</v>
      </c>
      <c r="I33" s="23">
        <v>4</v>
      </c>
      <c r="J33" s="23">
        <v>0</v>
      </c>
      <c r="K33" s="23">
        <f t="shared" si="3"/>
        <v>126.77162869212698</v>
      </c>
      <c r="L33" s="23">
        <f t="shared" si="4"/>
        <v>436249.23580899247</v>
      </c>
      <c r="M33" s="23">
        <v>0</v>
      </c>
      <c r="N33" s="23">
        <v>0</v>
      </c>
      <c r="O33" s="23">
        <v>9018.3070000000007</v>
      </c>
      <c r="P33" s="23">
        <f>O33+N33+M33+1</f>
        <v>9019.3070000000007</v>
      </c>
      <c r="Q33" s="23">
        <f>L33/P33</f>
        <v>48.368376396212305</v>
      </c>
      <c r="R33" s="23">
        <f t="shared" si="5"/>
        <v>0.17615005271820447</v>
      </c>
    </row>
    <row r="34" spans="1:18" x14ac:dyDescent="0.25">
      <c r="A34" s="23" t="s">
        <v>245</v>
      </c>
      <c r="B34" s="23" t="s">
        <v>246</v>
      </c>
      <c r="C34" s="23">
        <v>5433.7064124319704</v>
      </c>
      <c r="D34" s="23">
        <v>1</v>
      </c>
      <c r="E34" s="23">
        <v>1</v>
      </c>
      <c r="F34" s="23">
        <v>1</v>
      </c>
      <c r="G34" s="23">
        <v>55.476518489131962</v>
      </c>
      <c r="H34" s="23">
        <v>3</v>
      </c>
      <c r="I34" s="23">
        <v>4</v>
      </c>
      <c r="J34" s="23">
        <v>1</v>
      </c>
      <c r="K34" s="23">
        <f t="shared" si="3"/>
        <v>56.476518489131962</v>
      </c>
      <c r="L34" s="23">
        <f t="shared" si="4"/>
        <v>306876.82066622906</v>
      </c>
      <c r="M34" s="23">
        <v>0</v>
      </c>
      <c r="N34" s="23">
        <v>0</v>
      </c>
      <c r="O34" s="23">
        <v>14362.09</v>
      </c>
      <c r="P34" s="23">
        <f>O34+N34+M34+1</f>
        <v>14363.09</v>
      </c>
      <c r="Q34" s="23">
        <f>L34/P34</f>
        <v>21.365654651347938</v>
      </c>
      <c r="R34" s="23">
        <f t="shared" si="5"/>
        <v>7.7810368542546568E-2</v>
      </c>
    </row>
    <row r="35" spans="1:18" x14ac:dyDescent="0.25">
      <c r="A35" s="23" t="s">
        <v>313</v>
      </c>
      <c r="B35" s="23" t="s">
        <v>314</v>
      </c>
      <c r="C35" s="23">
        <v>786.17954799374866</v>
      </c>
      <c r="D35" s="23">
        <v>3</v>
      </c>
      <c r="E35" s="23">
        <v>1</v>
      </c>
      <c r="F35" s="23">
        <v>1</v>
      </c>
      <c r="G35" s="23">
        <v>16.189034755858099</v>
      </c>
      <c r="H35" s="23">
        <v>1</v>
      </c>
      <c r="I35" s="23">
        <v>4</v>
      </c>
      <c r="J35" s="23">
        <v>0</v>
      </c>
      <c r="K35" s="23">
        <f t="shared" si="3"/>
        <v>30.189034755858099</v>
      </c>
      <c r="L35" s="23">
        <f t="shared" si="4"/>
        <v>23734.001698728087</v>
      </c>
      <c r="M35" s="23">
        <v>0</v>
      </c>
      <c r="N35" s="23">
        <v>0</v>
      </c>
      <c r="O35" s="23">
        <v>10666.36</v>
      </c>
      <c r="P35" s="23">
        <f>O35+N35+M35+1</f>
        <v>10667.36</v>
      </c>
      <c r="Q35" s="23">
        <f>L35/P35</f>
        <v>2.2249180395831849</v>
      </c>
      <c r="R35" s="23">
        <f t="shared" si="5"/>
        <v>8.1028030950601251E-3</v>
      </c>
    </row>
    <row r="36" spans="1:18" x14ac:dyDescent="0.25">
      <c r="A36" s="23" t="s">
        <v>309</v>
      </c>
      <c r="B36" s="23" t="s">
        <v>310</v>
      </c>
      <c r="C36" s="23">
        <v>3094.1097195937928</v>
      </c>
      <c r="D36" s="23">
        <v>1</v>
      </c>
      <c r="E36" s="23">
        <v>1</v>
      </c>
      <c r="F36" s="23">
        <v>1</v>
      </c>
      <c r="G36" s="23">
        <v>-15.245995892112918</v>
      </c>
      <c r="H36" s="23">
        <v>2</v>
      </c>
      <c r="I36" s="23">
        <v>5</v>
      </c>
      <c r="J36" s="23">
        <v>0</v>
      </c>
      <c r="K36" s="23">
        <f t="shared" si="3"/>
        <v>-11.245995892112916</v>
      </c>
      <c r="L36" s="23">
        <f t="shared" si="4"/>
        <v>-34796.34519629844</v>
      </c>
      <c r="M36" s="23">
        <v>0</v>
      </c>
      <c r="N36" s="23">
        <v>0</v>
      </c>
      <c r="O36" s="23">
        <v>13516.93</v>
      </c>
      <c r="P36" s="23">
        <f>O36+N36+M36+1</f>
        <v>13517.93</v>
      </c>
      <c r="Q36" s="23">
        <f>L36/P36</f>
        <v>-2.5740882809940899</v>
      </c>
      <c r="R36" s="23">
        <f t="shared" si="5"/>
        <v>-9.3744264368966646E-3</v>
      </c>
    </row>
    <row r="37" spans="1:18" x14ac:dyDescent="0.25">
      <c r="A37" s="23" t="s">
        <v>215</v>
      </c>
      <c r="B37" s="23" t="s">
        <v>216</v>
      </c>
      <c r="C37" s="23">
        <v>6736.1678185014462</v>
      </c>
      <c r="D37" s="23">
        <v>1</v>
      </c>
      <c r="E37" s="23">
        <v>1</v>
      </c>
      <c r="F37" s="23">
        <v>1</v>
      </c>
      <c r="G37" s="23">
        <v>54.204504404297047</v>
      </c>
      <c r="H37" s="23">
        <v>0</v>
      </c>
      <c r="I37" s="23">
        <v>3</v>
      </c>
      <c r="J37" s="23">
        <v>1</v>
      </c>
      <c r="K37" s="23">
        <f t="shared" si="3"/>
        <v>65.20450440429704</v>
      </c>
      <c r="L37" s="23">
        <f t="shared" si="4"/>
        <v>439228.48418956151</v>
      </c>
      <c r="M37" s="23">
        <v>0</v>
      </c>
      <c r="N37" s="23">
        <v>0</v>
      </c>
      <c r="O37" s="23">
        <v>13975.59</v>
      </c>
      <c r="P37" s="23">
        <f>O37+N37+M37+1</f>
        <v>13976.59</v>
      </c>
      <c r="Q37" s="23">
        <f>L37/P37</f>
        <v>31.426011937787507</v>
      </c>
      <c r="R37" s="23">
        <f t="shared" si="5"/>
        <v>0.1144486144049625</v>
      </c>
    </row>
    <row r="38" spans="1:18" x14ac:dyDescent="0.25">
      <c r="A38" s="23" t="s">
        <v>311</v>
      </c>
      <c r="B38" s="23" t="s">
        <v>312</v>
      </c>
      <c r="C38" s="23">
        <v>1257.675706739785</v>
      </c>
      <c r="D38" s="23">
        <v>1</v>
      </c>
      <c r="E38" s="23">
        <v>1</v>
      </c>
      <c r="F38" s="23">
        <v>1</v>
      </c>
      <c r="G38" s="23">
        <v>19.392114151496493</v>
      </c>
      <c r="H38" s="23">
        <v>1</v>
      </c>
      <c r="I38" s="23">
        <v>4</v>
      </c>
      <c r="J38" s="23">
        <v>0</v>
      </c>
      <c r="K38" s="23">
        <f t="shared" si="3"/>
        <v>27.392114151496493</v>
      </c>
      <c r="L38" s="23">
        <f t="shared" si="4"/>
        <v>34450.396524580217</v>
      </c>
      <c r="M38" s="23">
        <v>0</v>
      </c>
      <c r="N38" s="23">
        <v>0</v>
      </c>
      <c r="O38" s="23">
        <v>15925.08</v>
      </c>
      <c r="P38" s="23">
        <f>O38+N38+M38+1</f>
        <v>15926.08</v>
      </c>
      <c r="Q38" s="23">
        <f>L38/P38</f>
        <v>2.1631435057829811</v>
      </c>
      <c r="R38" s="23">
        <f t="shared" si="5"/>
        <v>7.877829916378018E-3</v>
      </c>
    </row>
    <row r="39" spans="1:18" x14ac:dyDescent="0.25">
      <c r="A39" s="23" t="s">
        <v>115</v>
      </c>
      <c r="B39" s="23" t="s">
        <v>116</v>
      </c>
      <c r="C39" s="23">
        <v>34950.351298138499</v>
      </c>
      <c r="D39" s="23">
        <v>2</v>
      </c>
      <c r="E39" s="23">
        <v>1</v>
      </c>
      <c r="F39" s="23">
        <v>1</v>
      </c>
      <c r="G39" s="23">
        <v>260.49586495048703</v>
      </c>
      <c r="H39" s="23">
        <v>0</v>
      </c>
      <c r="I39" s="23">
        <v>2</v>
      </c>
      <c r="J39" s="23">
        <v>1</v>
      </c>
      <c r="K39" s="23">
        <f t="shared" si="3"/>
        <v>275.49586495048703</v>
      </c>
      <c r="L39" s="23">
        <f t="shared" si="4"/>
        <v>9628677.2612040434</v>
      </c>
      <c r="M39" s="23">
        <v>0</v>
      </c>
      <c r="N39" s="23">
        <v>0</v>
      </c>
      <c r="O39" s="23">
        <v>14305.42</v>
      </c>
      <c r="P39" s="23">
        <f>O39+N39+M39+1</f>
        <v>14306.42</v>
      </c>
      <c r="Q39" s="23">
        <f>L39/P39</f>
        <v>673.03191582548561</v>
      </c>
      <c r="R39" s="23">
        <f t="shared" si="5"/>
        <v>2.451076845799963</v>
      </c>
    </row>
    <row r="40" spans="1:18" x14ac:dyDescent="0.25">
      <c r="A40" s="23" t="s">
        <v>183</v>
      </c>
      <c r="B40" s="23" t="s">
        <v>184</v>
      </c>
      <c r="C40" s="23">
        <v>22649.379340081297</v>
      </c>
      <c r="D40" s="23">
        <v>1</v>
      </c>
      <c r="E40" s="23">
        <v>1</v>
      </c>
      <c r="F40" s="23">
        <v>1</v>
      </c>
      <c r="G40" s="23">
        <v>58.404730252386713</v>
      </c>
      <c r="H40" s="23">
        <v>0</v>
      </c>
      <c r="I40" s="23">
        <v>3</v>
      </c>
      <c r="J40" s="23">
        <v>1</v>
      </c>
      <c r="K40" s="23">
        <f t="shared" si="3"/>
        <v>69.404730252386713</v>
      </c>
      <c r="L40" s="23">
        <f t="shared" si="4"/>
        <v>1571974.063482323</v>
      </c>
      <c r="M40" s="23">
        <v>0</v>
      </c>
      <c r="N40" s="23">
        <v>0</v>
      </c>
      <c r="O40" s="23">
        <v>16054.59</v>
      </c>
      <c r="P40" s="23">
        <f>O40+N40+M40+1</f>
        <v>16055.59</v>
      </c>
      <c r="Q40" s="23">
        <f>L40/P40</f>
        <v>97.908209133536857</v>
      </c>
      <c r="R40" s="23">
        <f t="shared" si="5"/>
        <v>0.35656636598966074</v>
      </c>
    </row>
    <row r="41" spans="1:18" x14ac:dyDescent="0.25">
      <c r="A41" s="23" t="s">
        <v>99</v>
      </c>
      <c r="B41" s="23" t="s">
        <v>100</v>
      </c>
      <c r="C41" s="23">
        <v>64181.994665465696</v>
      </c>
      <c r="D41" s="23">
        <v>1</v>
      </c>
      <c r="E41" s="23">
        <v>0</v>
      </c>
      <c r="F41" s="23">
        <v>1</v>
      </c>
      <c r="G41" s="23">
        <v>239.64219016248256</v>
      </c>
      <c r="H41" s="23">
        <v>0</v>
      </c>
      <c r="I41" s="23">
        <v>1</v>
      </c>
      <c r="J41" s="23">
        <v>1</v>
      </c>
      <c r="K41" s="23">
        <f t="shared" si="3"/>
        <v>251.64219016248256</v>
      </c>
      <c r="L41" s="23">
        <f t="shared" si="4"/>
        <v>16150897.70661456</v>
      </c>
      <c r="M41" s="23">
        <v>0</v>
      </c>
      <c r="N41" s="23">
        <v>0</v>
      </c>
      <c r="O41" s="23">
        <v>16052.43</v>
      </c>
      <c r="P41" s="23">
        <f>O41+N41+M41+1</f>
        <v>16053.43</v>
      </c>
      <c r="Q41" s="23">
        <f>L41/P41</f>
        <v>1006.0714567923839</v>
      </c>
      <c r="R41" s="23">
        <f t="shared" si="5"/>
        <v>3.6639547025634114</v>
      </c>
    </row>
    <row r="42" spans="1:18" x14ac:dyDescent="0.25">
      <c r="A42" s="23" t="s">
        <v>291</v>
      </c>
      <c r="B42" s="23" t="s">
        <v>292</v>
      </c>
      <c r="C42" s="23">
        <v>1234.0133556655851</v>
      </c>
      <c r="D42" s="23">
        <v>1</v>
      </c>
      <c r="E42" s="23">
        <v>1</v>
      </c>
      <c r="F42" s="23">
        <v>1</v>
      </c>
      <c r="G42" s="23">
        <v>27.013153368964083</v>
      </c>
      <c r="H42" s="23">
        <v>2</v>
      </c>
      <c r="I42" s="23">
        <v>4</v>
      </c>
      <c r="J42" s="23">
        <v>0</v>
      </c>
      <c r="K42" s="23">
        <f t="shared" si="3"/>
        <v>32.013153368964083</v>
      </c>
      <c r="L42" s="23">
        <f t="shared" si="4"/>
        <v>39504.658814272399</v>
      </c>
      <c r="M42" s="23">
        <v>0</v>
      </c>
      <c r="N42" s="23">
        <v>0</v>
      </c>
      <c r="O42" s="23">
        <v>12204.34</v>
      </c>
      <c r="P42" s="23">
        <f>O42+N42+M42+1</f>
        <v>12205.34</v>
      </c>
      <c r="Q42" s="23">
        <f>L42/P42</f>
        <v>3.2366700816423304</v>
      </c>
      <c r="R42" s="23">
        <f t="shared" si="5"/>
        <v>1.1787445599628995E-2</v>
      </c>
    </row>
    <row r="43" spans="1:18" x14ac:dyDescent="0.25">
      <c r="A43" s="23" t="s">
        <v>213</v>
      </c>
      <c r="B43" s="23" t="s">
        <v>214</v>
      </c>
      <c r="C43" s="23">
        <v>6615.1562321198744</v>
      </c>
      <c r="D43" s="23">
        <v>1</v>
      </c>
      <c r="E43" s="23">
        <v>1</v>
      </c>
      <c r="F43" s="23">
        <v>1</v>
      </c>
      <c r="G43" s="23">
        <v>45.559583491311216</v>
      </c>
      <c r="H43" s="23">
        <v>2</v>
      </c>
      <c r="I43" s="23">
        <v>2</v>
      </c>
      <c r="J43" s="23">
        <v>1</v>
      </c>
      <c r="K43" s="23">
        <f t="shared" si="3"/>
        <v>51.559583491311216</v>
      </c>
      <c r="L43" s="23">
        <f t="shared" si="4"/>
        <v>341074.70005805237</v>
      </c>
      <c r="M43" s="23">
        <v>1</v>
      </c>
      <c r="N43" s="23">
        <v>0</v>
      </c>
      <c r="O43" s="23">
        <v>16268.13</v>
      </c>
      <c r="P43" s="23">
        <f>O43+N43+M43+1</f>
        <v>16270.13</v>
      </c>
      <c r="Q43" s="23">
        <f>L43/P43</f>
        <v>20.963243690004468</v>
      </c>
      <c r="R43" s="23">
        <f t="shared" si="5"/>
        <v>7.6344850835804057E-2</v>
      </c>
    </row>
    <row r="44" spans="1:18" x14ac:dyDescent="0.25">
      <c r="A44" s="23" t="s">
        <v>237</v>
      </c>
      <c r="B44" s="23" t="s">
        <v>238</v>
      </c>
      <c r="C44" s="23">
        <v>4931.626410279242</v>
      </c>
      <c r="D44" s="23">
        <v>1</v>
      </c>
      <c r="E44" s="23">
        <v>1</v>
      </c>
      <c r="F44" s="23">
        <v>1</v>
      </c>
      <c r="G44" s="23">
        <v>39.64471765084344</v>
      </c>
      <c r="H44" s="23">
        <v>0</v>
      </c>
      <c r="I44" s="23">
        <v>4</v>
      </c>
      <c r="J44" s="23">
        <v>0</v>
      </c>
      <c r="K44" s="23">
        <f t="shared" si="3"/>
        <v>50.64471765084344</v>
      </c>
      <c r="L44" s="23">
        <f t="shared" si="4"/>
        <v>249760.82710803481</v>
      </c>
      <c r="M44" s="23">
        <v>0</v>
      </c>
      <c r="N44" s="23">
        <v>0</v>
      </c>
      <c r="O44" s="23">
        <v>15779.06</v>
      </c>
      <c r="P44" s="23">
        <f>O44+N44+M44+1</f>
        <v>15780.06</v>
      </c>
      <c r="Q44" s="23">
        <f>L44/P44</f>
        <v>15.827622145165153</v>
      </c>
      <c r="R44" s="23">
        <f t="shared" si="5"/>
        <v>5.7641721368447495E-2</v>
      </c>
    </row>
    <row r="45" spans="1:18" x14ac:dyDescent="0.25">
      <c r="A45" s="23" t="s">
        <v>279</v>
      </c>
      <c r="B45" s="23" t="s">
        <v>280</v>
      </c>
      <c r="C45" s="23">
        <v>4274.9408206207263</v>
      </c>
      <c r="D45" s="23">
        <v>1</v>
      </c>
      <c r="E45" s="23">
        <v>2</v>
      </c>
      <c r="F45" s="23">
        <v>1</v>
      </c>
      <c r="G45" s="23">
        <v>19.543499075128512</v>
      </c>
      <c r="H45" s="23">
        <v>2</v>
      </c>
      <c r="I45" s="23">
        <v>4</v>
      </c>
      <c r="J45" s="23">
        <v>0</v>
      </c>
      <c r="K45" s="23">
        <f t="shared" si="3"/>
        <v>25.543499075128512</v>
      </c>
      <c r="L45" s="23">
        <f t="shared" si="4"/>
        <v>109196.94689775465</v>
      </c>
      <c r="M45" s="23">
        <v>0</v>
      </c>
      <c r="N45" s="23">
        <v>0</v>
      </c>
      <c r="O45" s="23">
        <v>13712.48</v>
      </c>
      <c r="P45" s="23">
        <f>O45+N45+M45+1</f>
        <v>13713.48</v>
      </c>
      <c r="Q45" s="23">
        <f>L45/P45</f>
        <v>7.9627451892411445</v>
      </c>
      <c r="R45" s="23">
        <f t="shared" si="5"/>
        <v>2.8999071074386859E-2</v>
      </c>
    </row>
    <row r="46" spans="1:18" x14ac:dyDescent="0.25">
      <c r="A46" s="23" t="s">
        <v>235</v>
      </c>
      <c r="B46" s="23" t="s">
        <v>236</v>
      </c>
      <c r="C46" s="23">
        <v>2061.6127722526289</v>
      </c>
      <c r="D46" s="23">
        <v>1</v>
      </c>
      <c r="E46" s="23">
        <v>2</v>
      </c>
      <c r="F46" s="23">
        <v>1</v>
      </c>
      <c r="G46" s="23">
        <v>77.698478596858735</v>
      </c>
      <c r="H46" s="23">
        <v>4</v>
      </c>
      <c r="I46" s="23">
        <v>4</v>
      </c>
      <c r="J46" s="23">
        <v>1</v>
      </c>
      <c r="K46" s="23">
        <f t="shared" si="3"/>
        <v>76.698478596858735</v>
      </c>
      <c r="L46" s="23">
        <f t="shared" si="4"/>
        <v>158122.56308762886</v>
      </c>
      <c r="M46" s="23">
        <v>0</v>
      </c>
      <c r="N46" s="23">
        <v>0</v>
      </c>
      <c r="O46" s="23">
        <v>14279.4</v>
      </c>
      <c r="P46" s="23">
        <f>O46+N46+M46+1</f>
        <v>14280.4</v>
      </c>
      <c r="Q46" s="23">
        <f>L46/P46</f>
        <v>11.072698459961126</v>
      </c>
      <c r="R46" s="23">
        <f t="shared" si="5"/>
        <v>4.0325033891517446E-2</v>
      </c>
    </row>
    <row r="47" spans="1:18" x14ac:dyDescent="0.25">
      <c r="A47" s="23" t="s">
        <v>157</v>
      </c>
      <c r="B47" s="23" t="s">
        <v>158</v>
      </c>
      <c r="C47" s="23">
        <v>4178.2998427314396</v>
      </c>
      <c r="D47" s="23">
        <v>2</v>
      </c>
      <c r="E47" s="23">
        <v>1</v>
      </c>
      <c r="F47" s="23">
        <v>1</v>
      </c>
      <c r="G47" s="23">
        <v>127.96623768319049</v>
      </c>
      <c r="H47" s="23">
        <v>0</v>
      </c>
      <c r="I47" s="23">
        <v>5</v>
      </c>
      <c r="J47" s="23">
        <v>1</v>
      </c>
      <c r="K47" s="23">
        <f t="shared" si="3"/>
        <v>139.96623768319049</v>
      </c>
      <c r="L47" s="23">
        <f t="shared" si="4"/>
        <v>584820.90889938606</v>
      </c>
      <c r="M47" s="23">
        <v>1</v>
      </c>
      <c r="N47" s="23">
        <v>0</v>
      </c>
      <c r="O47" s="23">
        <v>3460.569</v>
      </c>
      <c r="P47" s="23">
        <f>O47+N47+M47+1</f>
        <v>3462.569</v>
      </c>
      <c r="Q47" s="23">
        <f>L47/P47</f>
        <v>168.89797976571327</v>
      </c>
      <c r="R47" s="23">
        <f t="shared" si="5"/>
        <v>0.61509999417839534</v>
      </c>
    </row>
    <row r="48" spans="1:18" x14ac:dyDescent="0.25">
      <c r="A48" s="23" t="s">
        <v>125</v>
      </c>
      <c r="B48" s="23" t="s">
        <v>126</v>
      </c>
      <c r="C48" s="23">
        <v>53401.314872519812</v>
      </c>
      <c r="D48" s="23">
        <v>1</v>
      </c>
      <c r="E48" s="23">
        <v>0</v>
      </c>
      <c r="F48" s="23">
        <v>1</v>
      </c>
      <c r="G48" s="23">
        <v>130.0943157590431</v>
      </c>
      <c r="H48" s="23">
        <v>0</v>
      </c>
      <c r="I48" s="23">
        <v>1</v>
      </c>
      <c r="J48" s="23">
        <v>1</v>
      </c>
      <c r="K48" s="23">
        <f t="shared" si="3"/>
        <v>142.0943157590431</v>
      </c>
      <c r="L48" s="23">
        <f t="shared" si="4"/>
        <v>7588023.2974439142</v>
      </c>
      <c r="M48" s="23">
        <v>0</v>
      </c>
      <c r="N48" s="23">
        <v>0</v>
      </c>
      <c r="O48" s="23">
        <v>15227.52</v>
      </c>
      <c r="P48" s="23">
        <f>O48+N48+M48+1</f>
        <v>15228.52</v>
      </c>
      <c r="Q48" s="23">
        <f>L48/P48</f>
        <v>498.27713378870135</v>
      </c>
      <c r="R48" s="23">
        <f t="shared" si="5"/>
        <v>1.814647294880646</v>
      </c>
    </row>
    <row r="49" spans="1:18" x14ac:dyDescent="0.25">
      <c r="A49" s="23" t="s">
        <v>123</v>
      </c>
      <c r="B49" s="23" t="s">
        <v>124</v>
      </c>
      <c r="C49" s="23">
        <v>45413.065712185045</v>
      </c>
      <c r="D49" s="23">
        <v>1</v>
      </c>
      <c r="E49" s="23">
        <v>0</v>
      </c>
      <c r="F49" s="23">
        <v>1</v>
      </c>
      <c r="G49" s="23">
        <v>142.99000425883708</v>
      </c>
      <c r="H49" s="23">
        <v>0</v>
      </c>
      <c r="I49" s="23">
        <v>2</v>
      </c>
      <c r="J49" s="23">
        <v>1</v>
      </c>
      <c r="K49" s="23">
        <f t="shared" si="3"/>
        <v>153.99000425883708</v>
      </c>
      <c r="L49" s="23">
        <f t="shared" si="4"/>
        <v>6993158.1824262235</v>
      </c>
      <c r="M49" s="23">
        <v>0</v>
      </c>
      <c r="N49" s="23">
        <v>0</v>
      </c>
      <c r="O49" s="23">
        <v>16938.09</v>
      </c>
      <c r="P49" s="23">
        <f>O49+N49+M49+1</f>
        <v>16939.09</v>
      </c>
      <c r="Q49" s="23">
        <f>L49/P49</f>
        <v>412.84143259326351</v>
      </c>
      <c r="R49" s="23">
        <f t="shared" si="5"/>
        <v>1.5035038497024522</v>
      </c>
    </row>
    <row r="50" spans="1:18" x14ac:dyDescent="0.25">
      <c r="A50" s="23" t="s">
        <v>329</v>
      </c>
      <c r="B50" s="23" t="s">
        <v>330</v>
      </c>
      <c r="C50" s="23">
        <v>608.64781012970764</v>
      </c>
      <c r="D50" s="23">
        <v>2</v>
      </c>
      <c r="E50" s="23">
        <v>1</v>
      </c>
      <c r="F50" s="23">
        <v>1</v>
      </c>
      <c r="G50" s="23">
        <v>28.110021028441036</v>
      </c>
      <c r="H50" s="23">
        <v>0</v>
      </c>
      <c r="I50" s="23">
        <v>5</v>
      </c>
      <c r="J50" s="23">
        <v>0</v>
      </c>
      <c r="K50" s="23">
        <f t="shared" si="3"/>
        <v>41.110021028441039</v>
      </c>
      <c r="L50" s="23">
        <f t="shared" si="4"/>
        <v>25021.524273346869</v>
      </c>
      <c r="M50" s="23">
        <v>1</v>
      </c>
      <c r="N50" s="23">
        <v>0</v>
      </c>
      <c r="O50" s="23">
        <v>17216.169999999998</v>
      </c>
      <c r="P50" s="23">
        <f>O50+N50+M50+1</f>
        <v>17218.169999999998</v>
      </c>
      <c r="Q50" s="23">
        <f>L50/P50</f>
        <v>1.4532046247276496</v>
      </c>
      <c r="R50" s="23">
        <f t="shared" si="5"/>
        <v>5.2923436825586681E-3</v>
      </c>
    </row>
    <row r="51" spans="1:18" x14ac:dyDescent="0.25">
      <c r="A51" s="23" t="s">
        <v>307</v>
      </c>
      <c r="B51" s="23" t="s">
        <v>308</v>
      </c>
      <c r="C51" s="23">
        <v>2918.7108154492221</v>
      </c>
      <c r="D51" s="23">
        <v>1</v>
      </c>
      <c r="E51" s="23">
        <v>1</v>
      </c>
      <c r="F51" s="23">
        <v>1</v>
      </c>
      <c r="G51" s="23">
        <v>32.670041772007323</v>
      </c>
      <c r="H51" s="23">
        <v>2</v>
      </c>
      <c r="I51" s="23">
        <v>4</v>
      </c>
      <c r="J51" s="23">
        <v>0</v>
      </c>
      <c r="K51" s="23">
        <f t="shared" si="3"/>
        <v>37.670041772007323</v>
      </c>
      <c r="L51" s="23">
        <f t="shared" si="4"/>
        <v>109947.95833838175</v>
      </c>
      <c r="M51" s="23">
        <v>0</v>
      </c>
      <c r="N51" s="23">
        <v>0</v>
      </c>
      <c r="O51" s="23">
        <v>13618.09</v>
      </c>
      <c r="P51" s="23">
        <f>O51+N51+M51+1</f>
        <v>13619.09</v>
      </c>
      <c r="Q51" s="23">
        <f>L51/P51</f>
        <v>8.073076713523573</v>
      </c>
      <c r="R51" s="23">
        <f t="shared" si="5"/>
        <v>2.9400881208752911E-2</v>
      </c>
    </row>
    <row r="52" spans="1:18" x14ac:dyDescent="0.25">
      <c r="A52" s="23" t="s">
        <v>113</v>
      </c>
      <c r="B52" s="23" t="s">
        <v>114</v>
      </c>
      <c r="C52" s="23">
        <v>45632.836780843551</v>
      </c>
      <c r="D52" s="23">
        <v>1</v>
      </c>
      <c r="E52" s="23">
        <v>0</v>
      </c>
      <c r="F52" s="23">
        <v>1</v>
      </c>
      <c r="G52" s="23">
        <v>122.46065316142953</v>
      </c>
      <c r="H52" s="23">
        <v>0</v>
      </c>
      <c r="I52" s="23">
        <v>2</v>
      </c>
      <c r="J52" s="23">
        <v>1</v>
      </c>
      <c r="K52" s="23">
        <f t="shared" si="3"/>
        <v>133.46065316142955</v>
      </c>
      <c r="L52" s="23">
        <f t="shared" si="4"/>
        <v>6090188.2023802865</v>
      </c>
      <c r="M52" s="23">
        <v>0</v>
      </c>
      <c r="N52" s="23">
        <v>0</v>
      </c>
      <c r="O52" s="23">
        <v>16082.09</v>
      </c>
      <c r="P52" s="23">
        <f>O52+N52+M52+1</f>
        <v>16083.09</v>
      </c>
      <c r="Q52" s="23">
        <f>L52/P52</f>
        <v>378.67028054809657</v>
      </c>
      <c r="R52" s="23">
        <f t="shared" si="5"/>
        <v>1.3790578648943019</v>
      </c>
    </row>
    <row r="53" spans="1:18" x14ac:dyDescent="0.25">
      <c r="A53" s="23" t="s">
        <v>323</v>
      </c>
      <c r="B53" s="23" t="s">
        <v>324</v>
      </c>
      <c r="C53" s="23">
        <v>1234.0799001109358</v>
      </c>
      <c r="D53" s="23">
        <v>2</v>
      </c>
      <c r="E53" s="23">
        <v>2</v>
      </c>
      <c r="F53" s="23">
        <v>1</v>
      </c>
      <c r="G53" s="23">
        <v>27.900301425401409</v>
      </c>
      <c r="H53" s="23">
        <v>1</v>
      </c>
      <c r="I53" s="23">
        <v>4</v>
      </c>
      <c r="J53" s="23">
        <v>0</v>
      </c>
      <c r="K53" s="23">
        <f t="shared" si="3"/>
        <v>39.900301425401409</v>
      </c>
      <c r="L53" s="23">
        <f t="shared" si="4"/>
        <v>49240.159997455601</v>
      </c>
      <c r="M53" s="23">
        <v>1</v>
      </c>
      <c r="N53" s="23">
        <v>0</v>
      </c>
      <c r="O53" s="23">
        <v>15472.97</v>
      </c>
      <c r="P53" s="23">
        <f>O53+N53+M53+1</f>
        <v>15474.97</v>
      </c>
      <c r="Q53" s="23">
        <f>L53/P53</f>
        <v>3.1819228080865813</v>
      </c>
      <c r="R53" s="23">
        <f t="shared" si="5"/>
        <v>1.1588064602342131E-2</v>
      </c>
    </row>
    <row r="54" spans="1:18" x14ac:dyDescent="0.25">
      <c r="A54" s="23" t="s">
        <v>147</v>
      </c>
      <c r="B54" s="23" t="s">
        <v>148</v>
      </c>
      <c r="C54" s="23">
        <v>31700.494122159354</v>
      </c>
      <c r="D54" s="23">
        <v>1</v>
      </c>
      <c r="E54" s="23">
        <v>1</v>
      </c>
      <c r="F54" s="23">
        <v>1</v>
      </c>
      <c r="G54" s="23">
        <v>115.43019486889709</v>
      </c>
      <c r="H54" s="23">
        <v>0</v>
      </c>
      <c r="I54" s="23">
        <v>4</v>
      </c>
      <c r="J54" s="23">
        <v>1</v>
      </c>
      <c r="K54" s="23">
        <f t="shared" si="3"/>
        <v>125.43019486889709</v>
      </c>
      <c r="L54" s="23">
        <f t="shared" si="4"/>
        <v>3976199.1551827746</v>
      </c>
      <c r="M54" s="23">
        <v>0</v>
      </c>
      <c r="N54" s="23">
        <v>0</v>
      </c>
      <c r="O54" s="23">
        <v>15219.61</v>
      </c>
      <c r="P54" s="23">
        <f>O54+N54+M54+1</f>
        <v>15220.61</v>
      </c>
      <c r="Q54" s="23">
        <f>L54/P54</f>
        <v>261.23783180718607</v>
      </c>
      <c r="R54" s="23">
        <f t="shared" si="5"/>
        <v>0.95138727560077485</v>
      </c>
    </row>
    <row r="55" spans="1:18" x14ac:dyDescent="0.25">
      <c r="A55" s="23" t="s">
        <v>185</v>
      </c>
      <c r="B55" s="23" t="s">
        <v>186</v>
      </c>
      <c r="C55" s="23">
        <v>7946.6385006439268</v>
      </c>
      <c r="D55" s="23">
        <v>2</v>
      </c>
      <c r="E55" s="23">
        <v>2</v>
      </c>
      <c r="F55" s="23">
        <v>1</v>
      </c>
      <c r="G55" s="23">
        <v>79.66361524663678</v>
      </c>
      <c r="H55" s="23">
        <v>0</v>
      </c>
      <c r="I55" s="23">
        <v>2</v>
      </c>
      <c r="J55" s="23">
        <v>0</v>
      </c>
      <c r="K55" s="23">
        <f t="shared" si="3"/>
        <v>96.66361524663678</v>
      </c>
      <c r="L55" s="23">
        <f t="shared" si="4"/>
        <v>768150.80653035513</v>
      </c>
      <c r="M55" s="23">
        <v>1</v>
      </c>
      <c r="N55" s="23">
        <v>0</v>
      </c>
      <c r="O55" s="23">
        <v>15993.04</v>
      </c>
      <c r="P55" s="23">
        <f>O55+N55+M55+1</f>
        <v>15995.04</v>
      </c>
      <c r="Q55" s="23">
        <f>L55/P55</f>
        <v>48.02431294516019</v>
      </c>
      <c r="R55" s="23">
        <f t="shared" si="5"/>
        <v>0.17489702750717043</v>
      </c>
    </row>
    <row r="56" spans="1:18" x14ac:dyDescent="0.25">
      <c r="A56" s="23" t="s">
        <v>355</v>
      </c>
      <c r="B56" s="23" t="s">
        <v>356</v>
      </c>
      <c r="C56" s="23">
        <v>433.074755234154</v>
      </c>
      <c r="D56" s="23">
        <v>1</v>
      </c>
      <c r="E56" s="23">
        <v>1</v>
      </c>
      <c r="F56" s="23">
        <v>1</v>
      </c>
      <c r="G56" s="23">
        <v>19.017348818738856</v>
      </c>
      <c r="H56" s="23">
        <v>2</v>
      </c>
      <c r="I56" s="23">
        <v>5</v>
      </c>
      <c r="J56" s="23">
        <v>0</v>
      </c>
      <c r="K56" s="23">
        <f t="shared" si="3"/>
        <v>23.017348818738856</v>
      </c>
      <c r="L56" s="23">
        <f t="shared" si="4"/>
        <v>9968.2327058144747</v>
      </c>
      <c r="M56" s="23">
        <v>0</v>
      </c>
      <c r="N56" s="23">
        <v>0</v>
      </c>
      <c r="O56" s="23">
        <v>16778.009999999998</v>
      </c>
      <c r="P56" s="23">
        <f>O56+N56+M56+1</f>
        <v>16779.009999999998</v>
      </c>
      <c r="Q56" s="23">
        <f>L56/P56</f>
        <v>0.59408944304905209</v>
      </c>
      <c r="R56" s="23">
        <f t="shared" si="5"/>
        <v>2.1635807217340094E-3</v>
      </c>
    </row>
    <row r="57" spans="1:18" x14ac:dyDescent="0.25">
      <c r="A57" s="23" t="s">
        <v>367</v>
      </c>
      <c r="B57" s="23" t="s">
        <v>368</v>
      </c>
      <c r="C57" s="23">
        <v>553.4565057721943</v>
      </c>
      <c r="D57" s="23">
        <v>1</v>
      </c>
      <c r="E57" s="23">
        <v>1</v>
      </c>
      <c r="F57" s="23">
        <v>1</v>
      </c>
      <c r="G57" s="23">
        <v>7.1714062726126233</v>
      </c>
      <c r="H57" s="23">
        <v>1</v>
      </c>
      <c r="I57" s="23">
        <v>5</v>
      </c>
      <c r="J57" s="23">
        <v>0</v>
      </c>
      <c r="K57" s="23">
        <f t="shared" si="3"/>
        <v>14.171406272612623</v>
      </c>
      <c r="L57" s="23">
        <f t="shared" si="4"/>
        <v>7843.2569975183387</v>
      </c>
      <c r="M57" s="23">
        <v>0</v>
      </c>
      <c r="N57" s="23">
        <v>0</v>
      </c>
      <c r="O57" s="23">
        <v>17007.96</v>
      </c>
      <c r="P57" s="23">
        <f>O57+N57+M57+1</f>
        <v>17008.96</v>
      </c>
      <c r="Q57" s="23">
        <f>L57/P57</f>
        <v>0.46112501866771038</v>
      </c>
      <c r="R57" s="23">
        <f t="shared" si="5"/>
        <v>1.6793451093463012E-3</v>
      </c>
    </row>
    <row r="58" spans="1:18" x14ac:dyDescent="0.25">
      <c r="A58" s="23" t="s">
        <v>241</v>
      </c>
      <c r="B58" s="23" t="s">
        <v>242</v>
      </c>
      <c r="C58" s="23">
        <v>2569.9885057942606</v>
      </c>
      <c r="D58" s="23">
        <v>2</v>
      </c>
      <c r="E58" s="23">
        <v>1</v>
      </c>
      <c r="F58" s="23">
        <v>1</v>
      </c>
      <c r="G58" s="23">
        <v>50.056173156953299</v>
      </c>
      <c r="H58" s="23">
        <v>1</v>
      </c>
      <c r="I58" s="23">
        <v>4</v>
      </c>
      <c r="J58" s="23">
        <v>0</v>
      </c>
      <c r="K58" s="23">
        <f t="shared" si="3"/>
        <v>61.056173156953299</v>
      </c>
      <c r="L58" s="23">
        <f t="shared" si="4"/>
        <v>156913.66322115404</v>
      </c>
      <c r="M58" s="23">
        <v>1</v>
      </c>
      <c r="N58" s="23">
        <v>0</v>
      </c>
      <c r="O58" s="23">
        <v>15807.18</v>
      </c>
      <c r="P58" s="23">
        <f>O58+N58+M58+1</f>
        <v>15809.18</v>
      </c>
      <c r="Q58" s="23">
        <f>L58/P58</f>
        <v>9.9254776794972308</v>
      </c>
      <c r="R58" s="23">
        <f t="shared" si="5"/>
        <v>3.614703545504399E-2</v>
      </c>
    </row>
    <row r="59" spans="1:18" x14ac:dyDescent="0.25">
      <c r="A59" s="23" t="s">
        <v>319</v>
      </c>
      <c r="B59" s="23" t="s">
        <v>320</v>
      </c>
      <c r="C59" s="23">
        <v>674.74953951460554</v>
      </c>
      <c r="D59" s="23">
        <v>1</v>
      </c>
      <c r="E59" s="23">
        <v>1</v>
      </c>
      <c r="F59" s="23">
        <v>1</v>
      </c>
      <c r="G59" s="23">
        <v>24.275597678649589</v>
      </c>
      <c r="H59" s="23">
        <v>1</v>
      </c>
      <c r="I59" s="23">
        <v>5</v>
      </c>
      <c r="J59" s="23">
        <v>0</v>
      </c>
      <c r="K59" s="23">
        <f t="shared" si="3"/>
        <v>31.275597678649589</v>
      </c>
      <c r="L59" s="23">
        <f t="shared" si="4"/>
        <v>21103.195131712877</v>
      </c>
      <c r="M59" s="23">
        <v>0</v>
      </c>
      <c r="N59" s="23">
        <v>0</v>
      </c>
      <c r="O59" s="23">
        <v>15557.99</v>
      </c>
      <c r="P59" s="23">
        <f>O59+N59+M59+1</f>
        <v>15558.99</v>
      </c>
      <c r="Q59" s="23">
        <f>L59/P59</f>
        <v>1.3563345134686042</v>
      </c>
      <c r="R59" s="23">
        <f t="shared" si="5"/>
        <v>4.9395579064697402E-3</v>
      </c>
    </row>
    <row r="60" spans="1:18" x14ac:dyDescent="0.25">
      <c r="A60" s="23" t="s">
        <v>271</v>
      </c>
      <c r="B60" s="23" t="s">
        <v>272</v>
      </c>
      <c r="C60" s="23">
        <v>1899.5491940031943</v>
      </c>
      <c r="D60" s="23">
        <v>1</v>
      </c>
      <c r="E60" s="23">
        <v>1</v>
      </c>
      <c r="F60" s="23">
        <v>1</v>
      </c>
      <c r="G60" s="23">
        <v>51.540121324708764</v>
      </c>
      <c r="H60" s="23">
        <v>1</v>
      </c>
      <c r="I60" s="23">
        <v>4</v>
      </c>
      <c r="J60" s="23">
        <v>1</v>
      </c>
      <c r="K60" s="23">
        <f t="shared" si="3"/>
        <v>58.540121324708764</v>
      </c>
      <c r="L60" s="23">
        <f t="shared" si="4"/>
        <v>111199.84027919974</v>
      </c>
      <c r="M60" s="23">
        <v>0</v>
      </c>
      <c r="N60" s="23">
        <v>0</v>
      </c>
      <c r="O60" s="23">
        <v>13955.25</v>
      </c>
      <c r="P60" s="23">
        <f>O60+N60+M60+1</f>
        <v>13956.25</v>
      </c>
      <c r="Q60" s="23">
        <f>L60/P60</f>
        <v>7.9677449371571685</v>
      </c>
      <c r="R60" s="23">
        <f t="shared" si="5"/>
        <v>2.9017279373374845E-2</v>
      </c>
    </row>
    <row r="61" spans="1:18" x14ac:dyDescent="0.25">
      <c r="A61" s="23" t="s">
        <v>95</v>
      </c>
      <c r="B61" s="23" t="s">
        <v>96</v>
      </c>
      <c r="C61" s="23">
        <v>31515.527874740459</v>
      </c>
      <c r="D61" s="23">
        <v>2</v>
      </c>
      <c r="E61" s="23">
        <v>0</v>
      </c>
      <c r="F61" s="23">
        <v>1</v>
      </c>
      <c r="G61" s="23">
        <v>122.34327131041114</v>
      </c>
      <c r="H61" s="23">
        <v>1</v>
      </c>
      <c r="I61" s="23">
        <v>1</v>
      </c>
      <c r="J61" s="23">
        <v>1</v>
      </c>
      <c r="K61" s="23">
        <f t="shared" si="3"/>
        <v>134.34327131041113</v>
      </c>
      <c r="L61" s="23">
        <f t="shared" si="4"/>
        <v>4233899.1117670825</v>
      </c>
      <c r="M61" s="23">
        <v>1</v>
      </c>
      <c r="N61" s="23">
        <v>0</v>
      </c>
      <c r="O61" s="23">
        <v>7393.6970000000001</v>
      </c>
      <c r="P61" s="23">
        <f>O61+N61+M61+1</f>
        <v>7395.6970000000001</v>
      </c>
      <c r="Q61" s="23">
        <f>L61/P61</f>
        <v>572.4814188259852</v>
      </c>
      <c r="R61" s="23">
        <f t="shared" si="5"/>
        <v>2.0848876811644788</v>
      </c>
    </row>
    <row r="62" spans="1:18" x14ac:dyDescent="0.25">
      <c r="A62" s="23" t="s">
        <v>179</v>
      </c>
      <c r="B62" s="23" t="s">
        <v>180</v>
      </c>
      <c r="C62" s="23">
        <v>15598.322887420321</v>
      </c>
      <c r="D62" s="23">
        <v>1</v>
      </c>
      <c r="E62" s="23">
        <v>2</v>
      </c>
      <c r="F62" s="23">
        <v>1</v>
      </c>
      <c r="G62" s="23">
        <v>82.045278848635718</v>
      </c>
      <c r="H62" s="23">
        <v>0</v>
      </c>
      <c r="I62" s="23">
        <v>3</v>
      </c>
      <c r="J62" s="23">
        <v>1</v>
      </c>
      <c r="K62" s="23">
        <f t="shared" si="3"/>
        <v>94.045278848635718</v>
      </c>
      <c r="L62" s="23">
        <f t="shared" si="4"/>
        <v>1466948.6255185008</v>
      </c>
      <c r="M62" s="23">
        <v>0</v>
      </c>
      <c r="N62" s="23">
        <v>0</v>
      </c>
      <c r="O62" s="23">
        <v>15733.1</v>
      </c>
      <c r="P62" s="23">
        <f>O62+N62+M62+1</f>
        <v>15734.1</v>
      </c>
      <c r="Q62" s="23">
        <f>L62/P62</f>
        <v>93.233716928105252</v>
      </c>
      <c r="R62" s="23">
        <f t="shared" si="5"/>
        <v>0.33954259736710896</v>
      </c>
    </row>
    <row r="63" spans="1:18" x14ac:dyDescent="0.25">
      <c r="A63" s="23" t="s">
        <v>105</v>
      </c>
      <c r="B63" s="23" t="s">
        <v>106</v>
      </c>
      <c r="C63" s="23">
        <v>55446.763033653689</v>
      </c>
      <c r="D63" s="23">
        <v>1</v>
      </c>
      <c r="E63" s="23">
        <v>0</v>
      </c>
      <c r="F63" s="23">
        <v>1</v>
      </c>
      <c r="G63" s="23">
        <v>295.84169809921661</v>
      </c>
      <c r="H63" s="23">
        <v>0</v>
      </c>
      <c r="I63" s="23">
        <v>1</v>
      </c>
      <c r="J63" s="23">
        <v>1</v>
      </c>
      <c r="K63" s="23">
        <f t="shared" si="3"/>
        <v>307.84169809921661</v>
      </c>
      <c r="L63" s="23">
        <f t="shared" si="4"/>
        <v>17068825.686384823</v>
      </c>
      <c r="M63" s="23">
        <v>0</v>
      </c>
      <c r="N63" s="23">
        <v>0</v>
      </c>
      <c r="O63" s="23">
        <v>16766.689999999999</v>
      </c>
      <c r="P63" s="23">
        <f>O63+N63+M63+1</f>
        <v>16767.689999999999</v>
      </c>
      <c r="Q63" s="23">
        <f>L63/P63</f>
        <v>1017.9592827864079</v>
      </c>
      <c r="R63" s="23">
        <f t="shared" si="5"/>
        <v>3.7072483032912653</v>
      </c>
    </row>
    <row r="64" spans="1:18" x14ac:dyDescent="0.25">
      <c r="A64" s="23" t="s">
        <v>283</v>
      </c>
      <c r="B64" s="23" t="s">
        <v>284</v>
      </c>
      <c r="C64" s="23">
        <v>1022.5775919526062</v>
      </c>
      <c r="D64" s="23">
        <v>2</v>
      </c>
      <c r="E64" s="23">
        <v>0</v>
      </c>
      <c r="F64" s="23">
        <v>1</v>
      </c>
      <c r="G64" s="23">
        <v>67.673907555687592</v>
      </c>
      <c r="H64" s="23">
        <v>3</v>
      </c>
      <c r="I64" s="23">
        <v>4</v>
      </c>
      <c r="J64" s="23">
        <v>1</v>
      </c>
      <c r="K64" s="23">
        <f t="shared" si="3"/>
        <v>70.673907555687592</v>
      </c>
      <c r="L64" s="23">
        <f t="shared" si="4"/>
        <v>72269.554202176121</v>
      </c>
      <c r="M64" s="23">
        <v>1</v>
      </c>
      <c r="N64" s="23">
        <v>0</v>
      </c>
      <c r="O64" s="23">
        <v>10363.85</v>
      </c>
      <c r="P64" s="23">
        <f>O64+N64+M64+1</f>
        <v>10365.85</v>
      </c>
      <c r="Q64" s="23">
        <f>L64/P64</f>
        <v>6.9718888660530602</v>
      </c>
      <c r="R64" s="23">
        <f t="shared" si="5"/>
        <v>2.5390527505837073E-2</v>
      </c>
    </row>
    <row r="65" spans="1:18" x14ac:dyDescent="0.25">
      <c r="A65" s="23" t="s">
        <v>229</v>
      </c>
      <c r="B65" s="23" t="s">
        <v>230</v>
      </c>
      <c r="C65" s="23">
        <v>2167.85765032782</v>
      </c>
      <c r="D65" s="23">
        <v>1</v>
      </c>
      <c r="E65" s="23">
        <v>2</v>
      </c>
      <c r="F65" s="23">
        <v>1</v>
      </c>
      <c r="G65" s="23">
        <v>36.770192581594863</v>
      </c>
      <c r="H65" s="23">
        <v>1</v>
      </c>
      <c r="I65" s="23">
        <v>4</v>
      </c>
      <c r="J65" s="23">
        <v>1</v>
      </c>
      <c r="K65" s="23">
        <f t="shared" si="3"/>
        <v>44.770192581594863</v>
      </c>
      <c r="L65" s="23">
        <f t="shared" si="4"/>
        <v>97055.404494660237</v>
      </c>
      <c r="M65" s="23">
        <v>0</v>
      </c>
      <c r="N65" s="23">
        <v>0</v>
      </c>
      <c r="O65" s="23">
        <v>5410.6559999999999</v>
      </c>
      <c r="P65" s="23">
        <f>O65+N65+M65+1</f>
        <v>5411.6559999999999</v>
      </c>
      <c r="Q65" s="23">
        <f>L65/P65</f>
        <v>17.934511080279353</v>
      </c>
      <c r="R65" s="23">
        <f t="shared" si="5"/>
        <v>6.5314680947484147E-2</v>
      </c>
    </row>
    <row r="66" spans="1:18" x14ac:dyDescent="0.25">
      <c r="A66" s="23" t="s">
        <v>374</v>
      </c>
      <c r="B66" s="23" t="s">
        <v>375</v>
      </c>
      <c r="C66" s="23">
        <v>4908.1074254538207</v>
      </c>
      <c r="D66" s="23">
        <v>4</v>
      </c>
      <c r="E66" s="23">
        <v>2</v>
      </c>
      <c r="F66" s="23">
        <v>1</v>
      </c>
      <c r="G66" s="23">
        <v>-16.378178079453281</v>
      </c>
      <c r="H66" s="23">
        <v>1</v>
      </c>
      <c r="I66" s="23">
        <v>4</v>
      </c>
      <c r="J66" s="23">
        <v>0</v>
      </c>
      <c r="K66" s="23">
        <f t="shared" si="3"/>
        <v>1.6218219205467186</v>
      </c>
      <c r="L66" s="23">
        <f t="shared" si="4"/>
        <v>7960.0762109991256</v>
      </c>
      <c r="M66" s="23">
        <v>0</v>
      </c>
      <c r="N66" s="23">
        <v>0</v>
      </c>
      <c r="O66" s="23">
        <v>12821.57</v>
      </c>
      <c r="P66" s="23">
        <f>O66+N66+M66+1</f>
        <v>12822.57</v>
      </c>
      <c r="Q66" s="23">
        <f>L66/P66</f>
        <v>0.6207863330829253</v>
      </c>
      <c r="R66" s="23">
        <f t="shared" si="5"/>
        <v>2.2608066147091384E-3</v>
      </c>
    </row>
    <row r="67" spans="1:18" x14ac:dyDescent="0.25">
      <c r="A67" s="23" t="s">
        <v>107</v>
      </c>
      <c r="B67" s="23" t="s">
        <v>108</v>
      </c>
      <c r="C67" s="23">
        <v>60968.837633752257</v>
      </c>
      <c r="D67" s="23">
        <v>2</v>
      </c>
      <c r="E67" s="23">
        <v>0</v>
      </c>
      <c r="F67" s="23">
        <v>1</v>
      </c>
      <c r="G67" s="23">
        <v>231.73999920800642</v>
      </c>
      <c r="H67" s="23">
        <v>0</v>
      </c>
      <c r="I67" s="23">
        <v>2</v>
      </c>
      <c r="J67" s="23">
        <v>1</v>
      </c>
      <c r="K67" s="23">
        <f t="shared" si="3"/>
        <v>245.73999920800642</v>
      </c>
      <c r="L67" s="23">
        <f t="shared" si="4"/>
        <v>14982482.111831352</v>
      </c>
      <c r="M67" s="23">
        <v>1</v>
      </c>
      <c r="N67" s="23">
        <v>0</v>
      </c>
      <c r="O67" s="23">
        <v>17255.5</v>
      </c>
      <c r="P67" s="23">
        <f>O67+N67+M67+1</f>
        <v>17257.5</v>
      </c>
      <c r="Q67" s="23">
        <f>L67/P67</f>
        <v>868.17222145915412</v>
      </c>
      <c r="R67" s="23">
        <f t="shared" si="5"/>
        <v>3.1617472814424756</v>
      </c>
    </row>
    <row r="68" spans="1:18" x14ac:dyDescent="0.25">
      <c r="A68" s="23" t="s">
        <v>149</v>
      </c>
      <c r="B68" s="23" t="s">
        <v>150</v>
      </c>
      <c r="C68" s="23">
        <v>29268.731556187111</v>
      </c>
      <c r="D68" s="23">
        <v>2</v>
      </c>
      <c r="E68" s="23">
        <v>2</v>
      </c>
      <c r="F68" s="23">
        <v>1</v>
      </c>
      <c r="G68" s="23">
        <v>91.13380251702749</v>
      </c>
      <c r="H68" s="23">
        <v>4</v>
      </c>
      <c r="I68" s="23">
        <v>2</v>
      </c>
      <c r="J68" s="23">
        <v>1</v>
      </c>
      <c r="K68" s="23">
        <f t="shared" si="3"/>
        <v>95.13380251702749</v>
      </c>
      <c r="L68" s="23">
        <f t="shared" si="4"/>
        <v>2784445.7277901955</v>
      </c>
      <c r="M68" s="23">
        <v>1</v>
      </c>
      <c r="N68" s="23">
        <v>0</v>
      </c>
      <c r="O68" s="23">
        <v>14058.72</v>
      </c>
      <c r="P68" s="23">
        <f>O68+N68+M68+1</f>
        <v>14060.72</v>
      </c>
      <c r="Q68" s="23">
        <f>L68/P68</f>
        <v>198.03009574119929</v>
      </c>
      <c r="R68" s="23">
        <f t="shared" si="5"/>
        <v>0.72119459869517144</v>
      </c>
    </row>
    <row r="69" spans="1:18" x14ac:dyDescent="0.25">
      <c r="A69" s="23" t="s">
        <v>127</v>
      </c>
      <c r="B69" s="23" t="s">
        <v>128</v>
      </c>
      <c r="C69" s="23">
        <v>40659.670420248694</v>
      </c>
      <c r="D69" s="23">
        <v>1</v>
      </c>
      <c r="E69" s="23">
        <v>0</v>
      </c>
      <c r="F69" s="23">
        <v>1</v>
      </c>
      <c r="G69" s="23">
        <v>137.54731209490848</v>
      </c>
      <c r="H69" s="23">
        <v>0</v>
      </c>
      <c r="I69" s="23">
        <v>3</v>
      </c>
      <c r="J69" s="23">
        <v>1</v>
      </c>
      <c r="K69" s="23">
        <f t="shared" si="3"/>
        <v>147.54731209490848</v>
      </c>
      <c r="L69" s="23">
        <f t="shared" si="4"/>
        <v>5999225.0811725529</v>
      </c>
      <c r="M69" s="23">
        <v>0</v>
      </c>
      <c r="N69" s="23">
        <v>0</v>
      </c>
      <c r="O69" s="23">
        <v>16232.27</v>
      </c>
      <c r="P69" s="23">
        <f>O69+N69+M69+1</f>
        <v>16233.27</v>
      </c>
      <c r="Q69" s="23">
        <f>L69/P69</f>
        <v>369.56356181918693</v>
      </c>
      <c r="R69" s="23">
        <f t="shared" si="5"/>
        <v>1.3458926213259255</v>
      </c>
    </row>
    <row r="70" spans="1:18" x14ac:dyDescent="0.25">
      <c r="A70" s="23" t="s">
        <v>207</v>
      </c>
      <c r="B70" s="23" t="s">
        <v>208</v>
      </c>
      <c r="C70" s="23">
        <v>5130.2274085172467</v>
      </c>
      <c r="D70" s="23">
        <v>2</v>
      </c>
      <c r="E70" s="23">
        <v>1</v>
      </c>
      <c r="F70" s="23">
        <v>1</v>
      </c>
      <c r="G70" s="23">
        <v>57.714278237066516</v>
      </c>
      <c r="H70" s="23">
        <v>1</v>
      </c>
      <c r="I70" s="23">
        <v>4</v>
      </c>
      <c r="J70" s="23">
        <v>0</v>
      </c>
      <c r="K70" s="23">
        <f t="shared" si="3"/>
        <v>68.714278237066509</v>
      </c>
      <c r="L70" s="23">
        <f t="shared" si="4"/>
        <v>352519.87356827874</v>
      </c>
      <c r="M70" s="23">
        <v>1</v>
      </c>
      <c r="N70" s="23">
        <v>0</v>
      </c>
      <c r="O70" s="23">
        <v>15126.16</v>
      </c>
      <c r="P70" s="23">
        <f>O70+N70+M70+1</f>
        <v>15128.16</v>
      </c>
      <c r="Q70" s="23">
        <f>L70/P70</f>
        <v>23.302230645913234</v>
      </c>
      <c r="R70" s="23">
        <f t="shared" si="5"/>
        <v>8.486307506180446E-2</v>
      </c>
    </row>
    <row r="71" spans="1:18" x14ac:dyDescent="0.25">
      <c r="A71" s="23" t="s">
        <v>91</v>
      </c>
      <c r="B71" s="23" t="s">
        <v>92</v>
      </c>
      <c r="C71" s="23">
        <v>37865.618031387443</v>
      </c>
      <c r="D71" s="23">
        <v>1</v>
      </c>
      <c r="E71" s="23">
        <v>0</v>
      </c>
      <c r="F71" s="23">
        <v>1</v>
      </c>
      <c r="G71" s="23">
        <v>302.01961100334336</v>
      </c>
      <c r="H71" s="23">
        <v>0</v>
      </c>
      <c r="I71" s="23">
        <v>2</v>
      </c>
      <c r="J71" s="23">
        <v>1</v>
      </c>
      <c r="K71" s="23">
        <f t="shared" si="3"/>
        <v>313.01961100334336</v>
      </c>
      <c r="L71" s="23">
        <f t="shared" si="4"/>
        <v>11852681.026586082</v>
      </c>
      <c r="M71" s="23">
        <v>0</v>
      </c>
      <c r="N71" s="23">
        <v>0</v>
      </c>
      <c r="O71" s="23">
        <v>7958.28</v>
      </c>
      <c r="P71" s="23">
        <f>O71+N71+M71+1</f>
        <v>7959.28</v>
      </c>
      <c r="Q71" s="23">
        <f>L71/P71</f>
        <v>1489.1649780615937</v>
      </c>
      <c r="R71" s="23">
        <f t="shared" si="5"/>
        <v>5.4233056582853454</v>
      </c>
    </row>
    <row r="72" spans="1:18" x14ac:dyDescent="0.25">
      <c r="A72" s="23" t="s">
        <v>219</v>
      </c>
      <c r="B72" s="23" t="s">
        <v>220</v>
      </c>
      <c r="C72" s="23">
        <v>3797.592623722283</v>
      </c>
      <c r="D72" s="23">
        <v>1</v>
      </c>
      <c r="E72" s="23">
        <v>1</v>
      </c>
      <c r="F72" s="23">
        <v>1</v>
      </c>
      <c r="G72" s="23">
        <v>110.96981568144982</v>
      </c>
      <c r="H72" s="23">
        <v>0</v>
      </c>
      <c r="I72" s="23">
        <v>3</v>
      </c>
      <c r="J72" s="23">
        <v>1</v>
      </c>
      <c r="K72" s="23">
        <f t="shared" si="3"/>
        <v>121.96981568144982</v>
      </c>
      <c r="L72" s="23">
        <f t="shared" si="4"/>
        <v>463191.67234864028</v>
      </c>
      <c r="M72" s="23">
        <v>0</v>
      </c>
      <c r="N72" s="23">
        <v>0</v>
      </c>
      <c r="O72" s="23">
        <v>13951.52</v>
      </c>
      <c r="P72" s="23">
        <f>O72+N72+M72+1</f>
        <v>13952.52</v>
      </c>
      <c r="Q72" s="23">
        <f>L72/P72</f>
        <v>33.197707105859031</v>
      </c>
      <c r="R72" s="23">
        <f t="shared" si="5"/>
        <v>0.12090085077320302</v>
      </c>
    </row>
    <row r="73" spans="1:18" x14ac:dyDescent="0.25">
      <c r="A73" s="23" t="s">
        <v>265</v>
      </c>
      <c r="B73" s="23" t="s">
        <v>266</v>
      </c>
      <c r="C73" s="23">
        <v>8513.5646450681361</v>
      </c>
      <c r="D73" s="23">
        <v>1</v>
      </c>
      <c r="E73" s="23">
        <v>1</v>
      </c>
      <c r="F73" s="23">
        <v>1</v>
      </c>
      <c r="G73" s="23">
        <v>54.163246950806929</v>
      </c>
      <c r="H73" s="23">
        <v>0</v>
      </c>
      <c r="I73" s="23">
        <v>4</v>
      </c>
      <c r="J73" s="23">
        <v>0</v>
      </c>
      <c r="K73" s="23">
        <f t="shared" si="3"/>
        <v>65.163246950806922</v>
      </c>
      <c r="L73" s="23">
        <f t="shared" si="4"/>
        <v>554771.51539823378</v>
      </c>
      <c r="M73" s="23">
        <v>0</v>
      </c>
      <c r="N73" s="23">
        <v>0</v>
      </c>
      <c r="O73" s="23">
        <v>12234.77</v>
      </c>
      <c r="P73" s="23">
        <f>O73+N73+M73+1</f>
        <v>12235.77</v>
      </c>
      <c r="Q73" s="23">
        <f>L73/P73</f>
        <v>45.340139230978821</v>
      </c>
      <c r="R73" s="23">
        <f t="shared" si="5"/>
        <v>0.16512168716114026</v>
      </c>
    </row>
    <row r="74" spans="1:18" x14ac:dyDescent="0.25">
      <c r="A74" s="23" t="s">
        <v>301</v>
      </c>
      <c r="B74" s="23" t="s">
        <v>302</v>
      </c>
      <c r="C74" s="23">
        <v>938.57176234522353</v>
      </c>
      <c r="D74" s="23">
        <v>2</v>
      </c>
      <c r="E74" s="23">
        <v>1</v>
      </c>
      <c r="F74" s="23">
        <v>1</v>
      </c>
      <c r="G74" s="23">
        <v>33.902522930255756</v>
      </c>
      <c r="H74" s="23">
        <v>1</v>
      </c>
      <c r="I74" s="23">
        <v>4</v>
      </c>
      <c r="J74" s="23">
        <v>0</v>
      </c>
      <c r="K74" s="23">
        <f t="shared" ref="K74:K137" si="6">(3*D74)+E74+F74+G74-(3*H74)-I74-J74+10</f>
        <v>44.902522930255756</v>
      </c>
      <c r="L74" s="23">
        <f t="shared" ref="L74:L137" si="7">K74*C74</f>
        <v>42144.240080396958</v>
      </c>
      <c r="M74" s="23">
        <v>1</v>
      </c>
      <c r="N74" s="23">
        <v>0</v>
      </c>
      <c r="O74" s="23">
        <v>11937.66</v>
      </c>
      <c r="P74" s="23">
        <f>O74+N74+M74+1</f>
        <v>11939.66</v>
      </c>
      <c r="Q74" s="23">
        <f>L74/P74</f>
        <v>3.529768861123094</v>
      </c>
      <c r="R74" s="23">
        <f t="shared" ref="R74:R137" si="8">(Q74/$Q$148)*100</f>
        <v>1.2854865457476876E-2</v>
      </c>
    </row>
    <row r="75" spans="1:18" x14ac:dyDescent="0.25">
      <c r="A75" s="23" t="s">
        <v>119</v>
      </c>
      <c r="B75" s="23" t="s">
        <v>120</v>
      </c>
      <c r="C75" s="23">
        <v>20474.887468475226</v>
      </c>
      <c r="D75" s="23">
        <v>1</v>
      </c>
      <c r="E75" s="23">
        <v>1</v>
      </c>
      <c r="F75" s="23">
        <v>1</v>
      </c>
      <c r="G75" s="23">
        <v>158.74549589395016</v>
      </c>
      <c r="H75" s="23">
        <v>0</v>
      </c>
      <c r="I75" s="23">
        <v>3</v>
      </c>
      <c r="J75" s="23">
        <v>1</v>
      </c>
      <c r="K75" s="23">
        <f t="shared" si="6"/>
        <v>169.74549589395016</v>
      </c>
      <c r="L75" s="23">
        <f t="shared" si="7"/>
        <v>3475519.9267091532</v>
      </c>
      <c r="M75" s="23">
        <v>0</v>
      </c>
      <c r="N75" s="23">
        <v>0</v>
      </c>
      <c r="O75" s="23">
        <v>8418.7860000000001</v>
      </c>
      <c r="P75" s="23">
        <f>O75+N75+M75+1</f>
        <v>8419.7860000000001</v>
      </c>
      <c r="Q75" s="23">
        <f>L75/P75</f>
        <v>412.78007858028138</v>
      </c>
      <c r="R75" s="23">
        <f t="shared" si="8"/>
        <v>1.5032804079947391</v>
      </c>
    </row>
    <row r="76" spans="1:18" x14ac:dyDescent="0.25">
      <c r="A76" s="23" t="s">
        <v>133</v>
      </c>
      <c r="B76" s="23" t="s">
        <v>134</v>
      </c>
      <c r="C76" s="23">
        <v>54478.550674347738</v>
      </c>
      <c r="D76" s="23">
        <v>2</v>
      </c>
      <c r="E76" s="23">
        <v>1</v>
      </c>
      <c r="F76" s="23">
        <v>1</v>
      </c>
      <c r="G76" s="23">
        <v>65.325317011610295</v>
      </c>
      <c r="H76" s="23">
        <v>2</v>
      </c>
      <c r="I76" s="23">
        <v>3</v>
      </c>
      <c r="J76" s="23">
        <v>0</v>
      </c>
      <c r="K76" s="23">
        <f t="shared" si="6"/>
        <v>74.325317011610295</v>
      </c>
      <c r="L76" s="23">
        <f t="shared" si="7"/>
        <v>4049135.5492039714</v>
      </c>
      <c r="M76" s="23">
        <v>0</v>
      </c>
      <c r="N76" s="23">
        <v>0</v>
      </c>
      <c r="O76" s="23">
        <v>12784.28</v>
      </c>
      <c r="P76" s="23">
        <f>O76+N76+M76+1</f>
        <v>12785.28</v>
      </c>
      <c r="Q76" s="23">
        <f>L76/P76</f>
        <v>316.70292314317493</v>
      </c>
      <c r="R76" s="23">
        <f t="shared" si="8"/>
        <v>1.1533824528385117</v>
      </c>
    </row>
    <row r="77" spans="1:18" x14ac:dyDescent="0.25">
      <c r="A77" s="23" t="s">
        <v>335</v>
      </c>
      <c r="B77" s="23" t="s">
        <v>336</v>
      </c>
      <c r="C77" s="23">
        <v>966.39362718537234</v>
      </c>
      <c r="D77" s="23">
        <v>1</v>
      </c>
      <c r="E77" s="23">
        <v>1</v>
      </c>
      <c r="F77" s="23">
        <v>1</v>
      </c>
      <c r="G77" s="23">
        <v>12.915492103649145</v>
      </c>
      <c r="H77" s="23">
        <v>1</v>
      </c>
      <c r="I77" s="23">
        <v>5</v>
      </c>
      <c r="J77" s="23">
        <v>0</v>
      </c>
      <c r="K77" s="23">
        <f t="shared" si="6"/>
        <v>19.915492103649143</v>
      </c>
      <c r="L77" s="23">
        <f t="shared" si="7"/>
        <v>19246.204651227137</v>
      </c>
      <c r="M77" s="23">
        <v>0</v>
      </c>
      <c r="N77" s="23">
        <v>0</v>
      </c>
      <c r="O77" s="23">
        <v>11522.59</v>
      </c>
      <c r="P77" s="23">
        <f>O77+N77+M77+1</f>
        <v>11523.59</v>
      </c>
      <c r="Q77" s="23">
        <f>L77/P77</f>
        <v>1.6701570128082599</v>
      </c>
      <c r="R77" s="23">
        <f t="shared" si="8"/>
        <v>6.0824503068681122E-3</v>
      </c>
    </row>
    <row r="78" spans="1:18" x14ac:dyDescent="0.25">
      <c r="A78" s="23" t="s">
        <v>331</v>
      </c>
      <c r="B78" s="23" t="s">
        <v>332</v>
      </c>
      <c r="C78" s="23">
        <v>900.49955476824823</v>
      </c>
      <c r="D78" s="23">
        <v>1</v>
      </c>
      <c r="E78" s="23">
        <v>1</v>
      </c>
      <c r="F78" s="23">
        <v>1</v>
      </c>
      <c r="G78" s="23">
        <v>10.541309641062698</v>
      </c>
      <c r="H78" s="23">
        <v>1</v>
      </c>
      <c r="I78" s="23">
        <v>4</v>
      </c>
      <c r="J78" s="23">
        <v>0</v>
      </c>
      <c r="K78" s="23">
        <f t="shared" si="6"/>
        <v>18.541309641062696</v>
      </c>
      <c r="L78" s="23">
        <f t="shared" si="7"/>
        <v>16696.441076597188</v>
      </c>
      <c r="M78" s="23">
        <v>0</v>
      </c>
      <c r="N78" s="23">
        <v>0</v>
      </c>
      <c r="O78" s="23">
        <v>7696.2079999999996</v>
      </c>
      <c r="P78" s="23">
        <f>O78+N78+M78+1</f>
        <v>7697.2079999999996</v>
      </c>
      <c r="Q78" s="23">
        <f>L78/P78</f>
        <v>2.1691555011371899</v>
      </c>
      <c r="R78" s="23">
        <f t="shared" si="8"/>
        <v>7.8997246620256811E-3</v>
      </c>
    </row>
    <row r="79" spans="1:18" x14ac:dyDescent="0.25">
      <c r="A79" s="23" t="s">
        <v>205</v>
      </c>
      <c r="B79" s="23" t="s">
        <v>206</v>
      </c>
      <c r="C79" s="23">
        <v>16383.01708281947</v>
      </c>
      <c r="D79" s="23">
        <v>1</v>
      </c>
      <c r="E79" s="23">
        <v>1</v>
      </c>
      <c r="F79" s="23">
        <v>1</v>
      </c>
      <c r="G79" s="23">
        <v>84.416544036610802</v>
      </c>
      <c r="H79" s="23">
        <v>0</v>
      </c>
      <c r="I79" s="23">
        <v>3</v>
      </c>
      <c r="J79" s="23">
        <v>1</v>
      </c>
      <c r="K79" s="23">
        <f t="shared" si="6"/>
        <v>95.416544036610802</v>
      </c>
      <c r="L79" s="23">
        <f t="shared" si="7"/>
        <v>1563210.8709353909</v>
      </c>
      <c r="M79" s="23">
        <v>0</v>
      </c>
      <c r="N79" s="23">
        <v>0</v>
      </c>
      <c r="O79" s="23">
        <v>15328.11</v>
      </c>
      <c r="P79" s="23">
        <f>O79+N79+M79+1</f>
        <v>15329.11</v>
      </c>
      <c r="Q79" s="23">
        <f>L79/P79</f>
        <v>101.97662296998266</v>
      </c>
      <c r="R79" s="23">
        <f t="shared" si="8"/>
        <v>0.37138289209959074</v>
      </c>
    </row>
    <row r="80" spans="1:18" x14ac:dyDescent="0.25">
      <c r="A80" s="23" t="s">
        <v>159</v>
      </c>
      <c r="B80" s="23" t="s">
        <v>160</v>
      </c>
      <c r="C80" s="23">
        <v>7015.6051778667479</v>
      </c>
      <c r="D80" s="23">
        <v>1</v>
      </c>
      <c r="E80" s="23">
        <v>2</v>
      </c>
      <c r="F80" s="23">
        <v>1</v>
      </c>
      <c r="G80" s="23">
        <v>175.5210706198194</v>
      </c>
      <c r="H80" s="23">
        <v>4</v>
      </c>
      <c r="I80" s="23">
        <v>4</v>
      </c>
      <c r="J80" s="23">
        <v>1</v>
      </c>
      <c r="K80" s="23">
        <f t="shared" si="6"/>
        <v>174.5210706198194</v>
      </c>
      <c r="L80" s="23">
        <f t="shared" si="7"/>
        <v>1224370.9266872534</v>
      </c>
      <c r="M80" s="23">
        <v>0</v>
      </c>
      <c r="N80" s="23">
        <v>0</v>
      </c>
      <c r="O80" s="23">
        <v>14070.28</v>
      </c>
      <c r="P80" s="23">
        <f>O80+N80+M80+1</f>
        <v>14071.28</v>
      </c>
      <c r="Q80" s="23">
        <f>L80/P80</f>
        <v>87.012050551709109</v>
      </c>
      <c r="R80" s="23">
        <f t="shared" si="8"/>
        <v>0.31688426268951408</v>
      </c>
    </row>
    <row r="81" spans="1:18" x14ac:dyDescent="0.25">
      <c r="A81" s="23" t="s">
        <v>333</v>
      </c>
      <c r="B81" s="23" t="s">
        <v>334</v>
      </c>
      <c r="C81" s="23">
        <v>826.83154019613721</v>
      </c>
      <c r="D81" s="23">
        <v>2</v>
      </c>
      <c r="E81" s="23">
        <v>1</v>
      </c>
      <c r="F81" s="23">
        <v>1</v>
      </c>
      <c r="G81" s="23">
        <v>-18.303543949536845</v>
      </c>
      <c r="H81" s="23">
        <v>1</v>
      </c>
      <c r="I81" s="23">
        <v>4</v>
      </c>
      <c r="J81" s="23">
        <v>0</v>
      </c>
      <c r="K81" s="23">
        <f t="shared" si="6"/>
        <v>-7.303543949536845</v>
      </c>
      <c r="L81" s="23">
        <f t="shared" si="7"/>
        <v>-6038.8004926857284</v>
      </c>
      <c r="M81" s="23">
        <v>1</v>
      </c>
      <c r="N81" s="23">
        <v>0</v>
      </c>
      <c r="O81" s="23">
        <v>10594.58</v>
      </c>
      <c r="P81" s="23">
        <f>O81+N81+M81+1</f>
        <v>10596.58</v>
      </c>
      <c r="Q81" s="23">
        <f>L81/P81</f>
        <v>-0.5698820272848153</v>
      </c>
      <c r="R81" s="23">
        <f t="shared" si="8"/>
        <v>-2.0754211042163179E-3</v>
      </c>
    </row>
    <row r="82" spans="1:18" x14ac:dyDescent="0.25">
      <c r="A82" s="23" t="s">
        <v>303</v>
      </c>
      <c r="B82" s="23" t="s">
        <v>304</v>
      </c>
      <c r="C82" s="23">
        <v>231.44321084298278</v>
      </c>
      <c r="D82" s="23">
        <v>2</v>
      </c>
      <c r="E82" s="23">
        <v>1</v>
      </c>
      <c r="F82" s="23">
        <v>1</v>
      </c>
      <c r="G82" s="23">
        <v>143.22454966796568</v>
      </c>
      <c r="H82" s="23">
        <v>2</v>
      </c>
      <c r="I82" s="23">
        <v>4</v>
      </c>
      <c r="J82" s="23">
        <v>0</v>
      </c>
      <c r="K82" s="23">
        <f t="shared" si="6"/>
        <v>151.22454966796568</v>
      </c>
      <c r="L82" s="23">
        <f t="shared" si="7"/>
        <v>34999.8953334381</v>
      </c>
      <c r="M82" s="23">
        <v>1</v>
      </c>
      <c r="N82" s="23">
        <v>0</v>
      </c>
      <c r="O82" s="23">
        <v>16209.48</v>
      </c>
      <c r="P82" s="23">
        <f>O82+N82+M82+1</f>
        <v>16211.48</v>
      </c>
      <c r="Q82" s="23">
        <f>L82/P82</f>
        <v>2.1589574383978576</v>
      </c>
      <c r="R82" s="23">
        <f t="shared" si="8"/>
        <v>7.8625849144674485E-3</v>
      </c>
    </row>
    <row r="83" spans="1:18" x14ac:dyDescent="0.25">
      <c r="A83" s="23" t="s">
        <v>263</v>
      </c>
      <c r="B83" s="23" t="s">
        <v>264</v>
      </c>
      <c r="C83" s="23">
        <v>14231.600892701212</v>
      </c>
      <c r="D83" s="23">
        <v>1</v>
      </c>
      <c r="E83" s="23">
        <v>1</v>
      </c>
      <c r="F83" s="23">
        <v>1</v>
      </c>
      <c r="G83" s="23">
        <v>-53.4484407971864</v>
      </c>
      <c r="H83" s="23">
        <v>3</v>
      </c>
      <c r="I83" s="23">
        <v>4</v>
      </c>
      <c r="J83" s="23">
        <v>0</v>
      </c>
      <c r="K83" s="23">
        <f t="shared" si="6"/>
        <v>-51.4484407971864</v>
      </c>
      <c r="L83" s="23">
        <f t="shared" si="7"/>
        <v>-732193.67597732344</v>
      </c>
      <c r="M83" s="23">
        <v>0</v>
      </c>
      <c r="N83" s="23">
        <v>0</v>
      </c>
      <c r="O83" s="23">
        <v>15999.32</v>
      </c>
      <c r="P83" s="23">
        <f>O83+N83+M83+1</f>
        <v>16000.32</v>
      </c>
      <c r="Q83" s="23">
        <f>L83/P83</f>
        <v>-45.761189524792222</v>
      </c>
      <c r="R83" s="23">
        <f t="shared" si="8"/>
        <v>-0.16665508639796175</v>
      </c>
    </row>
    <row r="84" spans="1:18" x14ac:dyDescent="0.25">
      <c r="A84" s="23" t="s">
        <v>376</v>
      </c>
      <c r="B84" s="23" t="s">
        <v>377</v>
      </c>
      <c r="C84" s="23">
        <v>14961.723974384637</v>
      </c>
      <c r="D84" s="23">
        <v>1</v>
      </c>
      <c r="E84" s="23">
        <v>1</v>
      </c>
      <c r="F84" s="23">
        <v>1</v>
      </c>
      <c r="G84" s="23">
        <v>63.399415856451178</v>
      </c>
      <c r="H84" s="23">
        <v>0</v>
      </c>
      <c r="I84" s="23">
        <v>3</v>
      </c>
      <c r="J84" s="23">
        <v>1</v>
      </c>
      <c r="K84" s="23">
        <f t="shared" si="6"/>
        <v>74.399415856451185</v>
      </c>
      <c r="L84" s="23">
        <f t="shared" si="7"/>
        <v>1113143.5238996781</v>
      </c>
      <c r="M84" s="23">
        <v>0</v>
      </c>
      <c r="N84" s="23">
        <v>0</v>
      </c>
      <c r="O84" s="23">
        <v>15273.62</v>
      </c>
      <c r="P84" s="23">
        <f>O84+N84+M84+1</f>
        <v>15274.62</v>
      </c>
      <c r="Q84" s="23">
        <f>L84/P84</f>
        <v>72.875366058185278</v>
      </c>
      <c r="R84" s="23">
        <f t="shared" si="8"/>
        <v>0.26540067146047602</v>
      </c>
    </row>
    <row r="85" spans="1:18" x14ac:dyDescent="0.25">
      <c r="A85" s="23" t="s">
        <v>101</v>
      </c>
      <c r="B85" s="23" t="s">
        <v>102</v>
      </c>
      <c r="C85" s="23">
        <v>112477.06113184104</v>
      </c>
      <c r="D85" s="23">
        <v>1</v>
      </c>
      <c r="E85" s="23">
        <v>0</v>
      </c>
      <c r="F85" s="23">
        <v>1</v>
      </c>
      <c r="G85" s="23">
        <v>192.92158038510229</v>
      </c>
      <c r="H85" s="23">
        <v>0</v>
      </c>
      <c r="I85" s="23">
        <v>1</v>
      </c>
      <c r="J85" s="23">
        <v>1</v>
      </c>
      <c r="K85" s="23">
        <f t="shared" si="6"/>
        <v>204.92158038510229</v>
      </c>
      <c r="L85" s="23">
        <f t="shared" si="7"/>
        <v>23048977.124208629</v>
      </c>
      <c r="M85" s="23">
        <v>0</v>
      </c>
      <c r="N85" s="23">
        <v>0</v>
      </c>
      <c r="O85" s="23">
        <v>16649.03</v>
      </c>
      <c r="P85" s="23">
        <f>O85+N85+M85+1</f>
        <v>16650.03</v>
      </c>
      <c r="Q85" s="23">
        <f>L85/P85</f>
        <v>1384.3204561318287</v>
      </c>
      <c r="R85" s="23">
        <f t="shared" si="8"/>
        <v>5.0414783272652102</v>
      </c>
    </row>
    <row r="86" spans="1:18" x14ac:dyDescent="0.25">
      <c r="A86" s="23" t="s">
        <v>161</v>
      </c>
      <c r="B86" s="23" t="s">
        <v>162</v>
      </c>
      <c r="C86" s="23">
        <v>40867.505231146286</v>
      </c>
      <c r="D86" s="23">
        <v>1</v>
      </c>
      <c r="E86" s="23">
        <v>1</v>
      </c>
      <c r="F86" s="23">
        <v>1</v>
      </c>
      <c r="G86" s="23">
        <v>-8.2392693854985133</v>
      </c>
      <c r="H86" s="23">
        <v>0</v>
      </c>
      <c r="I86" s="23">
        <v>3</v>
      </c>
      <c r="J86" s="23">
        <v>1</v>
      </c>
      <c r="K86" s="23">
        <f t="shared" si="6"/>
        <v>2.7607306145014867</v>
      </c>
      <c r="L86" s="23">
        <f t="shared" si="7"/>
        <v>112824.17282992521</v>
      </c>
      <c r="M86" s="23">
        <v>0</v>
      </c>
      <c r="N86" s="23">
        <v>0</v>
      </c>
      <c r="O86" s="23">
        <v>7425.2330000000002</v>
      </c>
      <c r="P86" s="23">
        <f>O86+N86+M86+1</f>
        <v>7426.2330000000002</v>
      </c>
      <c r="Q86" s="23">
        <f>L86/P86</f>
        <v>15.192651890928444</v>
      </c>
      <c r="R86" s="23">
        <f t="shared" si="8"/>
        <v>5.5329259133989547E-2</v>
      </c>
    </row>
    <row r="87" spans="1:18" x14ac:dyDescent="0.25">
      <c r="A87" s="23" t="s">
        <v>275</v>
      </c>
      <c r="B87" s="23" t="s">
        <v>276</v>
      </c>
      <c r="C87" s="23">
        <v>4821.5424944530423</v>
      </c>
      <c r="D87" s="23">
        <v>1</v>
      </c>
      <c r="E87" s="23">
        <v>2</v>
      </c>
      <c r="F87" s="23">
        <v>1</v>
      </c>
      <c r="G87" s="23">
        <v>40.914193679650026</v>
      </c>
      <c r="H87" s="23">
        <v>1</v>
      </c>
      <c r="I87" s="23">
        <v>4</v>
      </c>
      <c r="J87" s="23">
        <v>0</v>
      </c>
      <c r="K87" s="23">
        <f t="shared" si="6"/>
        <v>49.914193679650026</v>
      </c>
      <c r="L87" s="23">
        <f t="shared" si="7"/>
        <v>240663.40590279206</v>
      </c>
      <c r="M87" s="23">
        <v>0</v>
      </c>
      <c r="N87" s="23">
        <v>0</v>
      </c>
      <c r="O87" s="23">
        <v>15495.59</v>
      </c>
      <c r="P87" s="23">
        <f>O87+N87+M87+1</f>
        <v>15496.59</v>
      </c>
      <c r="Q87" s="23">
        <f>L87/P87</f>
        <v>15.530087967920172</v>
      </c>
      <c r="R87" s="23">
        <f t="shared" si="8"/>
        <v>5.65581484864916E-2</v>
      </c>
    </row>
    <row r="88" spans="1:18" x14ac:dyDescent="0.25">
      <c r="A88" s="23" t="s">
        <v>327</v>
      </c>
      <c r="B88" s="23" t="s">
        <v>328</v>
      </c>
      <c r="C88" s="23">
        <v>472.37909157929602</v>
      </c>
      <c r="D88" s="23">
        <v>1</v>
      </c>
      <c r="E88" s="23">
        <v>2</v>
      </c>
      <c r="F88" s="23">
        <v>1</v>
      </c>
      <c r="G88" s="23">
        <v>9.3756510582909147</v>
      </c>
      <c r="H88" s="23">
        <v>1</v>
      </c>
      <c r="I88" s="23">
        <v>4</v>
      </c>
      <c r="J88" s="23">
        <v>0</v>
      </c>
      <c r="K88" s="23">
        <f t="shared" si="6"/>
        <v>18.375651058290913</v>
      </c>
      <c r="L88" s="23">
        <f t="shared" si="7"/>
        <v>8680.2733540935915</v>
      </c>
      <c r="M88" s="23">
        <v>0</v>
      </c>
      <c r="N88" s="23">
        <v>0</v>
      </c>
      <c r="O88" s="23">
        <v>9818.3539999999994</v>
      </c>
      <c r="P88" s="23">
        <f>O88+N88+M88+1</f>
        <v>9819.3539999999994</v>
      </c>
      <c r="Q88" s="23">
        <f>L88/P88</f>
        <v>0.88399637634956352</v>
      </c>
      <c r="R88" s="23">
        <f t="shared" si="8"/>
        <v>3.2193763756120483E-3</v>
      </c>
    </row>
    <row r="89" spans="1:18" x14ac:dyDescent="0.25">
      <c r="A89" s="23" t="s">
        <v>347</v>
      </c>
      <c r="B89" s="23" t="s">
        <v>348</v>
      </c>
      <c r="C89" s="23">
        <v>307.57789758797628</v>
      </c>
      <c r="D89" s="23">
        <v>2</v>
      </c>
      <c r="E89" s="23">
        <v>1</v>
      </c>
      <c r="F89" s="23">
        <v>1</v>
      </c>
      <c r="G89" s="23">
        <v>26.141632639386842</v>
      </c>
      <c r="H89" s="23">
        <v>0</v>
      </c>
      <c r="I89" s="23">
        <v>4</v>
      </c>
      <c r="J89" s="23">
        <v>1</v>
      </c>
      <c r="K89" s="23">
        <f t="shared" si="6"/>
        <v>39.141632639386842</v>
      </c>
      <c r="L89" s="23">
        <f t="shared" si="7"/>
        <v>12039.101075383516</v>
      </c>
      <c r="M89" s="23">
        <v>1</v>
      </c>
      <c r="N89" s="23">
        <v>0</v>
      </c>
      <c r="O89" s="23">
        <v>11295.81</v>
      </c>
      <c r="P89" s="23">
        <f>O89+N89+M89+1</f>
        <v>11297.81</v>
      </c>
      <c r="Q89" s="23">
        <f>L89/P89</f>
        <v>1.0656136964051897</v>
      </c>
      <c r="R89" s="23">
        <f t="shared" si="8"/>
        <v>3.8807982153751634E-3</v>
      </c>
    </row>
    <row r="90" spans="1:18" x14ac:dyDescent="0.25">
      <c r="A90" s="23" t="s">
        <v>153</v>
      </c>
      <c r="B90" s="23" t="s">
        <v>154</v>
      </c>
      <c r="C90" s="23">
        <v>8486.5476053994898</v>
      </c>
      <c r="D90" s="23">
        <v>2</v>
      </c>
      <c r="E90" s="23">
        <v>1</v>
      </c>
      <c r="F90" s="23">
        <v>1</v>
      </c>
      <c r="G90" s="23">
        <v>110.84821848664915</v>
      </c>
      <c r="H90" s="23">
        <v>0</v>
      </c>
      <c r="I90" s="23">
        <v>3</v>
      </c>
      <c r="J90" s="23">
        <v>1</v>
      </c>
      <c r="K90" s="23">
        <f t="shared" si="6"/>
        <v>124.84821848664915</v>
      </c>
      <c r="L90" s="23">
        <f t="shared" si="7"/>
        <v>1059530.3496362646</v>
      </c>
      <c r="M90" s="23">
        <v>0</v>
      </c>
      <c r="N90" s="23">
        <v>0</v>
      </c>
      <c r="O90" s="23">
        <v>6532.1589999999997</v>
      </c>
      <c r="P90" s="23">
        <f>O90+N90+M90+1</f>
        <v>6533.1589999999997</v>
      </c>
      <c r="Q90" s="23">
        <f>L90/P90</f>
        <v>162.17734018661793</v>
      </c>
      <c r="R90" s="23">
        <f t="shared" si="8"/>
        <v>0.59062447723194678</v>
      </c>
    </row>
    <row r="91" spans="1:18" x14ac:dyDescent="0.25">
      <c r="A91" s="23" t="s">
        <v>217</v>
      </c>
      <c r="B91" s="23" t="s">
        <v>218</v>
      </c>
      <c r="C91" s="23">
        <v>6596.891220010144</v>
      </c>
      <c r="D91" s="23">
        <v>2</v>
      </c>
      <c r="E91" s="23">
        <v>1</v>
      </c>
      <c r="F91" s="23">
        <v>1</v>
      </c>
      <c r="G91" s="23">
        <v>69.383767766659957</v>
      </c>
      <c r="H91" s="23">
        <v>0</v>
      </c>
      <c r="I91" s="23">
        <v>4</v>
      </c>
      <c r="J91" s="23">
        <v>0</v>
      </c>
      <c r="K91" s="23">
        <f t="shared" si="6"/>
        <v>83.383767766659957</v>
      </c>
      <c r="L91" s="23">
        <f t="shared" si="7"/>
        <v>550073.64547124389</v>
      </c>
      <c r="M91" s="23">
        <v>0</v>
      </c>
      <c r="N91" s="23">
        <v>0</v>
      </c>
      <c r="O91" s="23">
        <v>8995.2430000000004</v>
      </c>
      <c r="P91" s="23">
        <f>O91+N91+M91+1</f>
        <v>8996.2430000000004</v>
      </c>
      <c r="Q91" s="23">
        <f>L91/P91</f>
        <v>61.144818506041226</v>
      </c>
      <c r="R91" s="23">
        <f t="shared" si="8"/>
        <v>0.22267985418935105</v>
      </c>
    </row>
    <row r="92" spans="1:18" x14ac:dyDescent="0.25">
      <c r="A92" s="23" t="s">
        <v>357</v>
      </c>
      <c r="B92" s="23" t="s">
        <v>358</v>
      </c>
      <c r="C92" s="23">
        <v>614.31763922785854</v>
      </c>
      <c r="D92" s="23">
        <v>1</v>
      </c>
      <c r="E92" s="23">
        <v>1</v>
      </c>
      <c r="F92" s="23">
        <v>1</v>
      </c>
      <c r="G92" s="23">
        <v>13.192510036281554</v>
      </c>
      <c r="H92" s="23">
        <v>3</v>
      </c>
      <c r="I92" s="23">
        <v>4</v>
      </c>
      <c r="J92" s="23">
        <v>0</v>
      </c>
      <c r="K92" s="23">
        <f t="shared" si="6"/>
        <v>15.192510036281554</v>
      </c>
      <c r="L92" s="23">
        <f t="shared" si="7"/>
        <v>9333.0268994340313</v>
      </c>
      <c r="M92" s="23">
        <v>0</v>
      </c>
      <c r="N92" s="23">
        <v>0</v>
      </c>
      <c r="O92" s="23">
        <v>16622.77</v>
      </c>
      <c r="P92" s="23">
        <f>O92+N92+M92+1</f>
        <v>16623.77</v>
      </c>
      <c r="Q92" s="23">
        <f>L92/P92</f>
        <v>0.56142661378460068</v>
      </c>
      <c r="R92" s="23">
        <f t="shared" si="8"/>
        <v>2.0446278123014455E-3</v>
      </c>
    </row>
    <row r="93" spans="1:18" x14ac:dyDescent="0.25">
      <c r="A93" s="23" t="s">
        <v>151</v>
      </c>
      <c r="B93" s="23" t="s">
        <v>152</v>
      </c>
      <c r="C93" s="23">
        <v>20895.780504341317</v>
      </c>
      <c r="D93" s="23">
        <v>2</v>
      </c>
      <c r="E93" s="23">
        <v>1</v>
      </c>
      <c r="F93" s="23">
        <v>1</v>
      </c>
      <c r="G93" s="23">
        <v>148.92684680982225</v>
      </c>
      <c r="H93" s="23">
        <v>0</v>
      </c>
      <c r="I93" s="23">
        <v>3</v>
      </c>
      <c r="J93" s="23">
        <v>1</v>
      </c>
      <c r="K93" s="23">
        <f t="shared" si="6"/>
        <v>162.92684680982225</v>
      </c>
      <c r="L93" s="23">
        <f t="shared" si="7"/>
        <v>3404483.6292024883</v>
      </c>
      <c r="M93" s="23">
        <v>1</v>
      </c>
      <c r="N93" s="23">
        <v>0</v>
      </c>
      <c r="O93" s="23">
        <v>15962.62</v>
      </c>
      <c r="P93" s="23">
        <f>O93+N93+M93+1</f>
        <v>15964.62</v>
      </c>
      <c r="Q93" s="23">
        <f>L93/P93</f>
        <v>213.25177982328975</v>
      </c>
      <c r="R93" s="23">
        <f t="shared" si="8"/>
        <v>0.77662958852315445</v>
      </c>
    </row>
    <row r="94" spans="1:18" x14ac:dyDescent="0.25">
      <c r="A94" s="23" t="s">
        <v>378</v>
      </c>
      <c r="B94" s="23" t="s">
        <v>379</v>
      </c>
      <c r="C94" s="23">
        <v>1180.5495140793398</v>
      </c>
      <c r="D94" s="23">
        <v>1</v>
      </c>
      <c r="E94" s="23">
        <v>1</v>
      </c>
      <c r="F94" s="23">
        <v>1</v>
      </c>
      <c r="G94" s="23">
        <v>39.565954171099207</v>
      </c>
      <c r="H94" s="23">
        <v>1</v>
      </c>
      <c r="I94" s="23">
        <v>4</v>
      </c>
      <c r="J94" s="23">
        <v>0</v>
      </c>
      <c r="K94" s="23">
        <f t="shared" si="6"/>
        <v>47.565954171099207</v>
      </c>
      <c r="L94" s="23">
        <f t="shared" si="7"/>
        <v>56153.964083411316</v>
      </c>
      <c r="M94" s="23">
        <v>0</v>
      </c>
      <c r="N94" s="23">
        <v>0</v>
      </c>
      <c r="O94" s="23">
        <v>17624.29</v>
      </c>
      <c r="P94" s="23">
        <f>O94+N94+M94+1</f>
        <v>17625.29</v>
      </c>
      <c r="Q94" s="23">
        <f>L94/P94</f>
        <v>3.1859880934391045</v>
      </c>
      <c r="R94" s="23">
        <f t="shared" si="8"/>
        <v>1.1602869735003511E-2</v>
      </c>
    </row>
    <row r="95" spans="1:18" x14ac:dyDescent="0.25">
      <c r="A95" s="23" t="s">
        <v>167</v>
      </c>
      <c r="B95" s="23" t="s">
        <v>168</v>
      </c>
      <c r="C95" s="23">
        <v>7749.3184383752223</v>
      </c>
      <c r="D95" s="23">
        <v>1</v>
      </c>
      <c r="E95" s="23">
        <v>1</v>
      </c>
      <c r="F95" s="23">
        <v>1</v>
      </c>
      <c r="G95" s="23">
        <v>107.94047181348701</v>
      </c>
      <c r="H95" s="23">
        <v>0</v>
      </c>
      <c r="I95" s="23">
        <v>3</v>
      </c>
      <c r="J95" s="23">
        <v>1</v>
      </c>
      <c r="K95" s="23">
        <f t="shared" si="6"/>
        <v>118.94047181348701</v>
      </c>
      <c r="L95" s="23">
        <f t="shared" si="7"/>
        <v>921707.5912933033</v>
      </c>
      <c r="M95" s="23">
        <v>1</v>
      </c>
      <c r="N95" s="23">
        <v>0</v>
      </c>
      <c r="O95" s="23">
        <v>8879.7250000000004</v>
      </c>
      <c r="P95" s="23">
        <f>O95+N95+M95+1</f>
        <v>8881.7250000000004</v>
      </c>
      <c r="Q95" s="23">
        <f>L95/P95</f>
        <v>103.77574078158277</v>
      </c>
      <c r="R95" s="23">
        <f t="shared" si="8"/>
        <v>0.3779349974413867</v>
      </c>
    </row>
    <row r="96" spans="1:18" x14ac:dyDescent="0.25">
      <c r="A96" s="23" t="s">
        <v>211</v>
      </c>
      <c r="B96" s="23" t="s">
        <v>212</v>
      </c>
      <c r="C96" s="23">
        <v>9578.5705667592974</v>
      </c>
      <c r="D96" s="23">
        <v>1</v>
      </c>
      <c r="E96" s="23">
        <v>1</v>
      </c>
      <c r="F96" s="23">
        <v>1</v>
      </c>
      <c r="G96" s="23">
        <v>37.015407913633794</v>
      </c>
      <c r="H96" s="23">
        <v>3</v>
      </c>
      <c r="I96" s="23">
        <v>4</v>
      </c>
      <c r="J96" s="23">
        <v>1</v>
      </c>
      <c r="K96" s="23">
        <f t="shared" si="6"/>
        <v>38.015407913633794</v>
      </c>
      <c r="L96" s="23">
        <f t="shared" si="7"/>
        <v>364133.2673248811</v>
      </c>
      <c r="M96" s="23">
        <v>0</v>
      </c>
      <c r="N96" s="23">
        <v>0</v>
      </c>
      <c r="O96" s="23">
        <v>13185.67</v>
      </c>
      <c r="P96" s="23">
        <f>O96+N96+M96+1</f>
        <v>13186.67</v>
      </c>
      <c r="Q96" s="23">
        <f>L96/P96</f>
        <v>27.613739277989144</v>
      </c>
      <c r="R96" s="23">
        <f t="shared" si="8"/>
        <v>0.10056491435063862</v>
      </c>
    </row>
    <row r="97" spans="1:18" x14ac:dyDescent="0.25">
      <c r="A97" s="23" t="s">
        <v>371</v>
      </c>
      <c r="B97" s="23" t="s">
        <v>372</v>
      </c>
      <c r="C97" s="23">
        <v>1695.9728111437541</v>
      </c>
      <c r="D97" s="23">
        <v>1</v>
      </c>
      <c r="E97" s="23">
        <v>1</v>
      </c>
      <c r="F97" s="23">
        <v>1</v>
      </c>
      <c r="G97" s="23">
        <v>-16.741205695577708</v>
      </c>
      <c r="H97" s="23">
        <v>1</v>
      </c>
      <c r="I97" s="23">
        <v>4</v>
      </c>
      <c r="J97" s="23">
        <v>1</v>
      </c>
      <c r="K97" s="23">
        <f t="shared" si="6"/>
        <v>-9.7412056955777082</v>
      </c>
      <c r="L97" s="23">
        <f t="shared" si="7"/>
        <v>-16520.820007458475</v>
      </c>
      <c r="M97" s="23">
        <v>0</v>
      </c>
      <c r="N97" s="23">
        <v>0</v>
      </c>
      <c r="O97" s="23">
        <v>14992.39</v>
      </c>
      <c r="P97" s="23">
        <f>O97+N97+M97+1</f>
        <v>14993.39</v>
      </c>
      <c r="Q97" s="23">
        <f>L97/P97</f>
        <v>-1.1018735594457607</v>
      </c>
      <c r="R97" s="23">
        <f t="shared" si="8"/>
        <v>-4.0128509585524519E-3</v>
      </c>
    </row>
    <row r="98" spans="1:18" x14ac:dyDescent="0.25">
      <c r="A98" s="23" t="s">
        <v>295</v>
      </c>
      <c r="B98" s="23" t="s">
        <v>296</v>
      </c>
      <c r="C98" s="23">
        <v>2138.3767404813493</v>
      </c>
      <c r="D98" s="23">
        <v>1</v>
      </c>
      <c r="E98" s="23">
        <v>1</v>
      </c>
      <c r="F98" s="23">
        <v>1</v>
      </c>
      <c r="G98" s="23">
        <v>31.755076347508815</v>
      </c>
      <c r="H98" s="23">
        <v>0</v>
      </c>
      <c r="I98" s="23">
        <v>1</v>
      </c>
      <c r="J98" s="23">
        <v>1</v>
      </c>
      <c r="K98" s="23">
        <f t="shared" si="6"/>
        <v>44.755076347508819</v>
      </c>
      <c r="L98" s="23">
        <f t="shared" si="7"/>
        <v>95703.214279979846</v>
      </c>
      <c r="M98" s="23">
        <v>0</v>
      </c>
      <c r="N98" s="23">
        <v>0</v>
      </c>
      <c r="O98" s="23">
        <v>10168.99</v>
      </c>
      <c r="P98" s="23">
        <f>O98+N98+M98+1</f>
        <v>10169.99</v>
      </c>
      <c r="Q98" s="23">
        <f>L98/P98</f>
        <v>9.4103548066399121</v>
      </c>
      <c r="R98" s="23">
        <f t="shared" si="8"/>
        <v>3.4271038616388978E-2</v>
      </c>
    </row>
    <row r="99" spans="1:18" x14ac:dyDescent="0.25">
      <c r="A99" s="23" t="s">
        <v>225</v>
      </c>
      <c r="B99" s="23" t="s">
        <v>226</v>
      </c>
      <c r="C99" s="23">
        <v>3999.6255577052216</v>
      </c>
      <c r="D99" s="23">
        <v>2</v>
      </c>
      <c r="E99" s="23">
        <v>1</v>
      </c>
      <c r="F99" s="23">
        <v>1</v>
      </c>
      <c r="G99" s="23">
        <v>64.612858140035783</v>
      </c>
      <c r="H99" s="23">
        <v>1</v>
      </c>
      <c r="I99" s="23">
        <v>4</v>
      </c>
      <c r="J99" s="23">
        <v>1</v>
      </c>
      <c r="K99" s="23">
        <f t="shared" si="6"/>
        <v>74.612858140035783</v>
      </c>
      <c r="L99" s="23">
        <f t="shared" si="7"/>
        <v>298423.49435032118</v>
      </c>
      <c r="M99" s="23">
        <v>0</v>
      </c>
      <c r="N99" s="23">
        <v>0</v>
      </c>
      <c r="O99" s="23">
        <v>9696.4380000000001</v>
      </c>
      <c r="P99" s="23">
        <f>O99+N99+M99+1</f>
        <v>9697.4380000000001</v>
      </c>
      <c r="Q99" s="23">
        <f>L99/P99</f>
        <v>30.773436690218713</v>
      </c>
      <c r="R99" s="23">
        <f t="shared" si="8"/>
        <v>0.11207203754159605</v>
      </c>
    </row>
    <row r="100" spans="1:18" x14ac:dyDescent="0.25">
      <c r="A100" s="23" t="s">
        <v>285</v>
      </c>
      <c r="B100" s="23" t="s">
        <v>286</v>
      </c>
      <c r="C100" s="23">
        <v>476.556558235355</v>
      </c>
      <c r="D100" s="23">
        <v>1</v>
      </c>
      <c r="E100" s="23">
        <v>0</v>
      </c>
      <c r="F100" s="23">
        <v>1</v>
      </c>
      <c r="G100" s="23">
        <v>183.25825660512683</v>
      </c>
      <c r="H100" s="23">
        <v>0</v>
      </c>
      <c r="I100" s="23">
        <v>1</v>
      </c>
      <c r="J100" s="23">
        <v>1</v>
      </c>
      <c r="K100" s="23">
        <f t="shared" si="6"/>
        <v>195.25825660512683</v>
      </c>
      <c r="L100" s="23">
        <f t="shared" si="7"/>
        <v>93051.602734775021</v>
      </c>
      <c r="M100" s="23">
        <v>0</v>
      </c>
      <c r="N100" s="23">
        <v>0</v>
      </c>
      <c r="O100" s="23">
        <v>16644.240000000002</v>
      </c>
      <c r="P100" s="23">
        <f>O100+N100+M100+1</f>
        <v>16645.240000000002</v>
      </c>
      <c r="Q100" s="23">
        <f>L100/P100</f>
        <v>5.5902830319523789</v>
      </c>
      <c r="R100" s="23">
        <f t="shared" si="8"/>
        <v>2.0358935406920315E-2</v>
      </c>
    </row>
    <row r="101" spans="1:18" x14ac:dyDescent="0.25">
      <c r="A101" s="23" t="s">
        <v>247</v>
      </c>
      <c r="B101" s="23" t="s">
        <v>248</v>
      </c>
      <c r="C101" s="23">
        <v>1517.8036108171011</v>
      </c>
      <c r="D101" s="23">
        <v>1</v>
      </c>
      <c r="E101" s="23">
        <v>1</v>
      </c>
      <c r="F101" s="23">
        <v>1</v>
      </c>
      <c r="G101" s="23">
        <v>54.893799836804533</v>
      </c>
      <c r="H101" s="23">
        <v>1</v>
      </c>
      <c r="I101" s="23">
        <v>4</v>
      </c>
      <c r="J101" s="23">
        <v>0</v>
      </c>
      <c r="K101" s="23">
        <f t="shared" si="6"/>
        <v>62.893799836804533</v>
      </c>
      <c r="L101" s="23">
        <f t="shared" si="7"/>
        <v>95460.436490309919</v>
      </c>
      <c r="M101" s="23">
        <v>0</v>
      </c>
      <c r="N101" s="23">
        <v>0</v>
      </c>
      <c r="O101" s="23">
        <v>13914.87</v>
      </c>
      <c r="P101" s="23">
        <f>O101+N101+M101+1</f>
        <v>13915.87</v>
      </c>
      <c r="Q101" s="23">
        <f>L101/P101</f>
        <v>6.8598252563662863</v>
      </c>
      <c r="R101" s="23">
        <f t="shared" si="8"/>
        <v>2.4982409387659693E-2</v>
      </c>
    </row>
    <row r="102" spans="1:18" x14ac:dyDescent="0.25">
      <c r="A102" s="23" t="s">
        <v>369</v>
      </c>
      <c r="B102" s="23" t="s">
        <v>370</v>
      </c>
      <c r="C102" s="23">
        <v>358.19140553045276</v>
      </c>
      <c r="D102" s="23">
        <v>1</v>
      </c>
      <c r="E102" s="23">
        <v>1</v>
      </c>
      <c r="F102" s="23">
        <v>1</v>
      </c>
      <c r="G102" s="23">
        <v>6.1066970291219196</v>
      </c>
      <c r="H102" s="23">
        <v>2</v>
      </c>
      <c r="I102" s="23">
        <v>4</v>
      </c>
      <c r="J102" s="23">
        <v>0</v>
      </c>
      <c r="K102" s="23">
        <f t="shared" si="6"/>
        <v>11.10669702912192</v>
      </c>
      <c r="L102" s="23">
        <f t="shared" si="7"/>
        <v>3978.3234196620842</v>
      </c>
      <c r="M102" s="23">
        <v>0</v>
      </c>
      <c r="N102" s="23">
        <v>0</v>
      </c>
      <c r="O102" s="23">
        <v>15941.6</v>
      </c>
      <c r="P102" s="23">
        <f>O102+N102+M102+1</f>
        <v>15942.6</v>
      </c>
      <c r="Q102" s="23">
        <f>L102/P102</f>
        <v>0.24954044005758685</v>
      </c>
      <c r="R102" s="23">
        <f t="shared" si="8"/>
        <v>9.08787206570574E-4</v>
      </c>
    </row>
    <row r="103" spans="1:18" x14ac:dyDescent="0.25">
      <c r="A103" s="23" t="s">
        <v>315</v>
      </c>
      <c r="B103" s="23" t="s">
        <v>316</v>
      </c>
      <c r="C103" s="23">
        <v>1376.8574487829328</v>
      </c>
      <c r="D103" s="23">
        <v>2</v>
      </c>
      <c r="E103" s="23">
        <v>2</v>
      </c>
      <c r="F103" s="23">
        <v>1</v>
      </c>
      <c r="G103" s="23">
        <v>26.553908544656657</v>
      </c>
      <c r="H103" s="23">
        <v>1</v>
      </c>
      <c r="I103" s="23">
        <v>4</v>
      </c>
      <c r="J103" s="23">
        <v>1</v>
      </c>
      <c r="K103" s="23">
        <f t="shared" si="6"/>
        <v>37.553908544656657</v>
      </c>
      <c r="L103" s="23">
        <f t="shared" si="7"/>
        <v>51706.378710623547</v>
      </c>
      <c r="M103" s="23">
        <v>1</v>
      </c>
      <c r="N103" s="23">
        <v>0</v>
      </c>
      <c r="O103" s="23">
        <v>15205.16</v>
      </c>
      <c r="P103" s="23">
        <f>O103+N103+M103+1</f>
        <v>15207.16</v>
      </c>
      <c r="Q103" s="23">
        <f>L103/P103</f>
        <v>3.4001337995144096</v>
      </c>
      <c r="R103" s="23">
        <f t="shared" si="8"/>
        <v>1.2382754862954511E-2</v>
      </c>
    </row>
    <row r="104" spans="1:18" x14ac:dyDescent="0.25">
      <c r="A104" s="23" t="s">
        <v>171</v>
      </c>
      <c r="B104" s="23" t="s">
        <v>172</v>
      </c>
      <c r="C104" s="23">
        <v>22963.378163731461</v>
      </c>
      <c r="D104" s="23">
        <v>3</v>
      </c>
      <c r="E104" s="23">
        <v>1</v>
      </c>
      <c r="F104" s="23">
        <v>1</v>
      </c>
      <c r="G104" s="23">
        <v>28.932863895875411</v>
      </c>
      <c r="H104" s="23">
        <v>0</v>
      </c>
      <c r="I104" s="23">
        <v>3</v>
      </c>
      <c r="J104" s="23">
        <v>0</v>
      </c>
      <c r="K104" s="23">
        <f t="shared" si="6"/>
        <v>46.932863895875414</v>
      </c>
      <c r="L104" s="23">
        <f t="shared" si="7"/>
        <v>1077737.1019479262</v>
      </c>
      <c r="M104" s="23">
        <v>0</v>
      </c>
      <c r="N104" s="23">
        <v>0</v>
      </c>
      <c r="O104" s="23">
        <v>11549.48</v>
      </c>
      <c r="P104" s="23">
        <f>O104+N104+M104+1</f>
        <v>11550.48</v>
      </c>
      <c r="Q104" s="23">
        <f>L104/P104</f>
        <v>93.306693916436913</v>
      </c>
      <c r="R104" s="23">
        <f t="shared" si="8"/>
        <v>0.33980836813097615</v>
      </c>
    </row>
    <row r="105" spans="1:18" x14ac:dyDescent="0.25">
      <c r="A105" s="23" t="s">
        <v>191</v>
      </c>
      <c r="B105" s="23" t="s">
        <v>192</v>
      </c>
      <c r="C105" s="23">
        <v>7112.3987081981513</v>
      </c>
      <c r="D105" s="23">
        <v>1</v>
      </c>
      <c r="E105" s="23">
        <v>1</v>
      </c>
      <c r="F105" s="23">
        <v>1</v>
      </c>
      <c r="G105" s="23">
        <v>79.571916059829604</v>
      </c>
      <c r="H105" s="23">
        <v>2</v>
      </c>
      <c r="I105" s="23">
        <v>4</v>
      </c>
      <c r="J105" s="23">
        <v>1</v>
      </c>
      <c r="K105" s="23">
        <f t="shared" si="6"/>
        <v>83.571916059829604</v>
      </c>
      <c r="L105" s="23">
        <f t="shared" si="7"/>
        <v>594396.78782557638</v>
      </c>
      <c r="M105" s="23">
        <v>0</v>
      </c>
      <c r="N105" s="23">
        <v>0</v>
      </c>
      <c r="O105" s="23">
        <v>14303.46</v>
      </c>
      <c r="P105" s="23">
        <f>O105+N105+M105+1</f>
        <v>14304.46</v>
      </c>
      <c r="Q105" s="23">
        <f>L105/P105</f>
        <v>41.553248974486031</v>
      </c>
      <c r="R105" s="23">
        <f t="shared" si="8"/>
        <v>0.15133042584496559</v>
      </c>
    </row>
    <row r="106" spans="1:18" x14ac:dyDescent="0.25">
      <c r="A106" s="23" t="s">
        <v>239</v>
      </c>
      <c r="B106" s="23" t="s">
        <v>240</v>
      </c>
      <c r="C106" s="23">
        <v>1223.208263274435</v>
      </c>
      <c r="D106" s="23">
        <v>2</v>
      </c>
      <c r="E106" s="23">
        <v>1</v>
      </c>
      <c r="F106" s="23">
        <v>1</v>
      </c>
      <c r="G106" s="23">
        <v>22.592230470256009</v>
      </c>
      <c r="H106" s="23">
        <v>1</v>
      </c>
      <c r="I106" s="23">
        <v>4</v>
      </c>
      <c r="J106" s="23">
        <v>0</v>
      </c>
      <c r="K106" s="23">
        <f t="shared" si="6"/>
        <v>33.592230470256013</v>
      </c>
      <c r="L106" s="23">
        <f t="shared" si="7"/>
        <v>41090.293893036418</v>
      </c>
      <c r="M106" s="23">
        <v>1</v>
      </c>
      <c r="N106" s="23">
        <v>1</v>
      </c>
      <c r="O106" s="23">
        <v>2878.8130000000001</v>
      </c>
      <c r="P106" s="23">
        <f>O106+N106+M106+1</f>
        <v>2881.8130000000001</v>
      </c>
      <c r="Q106" s="23">
        <f>L106/P106</f>
        <v>14.25848724155121</v>
      </c>
      <c r="R106" s="23">
        <f t="shared" si="8"/>
        <v>5.1927177763977532E-2</v>
      </c>
    </row>
    <row r="107" spans="1:18" x14ac:dyDescent="0.25">
      <c r="A107" s="23" t="s">
        <v>293</v>
      </c>
      <c r="B107" s="23" t="s">
        <v>294</v>
      </c>
      <c r="C107" s="23">
        <v>3059.8622296990129</v>
      </c>
      <c r="D107" s="23">
        <v>1</v>
      </c>
      <c r="E107" s="23">
        <v>1</v>
      </c>
      <c r="F107" s="23">
        <v>1</v>
      </c>
      <c r="G107" s="23">
        <v>22.782172757527608</v>
      </c>
      <c r="H107" s="23">
        <v>1</v>
      </c>
      <c r="I107" s="23">
        <v>4</v>
      </c>
      <c r="J107" s="23">
        <v>1</v>
      </c>
      <c r="K107" s="23">
        <f t="shared" si="6"/>
        <v>29.782172757527608</v>
      </c>
      <c r="L107" s="23">
        <f t="shared" si="7"/>
        <v>91129.34553912963</v>
      </c>
      <c r="M107" s="23">
        <v>0</v>
      </c>
      <c r="N107" s="23">
        <v>0</v>
      </c>
      <c r="O107" s="23">
        <v>12727.53</v>
      </c>
      <c r="P107" s="23">
        <f>O107+N107+M107+1</f>
        <v>12728.53</v>
      </c>
      <c r="Q107" s="23">
        <f>L107/P107</f>
        <v>7.159455611852243</v>
      </c>
      <c r="R107" s="23">
        <f t="shared" si="8"/>
        <v>2.6073616222523778E-2</v>
      </c>
    </row>
    <row r="108" spans="1:18" x14ac:dyDescent="0.25">
      <c r="A108" s="23" t="s">
        <v>257</v>
      </c>
      <c r="B108" s="23" t="s">
        <v>258</v>
      </c>
      <c r="C108" s="23">
        <v>4244.5131143554236</v>
      </c>
      <c r="D108" s="23">
        <v>1</v>
      </c>
      <c r="E108" s="23">
        <v>1</v>
      </c>
      <c r="F108" s="23">
        <v>1</v>
      </c>
      <c r="G108" s="23">
        <v>19.667222105428465</v>
      </c>
      <c r="H108" s="23">
        <v>1</v>
      </c>
      <c r="I108" s="23">
        <v>4</v>
      </c>
      <c r="J108" s="23">
        <v>0</v>
      </c>
      <c r="K108" s="23">
        <f t="shared" si="6"/>
        <v>27.667222105428465</v>
      </c>
      <c r="L108" s="23">
        <f t="shared" si="7"/>
        <v>117433.88706427539</v>
      </c>
      <c r="M108" s="23">
        <v>0</v>
      </c>
      <c r="N108" s="23">
        <v>0</v>
      </c>
      <c r="O108" s="23">
        <v>12861.16</v>
      </c>
      <c r="P108" s="23">
        <f>O108+N108+M108+1</f>
        <v>12862.16</v>
      </c>
      <c r="Q108" s="23">
        <f>L108/P108</f>
        <v>9.1301839709874066</v>
      </c>
      <c r="R108" s="23">
        <f t="shared" si="8"/>
        <v>3.3250700305546756E-2</v>
      </c>
    </row>
    <row r="109" spans="1:18" x14ac:dyDescent="0.25">
      <c r="A109" s="23" t="s">
        <v>231</v>
      </c>
      <c r="B109" s="23" t="s">
        <v>232</v>
      </c>
      <c r="C109" s="23">
        <v>1929.1334362909715</v>
      </c>
      <c r="D109" s="23">
        <v>3</v>
      </c>
      <c r="E109" s="23">
        <v>2</v>
      </c>
      <c r="F109" s="23">
        <v>1</v>
      </c>
      <c r="G109" s="23">
        <v>47.443162118192689</v>
      </c>
      <c r="H109" s="23">
        <v>4</v>
      </c>
      <c r="I109" s="23">
        <v>4</v>
      </c>
      <c r="J109" s="23">
        <v>1</v>
      </c>
      <c r="K109" s="23">
        <f t="shared" si="6"/>
        <v>52.443162118192689</v>
      </c>
      <c r="L109" s="23">
        <f t="shared" si="7"/>
        <v>101169.85754703356</v>
      </c>
      <c r="M109" s="23">
        <v>1</v>
      </c>
      <c r="N109" s="23">
        <v>0</v>
      </c>
      <c r="O109" s="23">
        <v>6300.2820000000002</v>
      </c>
      <c r="P109" s="23">
        <f>O109+N109+M109+1</f>
        <v>6302.2820000000002</v>
      </c>
      <c r="Q109" s="23">
        <f>L109/P109</f>
        <v>16.052892832633251</v>
      </c>
      <c r="R109" s="23">
        <f t="shared" si="8"/>
        <v>5.8462121936544272E-2</v>
      </c>
    </row>
    <row r="110" spans="1:18" x14ac:dyDescent="0.25">
      <c r="A110" s="23" t="s">
        <v>203</v>
      </c>
      <c r="B110" s="23" t="s">
        <v>204</v>
      </c>
      <c r="C110" s="23">
        <v>13906.218199944875</v>
      </c>
      <c r="D110" s="23">
        <v>1</v>
      </c>
      <c r="E110" s="23">
        <v>1</v>
      </c>
      <c r="F110" s="23">
        <v>2</v>
      </c>
      <c r="G110" s="23">
        <v>63.945113291715003</v>
      </c>
      <c r="H110" s="23">
        <v>0</v>
      </c>
      <c r="I110" s="23">
        <v>3</v>
      </c>
      <c r="J110" s="23">
        <v>1</v>
      </c>
      <c r="K110" s="23">
        <f t="shared" si="6"/>
        <v>75.945113291715003</v>
      </c>
      <c r="L110" s="23">
        <f t="shared" si="7"/>
        <v>1056109.3166541227</v>
      </c>
      <c r="M110" s="23">
        <v>0</v>
      </c>
      <c r="N110" s="23">
        <v>0</v>
      </c>
      <c r="O110" s="23">
        <v>15575.86</v>
      </c>
      <c r="P110" s="23">
        <f>O110+N110+M110+1</f>
        <v>15576.86</v>
      </c>
      <c r="Q110" s="23">
        <f>L110/P110</f>
        <v>67.799884999552063</v>
      </c>
      <c r="R110" s="23">
        <f t="shared" si="8"/>
        <v>0.24691656422634314</v>
      </c>
    </row>
    <row r="111" spans="1:18" x14ac:dyDescent="0.25">
      <c r="A111" s="23" t="s">
        <v>137</v>
      </c>
      <c r="B111" s="23" t="s">
        <v>138</v>
      </c>
      <c r="C111" s="23">
        <v>24815.611332864108</v>
      </c>
      <c r="D111" s="23">
        <v>1</v>
      </c>
      <c r="E111" s="23">
        <v>1</v>
      </c>
      <c r="F111" s="23">
        <v>1</v>
      </c>
      <c r="G111" s="23">
        <v>175.74184084091135</v>
      </c>
      <c r="H111" s="23">
        <v>0</v>
      </c>
      <c r="I111" s="23">
        <v>2</v>
      </c>
      <c r="J111" s="23">
        <v>1</v>
      </c>
      <c r="K111" s="23">
        <f t="shared" si="6"/>
        <v>187.74184084091135</v>
      </c>
      <c r="L111" s="23">
        <f t="shared" si="7"/>
        <v>4658928.5532244891</v>
      </c>
      <c r="M111" s="23">
        <v>0</v>
      </c>
      <c r="N111" s="23">
        <v>0</v>
      </c>
      <c r="O111" s="23">
        <v>18069.91</v>
      </c>
      <c r="P111" s="23">
        <f>O111+N111+M111+1</f>
        <v>18070.91</v>
      </c>
      <c r="Q111" s="23">
        <f>L111/P111</f>
        <v>257.81372123620167</v>
      </c>
      <c r="R111" s="23">
        <f t="shared" si="8"/>
        <v>0.9389172010907052</v>
      </c>
    </row>
    <row r="112" spans="1:18" x14ac:dyDescent="0.25">
      <c r="A112" s="23" t="s">
        <v>129</v>
      </c>
      <c r="B112" s="23" t="s">
        <v>130</v>
      </c>
      <c r="C112" s="23">
        <v>82990.070963104066</v>
      </c>
      <c r="D112" s="23">
        <v>1</v>
      </c>
      <c r="E112" s="23">
        <v>1</v>
      </c>
      <c r="F112" s="23">
        <v>1</v>
      </c>
      <c r="G112" s="23">
        <v>51.555425505799803</v>
      </c>
      <c r="H112" s="23">
        <v>0</v>
      </c>
      <c r="I112" s="23">
        <v>2</v>
      </c>
      <c r="J112" s="23">
        <v>0</v>
      </c>
      <c r="K112" s="23">
        <f t="shared" si="6"/>
        <v>64.555425505799803</v>
      </c>
      <c r="L112" s="23">
        <f t="shared" si="7"/>
        <v>5357459.3437797036</v>
      </c>
      <c r="M112" s="23">
        <v>0</v>
      </c>
      <c r="N112" s="23">
        <v>0</v>
      </c>
      <c r="O112" s="23">
        <v>12257.15</v>
      </c>
      <c r="P112" s="23">
        <f>O112+N112+M112+1</f>
        <v>12258.15</v>
      </c>
      <c r="Q112" s="23">
        <f>L112/P112</f>
        <v>437.05284596612898</v>
      </c>
      <c r="R112" s="23">
        <f t="shared" si="8"/>
        <v>1.5916780258847745</v>
      </c>
    </row>
    <row r="113" spans="1:18" x14ac:dyDescent="0.25">
      <c r="A113" s="23" t="s">
        <v>251</v>
      </c>
      <c r="B113" s="23" t="s">
        <v>252</v>
      </c>
      <c r="C113" s="23">
        <v>11635.2742379874</v>
      </c>
      <c r="D113" s="23">
        <v>1</v>
      </c>
      <c r="E113" s="23">
        <v>2</v>
      </c>
      <c r="F113" s="23">
        <v>1</v>
      </c>
      <c r="G113" s="23">
        <v>24.416350081231794</v>
      </c>
      <c r="H113" s="23">
        <v>4</v>
      </c>
      <c r="I113" s="23">
        <v>4</v>
      </c>
      <c r="J113" s="23">
        <v>1</v>
      </c>
      <c r="K113" s="23">
        <f t="shared" si="6"/>
        <v>23.416350081231794</v>
      </c>
      <c r="L113" s="23">
        <f t="shared" si="7"/>
        <v>272455.65484785044</v>
      </c>
      <c r="M113" s="23">
        <v>0</v>
      </c>
      <c r="N113" s="23">
        <v>0</v>
      </c>
      <c r="O113" s="23">
        <v>14491.46</v>
      </c>
      <c r="P113" s="23">
        <f>O113+N113+M113+1</f>
        <v>14492.46</v>
      </c>
      <c r="Q113" s="23">
        <f>L113/P113</f>
        <v>18.799821068876536</v>
      </c>
      <c r="R113" s="23">
        <f t="shared" si="8"/>
        <v>6.846600442504705E-2</v>
      </c>
    </row>
    <row r="114" spans="1:18" x14ac:dyDescent="0.25">
      <c r="A114" s="23" t="s">
        <v>193</v>
      </c>
      <c r="B114" s="23" t="s">
        <v>194</v>
      </c>
      <c r="C114" s="23">
        <v>3375.8216396604103</v>
      </c>
      <c r="D114" s="23">
        <v>2</v>
      </c>
      <c r="E114" s="23">
        <v>1</v>
      </c>
      <c r="F114" s="23">
        <v>1</v>
      </c>
      <c r="G114" s="23">
        <v>61.599200085107988</v>
      </c>
      <c r="H114" s="23">
        <v>0</v>
      </c>
      <c r="I114" s="23">
        <v>3</v>
      </c>
      <c r="J114" s="23">
        <v>1</v>
      </c>
      <c r="K114" s="23">
        <f t="shared" si="6"/>
        <v>75.599200085107981</v>
      </c>
      <c r="L114" s="23">
        <f t="shared" si="7"/>
        <v>255209.41558832466</v>
      </c>
      <c r="M114" s="23">
        <v>1</v>
      </c>
      <c r="N114" s="23">
        <v>0</v>
      </c>
      <c r="O114" s="23">
        <v>3294.84</v>
      </c>
      <c r="P114" s="23">
        <f>O114+N114+M114+1</f>
        <v>3296.84</v>
      </c>
      <c r="Q114" s="23">
        <f>L114/P114</f>
        <v>77.410312780821826</v>
      </c>
      <c r="R114" s="23">
        <f t="shared" si="8"/>
        <v>0.28191623728644061</v>
      </c>
    </row>
    <row r="115" spans="1:18" x14ac:dyDescent="0.25">
      <c r="A115" s="23" t="s">
        <v>177</v>
      </c>
      <c r="B115" s="23" t="s">
        <v>178</v>
      </c>
      <c r="C115" s="23">
        <v>19436.857159758863</v>
      </c>
      <c r="D115" s="23">
        <v>1</v>
      </c>
      <c r="E115" s="23">
        <v>1</v>
      </c>
      <c r="F115" s="23">
        <v>1</v>
      </c>
      <c r="G115" s="23">
        <v>-3.6528082768753736</v>
      </c>
      <c r="H115" s="23">
        <v>0</v>
      </c>
      <c r="I115" s="23">
        <v>4</v>
      </c>
      <c r="J115" s="23">
        <v>1</v>
      </c>
      <c r="K115" s="23">
        <f t="shared" si="6"/>
        <v>6.3471917231246264</v>
      </c>
      <c r="L115" s="23">
        <f t="shared" si="7"/>
        <v>123369.45888797709</v>
      </c>
      <c r="M115" s="23">
        <v>0</v>
      </c>
      <c r="N115" s="23">
        <v>0</v>
      </c>
      <c r="O115" s="23">
        <v>12640.23</v>
      </c>
      <c r="P115" s="23">
        <f>O115+N115+M115+1</f>
        <v>12641.23</v>
      </c>
      <c r="Q115" s="23">
        <f>L115/P115</f>
        <v>9.759292322659828</v>
      </c>
      <c r="R115" s="23">
        <f t="shared" si="8"/>
        <v>3.5541814408794552E-2</v>
      </c>
    </row>
    <row r="116" spans="1:18" x14ac:dyDescent="0.25">
      <c r="A116" s="23" t="s">
        <v>321</v>
      </c>
      <c r="B116" s="23" t="s">
        <v>322</v>
      </c>
      <c r="C116" s="23">
        <v>1094.5764761857708</v>
      </c>
      <c r="D116" s="23">
        <v>1</v>
      </c>
      <c r="E116" s="23">
        <v>1</v>
      </c>
      <c r="F116" s="23">
        <v>1</v>
      </c>
      <c r="G116" s="23">
        <v>24.484507370625121</v>
      </c>
      <c r="H116" s="23">
        <v>2</v>
      </c>
      <c r="I116" s="23">
        <v>4</v>
      </c>
      <c r="J116" s="23">
        <v>1</v>
      </c>
      <c r="K116" s="23">
        <f t="shared" si="6"/>
        <v>28.484507370625121</v>
      </c>
      <c r="L116" s="23">
        <f t="shared" si="7"/>
        <v>31178.471703626463</v>
      </c>
      <c r="M116" s="23">
        <v>0</v>
      </c>
      <c r="N116" s="23">
        <v>0</v>
      </c>
      <c r="O116" s="23">
        <v>17371.34</v>
      </c>
      <c r="P116" s="23">
        <f>O116+N116+M116+1</f>
        <v>17372.34</v>
      </c>
      <c r="Q116" s="23">
        <f>L116/P116</f>
        <v>1.7947191744823359</v>
      </c>
      <c r="R116" s="23">
        <f t="shared" si="8"/>
        <v>6.5360861942058606E-3</v>
      </c>
    </row>
    <row r="117" spans="1:18" x14ac:dyDescent="0.25">
      <c r="A117" s="23" t="s">
        <v>141</v>
      </c>
      <c r="B117" s="23" t="s">
        <v>142</v>
      </c>
      <c r="C117" s="23">
        <v>11123.00451022742</v>
      </c>
      <c r="D117" s="23">
        <v>2</v>
      </c>
      <c r="E117" s="23">
        <v>1</v>
      </c>
      <c r="F117" s="23">
        <v>1</v>
      </c>
      <c r="G117" s="23">
        <v>66.455723682948985</v>
      </c>
      <c r="H117" s="23">
        <v>0</v>
      </c>
      <c r="I117" s="23">
        <v>3</v>
      </c>
      <c r="J117" s="23">
        <v>1</v>
      </c>
      <c r="K117" s="23">
        <f t="shared" si="6"/>
        <v>80.455723682948985</v>
      </c>
      <c r="L117" s="23">
        <f t="shared" si="7"/>
        <v>894909.37739905261</v>
      </c>
      <c r="M117" s="23">
        <v>1</v>
      </c>
      <c r="N117" s="23">
        <v>0</v>
      </c>
      <c r="O117" s="23">
        <v>10050.98</v>
      </c>
      <c r="P117" s="23">
        <f>O117+N117+M117+1</f>
        <v>10052.98</v>
      </c>
      <c r="Q117" s="23">
        <f>L117/P117</f>
        <v>89.019313417419781</v>
      </c>
      <c r="R117" s="23">
        <f t="shared" si="8"/>
        <v>0.32419439972446146</v>
      </c>
    </row>
    <row r="118" spans="1:18" x14ac:dyDescent="0.25">
      <c r="A118" s="23" t="s">
        <v>337</v>
      </c>
      <c r="B118" s="23" t="s">
        <v>338</v>
      </c>
      <c r="C118" s="23">
        <v>453.7363655060841</v>
      </c>
      <c r="D118" s="23">
        <v>2</v>
      </c>
      <c r="E118" s="23">
        <v>1</v>
      </c>
      <c r="F118" s="23">
        <v>1</v>
      </c>
      <c r="G118" s="23">
        <v>11.990839439808152</v>
      </c>
      <c r="H118" s="23">
        <v>2</v>
      </c>
      <c r="I118" s="23">
        <v>5</v>
      </c>
      <c r="J118" s="23">
        <v>0</v>
      </c>
      <c r="K118" s="23">
        <f t="shared" si="6"/>
        <v>18.990839439808152</v>
      </c>
      <c r="L118" s="23">
        <f t="shared" si="7"/>
        <v>8616.8344653281492</v>
      </c>
      <c r="M118" s="23">
        <v>1</v>
      </c>
      <c r="N118" s="23">
        <v>0</v>
      </c>
      <c r="O118" s="23">
        <v>16555.27</v>
      </c>
      <c r="P118" s="23">
        <f>O118+N118+M118+1</f>
        <v>16557.27</v>
      </c>
      <c r="Q118" s="23">
        <f>L118/P118</f>
        <v>0.52042604036342643</v>
      </c>
      <c r="R118" s="23">
        <f t="shared" si="8"/>
        <v>1.8953101442768881E-3</v>
      </c>
    </row>
    <row r="119" spans="1:18" x14ac:dyDescent="0.25">
      <c r="A119" s="23" t="s">
        <v>103</v>
      </c>
      <c r="B119" s="23" t="s">
        <v>104</v>
      </c>
      <c r="C119" s="23">
        <v>39722.115015072501</v>
      </c>
      <c r="D119" s="23">
        <v>2</v>
      </c>
      <c r="E119" s="23">
        <v>0</v>
      </c>
      <c r="F119" s="23">
        <v>1</v>
      </c>
      <c r="G119" s="23">
        <v>76.048494670939519</v>
      </c>
      <c r="H119" s="23">
        <v>0</v>
      </c>
      <c r="I119" s="23">
        <v>2</v>
      </c>
      <c r="J119" s="23">
        <v>1</v>
      </c>
      <c r="K119" s="23">
        <f t="shared" si="6"/>
        <v>90.048494670939519</v>
      </c>
      <c r="L119" s="23">
        <f t="shared" si="7"/>
        <v>3576916.6622532029</v>
      </c>
      <c r="M119" s="23">
        <v>1</v>
      </c>
      <c r="N119" s="23">
        <v>0</v>
      </c>
      <c r="O119" s="23">
        <v>6217.6660000000002</v>
      </c>
      <c r="P119" s="23">
        <f>O119+N119+M119+1</f>
        <v>6219.6660000000002</v>
      </c>
      <c r="Q119" s="23">
        <f>L119/P119</f>
        <v>575.09786896164564</v>
      </c>
      <c r="R119" s="23">
        <f t="shared" si="8"/>
        <v>2.0944163828425291</v>
      </c>
    </row>
    <row r="120" spans="1:18" x14ac:dyDescent="0.25">
      <c r="A120" s="23" t="s">
        <v>187</v>
      </c>
      <c r="B120" s="23" t="s">
        <v>188</v>
      </c>
      <c r="C120" s="23">
        <v>18558.886840251929</v>
      </c>
      <c r="D120" s="23">
        <v>1</v>
      </c>
      <c r="E120" s="23">
        <v>1</v>
      </c>
      <c r="F120" s="23">
        <v>1</v>
      </c>
      <c r="G120" s="23">
        <v>1.8057808047825974</v>
      </c>
      <c r="H120" s="23">
        <v>0</v>
      </c>
      <c r="I120" s="23">
        <v>3</v>
      </c>
      <c r="J120" s="23">
        <v>1</v>
      </c>
      <c r="K120" s="23">
        <f t="shared" si="6"/>
        <v>12.805780804782597</v>
      </c>
      <c r="L120" s="23">
        <f t="shared" si="7"/>
        <v>237661.0368570305</v>
      </c>
      <c r="M120" s="23">
        <v>0</v>
      </c>
      <c r="N120" s="23">
        <v>0</v>
      </c>
      <c r="O120" s="23">
        <v>15872.67</v>
      </c>
      <c r="P120" s="23">
        <f>O120+N120+M120+1</f>
        <v>15873.67</v>
      </c>
      <c r="Q120" s="23">
        <f>L120/P120</f>
        <v>14.97202832470566</v>
      </c>
      <c r="R120" s="23">
        <f t="shared" si="8"/>
        <v>5.4525782653764641E-2</v>
      </c>
    </row>
    <row r="121" spans="1:18" x14ac:dyDescent="0.25">
      <c r="A121" s="23" t="s">
        <v>169</v>
      </c>
      <c r="B121" s="23" t="s">
        <v>170</v>
      </c>
      <c r="C121" s="23">
        <v>27501.81751699527</v>
      </c>
      <c r="D121" s="23">
        <v>1</v>
      </c>
      <c r="E121" s="23">
        <v>1</v>
      </c>
      <c r="F121" s="23">
        <v>1</v>
      </c>
      <c r="G121" s="23">
        <v>86.337138219608335</v>
      </c>
      <c r="H121" s="23">
        <v>0</v>
      </c>
      <c r="I121" s="23">
        <v>2</v>
      </c>
      <c r="J121" s="23">
        <v>1</v>
      </c>
      <c r="K121" s="23">
        <f t="shared" si="6"/>
        <v>98.337138219608335</v>
      </c>
      <c r="L121" s="23">
        <f t="shared" si="7"/>
        <v>2704450.0304592093</v>
      </c>
      <c r="M121" s="23">
        <v>0</v>
      </c>
      <c r="N121" s="23">
        <v>0</v>
      </c>
      <c r="O121" s="23">
        <v>16081.15</v>
      </c>
      <c r="P121" s="23">
        <f>O121+N121+M121+1</f>
        <v>16082.15</v>
      </c>
      <c r="Q121" s="23">
        <f>L121/P121</f>
        <v>168.16470624009909</v>
      </c>
      <c r="R121" s="23">
        <f t="shared" si="8"/>
        <v>0.61242952682311913</v>
      </c>
    </row>
    <row r="122" spans="1:18" x14ac:dyDescent="0.25">
      <c r="A122" s="23" t="s">
        <v>227</v>
      </c>
      <c r="B122" s="23" t="s">
        <v>228</v>
      </c>
      <c r="C122" s="23">
        <v>1208.3441955851583</v>
      </c>
      <c r="D122" s="23">
        <v>2</v>
      </c>
      <c r="E122" s="23">
        <v>1</v>
      </c>
      <c r="F122" s="23">
        <v>1</v>
      </c>
      <c r="G122" s="23">
        <v>37.70833710566518</v>
      </c>
      <c r="H122" s="23">
        <v>0</v>
      </c>
      <c r="I122" s="23">
        <v>4</v>
      </c>
      <c r="J122" s="23">
        <v>1</v>
      </c>
      <c r="K122" s="23">
        <f t="shared" si="6"/>
        <v>50.70833710566518</v>
      </c>
      <c r="L122" s="23">
        <f t="shared" si="7"/>
        <v>61273.124809406028</v>
      </c>
      <c r="M122" s="23">
        <v>1</v>
      </c>
      <c r="N122" s="23">
        <v>0</v>
      </c>
      <c r="O122" s="23">
        <v>3077.9380000000001</v>
      </c>
      <c r="P122" s="23">
        <f>O122+N122+M122+1</f>
        <v>3079.9380000000001</v>
      </c>
      <c r="Q122" s="23">
        <f>L122/P122</f>
        <v>19.894272160480512</v>
      </c>
      <c r="R122" s="23">
        <f t="shared" si="8"/>
        <v>7.2451823918021255E-2</v>
      </c>
    </row>
    <row r="123" spans="1:18" x14ac:dyDescent="0.25">
      <c r="A123" s="23" t="s">
        <v>165</v>
      </c>
      <c r="B123" s="23" t="s">
        <v>166</v>
      </c>
      <c r="C123" s="23">
        <v>5811.6189443611238</v>
      </c>
      <c r="D123" s="23">
        <v>2</v>
      </c>
      <c r="E123" s="23">
        <v>1</v>
      </c>
      <c r="F123" s="23">
        <v>1</v>
      </c>
      <c r="G123" s="23">
        <v>167.94104346382409</v>
      </c>
      <c r="H123" s="23">
        <v>2</v>
      </c>
      <c r="I123" s="23">
        <v>3</v>
      </c>
      <c r="J123" s="23">
        <v>1</v>
      </c>
      <c r="K123" s="23">
        <f t="shared" si="6"/>
        <v>175.94104346382409</v>
      </c>
      <c r="L123" s="23">
        <f t="shared" si="7"/>
        <v>1022502.3012850239</v>
      </c>
      <c r="M123" s="23">
        <v>1</v>
      </c>
      <c r="N123" s="23">
        <v>0</v>
      </c>
      <c r="O123" s="23">
        <v>10827.98</v>
      </c>
      <c r="P123" s="23">
        <f>O123+N123+M123+1</f>
        <v>10829.98</v>
      </c>
      <c r="Q123" s="23">
        <f>L123/P123</f>
        <v>94.414052591512075</v>
      </c>
      <c r="R123" s="23">
        <f t="shared" si="8"/>
        <v>0.34384119502172389</v>
      </c>
    </row>
    <row r="124" spans="1:18" x14ac:dyDescent="0.25">
      <c r="A124" s="23" t="s">
        <v>131</v>
      </c>
      <c r="B124" s="23" t="s">
        <v>132</v>
      </c>
      <c r="C124" s="23">
        <v>35578.73618971699</v>
      </c>
      <c r="D124" s="23">
        <v>1</v>
      </c>
      <c r="E124" s="23">
        <v>0</v>
      </c>
      <c r="F124" s="23">
        <v>1</v>
      </c>
      <c r="G124" s="23">
        <v>223.15771178643388</v>
      </c>
      <c r="H124" s="23">
        <v>1</v>
      </c>
      <c r="I124" s="23">
        <v>2</v>
      </c>
      <c r="J124" s="23">
        <v>1</v>
      </c>
      <c r="K124" s="23">
        <f t="shared" si="6"/>
        <v>231.15771178643388</v>
      </c>
      <c r="L124" s="23">
        <f t="shared" si="7"/>
        <v>8224299.245868165</v>
      </c>
      <c r="M124" s="23">
        <v>0</v>
      </c>
      <c r="N124" s="23">
        <v>0</v>
      </c>
      <c r="O124" s="23">
        <v>17591.48</v>
      </c>
      <c r="P124" s="23">
        <f>O124+N124+M124+1</f>
        <v>17592.48</v>
      </c>
      <c r="Q124" s="23">
        <f>L124/P124</f>
        <v>467.48947538199076</v>
      </c>
      <c r="R124" s="23">
        <f t="shared" si="8"/>
        <v>1.7025234640745985</v>
      </c>
    </row>
    <row r="125" spans="1:18" x14ac:dyDescent="0.25">
      <c r="A125" s="23" t="s">
        <v>249</v>
      </c>
      <c r="B125" s="23" t="s">
        <v>250</v>
      </c>
      <c r="C125" s="23">
        <v>2010.9565504414909</v>
      </c>
      <c r="D125" s="23">
        <v>2</v>
      </c>
      <c r="E125" s="23">
        <v>2</v>
      </c>
      <c r="F125" s="23">
        <v>1</v>
      </c>
      <c r="G125" s="23">
        <v>42.83514777641485</v>
      </c>
      <c r="H125" s="23">
        <v>2</v>
      </c>
      <c r="I125" s="23">
        <v>4</v>
      </c>
      <c r="J125" s="23">
        <v>1</v>
      </c>
      <c r="K125" s="23">
        <f t="shared" si="6"/>
        <v>50.83514777641485</v>
      </c>
      <c r="L125" s="23">
        <f t="shared" si="7"/>
        <v>102227.27341364263</v>
      </c>
      <c r="M125" s="23">
        <v>0</v>
      </c>
      <c r="N125" s="23">
        <v>0</v>
      </c>
      <c r="O125" s="23">
        <v>8620.4509999999991</v>
      </c>
      <c r="P125" s="23">
        <f>O125+N125+M125+1</f>
        <v>8621.4509999999991</v>
      </c>
      <c r="Q125" s="23">
        <f>L125/P125</f>
        <v>11.857316525216305</v>
      </c>
      <c r="R125" s="23">
        <f t="shared" si="8"/>
        <v>4.318249002000512E-2</v>
      </c>
    </row>
    <row r="126" spans="1:18" x14ac:dyDescent="0.25">
      <c r="A126" s="23" t="s">
        <v>343</v>
      </c>
      <c r="B126" s="23" t="s">
        <v>344</v>
      </c>
      <c r="C126" s="23">
        <v>1248.3774689423799</v>
      </c>
      <c r="D126" s="23">
        <v>2</v>
      </c>
      <c r="E126" s="23">
        <v>1</v>
      </c>
      <c r="F126" s="23">
        <v>1</v>
      </c>
      <c r="G126" s="23">
        <v>17.931206835241152</v>
      </c>
      <c r="H126" s="23">
        <v>3</v>
      </c>
      <c r="I126" s="23">
        <v>5</v>
      </c>
      <c r="J126" s="23">
        <v>0</v>
      </c>
      <c r="K126" s="23">
        <f t="shared" si="6"/>
        <v>21.931206835241152</v>
      </c>
      <c r="L126" s="23">
        <f t="shared" si="7"/>
        <v>27378.42447983017</v>
      </c>
      <c r="M126" s="23">
        <v>0</v>
      </c>
      <c r="N126" s="23">
        <v>0</v>
      </c>
      <c r="O126" s="23">
        <v>13407.31</v>
      </c>
      <c r="P126" s="23">
        <f>O126+N126+M126+1</f>
        <v>13408.31</v>
      </c>
      <c r="Q126" s="23">
        <f>L126/P126</f>
        <v>2.0418997233678344</v>
      </c>
      <c r="R126" s="23">
        <f t="shared" si="8"/>
        <v>7.436279046668548E-3</v>
      </c>
    </row>
    <row r="127" spans="1:18" x14ac:dyDescent="0.25">
      <c r="A127" s="23" t="s">
        <v>253</v>
      </c>
      <c r="B127" s="23" t="s">
        <v>254</v>
      </c>
      <c r="C127" s="23">
        <v>6973.0982392592596</v>
      </c>
      <c r="D127" s="23">
        <v>1</v>
      </c>
      <c r="E127" s="23">
        <v>1</v>
      </c>
      <c r="F127" s="23">
        <v>1</v>
      </c>
      <c r="G127" s="23">
        <v>23.912123970128381</v>
      </c>
      <c r="H127" s="23">
        <v>2</v>
      </c>
      <c r="I127" s="23">
        <v>4</v>
      </c>
      <c r="J127" s="23">
        <v>0</v>
      </c>
      <c r="K127" s="23">
        <f t="shared" si="6"/>
        <v>28.912123970128381</v>
      </c>
      <c r="L127" s="23">
        <f t="shared" si="7"/>
        <v>201607.08074934763</v>
      </c>
      <c r="M127" s="23">
        <v>0</v>
      </c>
      <c r="N127" s="23">
        <v>0</v>
      </c>
      <c r="O127" s="23">
        <v>15915.54</v>
      </c>
      <c r="P127" s="23">
        <f>O127+N127+M127+1</f>
        <v>15916.54</v>
      </c>
      <c r="Q127" s="23">
        <f>L127/P127</f>
        <v>12.666514251800178</v>
      </c>
      <c r="R127" s="23">
        <f t="shared" si="8"/>
        <v>4.6129461426065436E-2</v>
      </c>
    </row>
    <row r="128" spans="1:18" x14ac:dyDescent="0.25">
      <c r="A128" s="23" t="s">
        <v>259</v>
      </c>
      <c r="B128" s="23" t="s">
        <v>260</v>
      </c>
      <c r="C128" s="23">
        <v>2617.360094328621</v>
      </c>
      <c r="D128" s="23">
        <v>2</v>
      </c>
      <c r="E128" s="23">
        <v>0</v>
      </c>
      <c r="F128" s="23">
        <v>1</v>
      </c>
      <c r="G128" s="23">
        <v>1.8187626133402852</v>
      </c>
      <c r="H128" s="23">
        <v>0</v>
      </c>
      <c r="I128" s="23">
        <v>4</v>
      </c>
      <c r="J128" s="23">
        <v>0</v>
      </c>
      <c r="K128" s="23">
        <f t="shared" si="6"/>
        <v>14.818762613340285</v>
      </c>
      <c r="L128" s="23">
        <f t="shared" si="7"/>
        <v>38786.037911485771</v>
      </c>
      <c r="M128" s="23">
        <v>1</v>
      </c>
      <c r="N128" s="23">
        <v>0</v>
      </c>
      <c r="O128" s="23">
        <v>10572.78</v>
      </c>
      <c r="P128" s="23">
        <f>O128+N128+M128+1</f>
        <v>10574.78</v>
      </c>
      <c r="Q128" s="23">
        <f>L128/P128</f>
        <v>3.6677867446401504</v>
      </c>
      <c r="R128" s="23">
        <f t="shared" si="8"/>
        <v>1.3357504976703915E-2</v>
      </c>
    </row>
    <row r="129" spans="1:18" x14ac:dyDescent="0.25">
      <c r="A129" s="23" t="s">
        <v>111</v>
      </c>
      <c r="B129" s="23" t="s">
        <v>112</v>
      </c>
      <c r="C129" s="23">
        <v>55746.842381117509</v>
      </c>
      <c r="D129" s="23">
        <v>1</v>
      </c>
      <c r="E129" s="23">
        <v>0</v>
      </c>
      <c r="F129" s="23">
        <v>1</v>
      </c>
      <c r="G129" s="23">
        <v>150.74788958197237</v>
      </c>
      <c r="H129" s="23">
        <v>0</v>
      </c>
      <c r="I129" s="23">
        <v>1</v>
      </c>
      <c r="J129" s="23">
        <v>1</v>
      </c>
      <c r="K129" s="23">
        <f t="shared" si="6"/>
        <v>162.74788958197237</v>
      </c>
      <c r="L129" s="23">
        <f t="shared" si="7"/>
        <v>9072680.9483857304</v>
      </c>
      <c r="M129" s="23">
        <v>0</v>
      </c>
      <c r="N129" s="23">
        <v>0</v>
      </c>
      <c r="O129" s="23">
        <v>15625.38</v>
      </c>
      <c r="P129" s="23">
        <f>O129+N129+M129+1</f>
        <v>15626.38</v>
      </c>
      <c r="Q129" s="23">
        <f>L129/P129</f>
        <v>580.60030207800719</v>
      </c>
      <c r="R129" s="23">
        <f t="shared" si="8"/>
        <v>2.1144553826134902</v>
      </c>
    </row>
    <row r="130" spans="1:18" x14ac:dyDescent="0.25">
      <c r="A130" s="23" t="s">
        <v>97</v>
      </c>
      <c r="B130" s="23" t="s">
        <v>98</v>
      </c>
      <c r="C130" s="23">
        <v>72119.559025918192</v>
      </c>
      <c r="D130" s="23">
        <v>1</v>
      </c>
      <c r="E130" s="23">
        <v>0</v>
      </c>
      <c r="F130" s="23">
        <v>1</v>
      </c>
      <c r="G130" s="23">
        <v>165.84344352718912</v>
      </c>
      <c r="H130" s="23">
        <v>0</v>
      </c>
      <c r="I130" s="23">
        <v>1</v>
      </c>
      <c r="J130" s="23">
        <v>1</v>
      </c>
      <c r="K130" s="23">
        <f t="shared" si="6"/>
        <v>177.84344352718912</v>
      </c>
      <c r="L130" s="23">
        <f t="shared" si="7"/>
        <v>12825990.722831665</v>
      </c>
      <c r="M130" s="23">
        <v>0</v>
      </c>
      <c r="N130" s="23">
        <v>0</v>
      </c>
      <c r="O130" s="23">
        <v>16612.46</v>
      </c>
      <c r="P130" s="23">
        <f>O130+N130+M130+1</f>
        <v>16613.46</v>
      </c>
      <c r="Q130" s="23">
        <f>L130/P130</f>
        <v>772.02405295655842</v>
      </c>
      <c r="R130" s="23">
        <f t="shared" si="8"/>
        <v>2.8115907078218378</v>
      </c>
    </row>
    <row r="131" spans="1:18" x14ac:dyDescent="0.25">
      <c r="A131" s="23" t="s">
        <v>359</v>
      </c>
      <c r="B131" s="23" t="s">
        <v>360</v>
      </c>
      <c r="C131" s="23">
        <v>711.5036298705628</v>
      </c>
      <c r="D131" s="23">
        <v>1</v>
      </c>
      <c r="E131" s="23">
        <v>1</v>
      </c>
      <c r="F131" s="23">
        <v>1</v>
      </c>
      <c r="G131" s="23">
        <v>27.405514545337617</v>
      </c>
      <c r="H131" s="23">
        <v>2</v>
      </c>
      <c r="I131" s="23">
        <v>4</v>
      </c>
      <c r="J131" s="23">
        <v>1</v>
      </c>
      <c r="K131" s="23">
        <f t="shared" si="6"/>
        <v>31.405514545337617</v>
      </c>
      <c r="L131" s="23">
        <f t="shared" si="7"/>
        <v>22345.137596960471</v>
      </c>
      <c r="M131" s="23">
        <v>0</v>
      </c>
      <c r="N131" s="23">
        <v>0</v>
      </c>
      <c r="O131" s="23">
        <v>11649.17</v>
      </c>
      <c r="P131" s="23">
        <f>O131+N131+M131+1</f>
        <v>11650.17</v>
      </c>
      <c r="Q131" s="23">
        <f>L131/P131</f>
        <v>1.9180095738483189</v>
      </c>
      <c r="R131" s="23">
        <f t="shared" si="8"/>
        <v>6.9850905223657594E-3</v>
      </c>
    </row>
    <row r="132" spans="1:18" x14ac:dyDescent="0.25">
      <c r="A132" s="23" t="s">
        <v>345</v>
      </c>
      <c r="B132" s="23" t="s">
        <v>346</v>
      </c>
      <c r="C132" s="23">
        <v>665.83754885439498</v>
      </c>
      <c r="D132" s="23">
        <v>2</v>
      </c>
      <c r="E132" s="23">
        <v>2</v>
      </c>
      <c r="F132" s="23">
        <v>1</v>
      </c>
      <c r="G132" s="23">
        <v>12.883285007601497</v>
      </c>
      <c r="H132" s="23">
        <v>1</v>
      </c>
      <c r="I132" s="23">
        <v>4</v>
      </c>
      <c r="J132" s="23">
        <v>1</v>
      </c>
      <c r="K132" s="23">
        <f t="shared" si="6"/>
        <v>23.883285007601497</v>
      </c>
      <c r="L132" s="23">
        <f t="shared" si="7"/>
        <v>15902.387948052301</v>
      </c>
      <c r="M132" s="23">
        <v>1</v>
      </c>
      <c r="N132" s="23">
        <v>0</v>
      </c>
      <c r="O132" s="23">
        <v>11694.55</v>
      </c>
      <c r="P132" s="23">
        <f>O132+N132+M132+1</f>
        <v>11696.55</v>
      </c>
      <c r="Q132" s="23">
        <f>L132/P132</f>
        <v>1.3595793587042591</v>
      </c>
      <c r="R132" s="23">
        <f t="shared" si="8"/>
        <v>4.9513751247001157E-3</v>
      </c>
    </row>
    <row r="133" spans="1:18" x14ac:dyDescent="0.25">
      <c r="A133" s="23" t="s">
        <v>175</v>
      </c>
      <c r="B133" s="23" t="s">
        <v>176</v>
      </c>
      <c r="C133" s="23">
        <v>4101.7974818646999</v>
      </c>
      <c r="D133" s="23">
        <v>1</v>
      </c>
      <c r="E133" s="23">
        <v>2</v>
      </c>
      <c r="F133" s="23">
        <v>1</v>
      </c>
      <c r="G133" s="23">
        <v>130.51338798226215</v>
      </c>
      <c r="H133" s="23">
        <v>1</v>
      </c>
      <c r="I133" s="23">
        <v>4</v>
      </c>
      <c r="J133" s="23">
        <v>1</v>
      </c>
      <c r="K133" s="23">
        <f t="shared" si="6"/>
        <v>138.51338798226215</v>
      </c>
      <c r="L133" s="23">
        <f t="shared" si="7"/>
        <v>568153.86603019107</v>
      </c>
      <c r="M133" s="23">
        <v>0</v>
      </c>
      <c r="N133" s="23">
        <v>0</v>
      </c>
      <c r="O133" s="23">
        <v>7484.5060000000003</v>
      </c>
      <c r="P133" s="23">
        <f>O133+N133+M133+1</f>
        <v>7485.5060000000003</v>
      </c>
      <c r="Q133" s="23">
        <f>L133/P133</f>
        <v>75.900529106541498</v>
      </c>
      <c r="R133" s="23">
        <f t="shared" si="8"/>
        <v>0.27641784156525634</v>
      </c>
    </row>
    <row r="134" spans="1:18" x14ac:dyDescent="0.25">
      <c r="A134" s="23" t="s">
        <v>189</v>
      </c>
      <c r="B134" s="23" t="s">
        <v>190</v>
      </c>
      <c r="C134" s="23">
        <v>21187.982095893898</v>
      </c>
      <c r="D134" s="23">
        <v>2</v>
      </c>
      <c r="E134" s="23">
        <v>1</v>
      </c>
      <c r="F134" s="23">
        <v>1</v>
      </c>
      <c r="G134" s="23">
        <v>14.544387775476789</v>
      </c>
      <c r="H134" s="23">
        <v>1</v>
      </c>
      <c r="I134" s="23">
        <v>4</v>
      </c>
      <c r="J134" s="23">
        <v>0</v>
      </c>
      <c r="K134" s="23">
        <f t="shared" si="6"/>
        <v>25.544387775476789</v>
      </c>
      <c r="L134" s="23">
        <f t="shared" si="7"/>
        <v>541234.03083737311</v>
      </c>
      <c r="M134" s="23">
        <v>1</v>
      </c>
      <c r="N134" s="23">
        <v>0</v>
      </c>
      <c r="O134" s="23">
        <v>15895.26</v>
      </c>
      <c r="P134" s="23">
        <f>O134+N134+M134+1</f>
        <v>15897.26</v>
      </c>
      <c r="Q134" s="23">
        <f>L134/P134</f>
        <v>34.045743155573547</v>
      </c>
      <c r="R134" s="23">
        <f t="shared" si="8"/>
        <v>0.1239892652703216</v>
      </c>
    </row>
    <row r="135" spans="1:18" x14ac:dyDescent="0.25">
      <c r="A135" s="23" t="s">
        <v>223</v>
      </c>
      <c r="B135" s="23" t="s">
        <v>224</v>
      </c>
      <c r="C135" s="23">
        <v>4342.6763184063866</v>
      </c>
      <c r="D135" s="23">
        <v>1</v>
      </c>
      <c r="E135" s="23">
        <v>1</v>
      </c>
      <c r="F135" s="23">
        <v>1</v>
      </c>
      <c r="G135" s="23">
        <v>65.600999135120261</v>
      </c>
      <c r="H135" s="23">
        <v>0</v>
      </c>
      <c r="I135" s="23">
        <v>3</v>
      </c>
      <c r="J135" s="23">
        <v>1</v>
      </c>
      <c r="K135" s="23">
        <f t="shared" si="6"/>
        <v>76.600999135120261</v>
      </c>
      <c r="L135" s="23">
        <f t="shared" si="7"/>
        <v>332653.34491035488</v>
      </c>
      <c r="M135" s="23">
        <v>0</v>
      </c>
      <c r="N135" s="23">
        <v>0</v>
      </c>
      <c r="O135" s="23">
        <v>16362.34</v>
      </c>
      <c r="P135" s="23">
        <f>O135+N135+M135+1</f>
        <v>16363.34</v>
      </c>
      <c r="Q135" s="23">
        <f>L135/P135</f>
        <v>20.329183706404368</v>
      </c>
      <c r="R135" s="23">
        <f t="shared" si="8"/>
        <v>7.4035703664463243E-2</v>
      </c>
    </row>
    <row r="136" spans="1:18" x14ac:dyDescent="0.25">
      <c r="A136" s="23" t="s">
        <v>221</v>
      </c>
      <c r="B136" s="23" t="s">
        <v>222</v>
      </c>
      <c r="C136" s="23">
        <v>10382.318168544629</v>
      </c>
      <c r="D136" s="23">
        <v>1</v>
      </c>
      <c r="E136" s="23">
        <v>2</v>
      </c>
      <c r="F136" s="23">
        <v>1</v>
      </c>
      <c r="G136" s="23">
        <v>54.627291020442769</v>
      </c>
      <c r="H136" s="23">
        <v>4</v>
      </c>
      <c r="I136" s="23">
        <v>3</v>
      </c>
      <c r="J136" s="23">
        <v>1</v>
      </c>
      <c r="K136" s="23">
        <f t="shared" si="6"/>
        <v>54.627291020442769</v>
      </c>
      <c r="L136" s="23">
        <f t="shared" si="7"/>
        <v>567157.91605991777</v>
      </c>
      <c r="M136" s="23">
        <v>0</v>
      </c>
      <c r="N136" s="23">
        <v>0</v>
      </c>
      <c r="O136" s="23">
        <v>14512.6</v>
      </c>
      <c r="P136" s="23">
        <f>O136+N136+M136+1</f>
        <v>14513.6</v>
      </c>
      <c r="Q136" s="23">
        <f>L136/P136</f>
        <v>39.077686863350081</v>
      </c>
      <c r="R136" s="23">
        <f t="shared" si="8"/>
        <v>0.14231481629024967</v>
      </c>
    </row>
    <row r="137" spans="1:18" x14ac:dyDescent="0.25">
      <c r="A137" s="23" t="s">
        <v>365</v>
      </c>
      <c r="B137" s="23" t="s">
        <v>366</v>
      </c>
      <c r="C137" s="23">
        <v>459.10977590006786</v>
      </c>
      <c r="D137" s="23">
        <v>2</v>
      </c>
      <c r="E137" s="23">
        <v>1</v>
      </c>
      <c r="F137" s="23">
        <v>1</v>
      </c>
      <c r="G137" s="23">
        <v>12.121856225652628</v>
      </c>
      <c r="H137" s="23">
        <v>3</v>
      </c>
      <c r="I137" s="23">
        <v>4</v>
      </c>
      <c r="J137" s="23">
        <v>0</v>
      </c>
      <c r="K137" s="23">
        <f t="shared" si="6"/>
        <v>17.121856225652628</v>
      </c>
      <c r="L137" s="23">
        <f t="shared" si="7"/>
        <v>7860.8115747525599</v>
      </c>
      <c r="M137" s="23">
        <v>1</v>
      </c>
      <c r="N137" s="23">
        <v>0</v>
      </c>
      <c r="O137" s="23">
        <v>12421.15</v>
      </c>
      <c r="P137" s="23">
        <f>O137+N137+M137+1</f>
        <v>12423.15</v>
      </c>
      <c r="Q137" s="23">
        <f>L137/P137</f>
        <v>0.63275510436182125</v>
      </c>
      <c r="R137" s="23">
        <f t="shared" si="8"/>
        <v>2.3043950054890852E-3</v>
      </c>
    </row>
    <row r="138" spans="1:18" x14ac:dyDescent="0.25">
      <c r="A138" s="23" t="s">
        <v>289</v>
      </c>
      <c r="B138" s="23" t="s">
        <v>290</v>
      </c>
      <c r="C138" s="23">
        <v>3891.03782318207</v>
      </c>
      <c r="D138" s="23">
        <v>1</v>
      </c>
      <c r="E138" s="23">
        <v>2</v>
      </c>
      <c r="F138" s="23">
        <v>1</v>
      </c>
      <c r="G138" s="23">
        <v>94.984661917133678</v>
      </c>
      <c r="H138" s="23">
        <v>4</v>
      </c>
      <c r="I138" s="23">
        <v>4</v>
      </c>
      <c r="J138" s="23">
        <v>1</v>
      </c>
      <c r="K138" s="23">
        <f t="shared" ref="K138:K147" si="9">(3*D138)+E138+F138+G138-(3*H138)-I138-J138+10</f>
        <v>93.984661917133678</v>
      </c>
      <c r="L138" s="23">
        <f t="shared" ref="L138:L147" si="10">K138*C138</f>
        <v>365697.87431854662</v>
      </c>
      <c r="M138" s="23">
        <v>0</v>
      </c>
      <c r="N138" s="23">
        <v>0</v>
      </c>
      <c r="O138" s="23">
        <v>14913.19</v>
      </c>
      <c r="P138" s="23">
        <f>O138+N138+M138+1</f>
        <v>14914.19</v>
      </c>
      <c r="Q138" s="23">
        <f>L138/P138</f>
        <v>24.520129776980621</v>
      </c>
      <c r="R138" s="23">
        <f t="shared" ref="R138:R147" si="11">(Q138/$Q$148)*100</f>
        <v>8.929847298348817E-2</v>
      </c>
    </row>
    <row r="139" spans="1:18" x14ac:dyDescent="0.25">
      <c r="A139" s="23" t="s">
        <v>143</v>
      </c>
      <c r="B139" s="23" t="s">
        <v>144</v>
      </c>
      <c r="C139" s="23">
        <v>45720.017898359569</v>
      </c>
      <c r="D139" s="23">
        <v>1</v>
      </c>
      <c r="E139" s="23">
        <v>1</v>
      </c>
      <c r="F139" s="23">
        <v>1</v>
      </c>
      <c r="G139" s="23">
        <v>73.046700636894201</v>
      </c>
      <c r="H139" s="23">
        <v>0</v>
      </c>
      <c r="I139" s="23">
        <v>3</v>
      </c>
      <c r="J139" s="23">
        <v>1</v>
      </c>
      <c r="K139" s="23">
        <f t="shared" si="9"/>
        <v>84.046700636894201</v>
      </c>
      <c r="L139" s="23">
        <f t="shared" si="10"/>
        <v>3842616.6574168713</v>
      </c>
      <c r="M139" s="23">
        <v>0</v>
      </c>
      <c r="N139" s="23">
        <v>0</v>
      </c>
      <c r="O139" s="23">
        <v>11962.66</v>
      </c>
      <c r="P139" s="23">
        <f>O139+N139+M139+1</f>
        <v>11963.66</v>
      </c>
      <c r="Q139" s="23">
        <f>L139/P139</f>
        <v>321.19072737079381</v>
      </c>
      <c r="R139" s="23">
        <f t="shared" si="11"/>
        <v>1.1697263330797751</v>
      </c>
    </row>
    <row r="140" spans="1:18" x14ac:dyDescent="0.25">
      <c r="A140" s="23" t="s">
        <v>109</v>
      </c>
      <c r="B140" s="23" t="s">
        <v>110</v>
      </c>
      <c r="C140" s="23">
        <v>45167.735226314071</v>
      </c>
      <c r="D140" s="23">
        <v>2</v>
      </c>
      <c r="E140" s="23">
        <v>0</v>
      </c>
      <c r="F140" s="23">
        <v>1</v>
      </c>
      <c r="G140" s="23">
        <v>201.54878430210545</v>
      </c>
      <c r="H140" s="23">
        <v>1</v>
      </c>
      <c r="I140" s="23">
        <v>2</v>
      </c>
      <c r="J140" s="23">
        <v>1</v>
      </c>
      <c r="K140" s="23">
        <f t="shared" si="9"/>
        <v>212.54878430210545</v>
      </c>
      <c r="L140" s="23">
        <f t="shared" si="10"/>
        <v>9600347.2120324392</v>
      </c>
      <c r="M140" s="23">
        <v>1</v>
      </c>
      <c r="N140" s="23">
        <v>1</v>
      </c>
      <c r="O140" s="23">
        <v>17001.95</v>
      </c>
      <c r="P140" s="23">
        <f>O140+N140+M140+1</f>
        <v>17004.95</v>
      </c>
      <c r="Q140" s="23">
        <f>L140/P140</f>
        <v>564.56191944301156</v>
      </c>
      <c r="R140" s="23">
        <f t="shared" si="11"/>
        <v>2.0560461045445564</v>
      </c>
    </row>
    <row r="141" spans="1:18" x14ac:dyDescent="0.25">
      <c r="A141" s="23" t="s">
        <v>93</v>
      </c>
      <c r="B141" s="23" t="s">
        <v>94</v>
      </c>
      <c r="C141" s="23">
        <v>48401.427340389913</v>
      </c>
      <c r="D141" s="23">
        <v>2</v>
      </c>
      <c r="E141" s="23">
        <v>0</v>
      </c>
      <c r="F141" s="23">
        <v>1</v>
      </c>
      <c r="G141" s="23">
        <v>216.76289089514125</v>
      </c>
      <c r="H141" s="23">
        <v>3</v>
      </c>
      <c r="I141" s="23">
        <v>2</v>
      </c>
      <c r="J141" s="23">
        <v>1</v>
      </c>
      <c r="K141" s="23">
        <f t="shared" si="9"/>
        <v>221.76289089514125</v>
      </c>
      <c r="L141" s="23">
        <f t="shared" si="10"/>
        <v>10733640.450455995</v>
      </c>
      <c r="M141" s="23">
        <v>1</v>
      </c>
      <c r="N141" s="23">
        <v>0</v>
      </c>
      <c r="O141" s="23">
        <v>15961.95</v>
      </c>
      <c r="P141" s="23">
        <f>O141+N141+M141+1</f>
        <v>15963.95</v>
      </c>
      <c r="Q141" s="23">
        <f>L141/P141</f>
        <v>672.36745607797536</v>
      </c>
      <c r="R141" s="23">
        <f t="shared" si="11"/>
        <v>2.4486569874488313</v>
      </c>
    </row>
    <row r="142" spans="1:18" x14ac:dyDescent="0.25">
      <c r="A142" s="23" t="s">
        <v>195</v>
      </c>
      <c r="B142" s="23" t="s">
        <v>196</v>
      </c>
      <c r="C142" s="23">
        <v>9062.2905353932292</v>
      </c>
      <c r="D142" s="23">
        <v>1</v>
      </c>
      <c r="E142" s="23">
        <v>1</v>
      </c>
      <c r="F142" s="23">
        <v>1</v>
      </c>
      <c r="G142" s="23">
        <v>34.469146521050362</v>
      </c>
      <c r="H142" s="23">
        <v>0</v>
      </c>
      <c r="I142" s="23">
        <v>2</v>
      </c>
      <c r="J142" s="23">
        <v>0</v>
      </c>
      <c r="K142" s="23">
        <f t="shared" si="9"/>
        <v>47.469146521050362</v>
      </c>
      <c r="L142" s="23">
        <f t="shared" si="10"/>
        <v>430179.19724090915</v>
      </c>
      <c r="M142" s="23">
        <v>0</v>
      </c>
      <c r="N142" s="23">
        <v>0</v>
      </c>
      <c r="O142" s="23">
        <v>11788.68</v>
      </c>
      <c r="P142" s="23">
        <f>O142+N142+M142+1</f>
        <v>11789.68</v>
      </c>
      <c r="Q142" s="23">
        <f>L142/P142</f>
        <v>36.487775515612732</v>
      </c>
      <c r="R142" s="23">
        <f t="shared" si="11"/>
        <v>0.13288276472204497</v>
      </c>
    </row>
    <row r="143" spans="1:18" x14ac:dyDescent="0.25">
      <c r="A143" s="23" t="s">
        <v>181</v>
      </c>
      <c r="B143" s="23" t="s">
        <v>182</v>
      </c>
      <c r="C143" s="23">
        <v>2698.0221275352619</v>
      </c>
      <c r="D143" s="23">
        <v>2</v>
      </c>
      <c r="E143" s="23">
        <v>1</v>
      </c>
      <c r="F143" s="23">
        <v>1</v>
      </c>
      <c r="G143" s="23">
        <v>50.094791176327369</v>
      </c>
      <c r="H143" s="23">
        <v>0</v>
      </c>
      <c r="I143" s="23">
        <v>4</v>
      </c>
      <c r="J143" s="23">
        <v>1</v>
      </c>
      <c r="K143" s="23">
        <f t="shared" si="9"/>
        <v>63.094791176327369</v>
      </c>
      <c r="L143" s="23">
        <f t="shared" si="10"/>
        <v>170231.14272594784</v>
      </c>
      <c r="M143" s="23">
        <v>1</v>
      </c>
      <c r="N143" s="23">
        <v>0</v>
      </c>
      <c r="O143" s="23">
        <v>2720.6030000000001</v>
      </c>
      <c r="P143" s="23">
        <f>O143+N143+M143+1</f>
        <v>2722.6030000000001</v>
      </c>
      <c r="Q143" s="23">
        <f>L143/P143</f>
        <v>62.525143300711797</v>
      </c>
      <c r="R143" s="23">
        <f t="shared" si="11"/>
        <v>0.2277067809432643</v>
      </c>
    </row>
    <row r="144" spans="1:18" x14ac:dyDescent="0.25">
      <c r="A144" s="23" t="s">
        <v>277</v>
      </c>
      <c r="B144" s="23" t="s">
        <v>278</v>
      </c>
      <c r="C144" s="23">
        <v>11224.646702688289</v>
      </c>
      <c r="D144" s="23">
        <v>1</v>
      </c>
      <c r="E144" s="23">
        <v>1</v>
      </c>
      <c r="F144" s="23">
        <v>1</v>
      </c>
      <c r="G144" s="23">
        <v>20.184805178469524</v>
      </c>
      <c r="H144" s="23">
        <v>1</v>
      </c>
      <c r="I144" s="23">
        <v>4</v>
      </c>
      <c r="J144" s="23">
        <v>1</v>
      </c>
      <c r="K144" s="23">
        <f t="shared" si="9"/>
        <v>27.184805178469524</v>
      </c>
      <c r="L144" s="23">
        <f t="shared" si="10"/>
        <v>305139.83380973147</v>
      </c>
      <c r="M144" s="23">
        <v>0</v>
      </c>
      <c r="N144" s="23">
        <v>0</v>
      </c>
      <c r="O144" s="23">
        <v>15469.75</v>
      </c>
      <c r="P144" s="23">
        <f>O144+N144+M144+1</f>
        <v>15470.75</v>
      </c>
      <c r="Q144" s="23">
        <f>L144/P144</f>
        <v>19.723661348656755</v>
      </c>
      <c r="R144" s="23">
        <f t="shared" si="11"/>
        <v>7.1830486057703841E-2</v>
      </c>
    </row>
    <row r="145" spans="1:18" x14ac:dyDescent="0.25">
      <c r="A145" s="23" t="s">
        <v>269</v>
      </c>
      <c r="B145" s="23" t="s">
        <v>270</v>
      </c>
      <c r="C145" s="23">
        <v>1164.6125246171221</v>
      </c>
      <c r="D145" s="23">
        <v>1</v>
      </c>
      <c r="E145" s="23">
        <v>2</v>
      </c>
      <c r="F145" s="23">
        <v>1</v>
      </c>
      <c r="G145" s="23">
        <v>86.86341857631615</v>
      </c>
      <c r="H145" s="23">
        <v>0</v>
      </c>
      <c r="I145" s="23">
        <v>4</v>
      </c>
      <c r="J145" s="23">
        <v>0</v>
      </c>
      <c r="K145" s="23">
        <f t="shared" si="9"/>
        <v>98.86341857631615</v>
      </c>
      <c r="L145" s="23">
        <f t="shared" si="10"/>
        <v>115137.57550044284</v>
      </c>
      <c r="M145" s="23">
        <v>0</v>
      </c>
      <c r="N145" s="23">
        <v>0</v>
      </c>
      <c r="O145" s="23">
        <v>7753.6180000000004</v>
      </c>
      <c r="P145" s="23">
        <f>O145+N145+M145+1</f>
        <v>7754.6180000000004</v>
      </c>
      <c r="Q145" s="23">
        <f>L145/P145</f>
        <v>14.847614092717762</v>
      </c>
      <c r="R145" s="23">
        <f t="shared" si="11"/>
        <v>5.4072685503179306E-2</v>
      </c>
    </row>
    <row r="146" spans="1:18" x14ac:dyDescent="0.25">
      <c r="A146" s="23" t="s">
        <v>351</v>
      </c>
      <c r="B146" s="23" t="s">
        <v>352</v>
      </c>
      <c r="C146" s="23">
        <v>1361.7172085227028</v>
      </c>
      <c r="D146" s="23">
        <v>2</v>
      </c>
      <c r="E146" s="23">
        <v>2</v>
      </c>
      <c r="F146" s="23">
        <v>1</v>
      </c>
      <c r="G146" s="23">
        <v>9.9910640860620212</v>
      </c>
      <c r="H146" s="23">
        <v>4</v>
      </c>
      <c r="I146" s="23">
        <v>4</v>
      </c>
      <c r="J146" s="23">
        <v>0</v>
      </c>
      <c r="K146" s="23">
        <f t="shared" si="9"/>
        <v>12.991064086062021</v>
      </c>
      <c r="L146" s="23">
        <f t="shared" si="10"/>
        <v>17690.155523011912</v>
      </c>
      <c r="M146" s="23">
        <v>0</v>
      </c>
      <c r="N146" s="23">
        <v>0</v>
      </c>
      <c r="O146" s="23">
        <v>12336.47</v>
      </c>
      <c r="P146" s="23">
        <f>O146+N146+M146+1</f>
        <v>12337.47</v>
      </c>
      <c r="Q146" s="23">
        <f>L146/P146</f>
        <v>1.4338560112415197</v>
      </c>
      <c r="R146" s="23">
        <f t="shared" si="11"/>
        <v>5.2218790620866687E-3</v>
      </c>
    </row>
    <row r="147" spans="1:18" x14ac:dyDescent="0.25">
      <c r="A147" s="23" t="s">
        <v>305</v>
      </c>
      <c r="B147" s="23" t="s">
        <v>306</v>
      </c>
      <c r="C147" s="23">
        <v>1365.721205225482</v>
      </c>
      <c r="D147" s="23">
        <v>2</v>
      </c>
      <c r="E147" s="23">
        <v>1</v>
      </c>
      <c r="F147" s="23">
        <v>1</v>
      </c>
      <c r="G147" s="23">
        <v>15.409172638777285</v>
      </c>
      <c r="H147" s="23">
        <v>0</v>
      </c>
      <c r="I147" s="23">
        <v>4</v>
      </c>
      <c r="J147" s="23">
        <v>0</v>
      </c>
      <c r="K147" s="23">
        <f t="shared" si="9"/>
        <v>29.409172638777285</v>
      </c>
      <c r="L147" s="23">
        <f t="shared" si="10"/>
        <v>40164.730700915185</v>
      </c>
      <c r="M147" s="23">
        <v>1</v>
      </c>
      <c r="N147" s="23">
        <v>0</v>
      </c>
      <c r="O147" s="23">
        <v>11624.6</v>
      </c>
      <c r="P147" s="23">
        <f>O147+N147+M147+1</f>
        <v>11626.6</v>
      </c>
      <c r="Q147" s="23">
        <f>L147/P147</f>
        <v>3.4545551322755736</v>
      </c>
      <c r="R147" s="23">
        <f t="shared" si="11"/>
        <v>1.2580948834907324E-2</v>
      </c>
    </row>
    <row r="148" spans="1:18" x14ac:dyDescent="0.2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6">
        <f>SUM(Q2:Q147)</f>
        <v>27458.621584172601</v>
      </c>
      <c r="R148" s="26">
        <f>SUM(R2:R147)</f>
        <v>99.999999999999858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6CD7A-A18C-49C3-9C8C-7C346E0E16C3}">
  <dimension ref="A1:R145"/>
  <sheetViews>
    <sheetView topLeftCell="A110" workbookViewId="0">
      <selection activeCell="A145" sqref="A145"/>
    </sheetView>
  </sheetViews>
  <sheetFormatPr defaultRowHeight="15" x14ac:dyDescent="0.25"/>
  <sheetData>
    <row r="1" spans="1:18" x14ac:dyDescent="0.25">
      <c r="A1" s="23" t="s">
        <v>71</v>
      </c>
      <c r="B1" s="23" t="s">
        <v>72</v>
      </c>
      <c r="C1" s="23" t="s">
        <v>73</v>
      </c>
      <c r="D1" s="23" t="s">
        <v>74</v>
      </c>
      <c r="E1" s="23" t="s">
        <v>75</v>
      </c>
      <c r="F1" s="23" t="s">
        <v>76</v>
      </c>
      <c r="G1" s="23" t="s">
        <v>77</v>
      </c>
      <c r="H1" s="23" t="s">
        <v>78</v>
      </c>
      <c r="I1" s="23" t="s">
        <v>79</v>
      </c>
      <c r="J1" s="23" t="s">
        <v>80</v>
      </c>
      <c r="K1" s="24" t="s">
        <v>81</v>
      </c>
      <c r="L1" s="24" t="s">
        <v>82</v>
      </c>
      <c r="M1" s="23" t="s">
        <v>83</v>
      </c>
      <c r="N1" s="23" t="s">
        <v>84</v>
      </c>
      <c r="O1" s="23" t="s">
        <v>85</v>
      </c>
      <c r="P1" s="23" t="s">
        <v>86</v>
      </c>
      <c r="Q1" s="23" t="s">
        <v>87</v>
      </c>
      <c r="R1" s="23" t="s">
        <v>88</v>
      </c>
    </row>
    <row r="2" spans="1:18" x14ac:dyDescent="0.25">
      <c r="A2" s="23" t="s">
        <v>380</v>
      </c>
      <c r="B2" s="23" t="s">
        <v>381</v>
      </c>
      <c r="C2" s="23">
        <v>192.2</v>
      </c>
      <c r="D2" s="23">
        <v>1</v>
      </c>
      <c r="E2" s="23">
        <v>1</v>
      </c>
      <c r="F2" s="23">
        <v>1</v>
      </c>
      <c r="G2" s="23">
        <v>3.9885895126387876</v>
      </c>
      <c r="H2" s="23">
        <v>4</v>
      </c>
      <c r="I2" s="23">
        <v>5</v>
      </c>
      <c r="J2" s="23">
        <v>1</v>
      </c>
      <c r="K2" s="23">
        <f>(3*D2)+E2+F2+G2-(3*H2)-I2-J2+10</f>
        <v>0.98858951263878758</v>
      </c>
      <c r="L2" s="23">
        <f>K2*C2</f>
        <v>190.00690432917497</v>
      </c>
      <c r="M2" s="23">
        <v>0</v>
      </c>
      <c r="N2" s="23">
        <v>0</v>
      </c>
      <c r="O2" s="23">
        <v>11365.44</v>
      </c>
      <c r="P2" s="23">
        <f>O2+N2+M2+1</f>
        <v>11366.44</v>
      </c>
      <c r="Q2" s="23">
        <f>L2/P2</f>
        <v>1.6716483290210037E-2</v>
      </c>
      <c r="R2" s="23">
        <f>(Q2/$Q$145)*100</f>
        <v>1.1132094975070333E-4</v>
      </c>
    </row>
    <row r="3" spans="1:18" x14ac:dyDescent="0.25">
      <c r="A3" s="23" t="s">
        <v>297</v>
      </c>
      <c r="B3" s="23" t="s">
        <v>298</v>
      </c>
      <c r="C3" s="23">
        <v>1458.3</v>
      </c>
      <c r="D3" s="23">
        <v>1</v>
      </c>
      <c r="E3" s="23">
        <v>1</v>
      </c>
      <c r="F3" s="23">
        <v>1</v>
      </c>
      <c r="G3" s="23">
        <v>29.184543996274297</v>
      </c>
      <c r="H3" s="23">
        <v>0</v>
      </c>
      <c r="I3" s="23">
        <v>4</v>
      </c>
      <c r="J3" s="23">
        <v>1</v>
      </c>
      <c r="K3" s="23">
        <f t="shared" ref="K3:K8" si="0">(3*D3)+E3+F3+G3-(3*H3)-I3-J3+10</f>
        <v>39.1845439962743</v>
      </c>
      <c r="L3" s="23">
        <f t="shared" ref="L3:L8" si="1">K3*C3</f>
        <v>57142.820509766811</v>
      </c>
      <c r="M3" s="23">
        <v>0</v>
      </c>
      <c r="N3" s="23">
        <v>0</v>
      </c>
      <c r="O3" s="23">
        <v>15620.51</v>
      </c>
      <c r="P3" s="23">
        <f>O3+N3+M3+1</f>
        <v>15621.51</v>
      </c>
      <c r="Q3" s="23">
        <f>L3/P3</f>
        <v>3.6579575540243425</v>
      </c>
      <c r="R3" s="23">
        <f t="shared" ref="R3:R8" si="2">(Q3/$Q$145)*100</f>
        <v>2.4359627679598695E-2</v>
      </c>
    </row>
    <row r="4" spans="1:18" x14ac:dyDescent="0.25">
      <c r="A4" s="23" t="s">
        <v>267</v>
      </c>
      <c r="B4" s="23" t="s">
        <v>268</v>
      </c>
      <c r="C4" s="23">
        <v>1774.3</v>
      </c>
      <c r="D4" s="23">
        <v>1</v>
      </c>
      <c r="E4" s="23">
        <v>2</v>
      </c>
      <c r="F4" s="23">
        <v>1</v>
      </c>
      <c r="G4" s="23">
        <v>-9.1032185364188436</v>
      </c>
      <c r="H4" s="23">
        <v>3</v>
      </c>
      <c r="I4" s="23">
        <v>4</v>
      </c>
      <c r="J4" s="23">
        <v>0</v>
      </c>
      <c r="K4" s="23">
        <f t="shared" si="0"/>
        <v>-6.1032185364188436</v>
      </c>
      <c r="L4" s="23">
        <f t="shared" si="1"/>
        <v>-10828.940649167955</v>
      </c>
      <c r="M4" s="23">
        <v>0</v>
      </c>
      <c r="N4" s="23">
        <v>0</v>
      </c>
      <c r="O4" s="23">
        <v>16998.09</v>
      </c>
      <c r="P4" s="23">
        <f>O4+N4+M4+1</f>
        <v>16999.09</v>
      </c>
      <c r="Q4" s="23">
        <f>L4/P4</f>
        <v>-0.6370306086483426</v>
      </c>
      <c r="R4" s="23">
        <f t="shared" si="2"/>
        <v>-4.2422111842467013E-3</v>
      </c>
    </row>
    <row r="5" spans="1:18" x14ac:dyDescent="0.25">
      <c r="A5" s="23" t="s">
        <v>325</v>
      </c>
      <c r="B5" s="23" t="s">
        <v>326</v>
      </c>
      <c r="C5" s="23">
        <v>775.8</v>
      </c>
      <c r="D5" s="23">
        <v>1</v>
      </c>
      <c r="E5" s="23">
        <v>1</v>
      </c>
      <c r="F5" s="23">
        <v>1</v>
      </c>
      <c r="G5" s="23">
        <v>29.184543996274297</v>
      </c>
      <c r="H5" s="23">
        <v>3</v>
      </c>
      <c r="I5" s="23">
        <v>5</v>
      </c>
      <c r="J5" s="23">
        <v>0</v>
      </c>
      <c r="K5" s="23">
        <f t="shared" si="0"/>
        <v>30.1845439962743</v>
      </c>
      <c r="L5" s="23">
        <f t="shared" si="1"/>
        <v>23417.169232309599</v>
      </c>
      <c r="M5" s="23">
        <v>0</v>
      </c>
      <c r="N5" s="23">
        <v>0</v>
      </c>
      <c r="O5" s="23">
        <v>13284.23</v>
      </c>
      <c r="P5" s="23">
        <f>O5+N5+M5+1</f>
        <v>13285.23</v>
      </c>
      <c r="Q5" s="23">
        <f>L5/P5</f>
        <v>1.7626468817107119</v>
      </c>
      <c r="R5" s="23">
        <f t="shared" si="2"/>
        <v>1.1738086386989512E-2</v>
      </c>
    </row>
    <row r="6" spans="1:18" x14ac:dyDescent="0.25">
      <c r="A6" s="23" t="s">
        <v>209</v>
      </c>
      <c r="B6" s="23" t="s">
        <v>210</v>
      </c>
      <c r="C6" s="23">
        <v>2693.1</v>
      </c>
      <c r="D6" s="23">
        <v>1</v>
      </c>
      <c r="E6" s="23">
        <v>0</v>
      </c>
      <c r="F6" s="23">
        <v>1</v>
      </c>
      <c r="G6" s="23">
        <v>22.689342557896016</v>
      </c>
      <c r="H6" s="23">
        <v>0</v>
      </c>
      <c r="I6" s="23">
        <v>4</v>
      </c>
      <c r="J6" s="23">
        <v>1</v>
      </c>
      <c r="K6" s="23">
        <f t="shared" si="0"/>
        <v>31.689342557896016</v>
      </c>
      <c r="L6" s="23">
        <f t="shared" si="1"/>
        <v>85342.568442669755</v>
      </c>
      <c r="M6" s="23">
        <v>0</v>
      </c>
      <c r="N6" s="23">
        <v>0</v>
      </c>
      <c r="O6" s="23">
        <v>11733.88</v>
      </c>
      <c r="P6" s="23">
        <f>O6+N6+M6+1</f>
        <v>11734.88</v>
      </c>
      <c r="Q6" s="23">
        <f>L6/P6</f>
        <v>7.2725557008396988</v>
      </c>
      <c r="R6" s="23">
        <f t="shared" si="2"/>
        <v>4.8430509795472358E-2</v>
      </c>
    </row>
    <row r="7" spans="1:18" x14ac:dyDescent="0.25">
      <c r="A7" s="23" t="s">
        <v>317</v>
      </c>
      <c r="B7" s="23" t="s">
        <v>318</v>
      </c>
      <c r="C7" s="23">
        <v>779.8</v>
      </c>
      <c r="D7" s="23">
        <v>1</v>
      </c>
      <c r="E7" s="23">
        <v>1</v>
      </c>
      <c r="F7" s="23">
        <v>1</v>
      </c>
      <c r="G7" s="23">
        <v>21.529879088060415</v>
      </c>
      <c r="H7" s="23">
        <v>0</v>
      </c>
      <c r="I7" s="23">
        <v>4</v>
      </c>
      <c r="J7" s="23">
        <v>1</v>
      </c>
      <c r="K7" s="23">
        <f t="shared" si="0"/>
        <v>31.529879088060415</v>
      </c>
      <c r="L7" s="23">
        <f t="shared" si="1"/>
        <v>24586.99971286951</v>
      </c>
      <c r="M7" s="23">
        <v>0</v>
      </c>
      <c r="N7" s="23">
        <v>0</v>
      </c>
      <c r="O7" s="23">
        <v>13581.9</v>
      </c>
      <c r="P7" s="23">
        <f>O7+N7+M7+1</f>
        <v>13582.9</v>
      </c>
      <c r="Q7" s="23">
        <f>L7/P7</f>
        <v>1.8101436153449935</v>
      </c>
      <c r="R7" s="23">
        <f t="shared" si="2"/>
        <v>1.2054383864540962E-2</v>
      </c>
    </row>
    <row r="8" spans="1:18" x14ac:dyDescent="0.25">
      <c r="A8" s="23" t="s">
        <v>155</v>
      </c>
      <c r="B8" s="23" t="s">
        <v>156</v>
      </c>
      <c r="C8" s="23">
        <v>20433.7</v>
      </c>
      <c r="D8" s="23">
        <v>1</v>
      </c>
      <c r="E8" s="23">
        <v>1</v>
      </c>
      <c r="F8" s="23">
        <v>1</v>
      </c>
      <c r="G8" s="23">
        <v>53.213304449496881</v>
      </c>
      <c r="H8" s="23">
        <v>0</v>
      </c>
      <c r="I8" s="23">
        <v>1</v>
      </c>
      <c r="J8" s="23">
        <v>0</v>
      </c>
      <c r="K8" s="23">
        <f t="shared" si="0"/>
        <v>67.213304449496889</v>
      </c>
      <c r="L8" s="23">
        <f t="shared" si="1"/>
        <v>1373416.4991296846</v>
      </c>
      <c r="M8" s="23">
        <v>0</v>
      </c>
      <c r="N8" s="23">
        <v>0</v>
      </c>
      <c r="O8" s="23">
        <v>15354.32</v>
      </c>
      <c r="P8" s="23">
        <f>O8+N8+M8+1</f>
        <v>15355.32</v>
      </c>
      <c r="Q8" s="23">
        <f>L8/P8</f>
        <v>89.442388639877564</v>
      </c>
      <c r="R8" s="23">
        <f t="shared" si="2"/>
        <v>0.5956283674326327</v>
      </c>
    </row>
    <row r="9" spans="1:18" s="21" customFormat="1" x14ac:dyDescent="0.25">
      <c r="A9" s="25" t="s">
        <v>89</v>
      </c>
      <c r="B9" s="25" t="s">
        <v>90</v>
      </c>
      <c r="C9" s="25">
        <v>20062.2</v>
      </c>
      <c r="D9" s="25">
        <v>2</v>
      </c>
      <c r="E9" s="25">
        <v>0</v>
      </c>
      <c r="F9" s="25">
        <v>1</v>
      </c>
      <c r="G9" s="25">
        <v>151.03964699324922</v>
      </c>
      <c r="H9" s="25">
        <v>0</v>
      </c>
      <c r="I9" s="25">
        <v>1</v>
      </c>
      <c r="J9" s="25">
        <v>1</v>
      </c>
      <c r="K9" s="25">
        <f>(3*D9)+E9+F9+G9-(3*H9)-I9-J9+10</f>
        <v>166.03964699324922</v>
      </c>
      <c r="L9" s="25">
        <f>K9*C9</f>
        <v>3331120.6059079645</v>
      </c>
      <c r="M9" s="25">
        <v>0</v>
      </c>
      <c r="N9" s="25">
        <v>0</v>
      </c>
      <c r="O9" s="25">
        <v>1042.817</v>
      </c>
      <c r="P9" s="25">
        <f>O9+N9+M9+1</f>
        <v>1043.817</v>
      </c>
      <c r="Q9" s="25">
        <f>L9/P9</f>
        <v>3191.2879421469133</v>
      </c>
      <c r="R9" s="25">
        <f>(Q9/$Q$145)*100</f>
        <v>21.251910373745737</v>
      </c>
    </row>
    <row r="10" spans="1:18" x14ac:dyDescent="0.25">
      <c r="A10" s="23" t="s">
        <v>117</v>
      </c>
      <c r="B10" s="23" t="s">
        <v>118</v>
      </c>
      <c r="C10" s="23">
        <v>26351.4</v>
      </c>
      <c r="D10" s="23">
        <v>1</v>
      </c>
      <c r="E10" s="23">
        <v>0</v>
      </c>
      <c r="F10" s="23">
        <v>1</v>
      </c>
      <c r="G10" s="23">
        <v>135.96812449421429</v>
      </c>
      <c r="H10" s="23">
        <v>0</v>
      </c>
      <c r="I10" s="23">
        <v>1</v>
      </c>
      <c r="J10" s="23">
        <v>1</v>
      </c>
      <c r="K10" s="23">
        <f t="shared" ref="K10:K73" si="3">(3*D10)+E10+F10+G10-(3*H10)-I10-J10+10</f>
        <v>147.96812449421429</v>
      </c>
      <c r="L10" s="23">
        <f t="shared" ref="L10:L73" si="4">K10*C10</f>
        <v>3899167.2357968385</v>
      </c>
      <c r="M10" s="23">
        <v>0</v>
      </c>
      <c r="N10" s="23">
        <v>0</v>
      </c>
      <c r="O10" s="23">
        <v>15931.75</v>
      </c>
      <c r="P10" s="23">
        <f>O10+N10+M10+1</f>
        <v>15932.75</v>
      </c>
      <c r="Q10" s="23">
        <f>L10/P10</f>
        <v>244.72656859593218</v>
      </c>
      <c r="R10" s="23">
        <f t="shared" ref="R10:R73" si="5">(Q10/$Q$145)*100</f>
        <v>1.6297204126231934</v>
      </c>
    </row>
    <row r="11" spans="1:18" x14ac:dyDescent="0.25">
      <c r="A11" s="23" t="s">
        <v>353</v>
      </c>
      <c r="B11" s="23" t="s">
        <v>354</v>
      </c>
      <c r="C11" s="23">
        <v>763.1</v>
      </c>
      <c r="D11" s="23">
        <v>1</v>
      </c>
      <c r="E11" s="23">
        <v>1</v>
      </c>
      <c r="F11" s="23">
        <v>1</v>
      </c>
      <c r="G11" s="23">
        <v>22.457645284355994</v>
      </c>
      <c r="H11" s="23">
        <v>4</v>
      </c>
      <c r="I11" s="23">
        <v>4</v>
      </c>
      <c r="J11" s="23">
        <v>1</v>
      </c>
      <c r="K11" s="23">
        <f t="shared" si="3"/>
        <v>20.457645284355994</v>
      </c>
      <c r="L11" s="23">
        <f t="shared" si="4"/>
        <v>15611.229116492059</v>
      </c>
      <c r="M11" s="23">
        <v>0</v>
      </c>
      <c r="N11" s="23">
        <v>0</v>
      </c>
      <c r="O11" s="23">
        <v>13167.62</v>
      </c>
      <c r="P11" s="23">
        <f>O11+N11+M11+1</f>
        <v>13168.62</v>
      </c>
      <c r="Q11" s="23">
        <f>L11/P11</f>
        <v>1.1854870986095778</v>
      </c>
      <c r="R11" s="23">
        <f t="shared" si="5"/>
        <v>7.8945761164796856E-3</v>
      </c>
    </row>
    <row r="12" spans="1:18" x14ac:dyDescent="0.25">
      <c r="A12" s="23" t="s">
        <v>145</v>
      </c>
      <c r="B12" s="23" t="s">
        <v>146</v>
      </c>
      <c r="C12" s="23">
        <v>22505.4</v>
      </c>
      <c r="D12" s="23">
        <v>2</v>
      </c>
      <c r="E12" s="23">
        <v>2</v>
      </c>
      <c r="F12" s="23">
        <v>1</v>
      </c>
      <c r="G12" s="23">
        <v>101.29762851611549</v>
      </c>
      <c r="H12" s="23">
        <v>0</v>
      </c>
      <c r="I12" s="23">
        <v>1</v>
      </c>
      <c r="J12" s="23">
        <v>1</v>
      </c>
      <c r="K12" s="23">
        <f t="shared" si="3"/>
        <v>118.29762851611549</v>
      </c>
      <c r="L12" s="23">
        <f t="shared" si="4"/>
        <v>2662335.4488065857</v>
      </c>
      <c r="M12" s="23">
        <v>1</v>
      </c>
      <c r="N12" s="23">
        <v>0</v>
      </c>
      <c r="O12" s="23">
        <v>15464.67</v>
      </c>
      <c r="P12" s="23">
        <f>O12+N12+M12+1</f>
        <v>15466.67</v>
      </c>
      <c r="Q12" s="23">
        <f>L12/P12</f>
        <v>172.13372036815849</v>
      </c>
      <c r="R12" s="23">
        <f t="shared" si="5"/>
        <v>1.1462990691784807</v>
      </c>
    </row>
    <row r="13" spans="1:18" x14ac:dyDescent="0.25">
      <c r="A13" s="23" t="s">
        <v>163</v>
      </c>
      <c r="B13" s="23" t="s">
        <v>164</v>
      </c>
      <c r="C13" s="23">
        <v>13279.4</v>
      </c>
      <c r="D13" s="23">
        <v>2</v>
      </c>
      <c r="E13" s="23">
        <v>1</v>
      </c>
      <c r="F13" s="23">
        <v>1</v>
      </c>
      <c r="G13" s="23">
        <v>71.215963381841945</v>
      </c>
      <c r="H13" s="23">
        <v>1</v>
      </c>
      <c r="I13" s="23">
        <v>3</v>
      </c>
      <c r="J13" s="23">
        <v>1</v>
      </c>
      <c r="K13" s="23">
        <f t="shared" si="3"/>
        <v>82.215963381841945</v>
      </c>
      <c r="L13" s="23">
        <f t="shared" si="4"/>
        <v>1091778.6641328319</v>
      </c>
      <c r="M13" s="23">
        <v>0</v>
      </c>
      <c r="N13" s="23">
        <v>0</v>
      </c>
      <c r="O13" s="23">
        <v>12388.36</v>
      </c>
      <c r="P13" s="23">
        <f>O13+N13+M13+1</f>
        <v>12389.36</v>
      </c>
      <c r="Q13" s="23">
        <f>L13/P13</f>
        <v>88.122281064787188</v>
      </c>
      <c r="R13" s="23">
        <f t="shared" si="5"/>
        <v>0.58683730615013063</v>
      </c>
    </row>
    <row r="14" spans="1:18" x14ac:dyDescent="0.25">
      <c r="A14" s="23" t="s">
        <v>287</v>
      </c>
      <c r="B14" s="23" t="s">
        <v>288</v>
      </c>
      <c r="C14" s="23">
        <v>401.7</v>
      </c>
      <c r="D14" s="23">
        <v>2</v>
      </c>
      <c r="E14" s="23">
        <v>1</v>
      </c>
      <c r="F14" s="23">
        <v>1</v>
      </c>
      <c r="G14" s="23">
        <v>52.648482041119784</v>
      </c>
      <c r="H14" s="23">
        <v>1</v>
      </c>
      <c r="I14" s="23">
        <v>4</v>
      </c>
      <c r="J14" s="23">
        <v>1</v>
      </c>
      <c r="K14" s="23">
        <f t="shared" si="3"/>
        <v>62.648482041119784</v>
      </c>
      <c r="L14" s="23">
        <f t="shared" si="4"/>
        <v>25165.895235917818</v>
      </c>
      <c r="M14" s="23">
        <v>0</v>
      </c>
      <c r="N14" s="23">
        <v>0</v>
      </c>
      <c r="O14" s="23">
        <v>9022.9969999999994</v>
      </c>
      <c r="P14" s="23">
        <f>O14+N14+M14+1</f>
        <v>9023.9969999999994</v>
      </c>
      <c r="Q14" s="23">
        <f>L14/P14</f>
        <v>2.7887747786172601</v>
      </c>
      <c r="R14" s="23">
        <f t="shared" si="5"/>
        <v>1.8571433453248774E-2</v>
      </c>
    </row>
    <row r="15" spans="1:18" x14ac:dyDescent="0.25">
      <c r="A15" s="23" t="s">
        <v>273</v>
      </c>
      <c r="B15" s="23" t="s">
        <v>274</v>
      </c>
      <c r="C15" s="23">
        <v>1479.5</v>
      </c>
      <c r="D15" s="23">
        <v>1</v>
      </c>
      <c r="E15" s="23">
        <v>1</v>
      </c>
      <c r="F15" s="23">
        <v>1</v>
      </c>
      <c r="G15" s="23">
        <v>34.063031587096248</v>
      </c>
      <c r="H15" s="23">
        <v>0</v>
      </c>
      <c r="I15" s="23">
        <v>4</v>
      </c>
      <c r="J15" s="23">
        <v>1</v>
      </c>
      <c r="K15" s="23">
        <f t="shared" si="3"/>
        <v>44.063031587096248</v>
      </c>
      <c r="L15" s="23">
        <f t="shared" si="4"/>
        <v>65191.255233108895</v>
      </c>
      <c r="M15" s="23">
        <v>0</v>
      </c>
      <c r="N15" s="23">
        <v>0</v>
      </c>
      <c r="O15" s="23">
        <v>15134.58</v>
      </c>
      <c r="P15" s="23">
        <f>O15+N15+M15+1</f>
        <v>15135.58</v>
      </c>
      <c r="Q15" s="23">
        <f>L15/P15</f>
        <v>4.3071527640902358</v>
      </c>
      <c r="R15" s="23">
        <f t="shared" si="5"/>
        <v>2.8682847229039861E-2</v>
      </c>
    </row>
    <row r="16" spans="1:18" x14ac:dyDescent="0.25">
      <c r="A16" s="23" t="s">
        <v>121</v>
      </c>
      <c r="B16" s="23" t="s">
        <v>122</v>
      </c>
      <c r="C16" s="23">
        <v>25006.799999999999</v>
      </c>
      <c r="D16" s="23">
        <v>1</v>
      </c>
      <c r="E16" s="23">
        <v>0</v>
      </c>
      <c r="F16" s="23">
        <v>1</v>
      </c>
      <c r="G16" s="23">
        <v>115.74764871905589</v>
      </c>
      <c r="H16" s="23">
        <v>0</v>
      </c>
      <c r="I16" s="23">
        <v>2</v>
      </c>
      <c r="J16" s="23">
        <v>1</v>
      </c>
      <c r="K16" s="23">
        <f t="shared" si="3"/>
        <v>126.74764871905589</v>
      </c>
      <c r="L16" s="23">
        <f t="shared" si="4"/>
        <v>3169553.1019876865</v>
      </c>
      <c r="M16" s="23">
        <v>0</v>
      </c>
      <c r="N16" s="23">
        <v>0</v>
      </c>
      <c r="O16" s="23">
        <v>16734.73</v>
      </c>
      <c r="P16" s="23">
        <f>O16+N16+M16+1</f>
        <v>16735.73</v>
      </c>
      <c r="Q16" s="23">
        <f>L16/P16</f>
        <v>189.38839847366603</v>
      </c>
      <c r="R16" s="23">
        <f t="shared" si="5"/>
        <v>1.2612040477556843</v>
      </c>
    </row>
    <row r="17" spans="1:18" x14ac:dyDescent="0.25">
      <c r="A17" s="23" t="s">
        <v>201</v>
      </c>
      <c r="B17" s="23" t="s">
        <v>202</v>
      </c>
      <c r="C17" s="23">
        <v>3557.1</v>
      </c>
      <c r="D17" s="23">
        <v>2</v>
      </c>
      <c r="E17" s="23">
        <v>1</v>
      </c>
      <c r="F17" s="23">
        <v>1</v>
      </c>
      <c r="G17" s="23">
        <v>73.631251966358661</v>
      </c>
      <c r="H17" s="23">
        <v>0</v>
      </c>
      <c r="I17" s="23">
        <v>3</v>
      </c>
      <c r="J17" s="23">
        <v>1</v>
      </c>
      <c r="K17" s="23">
        <f t="shared" si="3"/>
        <v>87.631251966358661</v>
      </c>
      <c r="L17" s="23">
        <f t="shared" si="4"/>
        <v>311713.12636953441</v>
      </c>
      <c r="M17" s="23">
        <v>1</v>
      </c>
      <c r="N17" s="23">
        <v>0</v>
      </c>
      <c r="O17" s="23">
        <v>14001.13</v>
      </c>
      <c r="P17" s="23">
        <f>O17+N17+M17+1</f>
        <v>14003.13</v>
      </c>
      <c r="Q17" s="23">
        <f>L17/P17</f>
        <v>22.260246556986505</v>
      </c>
      <c r="R17" s="23">
        <f t="shared" si="5"/>
        <v>0.14823882184955817</v>
      </c>
    </row>
    <row r="18" spans="1:18" x14ac:dyDescent="0.25">
      <c r="A18" s="23" t="s">
        <v>339</v>
      </c>
      <c r="B18" s="23" t="s">
        <v>340</v>
      </c>
      <c r="C18" s="23">
        <v>378.7</v>
      </c>
      <c r="D18" s="23">
        <v>1</v>
      </c>
      <c r="E18" s="23">
        <v>1</v>
      </c>
      <c r="F18" s="23">
        <v>1</v>
      </c>
      <c r="G18" s="23">
        <v>19.276764980219351</v>
      </c>
      <c r="H18" s="23">
        <v>0</v>
      </c>
      <c r="I18" s="23">
        <v>4</v>
      </c>
      <c r="J18" s="23">
        <v>0</v>
      </c>
      <c r="K18" s="23">
        <f t="shared" si="3"/>
        <v>30.276764980219351</v>
      </c>
      <c r="L18" s="23">
        <f t="shared" si="4"/>
        <v>11465.810898009067</v>
      </c>
      <c r="M18" s="23">
        <v>0</v>
      </c>
      <c r="N18" s="23">
        <v>0</v>
      </c>
      <c r="O18" s="23">
        <v>15333.47</v>
      </c>
      <c r="P18" s="23">
        <f>O18+N18+M18+1</f>
        <v>15334.47</v>
      </c>
      <c r="Q18" s="23">
        <f>L18/P18</f>
        <v>0.74771484753037232</v>
      </c>
      <c r="R18" s="23">
        <f t="shared" si="5"/>
        <v>4.9792965137907029E-3</v>
      </c>
    </row>
    <row r="19" spans="1:18" x14ac:dyDescent="0.25">
      <c r="A19" s="23" t="s">
        <v>281</v>
      </c>
      <c r="B19" s="23" t="s">
        <v>282</v>
      </c>
      <c r="C19" s="23">
        <v>897.4</v>
      </c>
      <c r="D19" s="23">
        <v>1</v>
      </c>
      <c r="E19" s="23">
        <v>1</v>
      </c>
      <c r="F19" s="23">
        <v>1</v>
      </c>
      <c r="G19" s="23">
        <v>38.384044004214239</v>
      </c>
      <c r="H19" s="23">
        <v>0</v>
      </c>
      <c r="I19" s="23">
        <v>3</v>
      </c>
      <c r="J19" s="23">
        <v>0</v>
      </c>
      <c r="K19" s="23">
        <f t="shared" si="3"/>
        <v>50.384044004214239</v>
      </c>
      <c r="L19" s="23">
        <f t="shared" si="4"/>
        <v>45214.641089381854</v>
      </c>
      <c r="M19" s="23">
        <v>0</v>
      </c>
      <c r="N19" s="23">
        <v>0</v>
      </c>
      <c r="O19" s="23">
        <v>9368.8240000000005</v>
      </c>
      <c r="P19" s="23">
        <f>O19+N19+M19+1</f>
        <v>9369.8240000000005</v>
      </c>
      <c r="Q19" s="23">
        <f>L19/P19</f>
        <v>4.8255592729790706</v>
      </c>
      <c r="R19" s="23">
        <f t="shared" si="5"/>
        <v>3.2135098753751937E-2</v>
      </c>
    </row>
    <row r="20" spans="1:18" x14ac:dyDescent="0.25">
      <c r="A20" s="23" t="s">
        <v>261</v>
      </c>
      <c r="B20" s="23" t="s">
        <v>262</v>
      </c>
      <c r="C20" s="23">
        <v>913.6</v>
      </c>
      <c r="D20" s="23">
        <v>1</v>
      </c>
      <c r="E20" s="23">
        <v>1</v>
      </c>
      <c r="F20" s="23">
        <v>1</v>
      </c>
      <c r="G20" s="23">
        <v>49.511643308091905</v>
      </c>
      <c r="H20" s="23">
        <v>1</v>
      </c>
      <c r="I20" s="23">
        <v>4</v>
      </c>
      <c r="J20" s="23">
        <v>1</v>
      </c>
      <c r="K20" s="23">
        <f t="shared" si="3"/>
        <v>56.511643308091905</v>
      </c>
      <c r="L20" s="23">
        <f t="shared" si="4"/>
        <v>51629.037326272766</v>
      </c>
      <c r="M20" s="23">
        <v>0</v>
      </c>
      <c r="N20" s="23">
        <v>0</v>
      </c>
      <c r="O20" s="23">
        <v>12976.39</v>
      </c>
      <c r="P20" s="23">
        <f>O20+N20+M20+1</f>
        <v>12977.39</v>
      </c>
      <c r="Q20" s="23">
        <f>L20/P20</f>
        <v>3.9783837371206974</v>
      </c>
      <c r="R20" s="23">
        <f t="shared" si="5"/>
        <v>2.6493458486474754E-2</v>
      </c>
    </row>
    <row r="21" spans="1:18" x14ac:dyDescent="0.25">
      <c r="A21" s="23" t="s">
        <v>255</v>
      </c>
      <c r="B21" s="23" t="s">
        <v>256</v>
      </c>
      <c r="C21" s="23">
        <v>1746.5</v>
      </c>
      <c r="D21" s="23">
        <v>1</v>
      </c>
      <c r="E21" s="23">
        <v>2</v>
      </c>
      <c r="F21" s="23">
        <v>1</v>
      </c>
      <c r="G21" s="23">
        <v>64.138676956288293</v>
      </c>
      <c r="H21" s="23">
        <v>2</v>
      </c>
      <c r="I21" s="23">
        <v>4</v>
      </c>
      <c r="J21" s="23">
        <v>1</v>
      </c>
      <c r="K21" s="23">
        <f t="shared" si="3"/>
        <v>69.138676956288293</v>
      </c>
      <c r="L21" s="23">
        <f t="shared" si="4"/>
        <v>120750.6993041575</v>
      </c>
      <c r="M21" s="23">
        <v>0</v>
      </c>
      <c r="N21" s="23">
        <v>0</v>
      </c>
      <c r="O21" s="23">
        <v>15764.51</v>
      </c>
      <c r="P21" s="23">
        <f>O21+N21+M21+1</f>
        <v>15765.51</v>
      </c>
      <c r="Q21" s="23">
        <f>L21/P21</f>
        <v>7.6591686094618892</v>
      </c>
      <c r="R21" s="23">
        <f t="shared" si="5"/>
        <v>5.1005101318493784E-2</v>
      </c>
    </row>
    <row r="22" spans="1:18" x14ac:dyDescent="0.25">
      <c r="A22" s="23" t="s">
        <v>299</v>
      </c>
      <c r="B22" s="23" t="s">
        <v>300</v>
      </c>
      <c r="C22" s="23">
        <v>3044.1</v>
      </c>
      <c r="D22" s="23">
        <v>1</v>
      </c>
      <c r="E22" s="23">
        <v>1</v>
      </c>
      <c r="F22" s="23">
        <v>1</v>
      </c>
      <c r="G22" s="23">
        <v>-1.1137191554872201</v>
      </c>
      <c r="H22" s="23">
        <v>0</v>
      </c>
      <c r="I22" s="23">
        <v>3</v>
      </c>
      <c r="J22" s="23">
        <v>0</v>
      </c>
      <c r="K22" s="23">
        <f t="shared" si="3"/>
        <v>10.886280844512779</v>
      </c>
      <c r="L22" s="23">
        <f t="shared" si="4"/>
        <v>33138.927518781347</v>
      </c>
      <c r="M22" s="23">
        <v>1</v>
      </c>
      <c r="N22" s="23">
        <v>0</v>
      </c>
      <c r="O22" s="23">
        <v>11068.07</v>
      </c>
      <c r="P22" s="23">
        <f>O22+N22+M22+1</f>
        <v>11070.07</v>
      </c>
      <c r="Q22" s="23">
        <f>L22/P22</f>
        <v>2.9935607921884277</v>
      </c>
      <c r="R22" s="23">
        <f t="shared" si="5"/>
        <v>1.9935175642956451E-2</v>
      </c>
    </row>
    <row r="23" spans="1:18" x14ac:dyDescent="0.25">
      <c r="A23" s="23" t="s">
        <v>199</v>
      </c>
      <c r="B23" s="23" t="s">
        <v>200</v>
      </c>
      <c r="C23" s="23">
        <v>2810.2</v>
      </c>
      <c r="D23" s="23">
        <v>1</v>
      </c>
      <c r="E23" s="23">
        <v>0</v>
      </c>
      <c r="F23" s="23">
        <v>1</v>
      </c>
      <c r="G23" s="23">
        <v>106.51599083007387</v>
      </c>
      <c r="H23" s="23">
        <v>1</v>
      </c>
      <c r="I23" s="23">
        <v>4</v>
      </c>
      <c r="J23" s="23">
        <v>1</v>
      </c>
      <c r="K23" s="23">
        <f t="shared" si="3"/>
        <v>112.51599083007387</v>
      </c>
      <c r="L23" s="23">
        <f t="shared" si="4"/>
        <v>316192.43743067357</v>
      </c>
      <c r="M23" s="23">
        <v>0</v>
      </c>
      <c r="N23" s="23">
        <v>0</v>
      </c>
      <c r="O23" s="23">
        <v>14070.8</v>
      </c>
      <c r="P23" s="23">
        <f>O23+N23+M23+1</f>
        <v>14071.8</v>
      </c>
      <c r="Q23" s="23">
        <f>L23/P23</f>
        <v>22.469935433325769</v>
      </c>
      <c r="R23" s="23">
        <f t="shared" si="5"/>
        <v>0.14963521392921977</v>
      </c>
    </row>
    <row r="24" spans="1:18" x14ac:dyDescent="0.25">
      <c r="A24" s="23" t="s">
        <v>135</v>
      </c>
      <c r="B24" s="23" t="s">
        <v>136</v>
      </c>
      <c r="C24" s="23">
        <v>17016.900000000001</v>
      </c>
      <c r="D24" s="23">
        <v>2</v>
      </c>
      <c r="E24" s="23">
        <v>1</v>
      </c>
      <c r="F24" s="23">
        <v>1</v>
      </c>
      <c r="G24" s="23">
        <v>32.217215778442537</v>
      </c>
      <c r="H24" s="23">
        <v>0</v>
      </c>
      <c r="I24" s="23">
        <v>3</v>
      </c>
      <c r="J24" s="23">
        <v>0</v>
      </c>
      <c r="K24" s="23">
        <f t="shared" si="3"/>
        <v>47.217215778442537</v>
      </c>
      <c r="L24" s="23">
        <f t="shared" si="4"/>
        <v>803490.63918017887</v>
      </c>
      <c r="M24" s="23">
        <v>0</v>
      </c>
      <c r="N24" s="23">
        <v>0</v>
      </c>
      <c r="O24" s="23">
        <v>5727.2539999999999</v>
      </c>
      <c r="P24" s="23">
        <f>O24+N24+M24+1</f>
        <v>5728.2539999999999</v>
      </c>
      <c r="Q24" s="23">
        <f>L24/P24</f>
        <v>140.26798378357157</v>
      </c>
      <c r="R24" s="23">
        <f t="shared" si="5"/>
        <v>0.93409390619546073</v>
      </c>
    </row>
    <row r="25" spans="1:18" x14ac:dyDescent="0.25">
      <c r="A25" s="23" t="s">
        <v>243</v>
      </c>
      <c r="B25" s="23" t="s">
        <v>244</v>
      </c>
      <c r="C25" s="23">
        <v>2077.1</v>
      </c>
      <c r="D25" s="23">
        <v>1</v>
      </c>
      <c r="E25" s="23">
        <v>1</v>
      </c>
      <c r="F25" s="23">
        <v>1</v>
      </c>
      <c r="G25" s="23">
        <v>67.547983691572881</v>
      </c>
      <c r="H25" s="23">
        <v>0</v>
      </c>
      <c r="I25" s="23">
        <v>4</v>
      </c>
      <c r="J25" s="23">
        <v>1</v>
      </c>
      <c r="K25" s="23">
        <f t="shared" si="3"/>
        <v>77.547983691572881</v>
      </c>
      <c r="L25" s="23">
        <f t="shared" si="4"/>
        <v>161074.91692576601</v>
      </c>
      <c r="M25" s="23">
        <v>0</v>
      </c>
      <c r="N25" s="23">
        <v>0</v>
      </c>
      <c r="O25" s="23">
        <v>15357.47</v>
      </c>
      <c r="P25" s="23">
        <f>O25+N25+M25+1</f>
        <v>15358.47</v>
      </c>
      <c r="Q25" s="23">
        <f>L25/P25</f>
        <v>10.487692909890505</v>
      </c>
      <c r="R25" s="23">
        <f t="shared" si="5"/>
        <v>6.9841240837208371E-2</v>
      </c>
    </row>
    <row r="26" spans="1:18" x14ac:dyDescent="0.25">
      <c r="A26" s="23" t="s">
        <v>349</v>
      </c>
      <c r="B26" s="23" t="s">
        <v>350</v>
      </c>
      <c r="C26" s="23">
        <v>260.8</v>
      </c>
      <c r="D26" s="23">
        <v>1</v>
      </c>
      <c r="E26" s="23">
        <v>1</v>
      </c>
      <c r="F26" s="23">
        <v>1</v>
      </c>
      <c r="G26" s="23">
        <v>14.767366034137783</v>
      </c>
      <c r="H26" s="23">
        <v>0</v>
      </c>
      <c r="I26" s="23">
        <v>4</v>
      </c>
      <c r="J26" s="23">
        <v>0</v>
      </c>
      <c r="K26" s="23">
        <f t="shared" si="3"/>
        <v>25.767366034137783</v>
      </c>
      <c r="L26" s="23">
        <f t="shared" si="4"/>
        <v>6720.1290617031345</v>
      </c>
      <c r="M26" s="23">
        <v>0</v>
      </c>
      <c r="N26" s="23">
        <v>0</v>
      </c>
      <c r="O26" s="23">
        <v>16141.25</v>
      </c>
      <c r="P26" s="23">
        <f>O26+N26+M26+1</f>
        <v>16142.25</v>
      </c>
      <c r="Q26" s="23">
        <f>L26/P26</f>
        <v>0.41630683837154886</v>
      </c>
      <c r="R26" s="23">
        <f t="shared" si="5"/>
        <v>2.7723338593814411E-3</v>
      </c>
    </row>
    <row r="27" spans="1:18" x14ac:dyDescent="0.25">
      <c r="A27" s="23" t="s">
        <v>363</v>
      </c>
      <c r="B27" s="23" t="s">
        <v>364</v>
      </c>
      <c r="C27" s="23">
        <v>115.3</v>
      </c>
      <c r="D27" s="23">
        <v>2</v>
      </c>
      <c r="E27" s="23">
        <v>2</v>
      </c>
      <c r="F27" s="23">
        <v>1</v>
      </c>
      <c r="G27" s="23">
        <v>24.461484046437718</v>
      </c>
      <c r="H27" s="23">
        <v>4</v>
      </c>
      <c r="I27" s="23">
        <v>5</v>
      </c>
      <c r="J27" s="23">
        <v>0</v>
      </c>
      <c r="K27" s="23">
        <f t="shared" si="3"/>
        <v>26.461484046437718</v>
      </c>
      <c r="L27" s="23">
        <f t="shared" si="4"/>
        <v>3051.0091105542688</v>
      </c>
      <c r="M27" s="23">
        <v>0</v>
      </c>
      <c r="N27" s="23">
        <v>0</v>
      </c>
      <c r="O27" s="23">
        <v>12441.86</v>
      </c>
      <c r="P27" s="23">
        <f>O27+N27+M27+1</f>
        <v>12442.86</v>
      </c>
      <c r="Q27" s="23">
        <f>L27/P27</f>
        <v>0.24520159437253725</v>
      </c>
      <c r="R27" s="23">
        <f t="shared" si="5"/>
        <v>1.6328837765729968E-3</v>
      </c>
    </row>
    <row r="28" spans="1:18" x14ac:dyDescent="0.25">
      <c r="A28" s="23" t="s">
        <v>341</v>
      </c>
      <c r="B28" s="23" t="s">
        <v>342</v>
      </c>
      <c r="C28" s="23">
        <v>648.4</v>
      </c>
      <c r="D28" s="23">
        <v>2</v>
      </c>
      <c r="E28" s="23">
        <v>1</v>
      </c>
      <c r="F28" s="23">
        <v>1</v>
      </c>
      <c r="G28" s="23">
        <v>7.8457245779196221</v>
      </c>
      <c r="H28" s="23">
        <v>2</v>
      </c>
      <c r="I28" s="23">
        <v>4</v>
      </c>
      <c r="J28" s="23">
        <v>0</v>
      </c>
      <c r="K28" s="23">
        <f t="shared" si="3"/>
        <v>15.845724577919622</v>
      </c>
      <c r="L28" s="23">
        <f t="shared" si="4"/>
        <v>10274.367816323083</v>
      </c>
      <c r="M28" s="23">
        <v>1</v>
      </c>
      <c r="N28" s="23">
        <v>0</v>
      </c>
      <c r="O28" s="23">
        <v>14448.03</v>
      </c>
      <c r="P28" s="23">
        <f>O28+N28+M28+1</f>
        <v>14450.03</v>
      </c>
      <c r="Q28" s="23">
        <f>L28/P28</f>
        <v>0.71102743844290173</v>
      </c>
      <c r="R28" s="23">
        <f t="shared" si="5"/>
        <v>4.7349821354249113E-3</v>
      </c>
    </row>
    <row r="29" spans="1:18" x14ac:dyDescent="0.25">
      <c r="A29" s="23" t="s">
        <v>139</v>
      </c>
      <c r="B29" s="23" t="s">
        <v>140</v>
      </c>
      <c r="C29" s="23">
        <v>1363.6</v>
      </c>
      <c r="D29" s="23">
        <v>1</v>
      </c>
      <c r="E29" s="23">
        <v>1</v>
      </c>
      <c r="F29" s="23">
        <v>1</v>
      </c>
      <c r="G29" s="23">
        <v>73.000482617333446</v>
      </c>
      <c r="H29" s="23">
        <v>0</v>
      </c>
      <c r="I29" s="23">
        <v>3</v>
      </c>
      <c r="J29" s="23">
        <v>0</v>
      </c>
      <c r="K29" s="23">
        <f t="shared" si="3"/>
        <v>85.000482617333446</v>
      </c>
      <c r="L29" s="23">
        <f t="shared" si="4"/>
        <v>115906.65809699587</v>
      </c>
      <c r="M29" s="23">
        <v>0</v>
      </c>
      <c r="N29" s="23">
        <v>0</v>
      </c>
      <c r="O29" s="23">
        <v>17648.86</v>
      </c>
      <c r="P29" s="23">
        <f>O29+N29+M29+1</f>
        <v>17649.86</v>
      </c>
      <c r="Q29" s="23">
        <f>L29/P29</f>
        <v>6.5670015567826523</v>
      </c>
      <c r="R29" s="23">
        <f t="shared" si="5"/>
        <v>4.373197625504921E-2</v>
      </c>
    </row>
    <row r="30" spans="1:18" x14ac:dyDescent="0.25">
      <c r="A30" s="23" t="s">
        <v>361</v>
      </c>
      <c r="B30" s="23" t="s">
        <v>362</v>
      </c>
      <c r="C30" s="23">
        <v>256.89999999999998</v>
      </c>
      <c r="D30" s="23">
        <v>1</v>
      </c>
      <c r="E30" s="23">
        <v>1</v>
      </c>
      <c r="F30" s="23">
        <v>1</v>
      </c>
      <c r="G30" s="23">
        <v>19.998292731238102</v>
      </c>
      <c r="H30" s="23">
        <v>3</v>
      </c>
      <c r="I30" s="23">
        <v>4</v>
      </c>
      <c r="J30" s="23">
        <v>0</v>
      </c>
      <c r="K30" s="23">
        <f t="shared" si="3"/>
        <v>21.998292731238102</v>
      </c>
      <c r="L30" s="23">
        <f t="shared" si="4"/>
        <v>5651.3614026550676</v>
      </c>
      <c r="M30" s="23">
        <v>0</v>
      </c>
      <c r="N30" s="23">
        <v>0</v>
      </c>
      <c r="O30" s="23">
        <v>13906.59</v>
      </c>
      <c r="P30" s="23">
        <f>O30+N30+M30+1</f>
        <v>13907.59</v>
      </c>
      <c r="Q30" s="23">
        <f>L30/P30</f>
        <v>0.40635087766141131</v>
      </c>
      <c r="R30" s="23">
        <f t="shared" si="5"/>
        <v>2.7060336105376981E-3</v>
      </c>
    </row>
    <row r="31" spans="1:18" x14ac:dyDescent="0.25">
      <c r="A31" s="23" t="s">
        <v>173</v>
      </c>
      <c r="B31" s="23" t="s">
        <v>174</v>
      </c>
      <c r="C31" s="23">
        <v>4566.5</v>
      </c>
      <c r="D31" s="23">
        <v>1</v>
      </c>
      <c r="E31" s="23">
        <v>1</v>
      </c>
      <c r="F31" s="23">
        <v>1</v>
      </c>
      <c r="G31" s="23">
        <v>105.73446710710144</v>
      </c>
      <c r="H31" s="23">
        <v>0</v>
      </c>
      <c r="I31" s="23">
        <v>2</v>
      </c>
      <c r="J31" s="23">
        <v>1</v>
      </c>
      <c r="K31" s="23">
        <f t="shared" si="3"/>
        <v>117.73446710710144</v>
      </c>
      <c r="L31" s="23">
        <f t="shared" si="4"/>
        <v>537634.4440445787</v>
      </c>
      <c r="M31" s="23">
        <v>0</v>
      </c>
      <c r="N31" s="23">
        <v>0</v>
      </c>
      <c r="O31" s="23">
        <v>11326.56</v>
      </c>
      <c r="P31" s="23">
        <f>O31+N31+M31+1</f>
        <v>11327.56</v>
      </c>
      <c r="Q31" s="23">
        <f>L31/P31</f>
        <v>47.462511259669228</v>
      </c>
      <c r="R31" s="23">
        <f t="shared" si="5"/>
        <v>0.31606957870583574</v>
      </c>
    </row>
    <row r="32" spans="1:18" x14ac:dyDescent="0.25">
      <c r="A32" s="23" t="s">
        <v>197</v>
      </c>
      <c r="B32" s="23" t="s">
        <v>198</v>
      </c>
      <c r="C32" s="23">
        <v>1141.8</v>
      </c>
      <c r="D32" s="23">
        <v>1</v>
      </c>
      <c r="E32" s="23">
        <v>0</v>
      </c>
      <c r="F32" s="23">
        <v>1</v>
      </c>
      <c r="G32" s="23">
        <v>143.09562686346379</v>
      </c>
      <c r="H32" s="23">
        <v>1</v>
      </c>
      <c r="I32" s="23">
        <v>4</v>
      </c>
      <c r="J32" s="23">
        <v>0</v>
      </c>
      <c r="K32" s="23">
        <f t="shared" si="3"/>
        <v>150.09562686346379</v>
      </c>
      <c r="L32" s="23">
        <f t="shared" si="4"/>
        <v>171379.18675270295</v>
      </c>
      <c r="M32" s="23">
        <v>0</v>
      </c>
      <c r="N32" s="23">
        <v>0</v>
      </c>
      <c r="O32" s="23">
        <v>9018.3070000000007</v>
      </c>
      <c r="P32" s="23">
        <f>O32+N32+M32+1</f>
        <v>9019.3070000000007</v>
      </c>
      <c r="Q32" s="23">
        <f>L32/P32</f>
        <v>19.001369700876456</v>
      </c>
      <c r="R32" s="23">
        <f t="shared" si="5"/>
        <v>0.12653681309301434</v>
      </c>
    </row>
    <row r="33" spans="1:18" x14ac:dyDescent="0.25">
      <c r="A33" s="23" t="s">
        <v>245</v>
      </c>
      <c r="B33" s="23" t="s">
        <v>246</v>
      </c>
      <c r="C33" s="23">
        <v>2355.6999999999998</v>
      </c>
      <c r="D33" s="23">
        <v>1</v>
      </c>
      <c r="E33" s="23">
        <v>1</v>
      </c>
      <c r="F33" s="23">
        <v>1</v>
      </c>
      <c r="G33" s="23">
        <v>62.007242352940374</v>
      </c>
      <c r="H33" s="23">
        <v>4</v>
      </c>
      <c r="I33" s="23">
        <v>4</v>
      </c>
      <c r="J33" s="23">
        <v>1</v>
      </c>
      <c r="K33" s="23">
        <f t="shared" si="3"/>
        <v>60.007242352940381</v>
      </c>
      <c r="L33" s="23">
        <f t="shared" si="4"/>
        <v>141359.06081082165</v>
      </c>
      <c r="M33" s="23">
        <v>0</v>
      </c>
      <c r="N33" s="23">
        <v>0</v>
      </c>
      <c r="O33" s="23">
        <v>14362.09</v>
      </c>
      <c r="P33" s="23">
        <f>O33+N33+M33+1</f>
        <v>14363.09</v>
      </c>
      <c r="Q33" s="23">
        <f>L33/P33</f>
        <v>9.8418279639563391</v>
      </c>
      <c r="R33" s="23">
        <f t="shared" si="5"/>
        <v>6.554019868953459E-2</v>
      </c>
    </row>
    <row r="34" spans="1:18" x14ac:dyDescent="0.25">
      <c r="A34" s="23" t="s">
        <v>313</v>
      </c>
      <c r="B34" s="23" t="s">
        <v>314</v>
      </c>
      <c r="C34" s="23">
        <v>428.8</v>
      </c>
      <c r="D34" s="23">
        <v>3</v>
      </c>
      <c r="E34" s="23">
        <v>1</v>
      </c>
      <c r="F34" s="23">
        <v>1</v>
      </c>
      <c r="G34" s="23">
        <v>20.908002293252526</v>
      </c>
      <c r="H34" s="23">
        <v>1</v>
      </c>
      <c r="I34" s="23">
        <v>4</v>
      </c>
      <c r="J34" s="23">
        <v>0</v>
      </c>
      <c r="K34" s="23">
        <f t="shared" si="3"/>
        <v>34.908002293252522</v>
      </c>
      <c r="L34" s="23">
        <f t="shared" si="4"/>
        <v>14968.551383346681</v>
      </c>
      <c r="M34" s="23">
        <v>0</v>
      </c>
      <c r="N34" s="23">
        <v>0</v>
      </c>
      <c r="O34" s="23">
        <v>10666.36</v>
      </c>
      <c r="P34" s="23">
        <f>O34+N34+M34+1</f>
        <v>10667.36</v>
      </c>
      <c r="Q34" s="23">
        <f>L34/P34</f>
        <v>1.4032104835073234</v>
      </c>
      <c r="R34" s="23">
        <f t="shared" si="5"/>
        <v>9.3444728183744805E-3</v>
      </c>
    </row>
    <row r="35" spans="1:18" x14ac:dyDescent="0.25">
      <c r="A35" s="23" t="s">
        <v>309</v>
      </c>
      <c r="B35" s="23" t="s">
        <v>310</v>
      </c>
      <c r="C35" s="23">
        <v>927.3</v>
      </c>
      <c r="D35" s="23">
        <v>1</v>
      </c>
      <c r="E35" s="23">
        <v>1</v>
      </c>
      <c r="F35" s="23">
        <v>1</v>
      </c>
      <c r="G35" s="23">
        <v>-14.361150478132</v>
      </c>
      <c r="H35" s="23">
        <v>2</v>
      </c>
      <c r="I35" s="23">
        <v>5</v>
      </c>
      <c r="J35" s="23">
        <v>0</v>
      </c>
      <c r="K35" s="23">
        <f t="shared" si="3"/>
        <v>-10.361150478132</v>
      </c>
      <c r="L35" s="23">
        <f t="shared" si="4"/>
        <v>-9607.8948383718034</v>
      </c>
      <c r="M35" s="23">
        <v>0</v>
      </c>
      <c r="N35" s="23">
        <v>0</v>
      </c>
      <c r="O35" s="23">
        <v>13516.93</v>
      </c>
      <c r="P35" s="23">
        <f>O35+N35+M35+1</f>
        <v>13517.93</v>
      </c>
      <c r="Q35" s="23">
        <f>L35/P35</f>
        <v>-0.71075193009372017</v>
      </c>
      <c r="R35" s="23">
        <f t="shared" si="5"/>
        <v>-4.7331474282940704E-3</v>
      </c>
    </row>
    <row r="36" spans="1:18" x14ac:dyDescent="0.25">
      <c r="A36" s="23" t="s">
        <v>215</v>
      </c>
      <c r="B36" s="23" t="s">
        <v>216</v>
      </c>
      <c r="C36" s="23">
        <v>4145.6000000000004</v>
      </c>
      <c r="D36" s="23">
        <v>1</v>
      </c>
      <c r="E36" s="23">
        <v>1</v>
      </c>
      <c r="F36" s="23">
        <v>1</v>
      </c>
      <c r="G36" s="23">
        <v>54.608155550126014</v>
      </c>
      <c r="H36" s="23">
        <v>0</v>
      </c>
      <c r="I36" s="23">
        <v>3</v>
      </c>
      <c r="J36" s="23">
        <v>1</v>
      </c>
      <c r="K36" s="23">
        <f t="shared" si="3"/>
        <v>65.608155550126014</v>
      </c>
      <c r="L36" s="23">
        <f t="shared" si="4"/>
        <v>271985.16964860243</v>
      </c>
      <c r="M36" s="23">
        <v>0</v>
      </c>
      <c r="N36" s="23">
        <v>0</v>
      </c>
      <c r="O36" s="23">
        <v>13975.59</v>
      </c>
      <c r="P36" s="23">
        <f>O36+N36+M36+1</f>
        <v>13976.59</v>
      </c>
      <c r="Q36" s="23">
        <f>L36/P36</f>
        <v>19.460052104884127</v>
      </c>
      <c r="R36" s="23">
        <f t="shared" si="5"/>
        <v>0.12959134076857953</v>
      </c>
    </row>
    <row r="37" spans="1:18" x14ac:dyDescent="0.25">
      <c r="A37" s="23" t="s">
        <v>311</v>
      </c>
      <c r="B37" s="23" t="s">
        <v>312</v>
      </c>
      <c r="C37" s="23">
        <v>718.5</v>
      </c>
      <c r="D37" s="23">
        <v>1</v>
      </c>
      <c r="E37" s="23">
        <v>1</v>
      </c>
      <c r="F37" s="23">
        <v>1</v>
      </c>
      <c r="G37" s="23">
        <v>21.86413399049156</v>
      </c>
      <c r="H37" s="23">
        <v>3</v>
      </c>
      <c r="I37" s="23">
        <v>4</v>
      </c>
      <c r="J37" s="23">
        <v>0</v>
      </c>
      <c r="K37" s="23">
        <f t="shared" si="3"/>
        <v>23.86413399049156</v>
      </c>
      <c r="L37" s="23">
        <f t="shared" si="4"/>
        <v>17146.380272168186</v>
      </c>
      <c r="M37" s="23">
        <v>0</v>
      </c>
      <c r="N37" s="23">
        <v>0</v>
      </c>
      <c r="O37" s="23">
        <v>15925.08</v>
      </c>
      <c r="P37" s="23">
        <f>O37+N37+M37+1</f>
        <v>15926.08</v>
      </c>
      <c r="Q37" s="23">
        <f>L37/P37</f>
        <v>1.076622764181028</v>
      </c>
      <c r="R37" s="23">
        <f t="shared" si="5"/>
        <v>7.1696101716591165E-3</v>
      </c>
    </row>
    <row r="38" spans="1:18" x14ac:dyDescent="0.25">
      <c r="A38" s="23" t="s">
        <v>115</v>
      </c>
      <c r="B38" s="23" t="s">
        <v>116</v>
      </c>
      <c r="C38" s="23">
        <v>15988.3</v>
      </c>
      <c r="D38" s="23">
        <v>2</v>
      </c>
      <c r="E38" s="23">
        <v>1</v>
      </c>
      <c r="F38" s="23">
        <v>1</v>
      </c>
      <c r="G38" s="23">
        <v>280.63619990946165</v>
      </c>
      <c r="H38" s="23">
        <v>0</v>
      </c>
      <c r="I38" s="23">
        <v>2</v>
      </c>
      <c r="J38" s="23">
        <v>1</v>
      </c>
      <c r="K38" s="23">
        <f t="shared" si="3"/>
        <v>295.63619990946165</v>
      </c>
      <c r="L38" s="23">
        <f t="shared" si="4"/>
        <v>4726720.2550124452</v>
      </c>
      <c r="M38" s="23">
        <v>0</v>
      </c>
      <c r="N38" s="23">
        <v>0</v>
      </c>
      <c r="O38" s="23">
        <v>14305.42</v>
      </c>
      <c r="P38" s="23">
        <f>O38+N38+M38+1</f>
        <v>14306.42</v>
      </c>
      <c r="Q38" s="23">
        <f>L38/P38</f>
        <v>330.39154834070615</v>
      </c>
      <c r="R38" s="23">
        <f t="shared" si="5"/>
        <v>2.2001936838253915</v>
      </c>
    </row>
    <row r="39" spans="1:18" x14ac:dyDescent="0.25">
      <c r="A39" s="23" t="s">
        <v>183</v>
      </c>
      <c r="B39" s="23" t="s">
        <v>184</v>
      </c>
      <c r="C39" s="23">
        <v>8011.9</v>
      </c>
      <c r="D39" s="23">
        <v>1</v>
      </c>
      <c r="E39" s="23">
        <v>1</v>
      </c>
      <c r="F39" s="23">
        <v>1</v>
      </c>
      <c r="G39" s="23">
        <v>61.050296201234779</v>
      </c>
      <c r="H39" s="23">
        <v>0</v>
      </c>
      <c r="I39" s="23">
        <v>3</v>
      </c>
      <c r="J39" s="23">
        <v>1</v>
      </c>
      <c r="K39" s="23">
        <f t="shared" si="3"/>
        <v>72.050296201234772</v>
      </c>
      <c r="L39" s="23">
        <f t="shared" si="4"/>
        <v>577259.76813467289</v>
      </c>
      <c r="M39" s="23">
        <v>0</v>
      </c>
      <c r="N39" s="23">
        <v>0</v>
      </c>
      <c r="O39" s="23">
        <v>16054.59</v>
      </c>
      <c r="P39" s="23">
        <f>O39+N39+M39+1</f>
        <v>16055.59</v>
      </c>
      <c r="Q39" s="23">
        <f>L39/P39</f>
        <v>35.953818460403689</v>
      </c>
      <c r="R39" s="23">
        <f t="shared" si="5"/>
        <v>0.23942914001059729</v>
      </c>
    </row>
    <row r="40" spans="1:18" x14ac:dyDescent="0.25">
      <c r="A40" s="23" t="s">
        <v>99</v>
      </c>
      <c r="B40" s="23" t="s">
        <v>100</v>
      </c>
      <c r="C40" s="23">
        <v>33228.699999999997</v>
      </c>
      <c r="D40" s="23">
        <v>1</v>
      </c>
      <c r="E40" s="23">
        <v>0</v>
      </c>
      <c r="F40" s="23">
        <v>1</v>
      </c>
      <c r="G40" s="23">
        <v>238.30017722408053</v>
      </c>
      <c r="H40" s="23">
        <v>0</v>
      </c>
      <c r="I40" s="23">
        <v>1</v>
      </c>
      <c r="J40" s="23">
        <v>1</v>
      </c>
      <c r="K40" s="23">
        <f t="shared" si="3"/>
        <v>250.30017722408053</v>
      </c>
      <c r="L40" s="23">
        <f t="shared" si="4"/>
        <v>8317149.4989258042</v>
      </c>
      <c r="M40" s="23">
        <v>0</v>
      </c>
      <c r="N40" s="23">
        <v>0</v>
      </c>
      <c r="O40" s="23">
        <v>16052.43</v>
      </c>
      <c r="P40" s="23">
        <f>O40+N40+M40+1</f>
        <v>16053.43</v>
      </c>
      <c r="Q40" s="23">
        <f>L40/P40</f>
        <v>518.09174107501042</v>
      </c>
      <c r="R40" s="23">
        <f t="shared" si="5"/>
        <v>3.4501553749790506</v>
      </c>
    </row>
    <row r="41" spans="1:18" x14ac:dyDescent="0.25">
      <c r="A41" s="23" t="s">
        <v>291</v>
      </c>
      <c r="B41" s="23" t="s">
        <v>292</v>
      </c>
      <c r="C41" s="23">
        <v>793</v>
      </c>
      <c r="D41" s="23">
        <v>1</v>
      </c>
      <c r="E41" s="23">
        <v>1</v>
      </c>
      <c r="F41" s="23">
        <v>1</v>
      </c>
      <c r="G41" s="23">
        <v>28.274942159775112</v>
      </c>
      <c r="H41" s="23">
        <v>2</v>
      </c>
      <c r="I41" s="23">
        <v>4</v>
      </c>
      <c r="J41" s="23">
        <v>0</v>
      </c>
      <c r="K41" s="23">
        <f t="shared" si="3"/>
        <v>33.274942159775108</v>
      </c>
      <c r="L41" s="23">
        <f t="shared" si="4"/>
        <v>26387.02913270166</v>
      </c>
      <c r="M41" s="23">
        <v>0</v>
      </c>
      <c r="N41" s="23">
        <v>0</v>
      </c>
      <c r="O41" s="23">
        <v>12204.34</v>
      </c>
      <c r="P41" s="23">
        <f>O41+N41+M41+1</f>
        <v>12205.34</v>
      </c>
      <c r="Q41" s="23">
        <f>L41/P41</f>
        <v>2.1619249552000732</v>
      </c>
      <c r="R41" s="23">
        <f t="shared" si="5"/>
        <v>1.4397019703514148E-2</v>
      </c>
    </row>
    <row r="42" spans="1:18" x14ac:dyDescent="0.25">
      <c r="A42" s="23" t="s">
        <v>213</v>
      </c>
      <c r="B42" s="23" t="s">
        <v>214</v>
      </c>
      <c r="C42" s="23">
        <v>4837.6000000000004</v>
      </c>
      <c r="D42" s="23">
        <v>1</v>
      </c>
      <c r="E42" s="23">
        <v>1</v>
      </c>
      <c r="F42" s="23">
        <v>1</v>
      </c>
      <c r="G42" s="23">
        <v>46.889080178173721</v>
      </c>
      <c r="H42" s="23">
        <v>2</v>
      </c>
      <c r="I42" s="23">
        <v>3</v>
      </c>
      <c r="J42" s="23">
        <v>1</v>
      </c>
      <c r="K42" s="23">
        <f t="shared" si="3"/>
        <v>51.889080178173721</v>
      </c>
      <c r="L42" s="23">
        <f t="shared" si="4"/>
        <v>251018.6142699332</v>
      </c>
      <c r="M42" s="23">
        <v>1</v>
      </c>
      <c r="N42" s="23">
        <v>0</v>
      </c>
      <c r="O42" s="23">
        <v>16268.13</v>
      </c>
      <c r="P42" s="23">
        <f>O42+N42+M42+1</f>
        <v>16270.13</v>
      </c>
      <c r="Q42" s="23">
        <f>L42/P42</f>
        <v>15.428187375880414</v>
      </c>
      <c r="R42" s="23">
        <f t="shared" si="5"/>
        <v>0.10274173352122792</v>
      </c>
    </row>
    <row r="43" spans="1:18" x14ac:dyDescent="0.25">
      <c r="A43" s="23" t="s">
        <v>237</v>
      </c>
      <c r="B43" s="23" t="s">
        <v>238</v>
      </c>
      <c r="C43" s="23">
        <v>2862.4</v>
      </c>
      <c r="D43" s="23">
        <v>1</v>
      </c>
      <c r="E43" s="23">
        <v>1</v>
      </c>
      <c r="F43" s="23">
        <v>1</v>
      </c>
      <c r="G43" s="23">
        <v>42.266675985037018</v>
      </c>
      <c r="H43" s="23">
        <v>0</v>
      </c>
      <c r="I43" s="23">
        <v>4</v>
      </c>
      <c r="J43" s="23">
        <v>0</v>
      </c>
      <c r="K43" s="23">
        <f t="shared" si="3"/>
        <v>53.266675985037018</v>
      </c>
      <c r="L43" s="23">
        <f t="shared" si="4"/>
        <v>152470.53333956996</v>
      </c>
      <c r="M43" s="23">
        <v>0</v>
      </c>
      <c r="N43" s="23">
        <v>0</v>
      </c>
      <c r="O43" s="23">
        <v>15779.06</v>
      </c>
      <c r="P43" s="23">
        <f>O43+N43+M43+1</f>
        <v>15780.06</v>
      </c>
      <c r="Q43" s="23">
        <f>L43/P43</f>
        <v>9.6622277316797245</v>
      </c>
      <c r="R43" s="23">
        <f t="shared" si="5"/>
        <v>6.4344177487863016E-2</v>
      </c>
    </row>
    <row r="44" spans="1:18" x14ac:dyDescent="0.25">
      <c r="A44" s="23" t="s">
        <v>279</v>
      </c>
      <c r="B44" s="23" t="s">
        <v>280</v>
      </c>
      <c r="C44" s="23">
        <v>2184</v>
      </c>
      <c r="D44" s="23">
        <v>1</v>
      </c>
      <c r="E44" s="23">
        <v>2</v>
      </c>
      <c r="F44" s="23">
        <v>1</v>
      </c>
      <c r="G44" s="23">
        <v>17.419491649398239</v>
      </c>
      <c r="H44" s="23">
        <v>2</v>
      </c>
      <c r="I44" s="23">
        <v>4</v>
      </c>
      <c r="J44" s="23">
        <v>0</v>
      </c>
      <c r="K44" s="23">
        <f t="shared" si="3"/>
        <v>23.419491649398239</v>
      </c>
      <c r="L44" s="23">
        <f t="shared" si="4"/>
        <v>51148.169762285754</v>
      </c>
      <c r="M44" s="23">
        <v>0</v>
      </c>
      <c r="N44" s="23">
        <v>0</v>
      </c>
      <c r="O44" s="23">
        <v>13712.48</v>
      </c>
      <c r="P44" s="23">
        <f>O44+N44+M44+1</f>
        <v>13713.48</v>
      </c>
      <c r="Q44" s="23">
        <f>L44/P44</f>
        <v>3.7297731693403686</v>
      </c>
      <c r="R44" s="23">
        <f t="shared" si="5"/>
        <v>2.4837873155343779E-2</v>
      </c>
    </row>
    <row r="45" spans="1:18" x14ac:dyDescent="0.25">
      <c r="A45" s="23" t="s">
        <v>235</v>
      </c>
      <c r="B45" s="23" t="s">
        <v>236</v>
      </c>
      <c r="C45" s="23">
        <v>1238.9000000000001</v>
      </c>
      <c r="D45" s="23">
        <v>1</v>
      </c>
      <c r="E45" s="23">
        <v>2</v>
      </c>
      <c r="F45" s="23">
        <v>1</v>
      </c>
      <c r="G45" s="23">
        <v>75.114546106889264</v>
      </c>
      <c r="H45" s="23">
        <v>4</v>
      </c>
      <c r="I45" s="23">
        <v>4</v>
      </c>
      <c r="J45" s="23">
        <v>1</v>
      </c>
      <c r="K45" s="23">
        <f t="shared" si="3"/>
        <v>74.114546106889264</v>
      </c>
      <c r="L45" s="23">
        <f t="shared" si="4"/>
        <v>91820.511171825114</v>
      </c>
      <c r="M45" s="23">
        <v>0</v>
      </c>
      <c r="N45" s="23">
        <v>0</v>
      </c>
      <c r="O45" s="23">
        <v>14279.4</v>
      </c>
      <c r="P45" s="23">
        <f>O45+N45+M45+1</f>
        <v>14280.4</v>
      </c>
      <c r="Q45" s="23">
        <f>L45/P45</f>
        <v>6.4298276779239458</v>
      </c>
      <c r="R45" s="23">
        <f t="shared" si="5"/>
        <v>4.2818487083287698E-2</v>
      </c>
    </row>
    <row r="46" spans="1:18" x14ac:dyDescent="0.25">
      <c r="A46" s="23" t="s">
        <v>157</v>
      </c>
      <c r="B46" s="23" t="s">
        <v>158</v>
      </c>
      <c r="C46" s="23">
        <v>2259.1</v>
      </c>
      <c r="D46" s="23">
        <v>2</v>
      </c>
      <c r="E46" s="23">
        <v>1</v>
      </c>
      <c r="F46" s="23">
        <v>1</v>
      </c>
      <c r="G46" s="23">
        <v>140.1195425230359</v>
      </c>
      <c r="H46" s="23">
        <v>0</v>
      </c>
      <c r="I46" s="23">
        <v>5</v>
      </c>
      <c r="J46" s="23">
        <v>1</v>
      </c>
      <c r="K46" s="23">
        <f t="shared" si="3"/>
        <v>152.1195425230359</v>
      </c>
      <c r="L46" s="23">
        <f t="shared" si="4"/>
        <v>343653.25851379038</v>
      </c>
      <c r="M46" s="23">
        <v>1</v>
      </c>
      <c r="N46" s="23">
        <v>0</v>
      </c>
      <c r="O46" s="23">
        <v>3460.569</v>
      </c>
      <c r="P46" s="23">
        <f>O46+N46+M46+1</f>
        <v>3462.569</v>
      </c>
      <c r="Q46" s="23">
        <f>L46/P46</f>
        <v>99.248060764649139</v>
      </c>
      <c r="R46" s="23">
        <f t="shared" si="5"/>
        <v>0.66092779165500171</v>
      </c>
    </row>
    <row r="47" spans="1:18" x14ac:dyDescent="0.25">
      <c r="A47" s="23" t="s">
        <v>125</v>
      </c>
      <c r="B47" s="23" t="s">
        <v>126</v>
      </c>
      <c r="C47" s="23">
        <v>26834</v>
      </c>
      <c r="D47" s="23">
        <v>1</v>
      </c>
      <c r="E47" s="23">
        <v>0</v>
      </c>
      <c r="F47" s="23">
        <v>1</v>
      </c>
      <c r="G47" s="23">
        <v>135.92794524634175</v>
      </c>
      <c r="H47" s="23">
        <v>0</v>
      </c>
      <c r="I47" s="23">
        <v>1</v>
      </c>
      <c r="J47" s="23">
        <v>1</v>
      </c>
      <c r="K47" s="23">
        <f t="shared" si="3"/>
        <v>147.92794524634175</v>
      </c>
      <c r="L47" s="23">
        <f t="shared" si="4"/>
        <v>3969498.4827403347</v>
      </c>
      <c r="M47" s="23">
        <v>0</v>
      </c>
      <c r="N47" s="23">
        <v>0</v>
      </c>
      <c r="O47" s="23">
        <v>15227.52</v>
      </c>
      <c r="P47" s="23">
        <f>O47+N47+M47+1</f>
        <v>15228.52</v>
      </c>
      <c r="Q47" s="23">
        <f>L47/P47</f>
        <v>260.6621314967137</v>
      </c>
      <c r="R47" s="23">
        <f t="shared" si="5"/>
        <v>1.7358409384616624</v>
      </c>
    </row>
    <row r="48" spans="1:18" x14ac:dyDescent="0.25">
      <c r="A48" s="23" t="s">
        <v>123</v>
      </c>
      <c r="B48" s="23" t="s">
        <v>124</v>
      </c>
      <c r="C48" s="23">
        <v>24275.200000000001</v>
      </c>
      <c r="D48" s="23">
        <v>1</v>
      </c>
      <c r="E48" s="23">
        <v>0</v>
      </c>
      <c r="F48" s="23">
        <v>1</v>
      </c>
      <c r="G48" s="23">
        <v>140.38190485178831</v>
      </c>
      <c r="H48" s="23">
        <v>0</v>
      </c>
      <c r="I48" s="23">
        <v>2</v>
      </c>
      <c r="J48" s="23">
        <v>1</v>
      </c>
      <c r="K48" s="23">
        <f t="shared" si="3"/>
        <v>151.38190485178831</v>
      </c>
      <c r="L48" s="23">
        <f t="shared" si="4"/>
        <v>3674826.0166581315</v>
      </c>
      <c r="M48" s="23">
        <v>0</v>
      </c>
      <c r="N48" s="23">
        <v>0</v>
      </c>
      <c r="O48" s="23">
        <v>16938.09</v>
      </c>
      <c r="P48" s="23">
        <f>O48+N48+M48+1</f>
        <v>16939.09</v>
      </c>
      <c r="Q48" s="23">
        <f>L48/P48</f>
        <v>216.94353218845472</v>
      </c>
      <c r="R48" s="23">
        <f t="shared" si="5"/>
        <v>1.4447033880406326</v>
      </c>
    </row>
    <row r="49" spans="1:18" x14ac:dyDescent="0.25">
      <c r="A49" s="23" t="s">
        <v>329</v>
      </c>
      <c r="B49" s="23" t="s">
        <v>330</v>
      </c>
      <c r="C49" s="23">
        <v>442.2</v>
      </c>
      <c r="D49" s="23">
        <v>2</v>
      </c>
      <c r="E49" s="23">
        <v>1</v>
      </c>
      <c r="F49" s="23">
        <v>1</v>
      </c>
      <c r="G49" s="23">
        <v>31.172776693552223</v>
      </c>
      <c r="H49" s="23">
        <v>0</v>
      </c>
      <c r="I49" s="23">
        <v>4</v>
      </c>
      <c r="J49" s="23">
        <v>0</v>
      </c>
      <c r="K49" s="23">
        <f t="shared" si="3"/>
        <v>45.172776693552223</v>
      </c>
      <c r="L49" s="23">
        <f t="shared" si="4"/>
        <v>19975.401853888794</v>
      </c>
      <c r="M49" s="23">
        <v>1</v>
      </c>
      <c r="N49" s="23">
        <v>0</v>
      </c>
      <c r="O49" s="23">
        <v>17216.169999999998</v>
      </c>
      <c r="P49" s="23">
        <f>O49+N49+M49+1</f>
        <v>17218.169999999998</v>
      </c>
      <c r="Q49" s="23">
        <f>L49/P49</f>
        <v>1.1601350116701599</v>
      </c>
      <c r="R49" s="23">
        <f t="shared" si="5"/>
        <v>7.7257476405818122E-3</v>
      </c>
    </row>
    <row r="50" spans="1:18" x14ac:dyDescent="0.25">
      <c r="A50" s="23" t="s">
        <v>307</v>
      </c>
      <c r="B50" s="23" t="s">
        <v>308</v>
      </c>
      <c r="C50" s="23">
        <v>779.4</v>
      </c>
      <c r="D50" s="23">
        <v>1</v>
      </c>
      <c r="E50" s="23">
        <v>1</v>
      </c>
      <c r="F50" s="23">
        <v>1</v>
      </c>
      <c r="G50" s="23">
        <v>32.932787566446677</v>
      </c>
      <c r="H50" s="23">
        <v>2</v>
      </c>
      <c r="I50" s="23">
        <v>4</v>
      </c>
      <c r="J50" s="23">
        <v>0</v>
      </c>
      <c r="K50" s="23">
        <f t="shared" si="3"/>
        <v>37.932787566446677</v>
      </c>
      <c r="L50" s="23">
        <f t="shared" si="4"/>
        <v>29564.814629288539</v>
      </c>
      <c r="M50" s="23">
        <v>0</v>
      </c>
      <c r="N50" s="23">
        <v>0</v>
      </c>
      <c r="O50" s="23">
        <v>13618.09</v>
      </c>
      <c r="P50" s="23">
        <f>O50+N50+M50+1</f>
        <v>13619.09</v>
      </c>
      <c r="Q50" s="23">
        <f>L50/P50</f>
        <v>2.1708362768208844</v>
      </c>
      <c r="R50" s="23">
        <f t="shared" si="5"/>
        <v>1.4456363332741693E-2</v>
      </c>
    </row>
    <row r="51" spans="1:18" x14ac:dyDescent="0.25">
      <c r="A51" s="23" t="s">
        <v>113</v>
      </c>
      <c r="B51" s="23" t="s">
        <v>114</v>
      </c>
      <c r="C51" s="23">
        <v>25170.799999999999</v>
      </c>
      <c r="D51" s="23">
        <v>1</v>
      </c>
      <c r="E51" s="23">
        <v>0</v>
      </c>
      <c r="F51" s="23">
        <v>1</v>
      </c>
      <c r="G51" s="23">
        <v>128.64026768050931</v>
      </c>
      <c r="H51" s="23">
        <v>0</v>
      </c>
      <c r="I51" s="23">
        <v>1</v>
      </c>
      <c r="J51" s="23">
        <v>1</v>
      </c>
      <c r="K51" s="23">
        <f t="shared" si="3"/>
        <v>140.64026768050931</v>
      </c>
      <c r="L51" s="23">
        <f t="shared" si="4"/>
        <v>3540028.0497325636</v>
      </c>
      <c r="M51" s="23">
        <v>0</v>
      </c>
      <c r="N51" s="23">
        <v>0</v>
      </c>
      <c r="O51" s="23">
        <v>16082.09</v>
      </c>
      <c r="P51" s="23">
        <f>O51+N51+M51+1</f>
        <v>16083.09</v>
      </c>
      <c r="Q51" s="23">
        <f>L51/P51</f>
        <v>220.10870110983421</v>
      </c>
      <c r="R51" s="23">
        <f t="shared" si="5"/>
        <v>1.4657813626560066</v>
      </c>
    </row>
    <row r="52" spans="1:18" x14ac:dyDescent="0.25">
      <c r="A52" s="23" t="s">
        <v>323</v>
      </c>
      <c r="B52" s="23" t="s">
        <v>324</v>
      </c>
      <c r="C52" s="23">
        <v>311.60000000000002</v>
      </c>
      <c r="D52" s="23">
        <v>2</v>
      </c>
      <c r="E52" s="23">
        <v>2</v>
      </c>
      <c r="F52" s="23">
        <v>1</v>
      </c>
      <c r="G52" s="23">
        <v>28.700353129904837</v>
      </c>
      <c r="H52" s="23">
        <v>1</v>
      </c>
      <c r="I52" s="23">
        <v>4</v>
      </c>
      <c r="J52" s="23">
        <v>1</v>
      </c>
      <c r="K52" s="23">
        <f t="shared" si="3"/>
        <v>39.70035312990484</v>
      </c>
      <c r="L52" s="23">
        <f t="shared" si="4"/>
        <v>12370.630035278349</v>
      </c>
      <c r="M52" s="23">
        <v>1</v>
      </c>
      <c r="N52" s="23">
        <v>0</v>
      </c>
      <c r="O52" s="23">
        <v>15472.97</v>
      </c>
      <c r="P52" s="23">
        <f>O52+N52+M52+1</f>
        <v>15474.97</v>
      </c>
      <c r="Q52" s="23">
        <f>L52/P52</f>
        <v>0.79939605926721347</v>
      </c>
      <c r="R52" s="23">
        <f t="shared" si="5"/>
        <v>5.3234599047942222E-3</v>
      </c>
    </row>
    <row r="53" spans="1:18" x14ac:dyDescent="0.25">
      <c r="A53" s="23" t="s">
        <v>147</v>
      </c>
      <c r="B53" s="23" t="s">
        <v>148</v>
      </c>
      <c r="C53" s="23">
        <v>13903.7</v>
      </c>
      <c r="D53" s="23">
        <v>1</v>
      </c>
      <c r="E53" s="23">
        <v>1</v>
      </c>
      <c r="F53" s="23">
        <v>1</v>
      </c>
      <c r="G53" s="23">
        <v>115.70982727613497</v>
      </c>
      <c r="H53" s="23">
        <v>0</v>
      </c>
      <c r="I53" s="23">
        <v>3</v>
      </c>
      <c r="J53" s="23">
        <v>1</v>
      </c>
      <c r="K53" s="23">
        <f t="shared" si="3"/>
        <v>126.70982727613497</v>
      </c>
      <c r="L53" s="23">
        <f t="shared" si="4"/>
        <v>1761735.425499198</v>
      </c>
      <c r="M53" s="23">
        <v>0</v>
      </c>
      <c r="N53" s="23">
        <v>0</v>
      </c>
      <c r="O53" s="23">
        <v>15219.61</v>
      </c>
      <c r="P53" s="23">
        <f>O53+N53+M53+1</f>
        <v>15220.61</v>
      </c>
      <c r="Q53" s="23">
        <f>L53/P53</f>
        <v>115.74670302301931</v>
      </c>
      <c r="R53" s="23">
        <f t="shared" si="5"/>
        <v>0.77079806125138761</v>
      </c>
    </row>
    <row r="54" spans="1:18" x14ac:dyDescent="0.25">
      <c r="A54" s="23" t="s">
        <v>185</v>
      </c>
      <c r="B54" s="23" t="s">
        <v>186</v>
      </c>
      <c r="C54" s="23">
        <v>5292.2</v>
      </c>
      <c r="D54" s="23">
        <v>2</v>
      </c>
      <c r="E54" s="23">
        <v>2</v>
      </c>
      <c r="F54" s="23">
        <v>1</v>
      </c>
      <c r="G54" s="23">
        <v>87.860395725264169</v>
      </c>
      <c r="H54" s="23">
        <v>0</v>
      </c>
      <c r="I54" s="23">
        <v>2</v>
      </c>
      <c r="J54" s="23">
        <v>0</v>
      </c>
      <c r="K54" s="23">
        <f t="shared" si="3"/>
        <v>104.86039572526417</v>
      </c>
      <c r="L54" s="23">
        <f t="shared" si="4"/>
        <v>554942.18625724304</v>
      </c>
      <c r="M54" s="23">
        <v>1</v>
      </c>
      <c r="N54" s="23">
        <v>0</v>
      </c>
      <c r="O54" s="23">
        <v>15993.04</v>
      </c>
      <c r="P54" s="23">
        <f>O54+N54+M54+1</f>
        <v>15995.04</v>
      </c>
      <c r="Q54" s="23">
        <f>L54/P54</f>
        <v>34.694641980091518</v>
      </c>
      <c r="R54" s="23">
        <f t="shared" si="5"/>
        <v>0.23104384034806658</v>
      </c>
    </row>
    <row r="55" spans="1:18" x14ac:dyDescent="0.25">
      <c r="A55" s="23" t="s">
        <v>355</v>
      </c>
      <c r="B55" s="23" t="s">
        <v>356</v>
      </c>
      <c r="C55" s="23">
        <v>323.60000000000002</v>
      </c>
      <c r="D55" s="23">
        <v>1</v>
      </c>
      <c r="E55" s="23">
        <v>1</v>
      </c>
      <c r="F55" s="23">
        <v>1</v>
      </c>
      <c r="G55" s="23">
        <v>21.155930530034915</v>
      </c>
      <c r="H55" s="23">
        <v>2</v>
      </c>
      <c r="I55" s="23">
        <v>5</v>
      </c>
      <c r="J55" s="23">
        <v>0</v>
      </c>
      <c r="K55" s="23">
        <f t="shared" si="3"/>
        <v>25.155930530034915</v>
      </c>
      <c r="L55" s="23">
        <f t="shared" si="4"/>
        <v>8140.4591195192988</v>
      </c>
      <c r="M55" s="23">
        <v>0</v>
      </c>
      <c r="N55" s="23">
        <v>0</v>
      </c>
      <c r="O55" s="23">
        <v>16778.009999999998</v>
      </c>
      <c r="P55" s="23">
        <f>O55+N55+M55+1</f>
        <v>16779.009999999998</v>
      </c>
      <c r="Q55" s="23">
        <f>L55/P55</f>
        <v>0.48515729590239826</v>
      </c>
      <c r="R55" s="23">
        <f t="shared" si="5"/>
        <v>3.2308333051107542E-3</v>
      </c>
    </row>
    <row r="56" spans="1:18" x14ac:dyDescent="0.25">
      <c r="A56" s="23" t="s">
        <v>367</v>
      </c>
      <c r="B56" s="23" t="s">
        <v>368</v>
      </c>
      <c r="C56" s="23">
        <v>303</v>
      </c>
      <c r="D56" s="23">
        <v>1</v>
      </c>
      <c r="E56" s="23">
        <v>1</v>
      </c>
      <c r="F56" s="23">
        <v>1</v>
      </c>
      <c r="G56" s="23">
        <v>4.969609929987433</v>
      </c>
      <c r="H56" s="23">
        <v>1</v>
      </c>
      <c r="I56" s="23">
        <v>5</v>
      </c>
      <c r="J56" s="23">
        <v>0</v>
      </c>
      <c r="K56" s="23">
        <f t="shared" si="3"/>
        <v>11.969609929987433</v>
      </c>
      <c r="L56" s="23">
        <f t="shared" si="4"/>
        <v>3626.7918087861922</v>
      </c>
      <c r="M56" s="23">
        <v>0</v>
      </c>
      <c r="N56" s="23">
        <v>0</v>
      </c>
      <c r="O56" s="23">
        <v>17007.96</v>
      </c>
      <c r="P56" s="23">
        <f>O56+N56+M56+1</f>
        <v>17008.96</v>
      </c>
      <c r="Q56" s="23">
        <f>L56/P56</f>
        <v>0.21322831077186333</v>
      </c>
      <c r="R56" s="23">
        <f t="shared" si="5"/>
        <v>1.4199624201319504E-3</v>
      </c>
    </row>
    <row r="57" spans="1:18" x14ac:dyDescent="0.25">
      <c r="A57" s="23" t="s">
        <v>241</v>
      </c>
      <c r="B57" s="23" t="s">
        <v>242</v>
      </c>
      <c r="C57" s="23">
        <v>972.2</v>
      </c>
      <c r="D57" s="23">
        <v>2</v>
      </c>
      <c r="E57" s="23">
        <v>1</v>
      </c>
      <c r="F57" s="23">
        <v>1</v>
      </c>
      <c r="G57" s="23">
        <v>49.058204192063208</v>
      </c>
      <c r="H57" s="23">
        <v>1</v>
      </c>
      <c r="I57" s="23">
        <v>4</v>
      </c>
      <c r="J57" s="23">
        <v>0</v>
      </c>
      <c r="K57" s="23">
        <f t="shared" si="3"/>
        <v>60.058204192063208</v>
      </c>
      <c r="L57" s="23">
        <f t="shared" si="4"/>
        <v>58388.586115523853</v>
      </c>
      <c r="M57" s="23">
        <v>1</v>
      </c>
      <c r="N57" s="23">
        <v>0</v>
      </c>
      <c r="O57" s="23">
        <v>15807.18</v>
      </c>
      <c r="P57" s="23">
        <f>O57+N57+M57+1</f>
        <v>15809.18</v>
      </c>
      <c r="Q57" s="23">
        <f>L57/P57</f>
        <v>3.6933342599378243</v>
      </c>
      <c r="R57" s="23">
        <f t="shared" si="5"/>
        <v>2.4595213623901137E-2</v>
      </c>
    </row>
    <row r="58" spans="1:18" x14ac:dyDescent="0.25">
      <c r="A58" s="23" t="s">
        <v>319</v>
      </c>
      <c r="B58" s="23" t="s">
        <v>320</v>
      </c>
      <c r="C58" s="23">
        <v>393</v>
      </c>
      <c r="D58" s="23">
        <v>1</v>
      </c>
      <c r="E58" s="23">
        <v>1</v>
      </c>
      <c r="F58" s="23">
        <v>1</v>
      </c>
      <c r="G58" s="23">
        <v>23.995045071868894</v>
      </c>
      <c r="H58" s="23">
        <v>1</v>
      </c>
      <c r="I58" s="23">
        <v>5</v>
      </c>
      <c r="J58" s="23">
        <v>0</v>
      </c>
      <c r="K58" s="23">
        <f t="shared" si="3"/>
        <v>30.995045071868894</v>
      </c>
      <c r="L58" s="23">
        <f t="shared" si="4"/>
        <v>12181.052713244475</v>
      </c>
      <c r="M58" s="23">
        <v>0</v>
      </c>
      <c r="N58" s="23">
        <v>0</v>
      </c>
      <c r="O58" s="23">
        <v>15557.99</v>
      </c>
      <c r="P58" s="23">
        <f>O58+N58+M58+1</f>
        <v>15558.99</v>
      </c>
      <c r="Q58" s="23">
        <f>L58/P58</f>
        <v>0.7828948224302783</v>
      </c>
      <c r="R58" s="23">
        <f t="shared" si="5"/>
        <v>5.2135723569853663E-3</v>
      </c>
    </row>
    <row r="59" spans="1:18" x14ac:dyDescent="0.25">
      <c r="A59" s="23" t="s">
        <v>271</v>
      </c>
      <c r="B59" s="23" t="s">
        <v>272</v>
      </c>
      <c r="C59" s="23">
        <v>1196.5999999999999</v>
      </c>
      <c r="D59" s="23">
        <v>1</v>
      </c>
      <c r="E59" s="23">
        <v>1</v>
      </c>
      <c r="F59" s="23">
        <v>1</v>
      </c>
      <c r="G59" s="23">
        <v>53.153771758540735</v>
      </c>
      <c r="H59" s="23">
        <v>1</v>
      </c>
      <c r="I59" s="23">
        <v>4</v>
      </c>
      <c r="J59" s="23">
        <v>1</v>
      </c>
      <c r="K59" s="23">
        <f t="shared" si="3"/>
        <v>60.153771758540735</v>
      </c>
      <c r="L59" s="23">
        <f t="shared" si="4"/>
        <v>71980.003286269843</v>
      </c>
      <c r="M59" s="23">
        <v>0</v>
      </c>
      <c r="N59" s="23">
        <v>0</v>
      </c>
      <c r="O59" s="23">
        <v>13955.25</v>
      </c>
      <c r="P59" s="23">
        <f>O59+N59+M59+1</f>
        <v>13956.25</v>
      </c>
      <c r="Q59" s="23">
        <f>L59/P59</f>
        <v>5.1575461378428908</v>
      </c>
      <c r="R59" s="23">
        <f t="shared" si="5"/>
        <v>3.4345916212172915E-2</v>
      </c>
    </row>
    <row r="60" spans="1:18" x14ac:dyDescent="0.25">
      <c r="A60" s="23" t="s">
        <v>95</v>
      </c>
      <c r="B60" s="23" t="s">
        <v>96</v>
      </c>
      <c r="C60" s="23">
        <v>24665.9</v>
      </c>
      <c r="D60" s="23">
        <v>2</v>
      </c>
      <c r="E60" s="23">
        <v>0</v>
      </c>
      <c r="F60" s="23">
        <v>1</v>
      </c>
      <c r="G60" s="23">
        <v>164.05707571817302</v>
      </c>
      <c r="H60" s="23">
        <v>1</v>
      </c>
      <c r="I60" s="23">
        <v>1</v>
      </c>
      <c r="J60" s="23">
        <v>1</v>
      </c>
      <c r="K60" s="23">
        <f t="shared" si="3"/>
        <v>176.05707571817302</v>
      </c>
      <c r="L60" s="23">
        <f t="shared" si="4"/>
        <v>4342606.2239568839</v>
      </c>
      <c r="M60" s="23">
        <v>1</v>
      </c>
      <c r="N60" s="23">
        <v>0</v>
      </c>
      <c r="O60" s="23">
        <v>7393.6970000000001</v>
      </c>
      <c r="P60" s="23">
        <f>O60+N60+M60+1</f>
        <v>7395.6970000000001</v>
      </c>
      <c r="Q60" s="23">
        <f>L60/P60</f>
        <v>587.18011621580547</v>
      </c>
      <c r="R60" s="23">
        <f t="shared" si="5"/>
        <v>3.9102391978672291</v>
      </c>
    </row>
    <row r="61" spans="1:18" x14ac:dyDescent="0.25">
      <c r="A61" s="23" t="s">
        <v>179</v>
      </c>
      <c r="B61" s="23" t="s">
        <v>180</v>
      </c>
      <c r="C61" s="23">
        <v>6631.4</v>
      </c>
      <c r="D61" s="23">
        <v>1</v>
      </c>
      <c r="E61" s="23">
        <v>2</v>
      </c>
      <c r="F61" s="23">
        <v>1</v>
      </c>
      <c r="G61" s="23">
        <v>80.981626051781092</v>
      </c>
      <c r="H61" s="23">
        <v>0</v>
      </c>
      <c r="I61" s="23">
        <v>3</v>
      </c>
      <c r="J61" s="23">
        <v>1</v>
      </c>
      <c r="K61" s="23">
        <f t="shared" si="3"/>
        <v>92.981626051781092</v>
      </c>
      <c r="L61" s="23">
        <f t="shared" si="4"/>
        <v>616598.35499978112</v>
      </c>
      <c r="M61" s="23">
        <v>0</v>
      </c>
      <c r="N61" s="23">
        <v>0</v>
      </c>
      <c r="O61" s="23">
        <v>15733.1</v>
      </c>
      <c r="P61" s="23">
        <f>O61+N61+M61+1</f>
        <v>15734.1</v>
      </c>
      <c r="Q61" s="23">
        <f>L61/P61</f>
        <v>39.188663793911381</v>
      </c>
      <c r="R61" s="23">
        <f t="shared" si="5"/>
        <v>0.26097111439426457</v>
      </c>
    </row>
    <row r="62" spans="1:18" x14ac:dyDescent="0.25">
      <c r="A62" s="23" t="s">
        <v>105</v>
      </c>
      <c r="B62" s="23" t="s">
        <v>106</v>
      </c>
      <c r="C62" s="23">
        <v>31945.1</v>
      </c>
      <c r="D62" s="23">
        <v>1</v>
      </c>
      <c r="E62" s="23">
        <v>0</v>
      </c>
      <c r="F62" s="23">
        <v>1</v>
      </c>
      <c r="G62" s="23">
        <v>287.29836965254651</v>
      </c>
      <c r="H62" s="23">
        <v>0</v>
      </c>
      <c r="I62" s="23">
        <v>1</v>
      </c>
      <c r="J62" s="23">
        <v>1</v>
      </c>
      <c r="K62" s="23">
        <f t="shared" si="3"/>
        <v>299.29836965254651</v>
      </c>
      <c r="L62" s="23">
        <f t="shared" si="4"/>
        <v>9561116.3483875636</v>
      </c>
      <c r="M62" s="23">
        <v>0</v>
      </c>
      <c r="N62" s="23">
        <v>0</v>
      </c>
      <c r="O62" s="23">
        <v>16766.689999999999</v>
      </c>
      <c r="P62" s="23">
        <f>O62+N62+M62+1</f>
        <v>16767.689999999999</v>
      </c>
      <c r="Q62" s="23">
        <f>L62/P62</f>
        <v>570.2107057315327</v>
      </c>
      <c r="R62" s="23">
        <f t="shared" si="5"/>
        <v>3.7972339168506704</v>
      </c>
    </row>
    <row r="63" spans="1:18" x14ac:dyDescent="0.25">
      <c r="A63" s="23" t="s">
        <v>283</v>
      </c>
      <c r="B63" s="23" t="s">
        <v>284</v>
      </c>
      <c r="C63" s="23">
        <v>480.6</v>
      </c>
      <c r="D63" s="23">
        <v>2</v>
      </c>
      <c r="E63" s="23">
        <v>0</v>
      </c>
      <c r="F63" s="23">
        <v>1</v>
      </c>
      <c r="G63" s="23">
        <v>70.149585047971257</v>
      </c>
      <c r="H63" s="23">
        <v>3</v>
      </c>
      <c r="I63" s="23">
        <v>4</v>
      </c>
      <c r="J63" s="23">
        <v>1</v>
      </c>
      <c r="K63" s="23">
        <f t="shared" si="3"/>
        <v>73.149585047971257</v>
      </c>
      <c r="L63" s="23">
        <f t="shared" si="4"/>
        <v>35155.690574054985</v>
      </c>
      <c r="M63" s="23">
        <v>1</v>
      </c>
      <c r="N63" s="23">
        <v>0</v>
      </c>
      <c r="O63" s="23">
        <v>10363.85</v>
      </c>
      <c r="P63" s="23">
        <f>O63+N63+M63+1</f>
        <v>10365.85</v>
      </c>
      <c r="Q63" s="23">
        <f>L63/P63</f>
        <v>3.3914913464940146</v>
      </c>
      <c r="R63" s="23">
        <f t="shared" si="5"/>
        <v>2.2585135354642027E-2</v>
      </c>
    </row>
    <row r="64" spans="1:18" x14ac:dyDescent="0.25">
      <c r="A64" s="23" t="s">
        <v>229</v>
      </c>
      <c r="B64" s="23" t="s">
        <v>230</v>
      </c>
      <c r="C64" s="23">
        <v>900.1</v>
      </c>
      <c r="D64" s="23">
        <v>1</v>
      </c>
      <c r="E64" s="23">
        <v>2</v>
      </c>
      <c r="F64" s="23">
        <v>1</v>
      </c>
      <c r="G64" s="23">
        <v>36.96638678882691</v>
      </c>
      <c r="H64" s="23">
        <v>3</v>
      </c>
      <c r="I64" s="23">
        <v>4</v>
      </c>
      <c r="J64" s="23">
        <v>1</v>
      </c>
      <c r="K64" s="23">
        <f t="shared" si="3"/>
        <v>38.96638678882691</v>
      </c>
      <c r="L64" s="23">
        <f t="shared" si="4"/>
        <v>35073.644748623105</v>
      </c>
      <c r="M64" s="23">
        <v>0</v>
      </c>
      <c r="N64" s="23">
        <v>0</v>
      </c>
      <c r="O64" s="23">
        <v>5410.6559999999999</v>
      </c>
      <c r="P64" s="23">
        <f>O64+N64+M64+1</f>
        <v>5411.6559999999999</v>
      </c>
      <c r="Q64" s="23">
        <f>L64/P64</f>
        <v>6.4811297592868256</v>
      </c>
      <c r="R64" s="23">
        <f t="shared" si="5"/>
        <v>4.3160125711601841E-2</v>
      </c>
    </row>
    <row r="65" spans="1:18" x14ac:dyDescent="0.25">
      <c r="A65" s="23" t="s">
        <v>374</v>
      </c>
      <c r="B65" s="23" t="s">
        <v>375</v>
      </c>
      <c r="C65" s="23">
        <v>1719.7</v>
      </c>
      <c r="D65" s="23">
        <v>4</v>
      </c>
      <c r="E65" s="23">
        <v>4</v>
      </c>
      <c r="F65" s="23">
        <v>1</v>
      </c>
      <c r="G65" s="23">
        <v>-9.6151785638588798</v>
      </c>
      <c r="H65" s="23">
        <v>1</v>
      </c>
      <c r="I65" s="23">
        <v>5</v>
      </c>
      <c r="J65" s="23">
        <v>0</v>
      </c>
      <c r="K65" s="23">
        <f t="shared" si="3"/>
        <v>9.3848214361411202</v>
      </c>
      <c r="L65" s="23">
        <f t="shared" si="4"/>
        <v>16139.077423731886</v>
      </c>
      <c r="M65" s="23">
        <v>0</v>
      </c>
      <c r="N65" s="23">
        <v>0</v>
      </c>
      <c r="O65" s="23">
        <v>12821.57</v>
      </c>
      <c r="P65" s="23">
        <f>O65+N65+M65+1</f>
        <v>12822.57</v>
      </c>
      <c r="Q65" s="23">
        <f>L65/P65</f>
        <v>1.2586460767016197</v>
      </c>
      <c r="R65" s="23">
        <f t="shared" si="5"/>
        <v>8.3817675180806774E-3</v>
      </c>
    </row>
    <row r="66" spans="1:18" x14ac:dyDescent="0.25">
      <c r="A66" s="23" t="s">
        <v>107</v>
      </c>
      <c r="B66" s="23" t="s">
        <v>108</v>
      </c>
      <c r="C66" s="23">
        <v>32354.3</v>
      </c>
      <c r="D66" s="23">
        <v>2</v>
      </c>
      <c r="E66" s="23">
        <v>0</v>
      </c>
      <c r="F66" s="23">
        <v>1</v>
      </c>
      <c r="G66" s="23">
        <v>236.35806655007912</v>
      </c>
      <c r="H66" s="23">
        <v>0</v>
      </c>
      <c r="I66" s="23">
        <v>1</v>
      </c>
      <c r="J66" s="23">
        <v>1</v>
      </c>
      <c r="K66" s="23">
        <f t="shared" si="3"/>
        <v>251.35806655007912</v>
      </c>
      <c r="L66" s="23">
        <f t="shared" si="4"/>
        <v>8132514.2925812248</v>
      </c>
      <c r="M66" s="23">
        <v>1</v>
      </c>
      <c r="N66" s="23">
        <v>0</v>
      </c>
      <c r="O66" s="23">
        <v>17255.5</v>
      </c>
      <c r="P66" s="23">
        <f>O66+N66+M66+1</f>
        <v>17257.5</v>
      </c>
      <c r="Q66" s="23">
        <f>L66/P66</f>
        <v>471.24521469397217</v>
      </c>
      <c r="R66" s="23">
        <f t="shared" si="5"/>
        <v>3.1381878565289996</v>
      </c>
    </row>
    <row r="67" spans="1:18" x14ac:dyDescent="0.25">
      <c r="A67" s="23" t="s">
        <v>149</v>
      </c>
      <c r="B67" s="23" t="s">
        <v>150</v>
      </c>
      <c r="C67" s="23">
        <v>18246</v>
      </c>
      <c r="D67" s="23">
        <v>2</v>
      </c>
      <c r="E67" s="23">
        <v>2</v>
      </c>
      <c r="F67" s="23">
        <v>1</v>
      </c>
      <c r="G67" s="23">
        <v>87.113261586702023</v>
      </c>
      <c r="H67" s="23">
        <v>4</v>
      </c>
      <c r="I67" s="23">
        <v>2</v>
      </c>
      <c r="J67" s="23">
        <v>1</v>
      </c>
      <c r="K67" s="23">
        <f t="shared" si="3"/>
        <v>91.113261586702023</v>
      </c>
      <c r="L67" s="23">
        <f t="shared" si="4"/>
        <v>1662452.5709109651</v>
      </c>
      <c r="M67" s="23">
        <v>1</v>
      </c>
      <c r="N67" s="23">
        <v>0</v>
      </c>
      <c r="O67" s="23">
        <v>14058.72</v>
      </c>
      <c r="P67" s="23">
        <f>O67+N67+M67+1</f>
        <v>14060.72</v>
      </c>
      <c r="Q67" s="23">
        <f>L67/P67</f>
        <v>118.23381526059585</v>
      </c>
      <c r="R67" s="23">
        <f t="shared" si="5"/>
        <v>0.78736061759873632</v>
      </c>
    </row>
    <row r="68" spans="1:18" x14ac:dyDescent="0.25">
      <c r="A68" s="23" t="s">
        <v>127</v>
      </c>
      <c r="B68" s="23" t="s">
        <v>128</v>
      </c>
      <c r="C68" s="23">
        <v>22205.8</v>
      </c>
      <c r="D68" s="23">
        <v>1</v>
      </c>
      <c r="E68" s="23">
        <v>0</v>
      </c>
      <c r="F68" s="23">
        <v>1</v>
      </c>
      <c r="G68" s="23">
        <v>146.21672817633291</v>
      </c>
      <c r="H68" s="23">
        <v>0</v>
      </c>
      <c r="I68" s="23">
        <v>3</v>
      </c>
      <c r="J68" s="23">
        <v>1</v>
      </c>
      <c r="K68" s="23">
        <f t="shared" si="3"/>
        <v>156.21672817633291</v>
      </c>
      <c r="L68" s="23">
        <f t="shared" si="4"/>
        <v>3468917.4225380132</v>
      </c>
      <c r="M68" s="23">
        <v>0</v>
      </c>
      <c r="N68" s="23">
        <v>0</v>
      </c>
      <c r="O68" s="23">
        <v>16232.27</v>
      </c>
      <c r="P68" s="23">
        <f>O68+N68+M68+1</f>
        <v>16233.27</v>
      </c>
      <c r="Q68" s="23">
        <f>L68/P68</f>
        <v>213.69184536067058</v>
      </c>
      <c r="R68" s="23">
        <f t="shared" si="5"/>
        <v>1.4230492602150284</v>
      </c>
    </row>
    <row r="69" spans="1:18" x14ac:dyDescent="0.25">
      <c r="A69" s="23" t="s">
        <v>207</v>
      </c>
      <c r="B69" s="23" t="s">
        <v>208</v>
      </c>
      <c r="C69" s="23">
        <v>3716.3</v>
      </c>
      <c r="D69" s="23">
        <v>2</v>
      </c>
      <c r="E69" s="23">
        <v>1</v>
      </c>
      <c r="F69" s="23">
        <v>1</v>
      </c>
      <c r="G69" s="23">
        <v>60.054856819533875</v>
      </c>
      <c r="H69" s="23">
        <v>1</v>
      </c>
      <c r="I69" s="23">
        <v>4</v>
      </c>
      <c r="J69" s="23">
        <v>0</v>
      </c>
      <c r="K69" s="23">
        <f t="shared" si="3"/>
        <v>71.054856819533882</v>
      </c>
      <c r="L69" s="23">
        <f t="shared" si="4"/>
        <v>264061.16439843376</v>
      </c>
      <c r="M69" s="23">
        <v>1</v>
      </c>
      <c r="N69" s="23">
        <v>0</v>
      </c>
      <c r="O69" s="23">
        <v>15126.16</v>
      </c>
      <c r="P69" s="23">
        <f>O69+N69+M69+1</f>
        <v>15128.16</v>
      </c>
      <c r="Q69" s="23">
        <f>L69/P69</f>
        <v>17.454942597013368</v>
      </c>
      <c r="R69" s="23">
        <f t="shared" si="5"/>
        <v>0.11623861035900464</v>
      </c>
    </row>
    <row r="70" spans="1:18" x14ac:dyDescent="0.25">
      <c r="A70" s="23" t="s">
        <v>91</v>
      </c>
      <c r="B70" s="23" t="s">
        <v>92</v>
      </c>
      <c r="C70" s="23">
        <v>31235.599999999999</v>
      </c>
      <c r="D70" s="23">
        <v>1</v>
      </c>
      <c r="E70" s="23">
        <v>0</v>
      </c>
      <c r="F70" s="23">
        <v>1</v>
      </c>
      <c r="G70" s="23">
        <v>330.89040306368804</v>
      </c>
      <c r="H70" s="23">
        <v>0</v>
      </c>
      <c r="I70" s="23">
        <v>2</v>
      </c>
      <c r="J70" s="23">
        <v>1</v>
      </c>
      <c r="K70" s="23">
        <f t="shared" si="3"/>
        <v>341.89040306368804</v>
      </c>
      <c r="L70" s="23">
        <f t="shared" si="4"/>
        <v>10679151.873936133</v>
      </c>
      <c r="M70" s="23">
        <v>0</v>
      </c>
      <c r="N70" s="23">
        <v>0</v>
      </c>
      <c r="O70" s="23">
        <v>7958.28</v>
      </c>
      <c r="P70" s="23">
        <f>O70+N70+M70+1</f>
        <v>7959.28</v>
      </c>
      <c r="Q70" s="23">
        <f>L70/P70</f>
        <v>1341.7233561246915</v>
      </c>
      <c r="R70" s="23">
        <f t="shared" si="5"/>
        <v>8.9350083814563561</v>
      </c>
    </row>
    <row r="71" spans="1:18" x14ac:dyDescent="0.25">
      <c r="A71" s="23" t="s">
        <v>219</v>
      </c>
      <c r="B71" s="23" t="s">
        <v>220</v>
      </c>
      <c r="C71" s="23">
        <v>1901.6</v>
      </c>
      <c r="D71" s="23">
        <v>1</v>
      </c>
      <c r="E71" s="23">
        <v>1</v>
      </c>
      <c r="F71" s="23">
        <v>1</v>
      </c>
      <c r="G71" s="23">
        <v>104.62066270639446</v>
      </c>
      <c r="H71" s="23">
        <v>0</v>
      </c>
      <c r="I71" s="23">
        <v>3</v>
      </c>
      <c r="J71" s="23">
        <v>1</v>
      </c>
      <c r="K71" s="23">
        <f t="shared" si="3"/>
        <v>115.62066270639446</v>
      </c>
      <c r="L71" s="23">
        <f t="shared" si="4"/>
        <v>219864.25220247969</v>
      </c>
      <c r="M71" s="23">
        <v>0</v>
      </c>
      <c r="N71" s="23">
        <v>0</v>
      </c>
      <c r="O71" s="23">
        <v>13951.52</v>
      </c>
      <c r="P71" s="23">
        <f>O71+N71+M71+1</f>
        <v>13952.52</v>
      </c>
      <c r="Q71" s="23">
        <f>L71/P71</f>
        <v>15.758031681909769</v>
      </c>
      <c r="R71" s="23">
        <f t="shared" si="5"/>
        <v>0.10493828292576408</v>
      </c>
    </row>
    <row r="72" spans="1:18" x14ac:dyDescent="0.25">
      <c r="A72" s="23" t="s">
        <v>265</v>
      </c>
      <c r="B72" s="23" t="s">
        <v>266</v>
      </c>
      <c r="C72" s="23">
        <v>1658</v>
      </c>
      <c r="D72" s="23">
        <v>1</v>
      </c>
      <c r="E72" s="23">
        <v>1</v>
      </c>
      <c r="F72" s="23">
        <v>1</v>
      </c>
      <c r="G72" s="23">
        <v>54.594774216975281</v>
      </c>
      <c r="H72" s="23">
        <v>0</v>
      </c>
      <c r="I72" s="23">
        <v>4</v>
      </c>
      <c r="J72" s="23">
        <v>0</v>
      </c>
      <c r="K72" s="23">
        <f t="shared" si="3"/>
        <v>65.594774216975281</v>
      </c>
      <c r="L72" s="23">
        <f t="shared" si="4"/>
        <v>108756.13565174502</v>
      </c>
      <c r="M72" s="23">
        <v>0</v>
      </c>
      <c r="N72" s="23">
        <v>0</v>
      </c>
      <c r="O72" s="23">
        <v>12234.77</v>
      </c>
      <c r="P72" s="23">
        <f>O72+N72+M72+1</f>
        <v>12235.77</v>
      </c>
      <c r="Q72" s="23">
        <f>L72/P72</f>
        <v>8.8883769187999615</v>
      </c>
      <c r="R72" s="23">
        <f t="shared" si="5"/>
        <v>5.9190832375761594E-2</v>
      </c>
    </row>
    <row r="73" spans="1:18" x14ac:dyDescent="0.25">
      <c r="A73" s="23" t="s">
        <v>301</v>
      </c>
      <c r="B73" s="23" t="s">
        <v>302</v>
      </c>
      <c r="C73" s="23">
        <v>402.2</v>
      </c>
      <c r="D73" s="23">
        <v>2</v>
      </c>
      <c r="E73" s="23">
        <v>1</v>
      </c>
      <c r="F73" s="23">
        <v>1</v>
      </c>
      <c r="G73" s="23">
        <v>35.576963432734296</v>
      </c>
      <c r="H73" s="23">
        <v>1</v>
      </c>
      <c r="I73" s="23">
        <v>4</v>
      </c>
      <c r="J73" s="23">
        <v>0</v>
      </c>
      <c r="K73" s="23">
        <f t="shared" si="3"/>
        <v>46.576963432734296</v>
      </c>
      <c r="L73" s="23">
        <f t="shared" si="4"/>
        <v>18733.254692645733</v>
      </c>
      <c r="M73" s="23">
        <v>1</v>
      </c>
      <c r="N73" s="23">
        <v>0</v>
      </c>
      <c r="O73" s="23">
        <v>11937.66</v>
      </c>
      <c r="P73" s="23">
        <f>O73+N73+M73+1</f>
        <v>11939.66</v>
      </c>
      <c r="Q73" s="23">
        <f>L73/P73</f>
        <v>1.5689939824622923</v>
      </c>
      <c r="R73" s="23">
        <f t="shared" si="5"/>
        <v>1.044848352662375E-2</v>
      </c>
    </row>
    <row r="74" spans="1:18" x14ac:dyDescent="0.25">
      <c r="A74" s="23" t="s">
        <v>119</v>
      </c>
      <c r="B74" s="23" t="s">
        <v>120</v>
      </c>
      <c r="C74" s="23">
        <v>12788.6</v>
      </c>
      <c r="D74" s="23">
        <v>1</v>
      </c>
      <c r="E74" s="23">
        <v>1</v>
      </c>
      <c r="F74" s="23">
        <v>1</v>
      </c>
      <c r="G74" s="23">
        <v>157.35057277549046</v>
      </c>
      <c r="H74" s="23">
        <v>0</v>
      </c>
      <c r="I74" s="23">
        <v>3</v>
      </c>
      <c r="J74" s="23">
        <v>1</v>
      </c>
      <c r="K74" s="23">
        <f t="shared" ref="K74:K137" si="6">(3*D74)+E74+F74+G74-(3*H74)-I74-J74+10</f>
        <v>168.35057277549046</v>
      </c>
      <c r="L74" s="23">
        <f t="shared" ref="L74:L137" si="7">K74*C74</f>
        <v>2152968.1349966372</v>
      </c>
      <c r="M74" s="23">
        <v>0</v>
      </c>
      <c r="N74" s="23">
        <v>0</v>
      </c>
      <c r="O74" s="23">
        <v>8418.7860000000001</v>
      </c>
      <c r="P74" s="23">
        <f>O74+N74+M74+1</f>
        <v>8419.7860000000001</v>
      </c>
      <c r="Q74" s="23">
        <f>L74/P74</f>
        <v>255.70342702256769</v>
      </c>
      <c r="R74" s="23">
        <f t="shared" ref="R74:R137" si="8">(Q74/$Q$145)*100</f>
        <v>1.7028191789197931</v>
      </c>
    </row>
    <row r="75" spans="1:18" x14ac:dyDescent="0.25">
      <c r="A75" s="23" t="s">
        <v>133</v>
      </c>
      <c r="B75" s="23" t="s">
        <v>134</v>
      </c>
      <c r="C75" s="23">
        <v>18675.2</v>
      </c>
      <c r="D75" s="23">
        <v>2</v>
      </c>
      <c r="E75" s="23">
        <v>1</v>
      </c>
      <c r="F75" s="23">
        <v>1</v>
      </c>
      <c r="G75" s="23">
        <v>86.814449110834047</v>
      </c>
      <c r="H75" s="23">
        <v>2</v>
      </c>
      <c r="I75" s="23">
        <v>3</v>
      </c>
      <c r="J75" s="23">
        <v>0</v>
      </c>
      <c r="K75" s="23">
        <f t="shared" si="6"/>
        <v>95.814449110834047</v>
      </c>
      <c r="L75" s="23">
        <f t="shared" si="7"/>
        <v>1789354.000034648</v>
      </c>
      <c r="M75" s="23">
        <v>0</v>
      </c>
      <c r="N75" s="23">
        <v>0</v>
      </c>
      <c r="O75" s="23">
        <v>12784.28</v>
      </c>
      <c r="P75" s="23">
        <f>O75+N75+M75+1</f>
        <v>12785.28</v>
      </c>
      <c r="Q75" s="23">
        <f>L75/P75</f>
        <v>139.95422861561482</v>
      </c>
      <c r="R75" s="23">
        <f t="shared" si="8"/>
        <v>0.93200450002792112</v>
      </c>
    </row>
    <row r="76" spans="1:18" x14ac:dyDescent="0.25">
      <c r="A76" s="23" t="s">
        <v>335</v>
      </c>
      <c r="B76" s="23" t="s">
        <v>336</v>
      </c>
      <c r="C76" s="23">
        <v>321.7</v>
      </c>
      <c r="D76" s="23">
        <v>1</v>
      </c>
      <c r="E76" s="23">
        <v>1</v>
      </c>
      <c r="F76" s="23">
        <v>1</v>
      </c>
      <c r="G76" s="23">
        <v>10.296868825844376</v>
      </c>
      <c r="H76" s="23">
        <v>1</v>
      </c>
      <c r="I76" s="23">
        <v>5</v>
      </c>
      <c r="J76" s="23">
        <v>1</v>
      </c>
      <c r="K76" s="23">
        <f t="shared" si="6"/>
        <v>16.296868825844378</v>
      </c>
      <c r="L76" s="23">
        <f t="shared" si="7"/>
        <v>5242.7027012741364</v>
      </c>
      <c r="M76" s="23">
        <v>0</v>
      </c>
      <c r="N76" s="23">
        <v>0</v>
      </c>
      <c r="O76" s="23">
        <v>11522.59</v>
      </c>
      <c r="P76" s="23">
        <f>O76+N76+M76+1</f>
        <v>11523.59</v>
      </c>
      <c r="Q76" s="23">
        <f>L76/P76</f>
        <v>0.45495394241500575</v>
      </c>
      <c r="R76" s="23">
        <f t="shared" si="8"/>
        <v>3.0296985366608702E-3</v>
      </c>
    </row>
    <row r="77" spans="1:18" x14ac:dyDescent="0.25">
      <c r="A77" s="23" t="s">
        <v>331</v>
      </c>
      <c r="B77" s="23" t="s">
        <v>332</v>
      </c>
      <c r="C77" s="23">
        <v>319.5</v>
      </c>
      <c r="D77" s="23">
        <v>1</v>
      </c>
      <c r="E77" s="23">
        <v>1</v>
      </c>
      <c r="F77" s="23">
        <v>1</v>
      </c>
      <c r="G77" s="23">
        <v>20.844007114849305</v>
      </c>
      <c r="H77" s="23">
        <v>1</v>
      </c>
      <c r="I77" s="23">
        <v>4</v>
      </c>
      <c r="J77" s="23">
        <v>0</v>
      </c>
      <c r="K77" s="23">
        <f t="shared" si="6"/>
        <v>28.844007114849305</v>
      </c>
      <c r="L77" s="23">
        <f t="shared" si="7"/>
        <v>9215.6602731943531</v>
      </c>
      <c r="M77" s="23">
        <v>0</v>
      </c>
      <c r="N77" s="23">
        <v>0</v>
      </c>
      <c r="O77" s="23">
        <v>7696.2079999999996</v>
      </c>
      <c r="P77" s="23">
        <f>O77+N77+M77+1</f>
        <v>7697.2079999999996</v>
      </c>
      <c r="Q77" s="23">
        <f>L77/P77</f>
        <v>1.1972731246439428</v>
      </c>
      <c r="R77" s="23">
        <f t="shared" si="8"/>
        <v>7.9730634148638142E-3</v>
      </c>
    </row>
    <row r="78" spans="1:18" x14ac:dyDescent="0.25">
      <c r="A78" s="23" t="s">
        <v>159</v>
      </c>
      <c r="B78" s="23" t="s">
        <v>160</v>
      </c>
      <c r="C78" s="23">
        <v>5436.6</v>
      </c>
      <c r="D78" s="23">
        <v>1</v>
      </c>
      <c r="E78" s="23">
        <v>2</v>
      </c>
      <c r="F78" s="23">
        <v>1</v>
      </c>
      <c r="G78" s="23">
        <v>162.14763563765786</v>
      </c>
      <c r="H78" s="23">
        <v>4</v>
      </c>
      <c r="I78" s="23">
        <v>4</v>
      </c>
      <c r="J78" s="23">
        <v>1</v>
      </c>
      <c r="K78" s="23">
        <f t="shared" si="6"/>
        <v>161.14763563765786</v>
      </c>
      <c r="L78" s="23">
        <f t="shared" si="7"/>
        <v>876095.23590769072</v>
      </c>
      <c r="M78" s="23">
        <v>0</v>
      </c>
      <c r="N78" s="23">
        <v>0</v>
      </c>
      <c r="O78" s="23">
        <v>14070.28</v>
      </c>
      <c r="P78" s="23">
        <f>O78+N78+M78+1</f>
        <v>14071.28</v>
      </c>
      <c r="Q78" s="23">
        <f>L78/P78</f>
        <v>62.261232518128466</v>
      </c>
      <c r="R78" s="23">
        <f t="shared" si="8"/>
        <v>0.41461947565410151</v>
      </c>
    </row>
    <row r="79" spans="1:18" x14ac:dyDescent="0.25">
      <c r="A79" s="23" t="s">
        <v>333</v>
      </c>
      <c r="B79" s="23" t="s">
        <v>334</v>
      </c>
      <c r="C79" s="23">
        <v>348.3</v>
      </c>
      <c r="D79" s="23">
        <v>2</v>
      </c>
      <c r="E79" s="23">
        <v>1</v>
      </c>
      <c r="F79" s="23">
        <v>1</v>
      </c>
      <c r="G79" s="23">
        <v>-14.729965339809995</v>
      </c>
      <c r="H79" s="23">
        <v>1</v>
      </c>
      <c r="I79" s="23">
        <v>4</v>
      </c>
      <c r="J79" s="23">
        <v>0</v>
      </c>
      <c r="K79" s="23">
        <f t="shared" si="6"/>
        <v>-3.7299653398099952</v>
      </c>
      <c r="L79" s="23">
        <f t="shared" si="7"/>
        <v>-1299.1469278558213</v>
      </c>
      <c r="M79" s="23">
        <v>1</v>
      </c>
      <c r="N79" s="23">
        <v>0</v>
      </c>
      <c r="O79" s="23">
        <v>10594.58</v>
      </c>
      <c r="P79" s="23">
        <f>O79+N79+M79+1</f>
        <v>10596.58</v>
      </c>
      <c r="Q79" s="23">
        <f>L79/P79</f>
        <v>-0.12260058696823138</v>
      </c>
      <c r="R79" s="23">
        <f t="shared" si="8"/>
        <v>-8.1644048837055004E-4</v>
      </c>
    </row>
    <row r="80" spans="1:18" x14ac:dyDescent="0.25">
      <c r="A80" s="23" t="s">
        <v>303</v>
      </c>
      <c r="B80" s="23" t="s">
        <v>304</v>
      </c>
      <c r="C80" s="23">
        <v>174.6</v>
      </c>
      <c r="D80" s="23">
        <v>2</v>
      </c>
      <c r="E80" s="23">
        <v>1</v>
      </c>
      <c r="F80" s="23">
        <v>1</v>
      </c>
      <c r="G80" s="23">
        <v>113.38735359979724</v>
      </c>
      <c r="H80" s="23">
        <v>2</v>
      </c>
      <c r="I80" s="23">
        <v>4</v>
      </c>
      <c r="J80" s="23">
        <v>0</v>
      </c>
      <c r="K80" s="23">
        <f t="shared" si="6"/>
        <v>121.38735359979724</v>
      </c>
      <c r="L80" s="23">
        <f t="shared" si="7"/>
        <v>21194.231938524597</v>
      </c>
      <c r="M80" s="23">
        <v>1</v>
      </c>
      <c r="N80" s="23">
        <v>0</v>
      </c>
      <c r="O80" s="23">
        <v>16209.48</v>
      </c>
      <c r="P80" s="23">
        <f>O80+N80+M80+1</f>
        <v>16211.48</v>
      </c>
      <c r="Q80" s="23">
        <f>L80/P80</f>
        <v>1.3073594723322361</v>
      </c>
      <c r="R80" s="23">
        <f t="shared" si="8"/>
        <v>8.7061671763723134E-3</v>
      </c>
    </row>
    <row r="81" spans="1:18" x14ac:dyDescent="0.25">
      <c r="A81" s="23" t="s">
        <v>263</v>
      </c>
      <c r="B81" s="23" t="s">
        <v>264</v>
      </c>
      <c r="C81" s="23">
        <v>3711.6</v>
      </c>
      <c r="D81" s="23">
        <v>1</v>
      </c>
      <c r="E81" s="23">
        <v>1</v>
      </c>
      <c r="F81" s="23">
        <v>1</v>
      </c>
      <c r="G81" s="23">
        <v>-65.26124598131787</v>
      </c>
      <c r="H81" s="23">
        <v>3</v>
      </c>
      <c r="I81" s="23">
        <v>4</v>
      </c>
      <c r="J81" s="23">
        <v>0</v>
      </c>
      <c r="K81" s="23">
        <f t="shared" si="6"/>
        <v>-63.26124598131787</v>
      </c>
      <c r="L81" s="23">
        <f t="shared" si="7"/>
        <v>-234800.4405842594</v>
      </c>
      <c r="M81" s="23">
        <v>0</v>
      </c>
      <c r="N81" s="23">
        <v>0</v>
      </c>
      <c r="O81" s="23">
        <v>15999.32</v>
      </c>
      <c r="P81" s="23">
        <f>O81+N81+M81+1</f>
        <v>16000.32</v>
      </c>
      <c r="Q81" s="23">
        <f>L81/P81</f>
        <v>-14.674734041835375</v>
      </c>
      <c r="R81" s="23">
        <f t="shared" si="8"/>
        <v>-9.7724222404649411E-2</v>
      </c>
    </row>
    <row r="82" spans="1:18" x14ac:dyDescent="0.25">
      <c r="A82" s="23" t="s">
        <v>101</v>
      </c>
      <c r="B82" s="23" t="s">
        <v>102</v>
      </c>
      <c r="C82" s="23">
        <v>52190.1</v>
      </c>
      <c r="D82" s="23">
        <v>1</v>
      </c>
      <c r="E82" s="23">
        <v>0</v>
      </c>
      <c r="F82" s="23">
        <v>1</v>
      </c>
      <c r="G82" s="23">
        <v>196.65372819229842</v>
      </c>
      <c r="H82" s="23">
        <v>0</v>
      </c>
      <c r="I82" s="23">
        <v>1</v>
      </c>
      <c r="J82" s="23">
        <v>1</v>
      </c>
      <c r="K82" s="23">
        <f t="shared" si="6"/>
        <v>208.65372819229842</v>
      </c>
      <c r="L82" s="23">
        <f t="shared" si="7"/>
        <v>10889658.939728873</v>
      </c>
      <c r="M82" s="23">
        <v>0</v>
      </c>
      <c r="N82" s="23">
        <v>0</v>
      </c>
      <c r="O82" s="23">
        <v>16649.03</v>
      </c>
      <c r="P82" s="23">
        <f>O82+N82+M82+1</f>
        <v>16650.03</v>
      </c>
      <c r="Q82" s="23">
        <f>L82/P82</f>
        <v>654.03239151694459</v>
      </c>
      <c r="R82" s="23">
        <f t="shared" si="8"/>
        <v>4.355432044372014</v>
      </c>
    </row>
    <row r="83" spans="1:18" x14ac:dyDescent="0.25">
      <c r="A83" s="23" t="s">
        <v>161</v>
      </c>
      <c r="B83" s="23" t="s">
        <v>162</v>
      </c>
      <c r="C83" s="23">
        <v>15777.5</v>
      </c>
      <c r="D83" s="23">
        <v>1</v>
      </c>
      <c r="E83" s="23">
        <v>1</v>
      </c>
      <c r="F83" s="23">
        <v>1</v>
      </c>
      <c r="G83" s="23">
        <v>-16.538359166405758</v>
      </c>
      <c r="H83" s="23">
        <v>0</v>
      </c>
      <c r="I83" s="23">
        <v>3</v>
      </c>
      <c r="J83" s="23">
        <v>1</v>
      </c>
      <c r="K83" s="23">
        <f t="shared" si="6"/>
        <v>-5.5383591664057583</v>
      </c>
      <c r="L83" s="23">
        <f t="shared" si="7"/>
        <v>-87381.461747966852</v>
      </c>
      <c r="M83" s="23">
        <v>0</v>
      </c>
      <c r="N83" s="23">
        <v>0</v>
      </c>
      <c r="O83" s="23">
        <v>7425.2330000000002</v>
      </c>
      <c r="P83" s="23">
        <f>O83+N83+M83+1</f>
        <v>7426.2330000000002</v>
      </c>
      <c r="Q83" s="23">
        <f>L83/P83</f>
        <v>-11.766593069186875</v>
      </c>
      <c r="R83" s="23">
        <f t="shared" si="8"/>
        <v>-7.8357887424746045E-2</v>
      </c>
    </row>
    <row r="84" spans="1:18" x14ac:dyDescent="0.25">
      <c r="A84" s="23" t="s">
        <v>275</v>
      </c>
      <c r="B84" s="23" t="s">
        <v>276</v>
      </c>
      <c r="C84" s="23">
        <v>1980.8</v>
      </c>
      <c r="D84" s="23">
        <v>1</v>
      </c>
      <c r="E84" s="23">
        <v>2</v>
      </c>
      <c r="F84" s="23">
        <v>1</v>
      </c>
      <c r="G84" s="23">
        <v>43.129692696600756</v>
      </c>
      <c r="H84" s="23">
        <v>1</v>
      </c>
      <c r="I84" s="23">
        <v>4</v>
      </c>
      <c r="J84" s="23">
        <v>0</v>
      </c>
      <c r="K84" s="23">
        <f t="shared" si="6"/>
        <v>52.129692696600756</v>
      </c>
      <c r="L84" s="23">
        <f t="shared" si="7"/>
        <v>103258.49529342678</v>
      </c>
      <c r="M84" s="23">
        <v>0</v>
      </c>
      <c r="N84" s="23">
        <v>0</v>
      </c>
      <c r="O84" s="23">
        <v>15495.59</v>
      </c>
      <c r="P84" s="23">
        <f>O84+N84+M84+1</f>
        <v>15496.59</v>
      </c>
      <c r="Q84" s="23">
        <f>L84/P84</f>
        <v>6.6633043329807897</v>
      </c>
      <c r="R84" s="23">
        <f t="shared" si="8"/>
        <v>4.4373290359450854E-2</v>
      </c>
    </row>
    <row r="85" spans="1:18" x14ac:dyDescent="0.25">
      <c r="A85" s="23" t="s">
        <v>327</v>
      </c>
      <c r="B85" s="23" t="s">
        <v>328</v>
      </c>
      <c r="C85" s="23">
        <v>262.7</v>
      </c>
      <c r="D85" s="23">
        <v>1</v>
      </c>
      <c r="E85" s="23">
        <v>2</v>
      </c>
      <c r="F85" s="23">
        <v>1</v>
      </c>
      <c r="G85" s="23">
        <v>11.667406918241479</v>
      </c>
      <c r="H85" s="23">
        <v>1</v>
      </c>
      <c r="I85" s="23">
        <v>4</v>
      </c>
      <c r="J85" s="23">
        <v>0</v>
      </c>
      <c r="K85" s="23">
        <f t="shared" si="6"/>
        <v>20.667406918241479</v>
      </c>
      <c r="L85" s="23">
        <f t="shared" si="7"/>
        <v>5429.3277974220364</v>
      </c>
      <c r="M85" s="23">
        <v>0</v>
      </c>
      <c r="N85" s="23">
        <v>0</v>
      </c>
      <c r="O85" s="23">
        <v>9818.3539999999994</v>
      </c>
      <c r="P85" s="23">
        <f>O85+N85+M85+1</f>
        <v>9819.3539999999994</v>
      </c>
      <c r="Q85" s="23">
        <f>L85/P85</f>
        <v>0.5529210778450433</v>
      </c>
      <c r="R85" s="23">
        <f t="shared" si="8"/>
        <v>3.6820961953726462E-3</v>
      </c>
    </row>
    <row r="86" spans="1:18" x14ac:dyDescent="0.25">
      <c r="A86" s="23" t="s">
        <v>347</v>
      </c>
      <c r="B86" s="23" t="s">
        <v>348</v>
      </c>
      <c r="C86" s="23">
        <v>226.1</v>
      </c>
      <c r="D86" s="23">
        <v>2</v>
      </c>
      <c r="E86" s="23">
        <v>1</v>
      </c>
      <c r="F86" s="23">
        <v>1</v>
      </c>
      <c r="G86" s="23">
        <v>30.106053662964865</v>
      </c>
      <c r="H86" s="23">
        <v>0</v>
      </c>
      <c r="I86" s="23">
        <v>4</v>
      </c>
      <c r="J86" s="23">
        <v>1</v>
      </c>
      <c r="K86" s="23">
        <f t="shared" si="6"/>
        <v>43.106053662964868</v>
      </c>
      <c r="L86" s="23">
        <f t="shared" si="7"/>
        <v>9746.2787331963573</v>
      </c>
      <c r="M86" s="23">
        <v>1</v>
      </c>
      <c r="N86" s="23">
        <v>0</v>
      </c>
      <c r="O86" s="23">
        <v>11295.81</v>
      </c>
      <c r="P86" s="23">
        <f>O86+N86+M86+1</f>
        <v>11297.81</v>
      </c>
      <c r="Q86" s="23">
        <f>L86/P86</f>
        <v>0.86266973273549097</v>
      </c>
      <c r="R86" s="23">
        <f t="shared" si="8"/>
        <v>5.7448215813156022E-3</v>
      </c>
    </row>
    <row r="87" spans="1:18" x14ac:dyDescent="0.25">
      <c r="A87" s="23" t="s">
        <v>153</v>
      </c>
      <c r="B87" s="23" t="s">
        <v>154</v>
      </c>
      <c r="C87" s="23">
        <v>4132.7</v>
      </c>
      <c r="D87" s="23">
        <v>2</v>
      </c>
      <c r="E87" s="23">
        <v>1</v>
      </c>
      <c r="F87" s="23">
        <v>1</v>
      </c>
      <c r="G87" s="23">
        <v>131.05359211797457</v>
      </c>
      <c r="H87" s="23">
        <v>0</v>
      </c>
      <c r="I87" s="23">
        <v>3</v>
      </c>
      <c r="J87" s="23">
        <v>1</v>
      </c>
      <c r="K87" s="23">
        <f t="shared" si="6"/>
        <v>145.05359211797457</v>
      </c>
      <c r="L87" s="23">
        <f t="shared" si="7"/>
        <v>599462.98014595348</v>
      </c>
      <c r="M87" s="23">
        <v>0</v>
      </c>
      <c r="N87" s="23">
        <v>0</v>
      </c>
      <c r="O87" s="23">
        <v>6532.1589999999997</v>
      </c>
      <c r="P87" s="23">
        <f>O87+N87+M87+1</f>
        <v>6533.1589999999997</v>
      </c>
      <c r="Q87" s="23">
        <f>L87/P87</f>
        <v>91.756986190899923</v>
      </c>
      <c r="R87" s="23">
        <f t="shared" si="8"/>
        <v>0.61104208772279445</v>
      </c>
    </row>
    <row r="88" spans="1:18" x14ac:dyDescent="0.25">
      <c r="A88" s="23" t="s">
        <v>217</v>
      </c>
      <c r="B88" s="23" t="s">
        <v>218</v>
      </c>
      <c r="C88" s="23">
        <v>3139.3</v>
      </c>
      <c r="D88" s="23">
        <v>2</v>
      </c>
      <c r="E88" s="23">
        <v>1</v>
      </c>
      <c r="F88" s="23">
        <v>1</v>
      </c>
      <c r="G88" s="23">
        <v>77.575997747268218</v>
      </c>
      <c r="H88" s="23">
        <v>0</v>
      </c>
      <c r="I88" s="23">
        <v>4</v>
      </c>
      <c r="J88" s="23">
        <v>0</v>
      </c>
      <c r="K88" s="23">
        <f t="shared" si="6"/>
        <v>91.575997747268218</v>
      </c>
      <c r="L88" s="23">
        <f t="shared" si="7"/>
        <v>287484.52972799912</v>
      </c>
      <c r="M88" s="23">
        <v>0</v>
      </c>
      <c r="N88" s="23">
        <v>0</v>
      </c>
      <c r="O88" s="23">
        <v>8995.2430000000004</v>
      </c>
      <c r="P88" s="23">
        <f>O88+N88+M88+1</f>
        <v>8996.2430000000004</v>
      </c>
      <c r="Q88" s="23">
        <f>L88/P88</f>
        <v>31.956065407303818</v>
      </c>
      <c r="R88" s="23">
        <f t="shared" si="8"/>
        <v>0.2128066944271722</v>
      </c>
    </row>
    <row r="89" spans="1:18" x14ac:dyDescent="0.25">
      <c r="A89" s="23" t="s">
        <v>357</v>
      </c>
      <c r="B89" s="23" t="s">
        <v>358</v>
      </c>
      <c r="C89" s="23">
        <v>285.2</v>
      </c>
      <c r="D89" s="23">
        <v>1</v>
      </c>
      <c r="E89" s="23">
        <v>1</v>
      </c>
      <c r="F89" s="23">
        <v>1</v>
      </c>
      <c r="G89" s="23">
        <v>10.702033669559738</v>
      </c>
      <c r="H89" s="23">
        <v>3</v>
      </c>
      <c r="I89" s="23">
        <v>4</v>
      </c>
      <c r="J89" s="23">
        <v>0</v>
      </c>
      <c r="K89" s="23">
        <f t="shared" si="6"/>
        <v>12.702033669559738</v>
      </c>
      <c r="L89" s="23">
        <f t="shared" si="7"/>
        <v>3622.6200025584371</v>
      </c>
      <c r="M89" s="23">
        <v>0</v>
      </c>
      <c r="N89" s="23">
        <v>0</v>
      </c>
      <c r="O89" s="23">
        <v>16622.77</v>
      </c>
      <c r="P89" s="23">
        <f>O89+N89+M89+1</f>
        <v>16623.77</v>
      </c>
      <c r="Q89" s="23">
        <f>L89/P89</f>
        <v>0.21791807770189536</v>
      </c>
      <c r="R89" s="23">
        <f t="shared" si="8"/>
        <v>1.4511932298481515E-3</v>
      </c>
    </row>
    <row r="90" spans="1:18" x14ac:dyDescent="0.25">
      <c r="A90" s="23" t="s">
        <v>151</v>
      </c>
      <c r="B90" s="23" t="s">
        <v>152</v>
      </c>
      <c r="C90" s="23">
        <v>10849.8</v>
      </c>
      <c r="D90" s="23">
        <v>2</v>
      </c>
      <c r="E90" s="23">
        <v>1</v>
      </c>
      <c r="F90" s="23">
        <v>1</v>
      </c>
      <c r="G90" s="23">
        <v>159.94185547913486</v>
      </c>
      <c r="H90" s="23">
        <v>0</v>
      </c>
      <c r="I90" s="23">
        <v>3</v>
      </c>
      <c r="J90" s="23">
        <v>1</v>
      </c>
      <c r="K90" s="23">
        <f t="shared" si="6"/>
        <v>173.94185547913486</v>
      </c>
      <c r="L90" s="23">
        <f t="shared" si="7"/>
        <v>1887234.3435775172</v>
      </c>
      <c r="M90" s="23">
        <v>1</v>
      </c>
      <c r="N90" s="23">
        <v>0</v>
      </c>
      <c r="O90" s="23">
        <v>15962.62</v>
      </c>
      <c r="P90" s="23">
        <f>O90+N90+M90+1</f>
        <v>15964.62</v>
      </c>
      <c r="Q90" s="23">
        <f>L90/P90</f>
        <v>118.21354617758</v>
      </c>
      <c r="R90" s="23">
        <f t="shared" si="8"/>
        <v>0.7872256386361921</v>
      </c>
    </row>
    <row r="91" spans="1:18" x14ac:dyDescent="0.25">
      <c r="A91" s="23" t="s">
        <v>378</v>
      </c>
      <c r="B91" s="23" t="s">
        <v>379</v>
      </c>
      <c r="C91" s="23">
        <v>459.1</v>
      </c>
      <c r="D91" s="23">
        <v>1</v>
      </c>
      <c r="E91" s="23">
        <v>1</v>
      </c>
      <c r="F91" s="23">
        <v>1</v>
      </c>
      <c r="G91" s="23">
        <v>43.714176506255953</v>
      </c>
      <c r="H91" s="23">
        <v>1</v>
      </c>
      <c r="I91" s="23">
        <v>4</v>
      </c>
      <c r="J91" s="23">
        <v>0</v>
      </c>
      <c r="K91" s="23">
        <f t="shared" si="6"/>
        <v>51.714176506255953</v>
      </c>
      <c r="L91" s="23">
        <f t="shared" si="7"/>
        <v>23741.978434022109</v>
      </c>
      <c r="M91" s="23">
        <v>0</v>
      </c>
      <c r="N91" s="23">
        <v>0</v>
      </c>
      <c r="O91" s="23">
        <v>17624.29</v>
      </c>
      <c r="P91" s="23">
        <f>O91+N91+M91+1</f>
        <v>17625.29</v>
      </c>
      <c r="Q91" s="23">
        <f>L91/P91</f>
        <v>1.3470404421159656</v>
      </c>
      <c r="R91" s="23">
        <f t="shared" si="8"/>
        <v>8.9704167297422338E-3</v>
      </c>
    </row>
    <row r="92" spans="1:18" x14ac:dyDescent="0.25">
      <c r="A92" s="23" t="s">
        <v>167</v>
      </c>
      <c r="B92" s="23" t="s">
        <v>168</v>
      </c>
      <c r="C92" s="23">
        <v>3957.5</v>
      </c>
      <c r="D92" s="23">
        <v>1</v>
      </c>
      <c r="E92" s="23">
        <v>1</v>
      </c>
      <c r="F92" s="23">
        <v>1</v>
      </c>
      <c r="G92" s="23">
        <v>99.70235332172274</v>
      </c>
      <c r="H92" s="23">
        <v>0</v>
      </c>
      <c r="I92" s="23">
        <v>3</v>
      </c>
      <c r="J92" s="23">
        <v>1</v>
      </c>
      <c r="K92" s="23">
        <f t="shared" si="6"/>
        <v>110.70235332172274</v>
      </c>
      <c r="L92" s="23">
        <f t="shared" si="7"/>
        <v>438104.56327071774</v>
      </c>
      <c r="M92" s="23">
        <v>1</v>
      </c>
      <c r="N92" s="23">
        <v>0</v>
      </c>
      <c r="O92" s="23">
        <v>8879.7250000000004</v>
      </c>
      <c r="P92" s="23">
        <f>O92+N92+M92+1</f>
        <v>8881.7250000000004</v>
      </c>
      <c r="Q92" s="23">
        <f>L92/P92</f>
        <v>49.326517458119646</v>
      </c>
      <c r="R92" s="23">
        <f t="shared" si="8"/>
        <v>0.32848265248159947</v>
      </c>
    </row>
    <row r="93" spans="1:18" x14ac:dyDescent="0.25">
      <c r="A93" s="23" t="s">
        <v>211</v>
      </c>
      <c r="B93" s="23" t="s">
        <v>212</v>
      </c>
      <c r="C93" s="23">
        <v>7023.8</v>
      </c>
      <c r="D93" s="23">
        <v>1</v>
      </c>
      <c r="E93" s="23">
        <v>1</v>
      </c>
      <c r="F93" s="23">
        <v>1</v>
      </c>
      <c r="G93" s="23">
        <v>43.095392322256473</v>
      </c>
      <c r="H93" s="23">
        <v>3</v>
      </c>
      <c r="I93" s="23">
        <v>4</v>
      </c>
      <c r="J93" s="23">
        <v>1</v>
      </c>
      <c r="K93" s="23">
        <f t="shared" si="6"/>
        <v>44.095392322256473</v>
      </c>
      <c r="L93" s="23">
        <f t="shared" si="7"/>
        <v>309717.21659306501</v>
      </c>
      <c r="M93" s="23">
        <v>0</v>
      </c>
      <c r="N93" s="23">
        <v>0</v>
      </c>
      <c r="O93" s="23">
        <v>13185.67</v>
      </c>
      <c r="P93" s="23">
        <f>O93+N93+M93+1</f>
        <v>13186.67</v>
      </c>
      <c r="Q93" s="23">
        <f>L93/P93</f>
        <v>23.487143956212222</v>
      </c>
      <c r="R93" s="23">
        <f t="shared" si="8"/>
        <v>0.15640916374248859</v>
      </c>
    </row>
    <row r="94" spans="1:18" x14ac:dyDescent="0.25">
      <c r="A94" s="23" t="s">
        <v>371</v>
      </c>
      <c r="B94" s="23" t="s">
        <v>372</v>
      </c>
      <c r="C94" s="23">
        <v>458.7</v>
      </c>
      <c r="D94" s="23">
        <v>1</v>
      </c>
      <c r="E94" s="23">
        <v>1</v>
      </c>
      <c r="F94" s="23">
        <v>1</v>
      </c>
      <c r="G94" s="23">
        <v>-23.667178478394906</v>
      </c>
      <c r="H94" s="23">
        <v>1</v>
      </c>
      <c r="I94" s="23">
        <v>4</v>
      </c>
      <c r="J94" s="23">
        <v>1</v>
      </c>
      <c r="K94" s="23">
        <f t="shared" si="6"/>
        <v>-16.667178478394906</v>
      </c>
      <c r="L94" s="23">
        <f t="shared" si="7"/>
        <v>-7645.2347680397434</v>
      </c>
      <c r="M94" s="23">
        <v>0</v>
      </c>
      <c r="N94" s="23">
        <v>0</v>
      </c>
      <c r="O94" s="23">
        <v>14992.39</v>
      </c>
      <c r="P94" s="23">
        <f>O94+N94+M94+1</f>
        <v>14993.39</v>
      </c>
      <c r="Q94" s="23">
        <f>L94/P94</f>
        <v>-0.50990701689476126</v>
      </c>
      <c r="R94" s="23">
        <f t="shared" si="8"/>
        <v>-3.3956504140147739E-3</v>
      </c>
    </row>
    <row r="95" spans="1:18" x14ac:dyDescent="0.25">
      <c r="A95" s="23" t="s">
        <v>295</v>
      </c>
      <c r="B95" s="23" t="s">
        <v>296</v>
      </c>
      <c r="C95" s="23">
        <v>571.5</v>
      </c>
      <c r="D95" s="23">
        <v>1</v>
      </c>
      <c r="E95" s="23">
        <v>1</v>
      </c>
      <c r="F95" s="23">
        <v>1</v>
      </c>
      <c r="G95" s="23">
        <v>29.803918057752632</v>
      </c>
      <c r="H95" s="23">
        <v>0</v>
      </c>
      <c r="I95" s="23">
        <v>1</v>
      </c>
      <c r="J95" s="23">
        <v>1</v>
      </c>
      <c r="K95" s="23">
        <f t="shared" si="6"/>
        <v>42.803918057752632</v>
      </c>
      <c r="L95" s="23">
        <f t="shared" si="7"/>
        <v>24462.439170005629</v>
      </c>
      <c r="M95" s="23">
        <v>0</v>
      </c>
      <c r="N95" s="23">
        <v>0</v>
      </c>
      <c r="O95" s="23">
        <v>10168.99</v>
      </c>
      <c r="P95" s="23">
        <f>O95+N95+M95+1</f>
        <v>10169.99</v>
      </c>
      <c r="Q95" s="23">
        <f>L95/P95</f>
        <v>2.405355282552454</v>
      </c>
      <c r="R95" s="23">
        <f t="shared" si="8"/>
        <v>1.6018107989162245E-2</v>
      </c>
    </row>
    <row r="96" spans="1:18" x14ac:dyDescent="0.25">
      <c r="A96" s="23" t="s">
        <v>225</v>
      </c>
      <c r="B96" s="23" t="s">
        <v>226</v>
      </c>
      <c r="C96" s="23">
        <v>246.8</v>
      </c>
      <c r="D96" s="23">
        <v>2</v>
      </c>
      <c r="E96" s="23">
        <v>1</v>
      </c>
      <c r="F96" s="23">
        <v>1</v>
      </c>
      <c r="G96" s="23">
        <v>69.067912432870529</v>
      </c>
      <c r="H96" s="23">
        <v>3</v>
      </c>
      <c r="I96" s="23">
        <v>4</v>
      </c>
      <c r="J96" s="23">
        <v>1</v>
      </c>
      <c r="K96" s="23">
        <f t="shared" si="6"/>
        <v>73.067912432870529</v>
      </c>
      <c r="L96" s="23">
        <f t="shared" si="7"/>
        <v>18033.160788432448</v>
      </c>
      <c r="M96" s="23">
        <v>0</v>
      </c>
      <c r="N96" s="23">
        <v>0</v>
      </c>
      <c r="O96" s="23">
        <v>9696.4380000000001</v>
      </c>
      <c r="P96" s="23">
        <f>O96+N96+M96+1</f>
        <v>9697.4380000000001</v>
      </c>
      <c r="Q96" s="23">
        <f>L96/P96</f>
        <v>1.85957990022029</v>
      </c>
      <c r="R96" s="23">
        <f t="shared" si="8"/>
        <v>1.2383597496913468E-2</v>
      </c>
    </row>
    <row r="97" spans="1:18" x14ac:dyDescent="0.25">
      <c r="A97" s="23" t="s">
        <v>285</v>
      </c>
      <c r="B97" s="23" t="s">
        <v>286</v>
      </c>
      <c r="C97" s="23">
        <v>28762.2</v>
      </c>
      <c r="D97" s="23">
        <v>1</v>
      </c>
      <c r="E97" s="23">
        <v>0</v>
      </c>
      <c r="F97" s="23">
        <v>1</v>
      </c>
      <c r="G97" s="23">
        <v>207.19501335707923</v>
      </c>
      <c r="H97" s="23">
        <v>0</v>
      </c>
      <c r="I97" s="23">
        <v>1</v>
      </c>
      <c r="J97" s="23">
        <v>1</v>
      </c>
      <c r="K97" s="23">
        <f t="shared" si="6"/>
        <v>219.19501335707923</v>
      </c>
      <c r="L97" s="23">
        <f t="shared" si="7"/>
        <v>6304530.8131789844</v>
      </c>
      <c r="M97" s="23">
        <v>0</v>
      </c>
      <c r="N97" s="23">
        <v>0</v>
      </c>
      <c r="O97" s="23">
        <v>16644.240000000002</v>
      </c>
      <c r="P97" s="23">
        <f>O97+N97+M97+1</f>
        <v>16645.240000000002</v>
      </c>
      <c r="Q97" s="23">
        <f>L97/P97</f>
        <v>378.7587810796951</v>
      </c>
      <c r="R97" s="23">
        <f t="shared" si="8"/>
        <v>2.5222881215036113</v>
      </c>
    </row>
    <row r="98" spans="1:18" x14ac:dyDescent="0.25">
      <c r="A98" s="23" t="s">
        <v>247</v>
      </c>
      <c r="B98" s="23" t="s">
        <v>248</v>
      </c>
      <c r="C98" s="23">
        <v>1010.1</v>
      </c>
      <c r="D98" s="23">
        <v>1</v>
      </c>
      <c r="E98" s="23">
        <v>1</v>
      </c>
      <c r="F98" s="23">
        <v>1</v>
      </c>
      <c r="G98" s="23">
        <v>52.855978459767982</v>
      </c>
      <c r="H98" s="23">
        <v>1</v>
      </c>
      <c r="I98" s="23">
        <v>4</v>
      </c>
      <c r="J98" s="23">
        <v>0</v>
      </c>
      <c r="K98" s="23">
        <f t="shared" si="6"/>
        <v>60.855978459767982</v>
      </c>
      <c r="L98" s="23">
        <f t="shared" si="7"/>
        <v>61470.623842211637</v>
      </c>
      <c r="M98" s="23">
        <v>0</v>
      </c>
      <c r="N98" s="23">
        <v>0</v>
      </c>
      <c r="O98" s="23">
        <v>13914.87</v>
      </c>
      <c r="P98" s="23">
        <f>O98+N98+M98+1</f>
        <v>13915.87</v>
      </c>
      <c r="Q98" s="23">
        <f>L98/P98</f>
        <v>4.4173036858070418</v>
      </c>
      <c r="R98" s="23">
        <f t="shared" si="8"/>
        <v>2.9416381011747105E-2</v>
      </c>
    </row>
    <row r="99" spans="1:18" x14ac:dyDescent="0.25">
      <c r="A99" s="23" t="s">
        <v>369</v>
      </c>
      <c r="B99" s="23" t="s">
        <v>370</v>
      </c>
      <c r="C99" s="23">
        <v>179.7</v>
      </c>
      <c r="D99" s="23">
        <v>1</v>
      </c>
      <c r="E99" s="23">
        <v>1</v>
      </c>
      <c r="F99" s="23">
        <v>1</v>
      </c>
      <c r="G99" s="23">
        <v>12.214364277538438</v>
      </c>
      <c r="H99" s="23">
        <v>2</v>
      </c>
      <c r="I99" s="23">
        <v>4</v>
      </c>
      <c r="J99" s="23">
        <v>0</v>
      </c>
      <c r="K99" s="23">
        <f t="shared" si="6"/>
        <v>17.214364277538436</v>
      </c>
      <c r="L99" s="23">
        <f t="shared" si="7"/>
        <v>3093.4212606736569</v>
      </c>
      <c r="M99" s="23">
        <v>0</v>
      </c>
      <c r="N99" s="23">
        <v>0</v>
      </c>
      <c r="O99" s="23">
        <v>15941.6</v>
      </c>
      <c r="P99" s="23">
        <f>O99+N99+M99+1</f>
        <v>15942.6</v>
      </c>
      <c r="Q99" s="23">
        <f>L99/P99</f>
        <v>0.19403492910025069</v>
      </c>
      <c r="R99" s="23">
        <f t="shared" si="8"/>
        <v>1.2921469316994659E-3</v>
      </c>
    </row>
    <row r="100" spans="1:18" x14ac:dyDescent="0.25">
      <c r="A100" s="23" t="s">
        <v>315</v>
      </c>
      <c r="B100" s="23" t="s">
        <v>316</v>
      </c>
      <c r="C100" s="23">
        <v>457.4</v>
      </c>
      <c r="D100" s="23">
        <v>2</v>
      </c>
      <c r="E100" s="23">
        <v>2</v>
      </c>
      <c r="F100" s="23">
        <v>1</v>
      </c>
      <c r="G100" s="23">
        <v>37.105224922667738</v>
      </c>
      <c r="H100" s="23">
        <v>1</v>
      </c>
      <c r="I100" s="23">
        <v>4</v>
      </c>
      <c r="J100" s="23">
        <v>1</v>
      </c>
      <c r="K100" s="23">
        <f t="shared" si="6"/>
        <v>48.105224922667738</v>
      </c>
      <c r="L100" s="23">
        <f t="shared" si="7"/>
        <v>22003.329879628222</v>
      </c>
      <c r="M100" s="23">
        <v>1</v>
      </c>
      <c r="N100" s="23">
        <v>0</v>
      </c>
      <c r="O100" s="23">
        <v>15205.16</v>
      </c>
      <c r="P100" s="23">
        <f>O100+N100+M100+1</f>
        <v>15207.16</v>
      </c>
      <c r="Q100" s="23">
        <f>L100/P100</f>
        <v>1.4469059232380157</v>
      </c>
      <c r="R100" s="23">
        <f t="shared" si="8"/>
        <v>9.6354561410117237E-3</v>
      </c>
    </row>
    <row r="101" spans="1:18" x14ac:dyDescent="0.25">
      <c r="A101" s="23" t="s">
        <v>171</v>
      </c>
      <c r="B101" s="23" t="s">
        <v>172</v>
      </c>
      <c r="C101" s="23">
        <v>8670.2999999999993</v>
      </c>
      <c r="D101" s="23">
        <v>3</v>
      </c>
      <c r="E101" s="23">
        <v>1</v>
      </c>
      <c r="F101" s="23">
        <v>1</v>
      </c>
      <c r="G101" s="23">
        <v>39.966914889843217</v>
      </c>
      <c r="H101" s="23">
        <v>0</v>
      </c>
      <c r="I101" s="23">
        <v>3</v>
      </c>
      <c r="J101" s="23">
        <v>0</v>
      </c>
      <c r="K101" s="23">
        <f t="shared" si="6"/>
        <v>57.966914889843217</v>
      </c>
      <c r="L101" s="23">
        <f t="shared" si="7"/>
        <v>502590.54216940759</v>
      </c>
      <c r="M101" s="23">
        <v>0</v>
      </c>
      <c r="N101" s="23">
        <v>0</v>
      </c>
      <c r="O101" s="23">
        <v>11549.48</v>
      </c>
      <c r="P101" s="23">
        <f>O101+N101+M101+1</f>
        <v>11550.48</v>
      </c>
      <c r="Q101" s="23">
        <f>L101/P101</f>
        <v>43.512524342660015</v>
      </c>
      <c r="R101" s="23">
        <f t="shared" si="8"/>
        <v>0.28976522464580223</v>
      </c>
    </row>
    <row r="102" spans="1:18" x14ac:dyDescent="0.25">
      <c r="A102" s="23" t="s">
        <v>191</v>
      </c>
      <c r="B102" s="23" t="s">
        <v>192</v>
      </c>
      <c r="C102" s="23">
        <v>3902.5</v>
      </c>
      <c r="D102" s="23">
        <v>1</v>
      </c>
      <c r="E102" s="23">
        <v>1</v>
      </c>
      <c r="F102" s="23">
        <v>1</v>
      </c>
      <c r="G102" s="23">
        <v>77.80110058124751</v>
      </c>
      <c r="H102" s="23">
        <v>2</v>
      </c>
      <c r="I102" s="23">
        <v>4</v>
      </c>
      <c r="J102" s="23">
        <v>1</v>
      </c>
      <c r="K102" s="23">
        <f t="shared" si="6"/>
        <v>81.80110058124751</v>
      </c>
      <c r="L102" s="23">
        <f t="shared" si="7"/>
        <v>319228.7950183184</v>
      </c>
      <c r="M102" s="23">
        <v>0</v>
      </c>
      <c r="N102" s="23">
        <v>0</v>
      </c>
      <c r="O102" s="23">
        <v>14303.46</v>
      </c>
      <c r="P102" s="23">
        <f>O102+N102+M102+1</f>
        <v>14304.46</v>
      </c>
      <c r="Q102" s="23">
        <f>L102/P102</f>
        <v>22.316731636029491</v>
      </c>
      <c r="R102" s="23">
        <f t="shared" si="8"/>
        <v>0.14861497588486841</v>
      </c>
    </row>
    <row r="103" spans="1:18" x14ac:dyDescent="0.25">
      <c r="A103" s="23" t="s">
        <v>239</v>
      </c>
      <c r="B103" s="23" t="s">
        <v>240</v>
      </c>
      <c r="C103" s="23">
        <v>530.6</v>
      </c>
      <c r="D103" s="23">
        <v>2</v>
      </c>
      <c r="E103" s="23">
        <v>1</v>
      </c>
      <c r="F103" s="23">
        <v>1</v>
      </c>
      <c r="G103" s="23">
        <v>38.077381155629794</v>
      </c>
      <c r="H103" s="23">
        <v>1</v>
      </c>
      <c r="I103" s="23">
        <v>4</v>
      </c>
      <c r="J103" s="23">
        <v>0</v>
      </c>
      <c r="K103" s="23">
        <f t="shared" si="6"/>
        <v>49.077381155629794</v>
      </c>
      <c r="L103" s="23">
        <f t="shared" si="7"/>
        <v>26040.458441177168</v>
      </c>
      <c r="M103" s="23">
        <v>1</v>
      </c>
      <c r="N103" s="23">
        <v>1</v>
      </c>
      <c r="O103" s="23">
        <v>2878.8130000000001</v>
      </c>
      <c r="P103" s="23">
        <f>O103+N103+M103+1</f>
        <v>2881.8130000000001</v>
      </c>
      <c r="Q103" s="23">
        <f>L103/P103</f>
        <v>9.0361374735894273</v>
      </c>
      <c r="R103" s="23">
        <f t="shared" si="8"/>
        <v>6.0174821951157954E-2</v>
      </c>
    </row>
    <row r="104" spans="1:18" x14ac:dyDescent="0.25">
      <c r="A104" s="23" t="s">
        <v>293</v>
      </c>
      <c r="B104" s="23" t="s">
        <v>294</v>
      </c>
      <c r="C104" s="23">
        <v>1148.2</v>
      </c>
      <c r="D104" s="23">
        <v>1</v>
      </c>
      <c r="E104" s="23">
        <v>1</v>
      </c>
      <c r="F104" s="23">
        <v>1</v>
      </c>
      <c r="G104" s="23">
        <v>27.054229800607626</v>
      </c>
      <c r="H104" s="23">
        <v>1</v>
      </c>
      <c r="I104" s="23">
        <v>4</v>
      </c>
      <c r="J104" s="23">
        <v>1</v>
      </c>
      <c r="K104" s="23">
        <f t="shared" si="6"/>
        <v>34.054229800607629</v>
      </c>
      <c r="L104" s="23">
        <f t="shared" si="7"/>
        <v>39101.06665705768</v>
      </c>
      <c r="M104" s="23">
        <v>0</v>
      </c>
      <c r="N104" s="23">
        <v>0</v>
      </c>
      <c r="O104" s="23">
        <v>12727.53</v>
      </c>
      <c r="P104" s="23">
        <f>O104+N104+M104+1</f>
        <v>12728.53</v>
      </c>
      <c r="Q104" s="23">
        <f>L104/P104</f>
        <v>3.0719232037837578</v>
      </c>
      <c r="R104" s="23">
        <f t="shared" si="8"/>
        <v>2.0457018540897581E-2</v>
      </c>
    </row>
    <row r="105" spans="1:18" x14ac:dyDescent="0.25">
      <c r="A105" s="23" t="s">
        <v>257</v>
      </c>
      <c r="B105" s="23" t="s">
        <v>258</v>
      </c>
      <c r="C105" s="23">
        <v>2046.4</v>
      </c>
      <c r="D105" s="23">
        <v>1</v>
      </c>
      <c r="E105" s="23">
        <v>1</v>
      </c>
      <c r="F105" s="23">
        <v>1</v>
      </c>
      <c r="G105" s="23">
        <v>19.747891393749498</v>
      </c>
      <c r="H105" s="23">
        <v>1</v>
      </c>
      <c r="I105" s="23">
        <v>4</v>
      </c>
      <c r="J105" s="23">
        <v>0</v>
      </c>
      <c r="K105" s="23">
        <f t="shared" si="6"/>
        <v>27.747891393749498</v>
      </c>
      <c r="L105" s="23">
        <f t="shared" si="7"/>
        <v>56783.284948168977</v>
      </c>
      <c r="M105" s="23">
        <v>0</v>
      </c>
      <c r="N105" s="23">
        <v>0</v>
      </c>
      <c r="O105" s="23">
        <v>12861.16</v>
      </c>
      <c r="P105" s="23">
        <f>O105+N105+M105+1</f>
        <v>12862.16</v>
      </c>
      <c r="Q105" s="23">
        <f>L105/P105</f>
        <v>4.414754982691008</v>
      </c>
      <c r="R105" s="23">
        <f t="shared" si="8"/>
        <v>2.9399408300047895E-2</v>
      </c>
    </row>
    <row r="106" spans="1:18" x14ac:dyDescent="0.25">
      <c r="A106" s="23" t="s">
        <v>231</v>
      </c>
      <c r="B106" s="23" t="s">
        <v>232</v>
      </c>
      <c r="C106" s="23">
        <v>1000.8</v>
      </c>
      <c r="D106" s="23">
        <v>3</v>
      </c>
      <c r="E106" s="23">
        <v>2</v>
      </c>
      <c r="F106" s="23">
        <v>1</v>
      </c>
      <c r="G106" s="23">
        <v>48.714959059478183</v>
      </c>
      <c r="H106" s="23">
        <v>4</v>
      </c>
      <c r="I106" s="23">
        <v>4</v>
      </c>
      <c r="J106" s="23">
        <v>1</v>
      </c>
      <c r="K106" s="23">
        <f t="shared" si="6"/>
        <v>53.714959059478183</v>
      </c>
      <c r="L106" s="23">
        <f t="shared" si="7"/>
        <v>53757.931026725761</v>
      </c>
      <c r="M106" s="23">
        <v>1</v>
      </c>
      <c r="N106" s="23">
        <v>0</v>
      </c>
      <c r="O106" s="23">
        <v>6300.2820000000002</v>
      </c>
      <c r="P106" s="23">
        <f>O106+N106+M106+1</f>
        <v>6302.2820000000002</v>
      </c>
      <c r="Q106" s="23">
        <f>L106/P106</f>
        <v>8.5299152000379799</v>
      </c>
      <c r="R106" s="23">
        <f t="shared" si="8"/>
        <v>5.6803709540827578E-2</v>
      </c>
    </row>
    <row r="107" spans="1:18" x14ac:dyDescent="0.25">
      <c r="A107" s="23" t="s">
        <v>203</v>
      </c>
      <c r="B107" s="23" t="s">
        <v>204</v>
      </c>
      <c r="C107" s="23">
        <v>5196.8999999999996</v>
      </c>
      <c r="D107" s="23">
        <v>1</v>
      </c>
      <c r="E107" s="23">
        <v>1</v>
      </c>
      <c r="F107" s="23">
        <v>2</v>
      </c>
      <c r="G107" s="23">
        <v>62.051914674890774</v>
      </c>
      <c r="H107" s="23">
        <v>0</v>
      </c>
      <c r="I107" s="23">
        <v>3</v>
      </c>
      <c r="J107" s="23">
        <v>1</v>
      </c>
      <c r="K107" s="23">
        <f t="shared" si="6"/>
        <v>74.051914674890781</v>
      </c>
      <c r="L107" s="23">
        <f t="shared" si="7"/>
        <v>384840.39537393989</v>
      </c>
      <c r="M107" s="23">
        <v>0</v>
      </c>
      <c r="N107" s="23">
        <v>0</v>
      </c>
      <c r="O107" s="23">
        <v>15575.86</v>
      </c>
      <c r="P107" s="23">
        <f>O107+N107+M107+1</f>
        <v>15576.86</v>
      </c>
      <c r="Q107" s="23">
        <f>L107/P107</f>
        <v>24.705903203465901</v>
      </c>
      <c r="R107" s="23">
        <f t="shared" si="8"/>
        <v>0.16452531081519189</v>
      </c>
    </row>
    <row r="108" spans="1:18" x14ac:dyDescent="0.25">
      <c r="A108" s="23" t="s">
        <v>137</v>
      </c>
      <c r="B108" s="23" t="s">
        <v>138</v>
      </c>
      <c r="C108" s="23">
        <v>12882.3</v>
      </c>
      <c r="D108" s="23">
        <v>1</v>
      </c>
      <c r="E108" s="23">
        <v>1</v>
      </c>
      <c r="F108" s="23">
        <v>1</v>
      </c>
      <c r="G108" s="23">
        <v>192.27213502332881</v>
      </c>
      <c r="H108" s="23">
        <v>0</v>
      </c>
      <c r="I108" s="23">
        <v>3</v>
      </c>
      <c r="J108" s="23">
        <v>1</v>
      </c>
      <c r="K108" s="23">
        <f t="shared" si="6"/>
        <v>203.27213502332881</v>
      </c>
      <c r="L108" s="23">
        <f t="shared" si="7"/>
        <v>2618612.6250110287</v>
      </c>
      <c r="M108" s="23">
        <v>0</v>
      </c>
      <c r="N108" s="23">
        <v>0</v>
      </c>
      <c r="O108" s="23">
        <v>18069.91</v>
      </c>
      <c r="P108" s="23">
        <f>O108+N108+M108+1</f>
        <v>18070.91</v>
      </c>
      <c r="Q108" s="23">
        <f>L108/P108</f>
        <v>144.90762363439521</v>
      </c>
      <c r="R108" s="23">
        <f t="shared" si="8"/>
        <v>0.9649909020365286</v>
      </c>
    </row>
    <row r="109" spans="1:18" x14ac:dyDescent="0.25">
      <c r="A109" s="23" t="s">
        <v>129</v>
      </c>
      <c r="B109" s="23" t="s">
        <v>130</v>
      </c>
      <c r="C109" s="23">
        <v>30523.5</v>
      </c>
      <c r="D109" s="23">
        <v>1</v>
      </c>
      <c r="E109" s="23">
        <v>1</v>
      </c>
      <c r="F109" s="23">
        <v>1</v>
      </c>
      <c r="G109" s="23">
        <v>76.062528863494634</v>
      </c>
      <c r="H109" s="23">
        <v>0</v>
      </c>
      <c r="I109" s="23">
        <v>2</v>
      </c>
      <c r="J109" s="23">
        <v>0</v>
      </c>
      <c r="K109" s="23">
        <f t="shared" si="6"/>
        <v>89.062528863494634</v>
      </c>
      <c r="L109" s="23">
        <f t="shared" si="7"/>
        <v>2718500.0997648784</v>
      </c>
      <c r="M109" s="23">
        <v>0</v>
      </c>
      <c r="N109" s="23">
        <v>0</v>
      </c>
      <c r="O109" s="23">
        <v>12257.15</v>
      </c>
      <c r="P109" s="23">
        <f>O109+N109+M109+1</f>
        <v>12258.15</v>
      </c>
      <c r="Q109" s="23">
        <f>L109/P109</f>
        <v>221.77083000003088</v>
      </c>
      <c r="R109" s="23">
        <f t="shared" si="8"/>
        <v>1.4768500643352132</v>
      </c>
    </row>
    <row r="110" spans="1:18" x14ac:dyDescent="0.25">
      <c r="A110" s="23" t="s">
        <v>251</v>
      </c>
      <c r="B110" s="23" t="s">
        <v>252</v>
      </c>
      <c r="C110" s="23">
        <v>2375.1</v>
      </c>
      <c r="D110" s="23">
        <v>1</v>
      </c>
      <c r="E110" s="23">
        <v>2</v>
      </c>
      <c r="F110" s="23">
        <v>1</v>
      </c>
      <c r="G110" s="23">
        <v>34.122259946243126</v>
      </c>
      <c r="H110" s="23">
        <v>3</v>
      </c>
      <c r="I110" s="23">
        <v>4</v>
      </c>
      <c r="J110" s="23">
        <v>1</v>
      </c>
      <c r="K110" s="23">
        <f t="shared" si="6"/>
        <v>36.122259946243126</v>
      </c>
      <c r="L110" s="23">
        <f t="shared" si="7"/>
        <v>85793.979598322039</v>
      </c>
      <c r="M110" s="23">
        <v>0</v>
      </c>
      <c r="N110" s="23">
        <v>0</v>
      </c>
      <c r="O110" s="23">
        <v>14491.46</v>
      </c>
      <c r="P110" s="23">
        <f>O110+N110+M110+1</f>
        <v>14492.46</v>
      </c>
      <c r="Q110" s="23">
        <f>L110/P110</f>
        <v>5.9199045295499895</v>
      </c>
      <c r="R110" s="23">
        <f t="shared" si="8"/>
        <v>3.9422729244071482E-2</v>
      </c>
    </row>
    <row r="111" spans="1:18" x14ac:dyDescent="0.25">
      <c r="A111" s="23" t="s">
        <v>193</v>
      </c>
      <c r="B111" s="23" t="s">
        <v>194</v>
      </c>
      <c r="C111" s="23">
        <v>1631.3</v>
      </c>
      <c r="D111" s="23">
        <v>2</v>
      </c>
      <c r="E111" s="23">
        <v>1</v>
      </c>
      <c r="F111" s="23">
        <v>1</v>
      </c>
      <c r="G111" s="23">
        <v>62.229970775313525</v>
      </c>
      <c r="H111" s="23">
        <v>0</v>
      </c>
      <c r="I111" s="23">
        <v>3</v>
      </c>
      <c r="J111" s="23">
        <v>1</v>
      </c>
      <c r="K111" s="23">
        <f t="shared" si="6"/>
        <v>76.229970775313518</v>
      </c>
      <c r="L111" s="23">
        <f t="shared" si="7"/>
        <v>124353.95132576894</v>
      </c>
      <c r="M111" s="23">
        <v>1</v>
      </c>
      <c r="N111" s="23">
        <v>0</v>
      </c>
      <c r="O111" s="23">
        <v>3294.84</v>
      </c>
      <c r="P111" s="23">
        <f>O111+N111+M111+1</f>
        <v>3296.84</v>
      </c>
      <c r="Q111" s="23">
        <f>L111/P111</f>
        <v>37.719134482040054</v>
      </c>
      <c r="R111" s="23">
        <f t="shared" si="8"/>
        <v>0.25118500114041897</v>
      </c>
    </row>
    <row r="112" spans="1:18" x14ac:dyDescent="0.25">
      <c r="A112" s="23" t="s">
        <v>177</v>
      </c>
      <c r="B112" s="23" t="s">
        <v>178</v>
      </c>
      <c r="C112" s="23">
        <v>8317.9</v>
      </c>
      <c r="D112" s="23">
        <v>1</v>
      </c>
      <c r="E112" s="23">
        <v>1</v>
      </c>
      <c r="F112" s="23">
        <v>1</v>
      </c>
      <c r="G112" s="23">
        <v>0.52378664820519572</v>
      </c>
      <c r="H112" s="23">
        <v>0</v>
      </c>
      <c r="I112" s="23">
        <v>3</v>
      </c>
      <c r="J112" s="23">
        <v>1</v>
      </c>
      <c r="K112" s="23">
        <f t="shared" si="6"/>
        <v>11.523786648205196</v>
      </c>
      <c r="L112" s="23">
        <f t="shared" si="7"/>
        <v>95853.704961105992</v>
      </c>
      <c r="M112" s="23">
        <v>0</v>
      </c>
      <c r="N112" s="23">
        <v>0</v>
      </c>
      <c r="O112" s="23">
        <v>12640.23</v>
      </c>
      <c r="P112" s="23">
        <f>O112+N112+M112+1</f>
        <v>12641.23</v>
      </c>
      <c r="Q112" s="23">
        <f>L112/P112</f>
        <v>7.5826248680789758</v>
      </c>
      <c r="R112" s="23">
        <f t="shared" si="8"/>
        <v>5.0495369586030153E-2</v>
      </c>
    </row>
    <row r="113" spans="1:18" x14ac:dyDescent="0.25">
      <c r="A113" s="23" t="s">
        <v>321</v>
      </c>
      <c r="B113" s="23" t="s">
        <v>322</v>
      </c>
      <c r="C113" s="23">
        <v>513.4</v>
      </c>
      <c r="D113" s="23">
        <v>1</v>
      </c>
      <c r="E113" s="23">
        <v>1</v>
      </c>
      <c r="F113" s="23">
        <v>1</v>
      </c>
      <c r="G113" s="23">
        <v>26.558327548911009</v>
      </c>
      <c r="H113" s="23">
        <v>2</v>
      </c>
      <c r="I113" s="23">
        <v>4</v>
      </c>
      <c r="J113" s="23">
        <v>1</v>
      </c>
      <c r="K113" s="23">
        <f t="shared" si="6"/>
        <v>30.558327548911009</v>
      </c>
      <c r="L113" s="23">
        <f t="shared" si="7"/>
        <v>15688.645363610911</v>
      </c>
      <c r="M113" s="23">
        <v>0</v>
      </c>
      <c r="N113" s="23">
        <v>0</v>
      </c>
      <c r="O113" s="23">
        <v>17371.34</v>
      </c>
      <c r="P113" s="23">
        <f>O113+N113+M113+1</f>
        <v>17372.34</v>
      </c>
      <c r="Q113" s="23">
        <f>L113/P113</f>
        <v>0.90308187403717122</v>
      </c>
      <c r="R113" s="23">
        <f t="shared" si="8"/>
        <v>6.0139402633411056E-3</v>
      </c>
    </row>
    <row r="114" spans="1:18" x14ac:dyDescent="0.25">
      <c r="A114" s="23" t="s">
        <v>141</v>
      </c>
      <c r="B114" s="23" t="s">
        <v>142</v>
      </c>
      <c r="C114" s="23">
        <v>8333.6</v>
      </c>
      <c r="D114" s="23">
        <v>2</v>
      </c>
      <c r="E114" s="23">
        <v>1</v>
      </c>
      <c r="F114" s="23">
        <v>1</v>
      </c>
      <c r="G114" s="23">
        <v>44.004236975859108</v>
      </c>
      <c r="H114" s="23">
        <v>0</v>
      </c>
      <c r="I114" s="23">
        <v>3</v>
      </c>
      <c r="J114" s="23">
        <v>1</v>
      </c>
      <c r="K114" s="23">
        <f t="shared" si="6"/>
        <v>58.004236975859108</v>
      </c>
      <c r="L114" s="23">
        <f t="shared" si="7"/>
        <v>483384.10926201945</v>
      </c>
      <c r="M114" s="23">
        <v>1</v>
      </c>
      <c r="N114" s="23">
        <v>0</v>
      </c>
      <c r="O114" s="23">
        <v>10050.98</v>
      </c>
      <c r="P114" s="23">
        <f>O114+N114+M114+1</f>
        <v>10052.98</v>
      </c>
      <c r="Q114" s="23">
        <f>L114/P114</f>
        <v>48.083663676046257</v>
      </c>
      <c r="R114" s="23">
        <f t="shared" si="8"/>
        <v>0.32020605141547143</v>
      </c>
    </row>
    <row r="115" spans="1:18" x14ac:dyDescent="0.25">
      <c r="A115" s="23" t="s">
        <v>337</v>
      </c>
      <c r="B115" s="23" t="s">
        <v>338</v>
      </c>
      <c r="C115" s="23">
        <v>280.2</v>
      </c>
      <c r="D115" s="23">
        <v>2</v>
      </c>
      <c r="E115" s="23">
        <v>1</v>
      </c>
      <c r="F115" s="23">
        <v>1</v>
      </c>
      <c r="G115" s="23">
        <v>14.385365468977534</v>
      </c>
      <c r="H115" s="23">
        <v>2</v>
      </c>
      <c r="I115" s="23">
        <v>4</v>
      </c>
      <c r="J115" s="23">
        <v>0</v>
      </c>
      <c r="K115" s="23">
        <f t="shared" si="6"/>
        <v>22.385365468977533</v>
      </c>
      <c r="L115" s="23">
        <f t="shared" si="7"/>
        <v>6272.3794044075048</v>
      </c>
      <c r="M115" s="23">
        <v>1</v>
      </c>
      <c r="N115" s="23">
        <v>0</v>
      </c>
      <c r="O115" s="23">
        <v>16555.27</v>
      </c>
      <c r="P115" s="23">
        <f>O115+N115+M115+1</f>
        <v>16557.27</v>
      </c>
      <c r="Q115" s="23">
        <f>L115/P115</f>
        <v>0.37882932418251952</v>
      </c>
      <c r="R115" s="23">
        <f t="shared" si="8"/>
        <v>2.5227578928704976E-3</v>
      </c>
    </row>
    <row r="116" spans="1:18" x14ac:dyDescent="0.25">
      <c r="A116" s="23" t="s">
        <v>103</v>
      </c>
      <c r="B116" s="23" t="s">
        <v>104</v>
      </c>
      <c r="C116" s="23">
        <v>22016.7</v>
      </c>
      <c r="D116" s="23">
        <v>2</v>
      </c>
      <c r="E116" s="23">
        <v>0</v>
      </c>
      <c r="F116" s="23">
        <v>1</v>
      </c>
      <c r="G116" s="23">
        <v>86.411715941656126</v>
      </c>
      <c r="H116" s="23">
        <v>0</v>
      </c>
      <c r="I116" s="23">
        <v>2</v>
      </c>
      <c r="J116" s="23">
        <v>1</v>
      </c>
      <c r="K116" s="23">
        <f t="shared" si="6"/>
        <v>100.41171594165613</v>
      </c>
      <c r="L116" s="23">
        <f t="shared" si="7"/>
        <v>2210734.6263726605</v>
      </c>
      <c r="M116" s="23">
        <v>1</v>
      </c>
      <c r="N116" s="23">
        <v>0</v>
      </c>
      <c r="O116" s="23">
        <v>6217.6660000000002</v>
      </c>
      <c r="P116" s="23">
        <f>O116+N116+M116+1</f>
        <v>6219.6660000000002</v>
      </c>
      <c r="Q116" s="23">
        <f>L116/P116</f>
        <v>355.44265984261222</v>
      </c>
      <c r="R116" s="23">
        <f t="shared" si="8"/>
        <v>2.3670178582817591</v>
      </c>
    </row>
    <row r="117" spans="1:18" x14ac:dyDescent="0.25">
      <c r="A117" s="23" t="s">
        <v>187</v>
      </c>
      <c r="B117" s="23" t="s">
        <v>188</v>
      </c>
      <c r="C117" s="23">
        <v>6536.2</v>
      </c>
      <c r="D117" s="23">
        <v>1</v>
      </c>
      <c r="E117" s="23">
        <v>1</v>
      </c>
      <c r="F117" s="23">
        <v>1</v>
      </c>
      <c r="G117" s="23">
        <v>65.530424505751668</v>
      </c>
      <c r="H117" s="23">
        <v>0</v>
      </c>
      <c r="I117" s="23">
        <v>4</v>
      </c>
      <c r="J117" s="23">
        <v>1</v>
      </c>
      <c r="K117" s="23">
        <f t="shared" si="6"/>
        <v>75.530424505751668</v>
      </c>
      <c r="L117" s="23">
        <f t="shared" si="7"/>
        <v>493681.96065449406</v>
      </c>
      <c r="M117" s="23">
        <v>0</v>
      </c>
      <c r="N117" s="23">
        <v>0</v>
      </c>
      <c r="O117" s="23">
        <v>15872.67</v>
      </c>
      <c r="P117" s="23">
        <f>O117+N117+M117+1</f>
        <v>15873.67</v>
      </c>
      <c r="Q117" s="23">
        <f>L117/P117</f>
        <v>31.100681862133587</v>
      </c>
      <c r="R117" s="23">
        <f t="shared" si="8"/>
        <v>0.20711039413503837</v>
      </c>
    </row>
    <row r="118" spans="1:18" x14ac:dyDescent="0.25">
      <c r="A118" s="23" t="s">
        <v>169</v>
      </c>
      <c r="B118" s="23" t="s">
        <v>170</v>
      </c>
      <c r="C118" s="23">
        <v>11814.1</v>
      </c>
      <c r="D118" s="23">
        <v>1</v>
      </c>
      <c r="E118" s="23">
        <v>1</v>
      </c>
      <c r="F118" s="23">
        <v>1</v>
      </c>
      <c r="G118" s="23">
        <v>91.888890732230649</v>
      </c>
      <c r="H118" s="23">
        <v>0</v>
      </c>
      <c r="I118" s="23">
        <v>2</v>
      </c>
      <c r="J118" s="23">
        <v>1</v>
      </c>
      <c r="K118" s="23">
        <f t="shared" si="6"/>
        <v>103.88889073223065</v>
      </c>
      <c r="L118" s="23">
        <f t="shared" si="7"/>
        <v>1227353.743999646</v>
      </c>
      <c r="M118" s="23">
        <v>0</v>
      </c>
      <c r="N118" s="23">
        <v>0</v>
      </c>
      <c r="O118" s="23">
        <v>16081.15</v>
      </c>
      <c r="P118" s="23">
        <f>O118+N118+M118+1</f>
        <v>16082.15</v>
      </c>
      <c r="Q118" s="23">
        <f>L118/P118</f>
        <v>76.317764975432141</v>
      </c>
      <c r="R118" s="23">
        <f t="shared" si="8"/>
        <v>0.50822687597765193</v>
      </c>
    </row>
    <row r="119" spans="1:18" x14ac:dyDescent="0.25">
      <c r="A119" s="23" t="s">
        <v>227</v>
      </c>
      <c r="B119" s="23" t="s">
        <v>228</v>
      </c>
      <c r="C119" s="23">
        <v>785.6</v>
      </c>
      <c r="D119" s="23">
        <v>2</v>
      </c>
      <c r="E119" s="23">
        <v>1</v>
      </c>
      <c r="F119" s="23">
        <v>1</v>
      </c>
      <c r="G119" s="23">
        <v>35.74711603696781</v>
      </c>
      <c r="H119" s="23">
        <v>0</v>
      </c>
      <c r="I119" s="23">
        <v>4</v>
      </c>
      <c r="J119" s="23">
        <v>1</v>
      </c>
      <c r="K119" s="23">
        <f t="shared" si="6"/>
        <v>48.74711603696781</v>
      </c>
      <c r="L119" s="23">
        <f t="shared" si="7"/>
        <v>38295.734358641916</v>
      </c>
      <c r="M119" s="23">
        <v>1</v>
      </c>
      <c r="N119" s="23">
        <v>0</v>
      </c>
      <c r="O119" s="23">
        <v>3077.9380000000001</v>
      </c>
      <c r="P119" s="23">
        <f>O119+N119+M119+1</f>
        <v>3079.9380000000001</v>
      </c>
      <c r="Q119" s="23">
        <f>L119/P119</f>
        <v>12.43393027997379</v>
      </c>
      <c r="R119" s="23">
        <f t="shared" si="8"/>
        <v>8.2801920946574847E-2</v>
      </c>
    </row>
    <row r="120" spans="1:18" x14ac:dyDescent="0.25">
      <c r="A120" s="23" t="s">
        <v>165</v>
      </c>
      <c r="B120" s="23" t="s">
        <v>166</v>
      </c>
      <c r="C120" s="23">
        <v>2535.5</v>
      </c>
      <c r="D120" s="23">
        <v>2</v>
      </c>
      <c r="E120" s="23">
        <v>1</v>
      </c>
      <c r="F120" s="23">
        <v>1</v>
      </c>
      <c r="G120" s="23">
        <v>181.44991953288488</v>
      </c>
      <c r="H120" s="23">
        <v>2</v>
      </c>
      <c r="I120" s="23">
        <v>3</v>
      </c>
      <c r="J120" s="23">
        <v>1</v>
      </c>
      <c r="K120" s="23">
        <f t="shared" si="6"/>
        <v>189.44991953288488</v>
      </c>
      <c r="L120" s="23">
        <f t="shared" si="7"/>
        <v>480350.27097562962</v>
      </c>
      <c r="M120" s="23">
        <v>1</v>
      </c>
      <c r="N120" s="23">
        <v>0</v>
      </c>
      <c r="O120" s="23">
        <v>10827.98</v>
      </c>
      <c r="P120" s="23">
        <f>O120+N120+M120+1</f>
        <v>10829.98</v>
      </c>
      <c r="Q120" s="23">
        <f>L120/P120</f>
        <v>44.35375420597542</v>
      </c>
      <c r="R120" s="23">
        <f t="shared" si="8"/>
        <v>0.29536727058555856</v>
      </c>
    </row>
    <row r="121" spans="1:18" x14ac:dyDescent="0.25">
      <c r="A121" s="23" t="s">
        <v>131</v>
      </c>
      <c r="B121" s="23" t="s">
        <v>132</v>
      </c>
      <c r="C121" s="23">
        <v>17019.5</v>
      </c>
      <c r="D121" s="23">
        <v>1</v>
      </c>
      <c r="E121" s="23">
        <v>0</v>
      </c>
      <c r="F121" s="23">
        <v>1</v>
      </c>
      <c r="G121" s="23">
        <v>233.83776600181272</v>
      </c>
      <c r="H121" s="23">
        <v>1</v>
      </c>
      <c r="I121" s="23">
        <v>2</v>
      </c>
      <c r="J121" s="23">
        <v>1</v>
      </c>
      <c r="K121" s="23">
        <f t="shared" si="6"/>
        <v>241.83776600181272</v>
      </c>
      <c r="L121" s="23">
        <f t="shared" si="7"/>
        <v>4115957.8584678518</v>
      </c>
      <c r="M121" s="23">
        <v>0</v>
      </c>
      <c r="N121" s="23">
        <v>0</v>
      </c>
      <c r="O121" s="23">
        <v>17591.48</v>
      </c>
      <c r="P121" s="23">
        <f>O121+N121+M121+1</f>
        <v>17592.48</v>
      </c>
      <c r="Q121" s="23">
        <f>L121/P121</f>
        <v>233.96120720147766</v>
      </c>
      <c r="R121" s="23">
        <f t="shared" si="8"/>
        <v>1.5580300795528352</v>
      </c>
    </row>
    <row r="122" spans="1:18" x14ac:dyDescent="0.25">
      <c r="A122" s="23" t="s">
        <v>249</v>
      </c>
      <c r="B122" s="23" t="s">
        <v>250</v>
      </c>
      <c r="C122" s="23">
        <v>903.9</v>
      </c>
      <c r="D122" s="23">
        <v>2</v>
      </c>
      <c r="E122" s="23">
        <v>2</v>
      </c>
      <c r="F122" s="23">
        <v>1</v>
      </c>
      <c r="G122" s="23">
        <v>39.562397918472364</v>
      </c>
      <c r="H122" s="23">
        <v>2</v>
      </c>
      <c r="I122" s="23">
        <v>4</v>
      </c>
      <c r="J122" s="23">
        <v>1</v>
      </c>
      <c r="K122" s="23">
        <f t="shared" si="6"/>
        <v>47.562397918472364</v>
      </c>
      <c r="L122" s="23">
        <f t="shared" si="7"/>
        <v>42991.65147850717</v>
      </c>
      <c r="M122" s="23">
        <v>0</v>
      </c>
      <c r="N122" s="23">
        <v>0</v>
      </c>
      <c r="O122" s="23">
        <v>8620.4509999999991</v>
      </c>
      <c r="P122" s="23">
        <f>O122+N122+M122+1</f>
        <v>8621.4509999999991</v>
      </c>
      <c r="Q122" s="23">
        <f>L122/P122</f>
        <v>4.986591175720557</v>
      </c>
      <c r="R122" s="23">
        <f t="shared" si="8"/>
        <v>3.3207466909310326E-2</v>
      </c>
    </row>
    <row r="123" spans="1:18" x14ac:dyDescent="0.25">
      <c r="A123" s="23" t="s">
        <v>343</v>
      </c>
      <c r="B123" s="23" t="s">
        <v>344</v>
      </c>
      <c r="C123" s="23">
        <v>402.2</v>
      </c>
      <c r="D123" s="23">
        <v>2</v>
      </c>
      <c r="E123" s="23">
        <v>1</v>
      </c>
      <c r="F123" s="23">
        <v>1</v>
      </c>
      <c r="G123" s="23">
        <v>21.745711371315537</v>
      </c>
      <c r="H123" s="23">
        <v>3</v>
      </c>
      <c r="I123" s="23">
        <v>5</v>
      </c>
      <c r="J123" s="23">
        <v>0</v>
      </c>
      <c r="K123" s="23">
        <f t="shared" si="6"/>
        <v>25.745711371315537</v>
      </c>
      <c r="L123" s="23">
        <f t="shared" si="7"/>
        <v>10354.925113543108</v>
      </c>
      <c r="M123" s="23">
        <v>0</v>
      </c>
      <c r="N123" s="23">
        <v>0</v>
      </c>
      <c r="O123" s="23">
        <v>13407.31</v>
      </c>
      <c r="P123" s="23">
        <f>O123+N123+M123+1</f>
        <v>13408.31</v>
      </c>
      <c r="Q123" s="23">
        <f>L123/P123</f>
        <v>0.77227667868233263</v>
      </c>
      <c r="R123" s="23">
        <f t="shared" si="8"/>
        <v>5.142862398072952E-3</v>
      </c>
    </row>
    <row r="124" spans="1:18" x14ac:dyDescent="0.25">
      <c r="A124" s="23" t="s">
        <v>253</v>
      </c>
      <c r="B124" s="23" t="s">
        <v>254</v>
      </c>
      <c r="C124" s="23">
        <v>2217.6999999999998</v>
      </c>
      <c r="D124" s="23">
        <v>1</v>
      </c>
      <c r="E124" s="23">
        <v>1</v>
      </c>
      <c r="F124" s="23">
        <v>1</v>
      </c>
      <c r="G124" s="23">
        <v>26.316289570784924</v>
      </c>
      <c r="H124" s="23">
        <v>2</v>
      </c>
      <c r="I124" s="23">
        <v>4</v>
      </c>
      <c r="J124" s="23">
        <v>0</v>
      </c>
      <c r="K124" s="23">
        <f t="shared" si="6"/>
        <v>31.316289570784924</v>
      </c>
      <c r="L124" s="23">
        <f t="shared" si="7"/>
        <v>69450.135381129716</v>
      </c>
      <c r="M124" s="23">
        <v>0</v>
      </c>
      <c r="N124" s="23">
        <v>0</v>
      </c>
      <c r="O124" s="23">
        <v>15915.54</v>
      </c>
      <c r="P124" s="23">
        <f>O124+N124+M124+1</f>
        <v>15916.54</v>
      </c>
      <c r="Q124" s="23">
        <f>L124/P124</f>
        <v>4.3633940153531929</v>
      </c>
      <c r="R124" s="23">
        <f t="shared" si="8"/>
        <v>2.9057377529287099E-2</v>
      </c>
    </row>
    <row r="125" spans="1:18" x14ac:dyDescent="0.25">
      <c r="A125" s="23" t="s">
        <v>259</v>
      </c>
      <c r="B125" s="23" t="s">
        <v>260</v>
      </c>
      <c r="C125" s="23">
        <v>41336.699999999997</v>
      </c>
      <c r="D125" s="23">
        <v>2</v>
      </c>
      <c r="E125" s="23">
        <v>0</v>
      </c>
      <c r="F125" s="23">
        <v>1</v>
      </c>
      <c r="G125" s="23">
        <v>8.5307741959695278</v>
      </c>
      <c r="H125" s="23">
        <v>0</v>
      </c>
      <c r="I125" s="23">
        <v>4</v>
      </c>
      <c r="J125" s="23">
        <v>0</v>
      </c>
      <c r="K125" s="23">
        <f t="shared" si="6"/>
        <v>21.530774195969528</v>
      </c>
      <c r="L125" s="23">
        <f t="shared" si="7"/>
        <v>890011.15370653349</v>
      </c>
      <c r="M125" s="23">
        <v>1</v>
      </c>
      <c r="N125" s="23">
        <v>0</v>
      </c>
      <c r="O125" s="23">
        <v>10572.78</v>
      </c>
      <c r="P125" s="23">
        <f>O125+N125+M125+1</f>
        <v>10574.78</v>
      </c>
      <c r="Q125" s="23">
        <f>L125/P125</f>
        <v>84.163562145645912</v>
      </c>
      <c r="R125" s="23">
        <f t="shared" si="8"/>
        <v>0.56047480261250127</v>
      </c>
    </row>
    <row r="126" spans="1:18" x14ac:dyDescent="0.25">
      <c r="A126" s="23" t="s">
        <v>111</v>
      </c>
      <c r="B126" s="23" t="s">
        <v>112</v>
      </c>
      <c r="C126" s="23">
        <v>29517.7</v>
      </c>
      <c r="D126" s="23">
        <v>1</v>
      </c>
      <c r="E126" s="23">
        <v>0</v>
      </c>
      <c r="F126" s="23">
        <v>1</v>
      </c>
      <c r="G126" s="23">
        <v>149.22689887727233</v>
      </c>
      <c r="H126" s="23">
        <v>0</v>
      </c>
      <c r="I126" s="23">
        <v>1</v>
      </c>
      <c r="J126" s="23">
        <v>1</v>
      </c>
      <c r="K126" s="23">
        <f t="shared" si="6"/>
        <v>161.22689887727233</v>
      </c>
      <c r="L126" s="23">
        <f t="shared" si="7"/>
        <v>4759047.2329896614</v>
      </c>
      <c r="M126" s="23">
        <v>0</v>
      </c>
      <c r="N126" s="23">
        <v>0</v>
      </c>
      <c r="O126" s="23">
        <v>15625.38</v>
      </c>
      <c r="P126" s="23">
        <f>O126+N126+M126+1</f>
        <v>15626.38</v>
      </c>
      <c r="Q126" s="23">
        <f>L126/P126</f>
        <v>304.55212486767005</v>
      </c>
      <c r="R126" s="23">
        <f t="shared" si="8"/>
        <v>2.0281198623109349</v>
      </c>
    </row>
    <row r="127" spans="1:18" x14ac:dyDescent="0.25">
      <c r="A127" s="23" t="s">
        <v>97</v>
      </c>
      <c r="B127" s="23" t="s">
        <v>98</v>
      </c>
      <c r="C127" s="23">
        <v>41336.699999999997</v>
      </c>
      <c r="D127" s="23">
        <v>1</v>
      </c>
      <c r="E127" s="23">
        <v>0</v>
      </c>
      <c r="F127" s="23">
        <v>1</v>
      </c>
      <c r="G127" s="23">
        <v>176.14450605553566</v>
      </c>
      <c r="H127" s="23">
        <v>0</v>
      </c>
      <c r="I127" s="23">
        <v>1</v>
      </c>
      <c r="J127" s="23">
        <v>1</v>
      </c>
      <c r="K127" s="23">
        <f t="shared" si="6"/>
        <v>188.14450605553566</v>
      </c>
      <c r="L127" s="23">
        <f t="shared" si="7"/>
        <v>7777273.0034658602</v>
      </c>
      <c r="M127" s="23">
        <v>0</v>
      </c>
      <c r="N127" s="23">
        <v>0</v>
      </c>
      <c r="O127" s="23">
        <v>16612.46</v>
      </c>
      <c r="P127" s="23">
        <f>O127+N127+M127+1</f>
        <v>16613.46</v>
      </c>
      <c r="Q127" s="23">
        <f>L127/P127</f>
        <v>468.13084110509556</v>
      </c>
      <c r="R127" s="23">
        <f t="shared" si="8"/>
        <v>3.1174481459228049</v>
      </c>
    </row>
    <row r="128" spans="1:18" x14ac:dyDescent="0.25">
      <c r="A128" s="23" t="s">
        <v>359</v>
      </c>
      <c r="B128" s="23" t="s">
        <v>360</v>
      </c>
      <c r="C128" s="23">
        <v>190.6</v>
      </c>
      <c r="D128" s="23">
        <v>1</v>
      </c>
      <c r="E128" s="23">
        <v>1</v>
      </c>
      <c r="F128" s="23">
        <v>1</v>
      </c>
      <c r="G128" s="23">
        <v>18.413325604290232</v>
      </c>
      <c r="H128" s="23">
        <v>2</v>
      </c>
      <c r="I128" s="23">
        <v>5</v>
      </c>
      <c r="J128" s="23">
        <v>1</v>
      </c>
      <c r="K128" s="23">
        <f t="shared" si="6"/>
        <v>21.413325604290232</v>
      </c>
      <c r="L128" s="23">
        <f t="shared" si="7"/>
        <v>4081.379860177718</v>
      </c>
      <c r="M128" s="23">
        <v>0</v>
      </c>
      <c r="N128" s="23">
        <v>0</v>
      </c>
      <c r="O128" s="23">
        <v>11649.17</v>
      </c>
      <c r="P128" s="23">
        <f>O128+N128+M128+1</f>
        <v>11650.17</v>
      </c>
      <c r="Q128" s="23">
        <f>L128/P128</f>
        <v>0.35032792312710614</v>
      </c>
      <c r="R128" s="23">
        <f t="shared" si="8"/>
        <v>2.3329570250903435E-3</v>
      </c>
    </row>
    <row r="129" spans="1:18" x14ac:dyDescent="0.25">
      <c r="A129" s="23" t="s">
        <v>345</v>
      </c>
      <c r="B129" s="23" t="s">
        <v>346</v>
      </c>
      <c r="C129" s="23">
        <v>310.60000000000002</v>
      </c>
      <c r="D129" s="23">
        <v>2</v>
      </c>
      <c r="E129" s="23">
        <v>2</v>
      </c>
      <c r="F129" s="23">
        <v>1</v>
      </c>
      <c r="G129" s="23">
        <v>13.571895683286048</v>
      </c>
      <c r="H129" s="23">
        <v>1</v>
      </c>
      <c r="I129" s="23">
        <v>4</v>
      </c>
      <c r="J129" s="23">
        <v>1</v>
      </c>
      <c r="K129" s="23">
        <f t="shared" si="6"/>
        <v>24.571895683286048</v>
      </c>
      <c r="L129" s="23">
        <f t="shared" si="7"/>
        <v>7632.0307992286471</v>
      </c>
      <c r="M129" s="23">
        <v>1</v>
      </c>
      <c r="N129" s="23">
        <v>0</v>
      </c>
      <c r="O129" s="23">
        <v>11694.55</v>
      </c>
      <c r="P129" s="23">
        <f>O129+N129+M129+1</f>
        <v>11696.55</v>
      </c>
      <c r="Q129" s="23">
        <f>L129/P129</f>
        <v>0.65250272937136566</v>
      </c>
      <c r="R129" s="23">
        <f t="shared" si="8"/>
        <v>4.3452454853998134E-3</v>
      </c>
    </row>
    <row r="130" spans="1:18" x14ac:dyDescent="0.25">
      <c r="A130" s="23" t="s">
        <v>175</v>
      </c>
      <c r="B130" s="23" t="s">
        <v>176</v>
      </c>
      <c r="C130" s="23">
        <v>1978.2</v>
      </c>
      <c r="D130" s="23">
        <v>1</v>
      </c>
      <c r="E130" s="23">
        <v>2</v>
      </c>
      <c r="F130" s="23">
        <v>1</v>
      </c>
      <c r="G130" s="23">
        <v>137.01400588745227</v>
      </c>
      <c r="H130" s="23">
        <v>1</v>
      </c>
      <c r="I130" s="23">
        <v>4</v>
      </c>
      <c r="J130" s="23">
        <v>1</v>
      </c>
      <c r="K130" s="23">
        <f t="shared" si="6"/>
        <v>145.01400588745227</v>
      </c>
      <c r="L130" s="23">
        <f t="shared" si="7"/>
        <v>286866.70644655806</v>
      </c>
      <c r="M130" s="23">
        <v>0</v>
      </c>
      <c r="N130" s="23">
        <v>0</v>
      </c>
      <c r="O130" s="23">
        <v>7484.5060000000003</v>
      </c>
      <c r="P130" s="23">
        <f>O130+N130+M130+1</f>
        <v>7485.5060000000003</v>
      </c>
      <c r="Q130" s="23">
        <f>L130/P130</f>
        <v>38.322954580032139</v>
      </c>
      <c r="R130" s="23">
        <f t="shared" si="8"/>
        <v>0.25520605183751188</v>
      </c>
    </row>
    <row r="131" spans="1:18" x14ac:dyDescent="0.25">
      <c r="A131" s="23" t="s">
        <v>189</v>
      </c>
      <c r="B131" s="23" t="s">
        <v>190</v>
      </c>
      <c r="C131" s="23">
        <v>7049.6</v>
      </c>
      <c r="D131" s="23">
        <v>2</v>
      </c>
      <c r="E131" s="23">
        <v>1</v>
      </c>
      <c r="F131" s="23">
        <v>1</v>
      </c>
      <c r="G131" s="23">
        <v>33.149423312827238</v>
      </c>
      <c r="H131" s="23">
        <v>1</v>
      </c>
      <c r="I131" s="23">
        <v>4</v>
      </c>
      <c r="J131" s="23">
        <v>0</v>
      </c>
      <c r="K131" s="23">
        <f t="shared" si="6"/>
        <v>44.149423312827238</v>
      </c>
      <c r="L131" s="23">
        <f t="shared" si="7"/>
        <v>311235.77458610694</v>
      </c>
      <c r="M131" s="23">
        <v>1</v>
      </c>
      <c r="N131" s="23">
        <v>0</v>
      </c>
      <c r="O131" s="23">
        <v>15895.26</v>
      </c>
      <c r="P131" s="23">
        <f>O131+N131+M131+1</f>
        <v>15897.26</v>
      </c>
      <c r="Q131" s="23">
        <f>L131/P131</f>
        <v>19.577950828388474</v>
      </c>
      <c r="R131" s="23">
        <f t="shared" si="8"/>
        <v>0.1303764698921546</v>
      </c>
    </row>
    <row r="132" spans="1:18" x14ac:dyDescent="0.25">
      <c r="A132" s="23" t="s">
        <v>223</v>
      </c>
      <c r="B132" s="23" t="s">
        <v>224</v>
      </c>
      <c r="C132" s="23">
        <v>2373.8000000000002</v>
      </c>
      <c r="D132" s="23">
        <v>1</v>
      </c>
      <c r="E132" s="23">
        <v>1</v>
      </c>
      <c r="F132" s="23">
        <v>1</v>
      </c>
      <c r="G132" s="23">
        <v>68.421903226466156</v>
      </c>
      <c r="H132" s="23">
        <v>0</v>
      </c>
      <c r="I132" s="23">
        <v>3</v>
      </c>
      <c r="J132" s="23">
        <v>1</v>
      </c>
      <c r="K132" s="23">
        <f t="shared" si="6"/>
        <v>79.421903226466156</v>
      </c>
      <c r="L132" s="23">
        <f t="shared" si="7"/>
        <v>188531.71387898538</v>
      </c>
      <c r="M132" s="23">
        <v>0</v>
      </c>
      <c r="N132" s="23">
        <v>0</v>
      </c>
      <c r="O132" s="23">
        <v>16362.34</v>
      </c>
      <c r="P132" s="23">
        <f>O132+N132+M132+1</f>
        <v>16363.34</v>
      </c>
      <c r="Q132" s="23">
        <f>L132/P132</f>
        <v>11.521591183644988</v>
      </c>
      <c r="R132" s="23">
        <f t="shared" si="8"/>
        <v>7.672633357961349E-2</v>
      </c>
    </row>
    <row r="133" spans="1:18" x14ac:dyDescent="0.25">
      <c r="A133" s="23" t="s">
        <v>221</v>
      </c>
      <c r="B133" s="23" t="s">
        <v>222</v>
      </c>
      <c r="C133" s="23">
        <v>3570.5</v>
      </c>
      <c r="D133" s="23">
        <v>1</v>
      </c>
      <c r="E133" s="23">
        <v>2</v>
      </c>
      <c r="F133" s="23">
        <v>1</v>
      </c>
      <c r="G133" s="23">
        <v>64.699980779806708</v>
      </c>
      <c r="H133" s="23">
        <v>3</v>
      </c>
      <c r="I133" s="23">
        <v>3</v>
      </c>
      <c r="J133" s="23">
        <v>1</v>
      </c>
      <c r="K133" s="23">
        <f t="shared" si="6"/>
        <v>67.699980779806708</v>
      </c>
      <c r="L133" s="23">
        <f t="shared" si="7"/>
        <v>241722.78137429984</v>
      </c>
      <c r="M133" s="23">
        <v>0</v>
      </c>
      <c r="N133" s="23">
        <v>0</v>
      </c>
      <c r="O133" s="23">
        <v>14512.6</v>
      </c>
      <c r="P133" s="23">
        <f>O133+N133+M133+1</f>
        <v>14513.6</v>
      </c>
      <c r="Q133" s="23">
        <f>L133/P133</f>
        <v>16.654915484393936</v>
      </c>
      <c r="R133" s="23">
        <f t="shared" si="8"/>
        <v>0.11091094804768192</v>
      </c>
    </row>
    <row r="134" spans="1:18" x14ac:dyDescent="0.25">
      <c r="A134" s="23" t="s">
        <v>365</v>
      </c>
      <c r="B134" s="23" t="s">
        <v>366</v>
      </c>
      <c r="C134" s="23">
        <v>243.7</v>
      </c>
      <c r="D134" s="23">
        <v>2</v>
      </c>
      <c r="E134" s="23">
        <v>1</v>
      </c>
      <c r="F134" s="23">
        <v>1</v>
      </c>
      <c r="G134" s="23">
        <v>10.293286401106002</v>
      </c>
      <c r="H134" s="23">
        <v>3</v>
      </c>
      <c r="I134" s="23">
        <v>4</v>
      </c>
      <c r="J134" s="23">
        <v>0</v>
      </c>
      <c r="K134" s="23">
        <f t="shared" si="6"/>
        <v>15.293286401106002</v>
      </c>
      <c r="L134" s="23">
        <f t="shared" si="7"/>
        <v>3726.9738959495326</v>
      </c>
      <c r="M134" s="23">
        <v>1</v>
      </c>
      <c r="N134" s="23">
        <v>0</v>
      </c>
      <c r="O134" s="23">
        <v>12421.15</v>
      </c>
      <c r="P134" s="23">
        <f>O134+N134+M134+1</f>
        <v>12423.15</v>
      </c>
      <c r="Q134" s="23">
        <f>L134/P134</f>
        <v>0.30000232597606347</v>
      </c>
      <c r="R134" s="23">
        <f t="shared" si="8"/>
        <v>1.9978211490591495E-3</v>
      </c>
    </row>
    <row r="135" spans="1:18" x14ac:dyDescent="0.25">
      <c r="A135" s="23" t="s">
        <v>289</v>
      </c>
      <c r="B135" s="23" t="s">
        <v>290</v>
      </c>
      <c r="C135" s="23">
        <v>879.5</v>
      </c>
      <c r="D135" s="23">
        <v>1</v>
      </c>
      <c r="E135" s="23">
        <v>2</v>
      </c>
      <c r="F135" s="23">
        <v>1</v>
      </c>
      <c r="G135" s="23">
        <v>103.74094128503984</v>
      </c>
      <c r="H135" s="23">
        <v>4</v>
      </c>
      <c r="I135" s="23">
        <v>4</v>
      </c>
      <c r="J135" s="23">
        <v>1</v>
      </c>
      <c r="K135" s="23">
        <f t="shared" si="6"/>
        <v>102.74094128503984</v>
      </c>
      <c r="L135" s="23">
        <f t="shared" si="7"/>
        <v>90360.657860192543</v>
      </c>
      <c r="M135" s="23">
        <v>0</v>
      </c>
      <c r="N135" s="23">
        <v>0</v>
      </c>
      <c r="O135" s="23">
        <v>14913.19</v>
      </c>
      <c r="P135" s="23">
        <f>O135+N135+M135+1</f>
        <v>14914.19</v>
      </c>
      <c r="Q135" s="23">
        <f>L135/P135</f>
        <v>6.0587036815403676</v>
      </c>
      <c r="R135" s="23">
        <f t="shared" si="8"/>
        <v>4.0347041682035636E-2</v>
      </c>
    </row>
    <row r="136" spans="1:18" x14ac:dyDescent="0.25">
      <c r="A136" s="23" t="s">
        <v>143</v>
      </c>
      <c r="B136" s="23" t="s">
        <v>144</v>
      </c>
      <c r="C136" s="23">
        <v>32355.4</v>
      </c>
      <c r="D136" s="23">
        <v>1</v>
      </c>
      <c r="E136" s="23">
        <v>1</v>
      </c>
      <c r="F136" s="23">
        <v>1</v>
      </c>
      <c r="G136" s="23">
        <v>103.99249239674948</v>
      </c>
      <c r="H136" s="23">
        <v>0</v>
      </c>
      <c r="I136" s="23">
        <v>3</v>
      </c>
      <c r="J136" s="23">
        <v>1</v>
      </c>
      <c r="K136" s="23">
        <f t="shared" si="6"/>
        <v>114.99249239674948</v>
      </c>
      <c r="L136" s="23">
        <f t="shared" si="7"/>
        <v>3720628.0884937886</v>
      </c>
      <c r="M136" s="23">
        <v>0</v>
      </c>
      <c r="N136" s="23">
        <v>0</v>
      </c>
      <c r="O136" s="23">
        <v>11962.66</v>
      </c>
      <c r="P136" s="23">
        <f>O136+N136+M136+1</f>
        <v>11963.66</v>
      </c>
      <c r="Q136" s="23">
        <f>L136/P136</f>
        <v>310.99413461213283</v>
      </c>
      <c r="R136" s="23">
        <f t="shared" si="8"/>
        <v>2.0710194740658108</v>
      </c>
    </row>
    <row r="137" spans="1:18" x14ac:dyDescent="0.25">
      <c r="A137" s="23" t="s">
        <v>109</v>
      </c>
      <c r="B137" s="23" t="s">
        <v>110</v>
      </c>
      <c r="C137" s="23">
        <v>28202.9</v>
      </c>
      <c r="D137" s="23">
        <v>2</v>
      </c>
      <c r="E137" s="23">
        <v>0</v>
      </c>
      <c r="F137" s="23">
        <v>1</v>
      </c>
      <c r="G137" s="23">
        <v>215.57466349914111</v>
      </c>
      <c r="H137" s="23">
        <v>1</v>
      </c>
      <c r="I137" s="23">
        <v>2</v>
      </c>
      <c r="J137" s="23">
        <v>1</v>
      </c>
      <c r="K137" s="23">
        <f t="shared" si="6"/>
        <v>226.57466349914111</v>
      </c>
      <c r="L137" s="23">
        <f t="shared" si="7"/>
        <v>6390062.5771999275</v>
      </c>
      <c r="M137" s="23">
        <v>1</v>
      </c>
      <c r="N137" s="23">
        <v>1</v>
      </c>
      <c r="O137" s="23">
        <v>17001.95</v>
      </c>
      <c r="P137" s="23">
        <f>O137+N137+M137+1</f>
        <v>17004.95</v>
      </c>
      <c r="Q137" s="23">
        <f>L137/P137</f>
        <v>375.77661664397294</v>
      </c>
      <c r="R137" s="23">
        <f t="shared" si="8"/>
        <v>2.5024288382121442</v>
      </c>
    </row>
    <row r="138" spans="1:18" x14ac:dyDescent="0.25">
      <c r="A138" s="23" t="s">
        <v>93</v>
      </c>
      <c r="B138" s="23" t="s">
        <v>94</v>
      </c>
      <c r="C138" s="23">
        <v>38166</v>
      </c>
      <c r="D138" s="23">
        <v>2</v>
      </c>
      <c r="E138" s="23">
        <v>0</v>
      </c>
      <c r="F138" s="23">
        <v>1</v>
      </c>
      <c r="G138" s="23">
        <v>231.36073982308992</v>
      </c>
      <c r="H138" s="23">
        <v>3</v>
      </c>
      <c r="I138" s="23">
        <v>2</v>
      </c>
      <c r="J138" s="23">
        <v>1</v>
      </c>
      <c r="K138" s="23">
        <f t="shared" ref="K138:K144" si="9">(3*D138)+E138+F138+G138-(3*H138)-I138-J138+10</f>
        <v>236.36073982308992</v>
      </c>
      <c r="L138" s="23">
        <f t="shared" ref="L138:L144" si="10">K138*C138</f>
        <v>9020943.9960880503</v>
      </c>
      <c r="M138" s="23">
        <v>1</v>
      </c>
      <c r="N138" s="23">
        <v>0</v>
      </c>
      <c r="O138" s="23">
        <v>15961.95</v>
      </c>
      <c r="P138" s="23">
        <f>O138+N138+M138+1</f>
        <v>15963.95</v>
      </c>
      <c r="Q138" s="23">
        <f>L138/P138</f>
        <v>565.0822005887045</v>
      </c>
      <c r="R138" s="23">
        <f t="shared" ref="R138:R144" si="11">(Q138/$Q$145)*100</f>
        <v>3.7630813948524966</v>
      </c>
    </row>
    <row r="139" spans="1:18" x14ac:dyDescent="0.25">
      <c r="A139" s="23" t="s">
        <v>195</v>
      </c>
      <c r="B139" s="23" t="s">
        <v>196</v>
      </c>
      <c r="C139" s="23">
        <v>4088.8</v>
      </c>
      <c r="D139" s="23">
        <v>1</v>
      </c>
      <c r="E139" s="23">
        <v>1</v>
      </c>
      <c r="F139" s="23">
        <v>1</v>
      </c>
      <c r="G139" s="23">
        <v>27.771436826761352</v>
      </c>
      <c r="H139" s="23">
        <v>0</v>
      </c>
      <c r="I139" s="23">
        <v>2</v>
      </c>
      <c r="J139" s="23">
        <v>0</v>
      </c>
      <c r="K139" s="23">
        <f t="shared" si="9"/>
        <v>40.771436826761352</v>
      </c>
      <c r="L139" s="23">
        <f t="shared" si="10"/>
        <v>166706.25089726184</v>
      </c>
      <c r="M139" s="23">
        <v>0</v>
      </c>
      <c r="N139" s="23">
        <v>0</v>
      </c>
      <c r="O139" s="23">
        <v>11788.68</v>
      </c>
      <c r="P139" s="23">
        <f>O139+N139+M139+1</f>
        <v>11789.68</v>
      </c>
      <c r="Q139" s="23">
        <f>L139/P139</f>
        <v>14.140014902631949</v>
      </c>
      <c r="R139" s="23">
        <f t="shared" si="11"/>
        <v>9.4163339329387724E-2</v>
      </c>
    </row>
    <row r="140" spans="1:18" x14ac:dyDescent="0.25">
      <c r="A140" s="23" t="s">
        <v>181</v>
      </c>
      <c r="B140" s="23" t="s">
        <v>182</v>
      </c>
      <c r="C140" s="23">
        <v>1353.9</v>
      </c>
      <c r="D140" s="23">
        <v>2</v>
      </c>
      <c r="E140" s="23">
        <v>1</v>
      </c>
      <c r="F140" s="23">
        <v>1</v>
      </c>
      <c r="G140" s="23">
        <v>59.613983707002461</v>
      </c>
      <c r="H140" s="23">
        <v>0</v>
      </c>
      <c r="I140" s="23">
        <v>4</v>
      </c>
      <c r="J140" s="23">
        <v>1</v>
      </c>
      <c r="K140" s="23">
        <f t="shared" si="9"/>
        <v>72.613983707002461</v>
      </c>
      <c r="L140" s="23">
        <f t="shared" si="10"/>
        <v>98312.072540910638</v>
      </c>
      <c r="M140" s="23">
        <v>1</v>
      </c>
      <c r="N140" s="23">
        <v>0</v>
      </c>
      <c r="O140" s="23">
        <v>2720.6030000000001</v>
      </c>
      <c r="P140" s="23">
        <f>O140+N140+M140+1</f>
        <v>2722.6030000000001</v>
      </c>
      <c r="Q140" s="23">
        <f>L140/P140</f>
        <v>36.109587971845556</v>
      </c>
      <c r="R140" s="23">
        <f t="shared" si="11"/>
        <v>0.24046646404908492</v>
      </c>
    </row>
    <row r="141" spans="1:18" x14ac:dyDescent="0.25">
      <c r="A141" s="23" t="s">
        <v>277</v>
      </c>
      <c r="B141" s="23" t="s">
        <v>278</v>
      </c>
      <c r="C141" s="23">
        <v>3657.2</v>
      </c>
      <c r="D141" s="23">
        <v>1</v>
      </c>
      <c r="E141" s="23">
        <v>1</v>
      </c>
      <c r="F141" s="23">
        <v>1</v>
      </c>
      <c r="G141" s="23">
        <v>25.90267577653967</v>
      </c>
      <c r="H141" s="23">
        <v>1</v>
      </c>
      <c r="I141" s="23">
        <v>4</v>
      </c>
      <c r="J141" s="23">
        <v>1</v>
      </c>
      <c r="K141" s="23">
        <f t="shared" si="9"/>
        <v>32.902675776539667</v>
      </c>
      <c r="L141" s="23">
        <f t="shared" si="10"/>
        <v>120331.66584996086</v>
      </c>
      <c r="M141" s="23">
        <v>0</v>
      </c>
      <c r="N141" s="23">
        <v>0</v>
      </c>
      <c r="O141" s="23">
        <v>15469.75</v>
      </c>
      <c r="P141" s="23">
        <f>O141+N141+M141+1</f>
        <v>15470.75</v>
      </c>
      <c r="Q141" s="23">
        <f>L141/P141</f>
        <v>7.7780111403752796</v>
      </c>
      <c r="R141" s="23">
        <f t="shared" si="11"/>
        <v>5.1796515588013251E-2</v>
      </c>
    </row>
    <row r="142" spans="1:18" x14ac:dyDescent="0.25">
      <c r="A142" s="23" t="s">
        <v>269</v>
      </c>
      <c r="B142" s="23" t="s">
        <v>270</v>
      </c>
      <c r="C142" s="23">
        <v>477.1</v>
      </c>
      <c r="D142" s="23">
        <v>1</v>
      </c>
      <c r="E142" s="23">
        <v>2</v>
      </c>
      <c r="F142" s="23">
        <v>1</v>
      </c>
      <c r="G142" s="23">
        <v>112.76295869657982</v>
      </c>
      <c r="H142" s="23">
        <v>0</v>
      </c>
      <c r="I142" s="23">
        <v>4</v>
      </c>
      <c r="J142" s="23">
        <v>0</v>
      </c>
      <c r="K142" s="23">
        <f t="shared" si="9"/>
        <v>124.76295869657982</v>
      </c>
      <c r="L142" s="23">
        <f t="shared" si="10"/>
        <v>59524.407594138233</v>
      </c>
      <c r="M142" s="23">
        <v>0</v>
      </c>
      <c r="N142" s="23">
        <v>0</v>
      </c>
      <c r="O142" s="23">
        <v>7753.6180000000004</v>
      </c>
      <c r="P142" s="23">
        <f>O142+N142+M142+1</f>
        <v>7754.6180000000004</v>
      </c>
      <c r="Q142" s="23">
        <f>L142/P142</f>
        <v>7.6759948193628915</v>
      </c>
      <c r="R142" s="23">
        <f t="shared" si="11"/>
        <v>5.1117152976391314E-2</v>
      </c>
    </row>
    <row r="143" spans="1:18" x14ac:dyDescent="0.25">
      <c r="A143" s="23" t="s">
        <v>351</v>
      </c>
      <c r="B143" s="23" t="s">
        <v>352</v>
      </c>
      <c r="C143" s="23">
        <v>567.79999999999995</v>
      </c>
      <c r="D143" s="23">
        <v>2</v>
      </c>
      <c r="E143" s="23">
        <v>2</v>
      </c>
      <c r="F143" s="23">
        <v>1</v>
      </c>
      <c r="G143" s="23">
        <v>17.914653026781096</v>
      </c>
      <c r="H143" s="23">
        <v>4</v>
      </c>
      <c r="I143" s="23">
        <v>4</v>
      </c>
      <c r="J143" s="23">
        <v>0</v>
      </c>
      <c r="K143" s="23">
        <f t="shared" si="9"/>
        <v>20.914653026781096</v>
      </c>
      <c r="L143" s="23">
        <f t="shared" si="10"/>
        <v>11875.339988606305</v>
      </c>
      <c r="M143" s="23">
        <v>0</v>
      </c>
      <c r="N143" s="23">
        <v>0</v>
      </c>
      <c r="O143" s="23">
        <v>12336.47</v>
      </c>
      <c r="P143" s="23">
        <f>O143+N143+M143+1</f>
        <v>12337.47</v>
      </c>
      <c r="Q143" s="23">
        <f>L143/P143</f>
        <v>0.96254256250319603</v>
      </c>
      <c r="R143" s="23">
        <f t="shared" si="11"/>
        <v>6.4099099298046917E-3</v>
      </c>
    </row>
    <row r="144" spans="1:18" x14ac:dyDescent="0.25">
      <c r="A144" s="23" t="s">
        <v>305</v>
      </c>
      <c r="B144" s="23" t="s">
        <v>306</v>
      </c>
      <c r="C144" s="23">
        <v>376.5</v>
      </c>
      <c r="D144" s="23">
        <v>2</v>
      </c>
      <c r="E144" s="23">
        <v>1</v>
      </c>
      <c r="F144" s="23">
        <v>1</v>
      </c>
      <c r="G144" s="23">
        <v>15.483226179954446</v>
      </c>
      <c r="H144" s="23">
        <v>0</v>
      </c>
      <c r="I144" s="23">
        <v>4</v>
      </c>
      <c r="J144" s="23">
        <v>0</v>
      </c>
      <c r="K144" s="23">
        <f t="shared" si="9"/>
        <v>29.483226179954446</v>
      </c>
      <c r="L144" s="23">
        <f t="shared" si="10"/>
        <v>11100.434656752848</v>
      </c>
      <c r="M144" s="23">
        <v>1</v>
      </c>
      <c r="N144" s="23">
        <v>0</v>
      </c>
      <c r="O144" s="23">
        <v>11624.6</v>
      </c>
      <c r="P144" s="23">
        <f>O144+N144+M144+1</f>
        <v>11626.6</v>
      </c>
      <c r="Q144" s="23">
        <f>L144/P144</f>
        <v>0.95474469378432625</v>
      </c>
      <c r="R144" s="23">
        <f t="shared" si="11"/>
        <v>6.3579811756076729E-3</v>
      </c>
    </row>
    <row r="145" spans="1:18" x14ac:dyDescent="0.2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6">
        <f>SUM(Q2:Q144)</f>
        <v>15016.475629830333</v>
      </c>
      <c r="R145" s="26">
        <f>SUM(R2:R144)</f>
        <v>99.999999999999972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Price Calculations</vt:lpstr>
      <vt:lpstr>Amount laundered in Australia</vt:lpstr>
      <vt:lpstr>WGM 2003</vt:lpstr>
      <vt:lpstr>WGM 2004</vt:lpstr>
      <vt:lpstr>WGM 2005</vt:lpstr>
      <vt:lpstr>WGM 2006</vt:lpstr>
      <vt:lpstr>WGM 2007</vt:lpstr>
      <vt:lpstr>WGM 2008</vt:lpstr>
      <vt:lpstr>WGM 2009</vt:lpstr>
      <vt:lpstr>WGM 2010</vt:lpstr>
      <vt:lpstr>WGM 2011</vt:lpstr>
      <vt:lpstr>WGM 2012</vt:lpstr>
      <vt:lpstr>WGM 2013</vt:lpstr>
      <vt:lpstr>WGM 2014</vt:lpstr>
      <vt:lpstr>WGM 2015</vt:lpstr>
      <vt:lpstr>WGM 2016</vt:lpstr>
      <vt:lpstr>WGM 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milind tiwari</dc:creator>
  <cp:lastModifiedBy>milind tiwari</cp:lastModifiedBy>
  <dcterms:created xsi:type="dcterms:W3CDTF">2020-08-25T06:43:49Z</dcterms:created>
  <dcterms:modified xsi:type="dcterms:W3CDTF">2020-10-02T01:11:39Z</dcterms:modified>
</cp:coreProperties>
</file>