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Solu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9" i="1"/>
  <c r="D28" i="1"/>
  <c r="C29" i="1"/>
  <c r="C28" i="1"/>
  <c r="C23" i="1"/>
  <c r="O38" i="1"/>
  <c r="O37" i="1"/>
  <c r="O36" i="1"/>
  <c r="O35" i="1"/>
  <c r="O34" i="1"/>
  <c r="O27" i="1"/>
  <c r="O26" i="1"/>
  <c r="O25" i="1"/>
  <c r="O24" i="1"/>
  <c r="O23" i="1"/>
  <c r="O22" i="1"/>
  <c r="O15" i="1"/>
  <c r="O14" i="1"/>
  <c r="O13" i="1"/>
  <c r="O12" i="1"/>
  <c r="O11" i="1"/>
  <c r="O10" i="1"/>
  <c r="L38" i="1"/>
  <c r="L37" i="1"/>
  <c r="L36" i="1"/>
  <c r="L35" i="1"/>
  <c r="L34" i="1"/>
  <c r="L33" i="1"/>
  <c r="L32" i="1"/>
  <c r="L31" i="1"/>
  <c r="L30" i="1"/>
  <c r="L29" i="1"/>
  <c r="C30" i="1" s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J38" i="1"/>
  <c r="J37" i="1"/>
  <c r="J36" i="1"/>
  <c r="J35" i="1"/>
  <c r="J34" i="1"/>
  <c r="J33" i="1"/>
  <c r="O33" i="1" s="1"/>
  <c r="J32" i="1"/>
  <c r="O32" i="1" s="1"/>
  <c r="J31" i="1"/>
  <c r="O31" i="1" s="1"/>
  <c r="J30" i="1"/>
  <c r="O30" i="1" s="1"/>
  <c r="J29" i="1"/>
  <c r="O29" i="1" s="1"/>
  <c r="J28" i="1"/>
  <c r="O28" i="1" s="1"/>
  <c r="J27" i="1"/>
  <c r="J26" i="1"/>
  <c r="J25" i="1"/>
  <c r="J24" i="1"/>
  <c r="J23" i="1"/>
  <c r="J22" i="1"/>
  <c r="J21" i="1"/>
  <c r="O21" i="1" s="1"/>
  <c r="J20" i="1"/>
  <c r="O20" i="1" s="1"/>
  <c r="J19" i="1"/>
  <c r="O19" i="1" s="1"/>
  <c r="J18" i="1"/>
  <c r="O18" i="1" s="1"/>
  <c r="J17" i="1"/>
  <c r="O17" i="1" s="1"/>
  <c r="J16" i="1"/>
  <c r="O16" i="1" s="1"/>
  <c r="J15" i="1"/>
  <c r="J14" i="1"/>
  <c r="J13" i="1"/>
  <c r="J12" i="1"/>
  <c r="J11" i="1"/>
  <c r="J10" i="1"/>
  <c r="J9" i="1"/>
  <c r="O9" i="1" s="1"/>
  <c r="N10" i="1" l="1"/>
  <c r="N21" i="1"/>
  <c r="N23" i="1"/>
  <c r="N26" i="1"/>
  <c r="N38" i="1"/>
  <c r="O40" i="1"/>
  <c r="O43" i="1" s="1"/>
  <c r="N27" i="1"/>
  <c r="N28" i="1"/>
  <c r="K22" i="1"/>
  <c r="M22" i="1" s="1"/>
  <c r="K11" i="1"/>
  <c r="M11" i="1" s="1"/>
  <c r="K24" i="1"/>
  <c r="M24" i="1" s="1"/>
  <c r="K10" i="1"/>
  <c r="M10" i="1" s="1"/>
  <c r="K34" i="1"/>
  <c r="M34" i="1" s="1"/>
  <c r="K23" i="1"/>
  <c r="M23" i="1" s="1"/>
  <c r="K36" i="1"/>
  <c r="M36" i="1" s="1"/>
  <c r="K13" i="1"/>
  <c r="M13" i="1" s="1"/>
  <c r="K25" i="1"/>
  <c r="M25" i="1" s="1"/>
  <c r="K37" i="1"/>
  <c r="M37" i="1" s="1"/>
  <c r="K14" i="1"/>
  <c r="M14" i="1" s="1"/>
  <c r="K17" i="1"/>
  <c r="N17" i="1" s="1"/>
  <c r="K29" i="1"/>
  <c r="M29" i="1" s="1"/>
  <c r="M17" i="1"/>
  <c r="K16" i="1"/>
  <c r="N16" i="1" s="1"/>
  <c r="K18" i="1"/>
  <c r="N18" i="1" s="1"/>
  <c r="K30" i="1"/>
  <c r="N30" i="1" s="1"/>
  <c r="M30" i="1"/>
  <c r="K19" i="1"/>
  <c r="N19" i="1" s="1"/>
  <c r="K31" i="1"/>
  <c r="N31" i="1" s="1"/>
  <c r="M19" i="1"/>
  <c r="M31" i="1"/>
  <c r="K35" i="1"/>
  <c r="M35" i="1" s="1"/>
  <c r="K12" i="1"/>
  <c r="M12" i="1" s="1"/>
  <c r="K26" i="1"/>
  <c r="M26" i="1" s="1"/>
  <c r="K38" i="1"/>
  <c r="M38" i="1" s="1"/>
  <c r="K15" i="1"/>
  <c r="M15" i="1" s="1"/>
  <c r="K27" i="1"/>
  <c r="M27" i="1" s="1"/>
  <c r="K28" i="1"/>
  <c r="M28" i="1" s="1"/>
  <c r="M16" i="1"/>
  <c r="K20" i="1"/>
  <c r="N20" i="1" s="1"/>
  <c r="K32" i="1"/>
  <c r="N32" i="1" s="1"/>
  <c r="M20" i="1"/>
  <c r="M32" i="1"/>
  <c r="K9" i="1"/>
  <c r="M9" i="1" s="1"/>
  <c r="K21" i="1"/>
  <c r="M21" i="1" s="1"/>
  <c r="K33" i="1"/>
  <c r="N33" i="1" s="1"/>
  <c r="E29" i="1" l="1"/>
  <c r="G29" i="1" s="1"/>
  <c r="E30" i="1"/>
  <c r="G30" i="1" s="1"/>
  <c r="E28" i="1"/>
  <c r="G28" i="1" s="1"/>
  <c r="N14" i="1"/>
  <c r="N35" i="1"/>
  <c r="N12" i="1"/>
  <c r="N34" i="1"/>
  <c r="N11" i="1"/>
  <c r="N22" i="1"/>
  <c r="N9" i="1"/>
  <c r="M33" i="1"/>
  <c r="N37" i="1"/>
  <c r="M18" i="1"/>
  <c r="M40" i="1" s="1"/>
  <c r="M43" i="1" s="1"/>
  <c r="N29" i="1"/>
  <c r="N25" i="1"/>
  <c r="N13" i="1"/>
  <c r="N24" i="1"/>
  <c r="N15" i="1"/>
  <c r="F28" i="1"/>
  <c r="N36" i="1"/>
  <c r="F29" i="1" l="1"/>
  <c r="F30" i="1"/>
  <c r="N40" i="1"/>
  <c r="N43" i="1" s="1"/>
  <c r="C22" i="1" s="1"/>
  <c r="C24" i="1" s="1"/>
</calcChain>
</file>

<file path=xl/sharedStrings.xml><?xml version="1.0" encoding="utf-8"?>
<sst xmlns="http://schemas.openxmlformats.org/spreadsheetml/2006/main" count="59" uniqueCount="25">
  <si>
    <t>A</t>
  </si>
  <si>
    <t>B</t>
  </si>
  <si>
    <t>C</t>
  </si>
  <si>
    <t>Drug</t>
  </si>
  <si>
    <t>Reading</t>
  </si>
  <si>
    <t>SST</t>
  </si>
  <si>
    <t>SSR</t>
  </si>
  <si>
    <t>SSE</t>
  </si>
  <si>
    <t>mSST</t>
  </si>
  <si>
    <t>mSSR</t>
  </si>
  <si>
    <t>mSSE</t>
  </si>
  <si>
    <t>F (critical)</t>
  </si>
  <si>
    <t>P(F)</t>
  </si>
  <si>
    <t>df</t>
  </si>
  <si>
    <t>GM</t>
  </si>
  <si>
    <t>GrpM</t>
  </si>
  <si>
    <t>Sq.Dev-GM</t>
  </si>
  <si>
    <t>SqDev-GrpMean to GrandMean</t>
  </si>
  <si>
    <t>sq.Dev - grp mean</t>
  </si>
  <si>
    <t>mean</t>
  </si>
  <si>
    <t>t crit</t>
  </si>
  <si>
    <t>se</t>
  </si>
  <si>
    <t>lwr</t>
  </si>
  <si>
    <t>upr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</si>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</sst>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T48"/>
  <sheetViews>
    <sheetView tabSelected="1" topLeftCell="A2" zoomScale="115" zoomScaleNormal="115" workbookViewId="0">
      <selection activeCell="E19" sqref="E19"/>
    </sheetView>
  </sheetViews>
  <sheetFormatPr defaultRowHeight="15" x14ac:dyDescent="0.25"/>
  <cols>
    <col min="2" max="2" width="15.85546875" bestFit="1" customWidth="1"/>
    <col min="3" max="3" width="8.28515625" bestFit="1" customWidth="1"/>
    <col min="9" max="10" width="9.140625" style="1"/>
    <col min="11" max="11" width="11.42578125" style="1" bestFit="1" customWidth="1"/>
    <col min="12" max="12" width="11.5703125" style="1" bestFit="1" customWidth="1"/>
    <col min="13" max="13" width="14.42578125" style="1" bestFit="1" customWidth="1"/>
    <col min="14" max="14" width="23.42578125" style="1" bestFit="1" customWidth="1"/>
    <col min="15" max="15" width="14.5703125" style="1" bestFit="1" customWidth="1"/>
    <col min="16" max="19" width="9.140625" style="1"/>
    <col min="20" max="20" width="18.5703125" bestFit="1" customWidth="1"/>
  </cols>
  <sheetData>
    <row r="6" spans="2:17" x14ac:dyDescent="0.25">
      <c r="I6" s="8"/>
      <c r="J6" s="8"/>
      <c r="K6" s="8"/>
      <c r="L6" s="8"/>
      <c r="M6" s="8"/>
      <c r="N6" s="8"/>
      <c r="O6" s="8"/>
      <c r="P6" s="8"/>
      <c r="Q6" s="8"/>
    </row>
    <row r="7" spans="2:17" x14ac:dyDescent="0.25">
      <c r="I7" s="8"/>
      <c r="J7" s="8"/>
      <c r="K7" s="8"/>
      <c r="L7" s="8"/>
      <c r="M7" s="8"/>
      <c r="N7" s="8"/>
      <c r="O7" s="8"/>
      <c r="P7" s="8"/>
      <c r="Q7" s="8"/>
    </row>
    <row r="8" spans="2:17" x14ac:dyDescent="0.25">
      <c r="B8" s="5" t="s">
        <v>0</v>
      </c>
      <c r="C8" s="5" t="s">
        <v>1</v>
      </c>
      <c r="D8" s="5" t="s">
        <v>2</v>
      </c>
      <c r="I8" s="8" t="s">
        <v>3</v>
      </c>
      <c r="J8" s="8" t="s">
        <v>4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18</v>
      </c>
      <c r="P8" s="8"/>
      <c r="Q8" s="8"/>
    </row>
    <row r="9" spans="2:17" x14ac:dyDescent="0.25">
      <c r="B9" s="1">
        <v>6.27</v>
      </c>
      <c r="C9" s="1">
        <v>3.07</v>
      </c>
      <c r="D9" s="1">
        <v>4.04</v>
      </c>
      <c r="I9" s="8" t="s">
        <v>0</v>
      </c>
      <c r="J9" s="8">
        <f t="shared" ref="J9:J18" si="0">B9</f>
        <v>6.27</v>
      </c>
      <c r="K9" s="9">
        <f>AVERAGE($J$9:$J$38)</f>
        <v>4.6436666666666673</v>
      </c>
      <c r="L9" s="8">
        <f t="shared" ref="L9:L18" si="1">AVERAGE($B$9:$B$18)</f>
        <v>5.4450000000000003</v>
      </c>
      <c r="M9" s="9">
        <f t="shared" ref="M9:M18" si="2">POWER(J9-K9,2)</f>
        <v>2.6449601111111076</v>
      </c>
      <c r="N9" s="9">
        <f>POWER(L9-K9,2)</f>
        <v>0.64213511111111055</v>
      </c>
      <c r="O9" s="8">
        <f>POWER(J9-L9,2)</f>
        <v>0.68062499999999881</v>
      </c>
      <c r="P9" s="8"/>
      <c r="Q9" s="8"/>
    </row>
    <row r="10" spans="2:17" x14ac:dyDescent="0.25">
      <c r="B10" s="1">
        <v>5.36</v>
      </c>
      <c r="C10" s="1">
        <v>3.29</v>
      </c>
      <c r="D10" s="1">
        <v>3.79</v>
      </c>
      <c r="I10" s="8" t="s">
        <v>0</v>
      </c>
      <c r="J10" s="8">
        <f t="shared" si="0"/>
        <v>5.36</v>
      </c>
      <c r="K10" s="9">
        <f>AVERAGE($J$9:$J$38)</f>
        <v>4.6436666666666673</v>
      </c>
      <c r="L10" s="8">
        <f t="shared" si="1"/>
        <v>5.4450000000000003</v>
      </c>
      <c r="M10" s="9">
        <f t="shared" si="2"/>
        <v>0.51313344444444398</v>
      </c>
      <c r="N10" s="9">
        <f t="shared" ref="N10:N38" si="3">POWER(L10-K10,2)</f>
        <v>0.64213511111111055</v>
      </c>
      <c r="O10" s="8">
        <f>POWER(J10-L10,2)</f>
        <v>7.2249999999999936E-3</v>
      </c>
      <c r="P10" s="8"/>
      <c r="Q10" s="8"/>
    </row>
    <row r="11" spans="2:17" x14ac:dyDescent="0.25">
      <c r="B11" s="1">
        <v>6.39</v>
      </c>
      <c r="C11" s="1">
        <v>4.04</v>
      </c>
      <c r="D11" s="1">
        <v>4.5599999999999996</v>
      </c>
      <c r="I11" s="8" t="s">
        <v>0</v>
      </c>
      <c r="J11" s="8">
        <f t="shared" si="0"/>
        <v>6.39</v>
      </c>
      <c r="K11" s="9">
        <f>AVERAGE($J$9:$J$38)</f>
        <v>4.6436666666666673</v>
      </c>
      <c r="L11" s="8">
        <f t="shared" si="1"/>
        <v>5.4450000000000003</v>
      </c>
      <c r="M11" s="9">
        <f t="shared" si="2"/>
        <v>3.0496801111111078</v>
      </c>
      <c r="N11" s="9">
        <f t="shared" si="3"/>
        <v>0.64213511111111055</v>
      </c>
      <c r="O11" s="8">
        <f>POWER(J11-L11,2)</f>
        <v>0.89302499999999885</v>
      </c>
      <c r="P11" s="8"/>
      <c r="Q11" s="8"/>
    </row>
    <row r="12" spans="2:17" x14ac:dyDescent="0.25">
      <c r="B12" s="1">
        <v>4.8499999999999996</v>
      </c>
      <c r="C12" s="1">
        <v>4.1900000000000004</v>
      </c>
      <c r="D12" s="1">
        <v>4.55</v>
      </c>
      <c r="I12" s="8" t="s">
        <v>0</v>
      </c>
      <c r="J12" s="8">
        <f t="shared" si="0"/>
        <v>4.8499999999999996</v>
      </c>
      <c r="K12" s="9">
        <f>AVERAGE($J$9:$J$38)</f>
        <v>4.6436666666666673</v>
      </c>
      <c r="L12" s="8">
        <f t="shared" si="1"/>
        <v>5.4450000000000003</v>
      </c>
      <c r="M12" s="9">
        <f t="shared" si="2"/>
        <v>4.2573444444444046E-2</v>
      </c>
      <c r="N12" s="9">
        <f t="shared" si="3"/>
        <v>0.64213511111111055</v>
      </c>
      <c r="O12" s="8">
        <f t="shared" ref="O12:O38" si="4">POWER(J12-L12,2)</f>
        <v>0.35402500000000076</v>
      </c>
      <c r="P12" s="8"/>
      <c r="Q12" s="8"/>
    </row>
    <row r="13" spans="2:17" x14ac:dyDescent="0.25">
      <c r="B13" s="1">
        <v>5.99</v>
      </c>
      <c r="C13" s="1">
        <v>3.41</v>
      </c>
      <c r="D13" s="1">
        <v>4.55</v>
      </c>
      <c r="I13" s="8" t="s">
        <v>0</v>
      </c>
      <c r="J13" s="8">
        <f t="shared" si="0"/>
        <v>5.99</v>
      </c>
      <c r="K13" s="9">
        <f t="shared" ref="K13:K38" si="5">AVERAGE($J$9:$J$38)</f>
        <v>4.6436666666666673</v>
      </c>
      <c r="L13" s="8">
        <f t="shared" si="1"/>
        <v>5.4450000000000003</v>
      </c>
      <c r="M13" s="9">
        <f t="shared" si="2"/>
        <v>1.8126134444444433</v>
      </c>
      <c r="N13" s="9">
        <f t="shared" si="3"/>
        <v>0.64213511111111055</v>
      </c>
      <c r="O13" s="8">
        <f t="shared" si="4"/>
        <v>0.29702499999999993</v>
      </c>
      <c r="P13" s="8"/>
      <c r="Q13" s="8"/>
    </row>
    <row r="14" spans="2:17" x14ac:dyDescent="0.25">
      <c r="B14" s="1">
        <v>7.14</v>
      </c>
      <c r="C14" s="1">
        <v>3.75</v>
      </c>
      <c r="D14" s="1">
        <v>4.53</v>
      </c>
      <c r="I14" s="8" t="s">
        <v>0</v>
      </c>
      <c r="J14" s="8">
        <f t="shared" si="0"/>
        <v>7.14</v>
      </c>
      <c r="K14" s="9">
        <f t="shared" si="5"/>
        <v>4.6436666666666673</v>
      </c>
      <c r="L14" s="8">
        <f t="shared" si="1"/>
        <v>5.4450000000000003</v>
      </c>
      <c r="M14" s="9">
        <f t="shared" si="2"/>
        <v>6.2316801111111069</v>
      </c>
      <c r="N14" s="9">
        <f t="shared" si="3"/>
        <v>0.64213511111111055</v>
      </c>
      <c r="O14" s="8">
        <f t="shared" si="4"/>
        <v>2.8730249999999979</v>
      </c>
      <c r="P14" s="8"/>
      <c r="Q14" s="8"/>
    </row>
    <row r="15" spans="2:17" x14ac:dyDescent="0.25">
      <c r="B15" s="1">
        <v>5.08</v>
      </c>
      <c r="C15" s="1">
        <v>4.87</v>
      </c>
      <c r="D15" s="1">
        <v>3.53</v>
      </c>
      <c r="I15" s="8" t="s">
        <v>0</v>
      </c>
      <c r="J15" s="8">
        <f t="shared" si="0"/>
        <v>5.08</v>
      </c>
      <c r="K15" s="9">
        <f t="shared" si="5"/>
        <v>4.6436666666666673</v>
      </c>
      <c r="L15" s="8">
        <f t="shared" si="1"/>
        <v>5.4450000000000003</v>
      </c>
      <c r="M15" s="9">
        <f t="shared" si="2"/>
        <v>0.19038677777777732</v>
      </c>
      <c r="N15" s="9">
        <f t="shared" si="3"/>
        <v>0.64213511111111055</v>
      </c>
      <c r="O15" s="8">
        <f t="shared" si="4"/>
        <v>0.13322500000000015</v>
      </c>
      <c r="P15" s="8"/>
      <c r="Q15" s="8"/>
    </row>
    <row r="16" spans="2:17" x14ac:dyDescent="0.25">
      <c r="B16" s="1">
        <v>4.07</v>
      </c>
      <c r="C16" s="1">
        <v>3.94</v>
      </c>
      <c r="D16" s="1">
        <v>3.71</v>
      </c>
      <c r="I16" s="8" t="s">
        <v>0</v>
      </c>
      <c r="J16" s="8">
        <f t="shared" si="0"/>
        <v>4.07</v>
      </c>
      <c r="K16" s="9">
        <f t="shared" si="5"/>
        <v>4.6436666666666673</v>
      </c>
      <c r="L16" s="8">
        <f t="shared" si="1"/>
        <v>5.4450000000000003</v>
      </c>
      <c r="M16" s="9">
        <f t="shared" si="2"/>
        <v>0.32909344444444483</v>
      </c>
      <c r="N16" s="9">
        <f t="shared" si="3"/>
        <v>0.64213511111111055</v>
      </c>
      <c r="O16" s="8">
        <f t="shared" si="4"/>
        <v>1.890625</v>
      </c>
      <c r="P16" s="8"/>
      <c r="Q16" s="8"/>
    </row>
    <row r="17" spans="2:20" x14ac:dyDescent="0.25">
      <c r="B17" s="1">
        <v>4.3499999999999996</v>
      </c>
      <c r="C17" s="1">
        <v>6.28</v>
      </c>
      <c r="D17" s="1">
        <v>7</v>
      </c>
      <c r="I17" s="8" t="s">
        <v>0</v>
      </c>
      <c r="J17" s="8">
        <f t="shared" si="0"/>
        <v>4.3499999999999996</v>
      </c>
      <c r="K17" s="9">
        <f t="shared" si="5"/>
        <v>4.6436666666666673</v>
      </c>
      <c r="L17" s="8">
        <f t="shared" si="1"/>
        <v>5.4450000000000003</v>
      </c>
      <c r="M17" s="9">
        <f t="shared" si="2"/>
        <v>8.6240111111111684E-2</v>
      </c>
      <c r="N17" s="9">
        <f t="shared" si="3"/>
        <v>0.64213511111111055</v>
      </c>
      <c r="O17" s="8">
        <f t="shared" si="4"/>
        <v>1.1990250000000013</v>
      </c>
      <c r="P17" s="8"/>
      <c r="Q17" s="8"/>
    </row>
    <row r="18" spans="2:20" x14ac:dyDescent="0.25">
      <c r="B18" s="1">
        <v>4.95</v>
      </c>
      <c r="C18" s="1">
        <v>3.15</v>
      </c>
      <c r="D18" s="1">
        <v>4.6100000000000003</v>
      </c>
      <c r="I18" s="8" t="s">
        <v>0</v>
      </c>
      <c r="J18" s="8">
        <f t="shared" si="0"/>
        <v>4.95</v>
      </c>
      <c r="K18" s="9">
        <f t="shared" si="5"/>
        <v>4.6436666666666673</v>
      </c>
      <c r="L18" s="8">
        <f t="shared" si="1"/>
        <v>5.4450000000000003</v>
      </c>
      <c r="M18" s="9">
        <f t="shared" si="2"/>
        <v>9.3840111111110847E-2</v>
      </c>
      <c r="N18" s="9">
        <f t="shared" si="3"/>
        <v>0.64213511111111055</v>
      </c>
      <c r="O18" s="8">
        <f t="shared" si="4"/>
        <v>0.2450250000000001</v>
      </c>
      <c r="P18" s="8"/>
      <c r="Q18" s="8"/>
    </row>
    <row r="19" spans="2:20" x14ac:dyDescent="0.25">
      <c r="I19" s="8" t="s">
        <v>1</v>
      </c>
      <c r="J19" s="8">
        <f t="shared" ref="J19:J28" si="6">C9</f>
        <v>3.07</v>
      </c>
      <c r="K19" s="9">
        <f t="shared" si="5"/>
        <v>4.6436666666666673</v>
      </c>
      <c r="L19" s="8">
        <f>AVERAGE($C$9:$C$18)</f>
        <v>3.9990000000000001</v>
      </c>
      <c r="M19" s="9">
        <f t="shared" ref="M19:M38" si="7">POWER(J19-K19,2)</f>
        <v>2.47642677777778</v>
      </c>
      <c r="N19" s="9">
        <f t="shared" si="3"/>
        <v>0.41559511111111175</v>
      </c>
      <c r="O19" s="8">
        <f t="shared" si="4"/>
        <v>0.8630410000000005</v>
      </c>
      <c r="P19" s="8"/>
      <c r="Q19" s="8"/>
    </row>
    <row r="20" spans="2:20" x14ac:dyDescent="0.25">
      <c r="I20" s="8" t="s">
        <v>1</v>
      </c>
      <c r="J20" s="8">
        <f t="shared" si="6"/>
        <v>3.29</v>
      </c>
      <c r="K20" s="9">
        <f t="shared" si="5"/>
        <v>4.6436666666666673</v>
      </c>
      <c r="L20" s="8">
        <f>AVERAGE($C$9:$C$18)</f>
        <v>3.9990000000000001</v>
      </c>
      <c r="M20" s="9">
        <f t="shared" si="7"/>
        <v>1.832413444444446</v>
      </c>
      <c r="N20" s="9">
        <f t="shared" si="3"/>
        <v>0.41559511111111175</v>
      </c>
      <c r="O20" s="8">
        <f t="shared" si="4"/>
        <v>0.50268100000000016</v>
      </c>
      <c r="P20" s="8"/>
      <c r="Q20" s="8"/>
    </row>
    <row r="21" spans="2:20" x14ac:dyDescent="0.25">
      <c r="I21" s="8" t="s">
        <v>1</v>
      </c>
      <c r="J21" s="8">
        <f t="shared" si="6"/>
        <v>4.04</v>
      </c>
      <c r="K21" s="9">
        <f t="shared" si="5"/>
        <v>4.6436666666666673</v>
      </c>
      <c r="L21" s="8">
        <f t="shared" ref="L21:L28" si="8">AVERAGE($C$9:$C$18)</f>
        <v>3.9990000000000001</v>
      </c>
      <c r="M21" s="9">
        <f t="shared" si="7"/>
        <v>0.36441344444444512</v>
      </c>
      <c r="N21" s="9">
        <f t="shared" si="3"/>
        <v>0.41559511111111175</v>
      </c>
      <c r="O21" s="8">
        <f t="shared" si="4"/>
        <v>1.6809999999999939E-3</v>
      </c>
      <c r="P21" s="8"/>
      <c r="Q21" s="8"/>
    </row>
    <row r="22" spans="2:20" x14ac:dyDescent="0.25">
      <c r="B22" s="6" t="s">
        <v>24</v>
      </c>
      <c r="C22" s="7">
        <f>N43/O43</f>
        <v>5.7023739225630923</v>
      </c>
      <c r="I22" s="8" t="s">
        <v>1</v>
      </c>
      <c r="J22" s="8">
        <f t="shared" si="6"/>
        <v>4.1900000000000004</v>
      </c>
      <c r="K22" s="9">
        <f t="shared" si="5"/>
        <v>4.6436666666666673</v>
      </c>
      <c r="L22" s="8">
        <f t="shared" si="8"/>
        <v>3.9990000000000001</v>
      </c>
      <c r="M22" s="9">
        <f t="shared" si="7"/>
        <v>0.20581344444444463</v>
      </c>
      <c r="N22" s="9">
        <f t="shared" si="3"/>
        <v>0.41559511111111175</v>
      </c>
      <c r="O22" s="8">
        <f t="shared" si="4"/>
        <v>3.6481000000000111E-2</v>
      </c>
      <c r="P22" s="8"/>
      <c r="Q22" s="8"/>
    </row>
    <row r="23" spans="2:20" x14ac:dyDescent="0.25">
      <c r="B23" s="6" t="s">
        <v>11</v>
      </c>
      <c r="C23" s="7">
        <f>_xlfn.F.INV.RT(0.05,2,27)</f>
        <v>3.3541308285291991</v>
      </c>
      <c r="I23" s="8" t="s">
        <v>1</v>
      </c>
      <c r="J23" s="8">
        <f t="shared" si="6"/>
        <v>3.41</v>
      </c>
      <c r="K23" s="9">
        <f t="shared" si="5"/>
        <v>4.6436666666666673</v>
      </c>
      <c r="L23" s="8">
        <f t="shared" si="8"/>
        <v>3.9990000000000001</v>
      </c>
      <c r="M23" s="9">
        <f t="shared" si="7"/>
        <v>1.5219334444444457</v>
      </c>
      <c r="N23" s="9">
        <f t="shared" si="3"/>
        <v>0.41559511111111175</v>
      </c>
      <c r="O23" s="8">
        <f t="shared" si="4"/>
        <v>0.34692099999999998</v>
      </c>
      <c r="P23" s="8"/>
      <c r="Q23" s="8"/>
    </row>
    <row r="24" spans="2:20" x14ac:dyDescent="0.25">
      <c r="B24" s="6" t="s">
        <v>12</v>
      </c>
      <c r="C24" s="7">
        <f>_xlfn.F.DIST.RT(C22,2,27)</f>
        <v>8.5943774486183355E-3</v>
      </c>
      <c r="I24" s="8" t="s">
        <v>1</v>
      </c>
      <c r="J24" s="8">
        <f t="shared" si="6"/>
        <v>3.75</v>
      </c>
      <c r="K24" s="9">
        <f t="shared" si="5"/>
        <v>4.6436666666666673</v>
      </c>
      <c r="L24" s="8">
        <f t="shared" si="8"/>
        <v>3.9990000000000001</v>
      </c>
      <c r="M24" s="9">
        <f t="shared" si="7"/>
        <v>0.79864011111111222</v>
      </c>
      <c r="N24" s="9">
        <f t="shared" si="3"/>
        <v>0.41559511111111175</v>
      </c>
      <c r="O24" s="8">
        <f t="shared" si="4"/>
        <v>6.2001000000000056E-2</v>
      </c>
      <c r="P24" s="8"/>
      <c r="Q24" s="8"/>
    </row>
    <row r="25" spans="2:20" x14ac:dyDescent="0.25">
      <c r="I25" s="8" t="s">
        <v>1</v>
      </c>
      <c r="J25" s="8">
        <f t="shared" si="6"/>
        <v>4.87</v>
      </c>
      <c r="K25" s="9">
        <f t="shared" si="5"/>
        <v>4.6436666666666673</v>
      </c>
      <c r="L25" s="8">
        <f t="shared" si="8"/>
        <v>3.9990000000000001</v>
      </c>
      <c r="M25" s="9">
        <f t="shared" si="7"/>
        <v>5.1226777777777552E-2</v>
      </c>
      <c r="N25" s="9">
        <f t="shared" si="3"/>
        <v>0.41559511111111175</v>
      </c>
      <c r="O25" s="8">
        <f t="shared" si="4"/>
        <v>0.75864100000000001</v>
      </c>
      <c r="P25" s="8"/>
      <c r="Q25" s="8"/>
    </row>
    <row r="26" spans="2:20" x14ac:dyDescent="0.25">
      <c r="I26" s="8" t="s">
        <v>1</v>
      </c>
      <c r="J26" s="8">
        <f t="shared" si="6"/>
        <v>3.94</v>
      </c>
      <c r="K26" s="9">
        <f t="shared" si="5"/>
        <v>4.6436666666666673</v>
      </c>
      <c r="L26" s="8">
        <f t="shared" si="8"/>
        <v>3.9990000000000001</v>
      </c>
      <c r="M26" s="9">
        <f t="shared" si="7"/>
        <v>0.49514677777777871</v>
      </c>
      <c r="N26" s="9">
        <f t="shared" si="3"/>
        <v>0.41559511111111175</v>
      </c>
      <c r="O26" s="8">
        <f t="shared" si="4"/>
        <v>3.4810000000000192E-3</v>
      </c>
      <c r="P26" s="8"/>
      <c r="Q26" s="8"/>
      <c r="T26" s="4"/>
    </row>
    <row r="27" spans="2:20" x14ac:dyDescent="0.25">
      <c r="B27" s="6" t="s">
        <v>3</v>
      </c>
      <c r="C27" s="6" t="s">
        <v>19</v>
      </c>
      <c r="D27" s="6" t="s">
        <v>20</v>
      </c>
      <c r="E27" s="6" t="s">
        <v>21</v>
      </c>
      <c r="F27" s="6" t="s">
        <v>22</v>
      </c>
      <c r="G27" s="6" t="s">
        <v>23</v>
      </c>
      <c r="I27" s="8" t="s">
        <v>1</v>
      </c>
      <c r="J27" s="8">
        <f t="shared" si="6"/>
        <v>6.28</v>
      </c>
      <c r="K27" s="9">
        <f t="shared" si="5"/>
        <v>4.6436666666666673</v>
      </c>
      <c r="L27" s="8">
        <f t="shared" si="8"/>
        <v>3.9990000000000001</v>
      </c>
      <c r="M27" s="9">
        <f t="shared" si="7"/>
        <v>2.6775867777777766</v>
      </c>
      <c r="N27" s="9">
        <f t="shared" si="3"/>
        <v>0.41559511111111175</v>
      </c>
      <c r="O27" s="8">
        <f t="shared" si="4"/>
        <v>5.2029610000000011</v>
      </c>
      <c r="P27" s="8"/>
      <c r="Q27" s="8"/>
    </row>
    <row r="28" spans="2:20" x14ac:dyDescent="0.25">
      <c r="B28" s="6" t="s">
        <v>0</v>
      </c>
      <c r="C28" s="6">
        <f>L9</f>
        <v>5.4450000000000003</v>
      </c>
      <c r="D28" s="6">
        <f>TINV(0.05,27)</f>
        <v>2.0518305164802859</v>
      </c>
      <c r="E28" s="6">
        <f>SQRT($O$43)/SQRT(10)</f>
        <v>0.30805332631194204</v>
      </c>
      <c r="F28" s="6">
        <f>C28-(D28*E28)</f>
        <v>4.812926784369898</v>
      </c>
      <c r="G28" s="6">
        <f>C28+(D28*E28)</f>
        <v>6.0770732156301026</v>
      </c>
      <c r="I28" s="8" t="s">
        <v>1</v>
      </c>
      <c r="J28" s="8">
        <f t="shared" si="6"/>
        <v>3.15</v>
      </c>
      <c r="K28" s="9">
        <f t="shared" si="5"/>
        <v>4.6436666666666673</v>
      </c>
      <c r="L28" s="8">
        <f t="shared" si="8"/>
        <v>3.9990000000000001</v>
      </c>
      <c r="M28" s="9">
        <f t="shared" si="7"/>
        <v>2.2310401111111133</v>
      </c>
      <c r="N28" s="9">
        <f t="shared" si="3"/>
        <v>0.41559511111111175</v>
      </c>
      <c r="O28" s="8">
        <f t="shared" si="4"/>
        <v>0.72080100000000036</v>
      </c>
      <c r="P28" s="8"/>
      <c r="Q28" s="8"/>
    </row>
    <row r="29" spans="2:20" x14ac:dyDescent="0.25">
      <c r="B29" s="6" t="s">
        <v>1</v>
      </c>
      <c r="C29" s="6">
        <f>L19</f>
        <v>3.9990000000000001</v>
      </c>
      <c r="D29" s="6">
        <f>TINV(0.05,27)</f>
        <v>2.0518305164802859</v>
      </c>
      <c r="E29" s="6">
        <f>SQRT($O$43)/SQRT(10)</f>
        <v>0.30805332631194204</v>
      </c>
      <c r="F29" s="6">
        <f>C29-(D29*E29)</f>
        <v>3.3669267843698982</v>
      </c>
      <c r="G29" s="6">
        <f>C29+(D29*E29)</f>
        <v>4.631073215630102</v>
      </c>
      <c r="I29" s="8" t="s">
        <v>2</v>
      </c>
      <c r="J29" s="8">
        <f t="shared" ref="J29:J38" si="9">D9</f>
        <v>4.04</v>
      </c>
      <c r="K29" s="9">
        <f t="shared" si="5"/>
        <v>4.6436666666666673</v>
      </c>
      <c r="L29" s="3">
        <f>AVERAGE($D$9:$D$18)</f>
        <v>4.4870000000000001</v>
      </c>
      <c r="M29" s="9">
        <f t="shared" si="7"/>
        <v>0.36441344444444512</v>
      </c>
      <c r="N29" s="9">
        <f t="shared" si="3"/>
        <v>2.4544444444444605E-2</v>
      </c>
      <c r="O29" s="8">
        <f t="shared" si="4"/>
        <v>0.19980900000000007</v>
      </c>
      <c r="P29" s="8"/>
      <c r="Q29" s="8"/>
    </row>
    <row r="30" spans="2:20" x14ac:dyDescent="0.25">
      <c r="B30" s="6" t="s">
        <v>2</v>
      </c>
      <c r="C30" s="6">
        <f>L29</f>
        <v>4.4870000000000001</v>
      </c>
      <c r="D30" s="6">
        <f>TINV(0.05,27)</f>
        <v>2.0518305164802859</v>
      </c>
      <c r="E30" s="6">
        <f>SQRT($O$43)/SQRT(10)</f>
        <v>0.30805332631194204</v>
      </c>
      <c r="F30" s="6">
        <f>C30-(D30*E30)</f>
        <v>3.8549267843698978</v>
      </c>
      <c r="G30" s="6">
        <f>C30+(D30*E30)</f>
        <v>5.1190732156301024</v>
      </c>
      <c r="I30" s="8" t="s">
        <v>2</v>
      </c>
      <c r="J30" s="8">
        <f t="shared" si="9"/>
        <v>3.79</v>
      </c>
      <c r="K30" s="9">
        <f t="shared" si="5"/>
        <v>4.6436666666666673</v>
      </c>
      <c r="L30" s="3">
        <f t="shared" ref="L30:L38" si="10">AVERAGE($D$9:$D$18)</f>
        <v>4.4870000000000001</v>
      </c>
      <c r="M30" s="9">
        <f t="shared" si="7"/>
        <v>0.72874677777777874</v>
      </c>
      <c r="N30" s="9">
        <f t="shared" si="3"/>
        <v>2.4544444444444605E-2</v>
      </c>
      <c r="O30" s="8">
        <f t="shared" si="4"/>
        <v>0.4858090000000001</v>
      </c>
      <c r="P30" s="8"/>
      <c r="Q30" s="8"/>
    </row>
    <row r="31" spans="2:20" x14ac:dyDescent="0.25">
      <c r="I31" s="8" t="s">
        <v>2</v>
      </c>
      <c r="J31" s="8">
        <f t="shared" si="9"/>
        <v>4.5599999999999996</v>
      </c>
      <c r="K31" s="9">
        <f t="shared" si="5"/>
        <v>4.6436666666666673</v>
      </c>
      <c r="L31" s="3">
        <f t="shared" si="10"/>
        <v>4.4870000000000001</v>
      </c>
      <c r="M31" s="9">
        <f t="shared" si="7"/>
        <v>7.000111111111278E-3</v>
      </c>
      <c r="N31" s="9">
        <f t="shared" si="3"/>
        <v>2.4544444444444605E-2</v>
      </c>
      <c r="O31" s="8">
        <f t="shared" si="4"/>
        <v>5.3289999999999284E-3</v>
      </c>
      <c r="P31" s="8"/>
      <c r="Q31" s="8"/>
    </row>
    <row r="32" spans="2:20" x14ac:dyDescent="0.25">
      <c r="I32" s="8" t="s">
        <v>2</v>
      </c>
      <c r="J32" s="8">
        <f t="shared" si="9"/>
        <v>4.55</v>
      </c>
      <c r="K32" s="9">
        <f t="shared" si="5"/>
        <v>4.6436666666666673</v>
      </c>
      <c r="L32" s="3">
        <f t="shared" si="10"/>
        <v>4.4870000000000001</v>
      </c>
      <c r="M32" s="9">
        <f t="shared" si="7"/>
        <v>8.7734444444445923E-3</v>
      </c>
      <c r="N32" s="9">
        <f t="shared" si="3"/>
        <v>2.4544444444444605E-2</v>
      </c>
      <c r="O32" s="8">
        <f t="shared" si="4"/>
        <v>3.9689999999999647E-3</v>
      </c>
      <c r="P32" s="8"/>
      <c r="Q32" s="8"/>
    </row>
    <row r="33" spans="9:17" x14ac:dyDescent="0.25">
      <c r="I33" s="8" t="s">
        <v>2</v>
      </c>
      <c r="J33" s="8">
        <f t="shared" si="9"/>
        <v>4.55</v>
      </c>
      <c r="K33" s="9">
        <f t="shared" si="5"/>
        <v>4.6436666666666673</v>
      </c>
      <c r="L33" s="3">
        <f t="shared" si="10"/>
        <v>4.4870000000000001</v>
      </c>
      <c r="M33" s="9">
        <f t="shared" si="7"/>
        <v>8.7734444444445923E-3</v>
      </c>
      <c r="N33" s="9">
        <f t="shared" si="3"/>
        <v>2.4544444444444605E-2</v>
      </c>
      <c r="O33" s="8">
        <f t="shared" si="4"/>
        <v>3.9689999999999647E-3</v>
      </c>
      <c r="P33" s="8"/>
      <c r="Q33" s="8"/>
    </row>
    <row r="34" spans="9:17" x14ac:dyDescent="0.25">
      <c r="I34" s="1" t="s">
        <v>2</v>
      </c>
      <c r="J34" s="1">
        <f t="shared" si="9"/>
        <v>4.53</v>
      </c>
      <c r="K34" s="2">
        <f t="shared" si="5"/>
        <v>4.6436666666666673</v>
      </c>
      <c r="L34" s="3">
        <f t="shared" si="10"/>
        <v>4.4870000000000001</v>
      </c>
      <c r="M34" s="2">
        <f t="shared" si="7"/>
        <v>1.2920111111111193E-2</v>
      </c>
      <c r="N34" s="2">
        <f t="shared" si="3"/>
        <v>2.4544444444444605E-2</v>
      </c>
      <c r="O34" s="1">
        <f t="shared" si="4"/>
        <v>1.8490000000000127E-3</v>
      </c>
    </row>
    <row r="35" spans="9:17" x14ac:dyDescent="0.25">
      <c r="I35" s="1" t="s">
        <v>2</v>
      </c>
      <c r="J35" s="1">
        <f t="shared" si="9"/>
        <v>3.53</v>
      </c>
      <c r="K35" s="2">
        <f t="shared" si="5"/>
        <v>4.6436666666666673</v>
      </c>
      <c r="L35" s="3">
        <f t="shared" si="10"/>
        <v>4.4870000000000001</v>
      </c>
      <c r="M35" s="2">
        <f t="shared" si="7"/>
        <v>1.2402534444444462</v>
      </c>
      <c r="N35" s="2">
        <f t="shared" si="3"/>
        <v>2.4544444444444605E-2</v>
      </c>
      <c r="O35" s="1">
        <f t="shared" si="4"/>
        <v>0.91584900000000058</v>
      </c>
    </row>
    <row r="36" spans="9:17" x14ac:dyDescent="0.25">
      <c r="I36" s="1" t="s">
        <v>2</v>
      </c>
      <c r="J36" s="1">
        <f t="shared" si="9"/>
        <v>3.71</v>
      </c>
      <c r="K36" s="2">
        <f t="shared" si="5"/>
        <v>4.6436666666666673</v>
      </c>
      <c r="L36" s="3">
        <f t="shared" si="10"/>
        <v>4.4870000000000001</v>
      </c>
      <c r="M36" s="2">
        <f t="shared" si="7"/>
        <v>0.87173344444444567</v>
      </c>
      <c r="N36" s="2">
        <f t="shared" si="3"/>
        <v>2.4544444444444605E-2</v>
      </c>
      <c r="O36" s="1">
        <f t="shared" si="4"/>
        <v>0.60372900000000018</v>
      </c>
    </row>
    <row r="37" spans="9:17" x14ac:dyDescent="0.25">
      <c r="I37" s="1" t="s">
        <v>2</v>
      </c>
      <c r="J37" s="1">
        <f t="shared" si="9"/>
        <v>7</v>
      </c>
      <c r="K37" s="2">
        <f t="shared" si="5"/>
        <v>4.6436666666666673</v>
      </c>
      <c r="L37" s="3">
        <f t="shared" si="10"/>
        <v>4.4870000000000001</v>
      </c>
      <c r="M37" s="2">
        <f t="shared" si="7"/>
        <v>5.5523067777777753</v>
      </c>
      <c r="N37" s="2">
        <f t="shared" si="3"/>
        <v>2.4544444444444605E-2</v>
      </c>
      <c r="O37" s="1">
        <f t="shared" si="4"/>
        <v>6.3151689999999991</v>
      </c>
    </row>
    <row r="38" spans="9:17" x14ac:dyDescent="0.25">
      <c r="I38" s="1" t="s">
        <v>2</v>
      </c>
      <c r="J38" s="1">
        <f t="shared" si="9"/>
        <v>4.6100000000000003</v>
      </c>
      <c r="K38" s="2">
        <f t="shared" si="5"/>
        <v>4.6436666666666673</v>
      </c>
      <c r="L38" s="3">
        <f t="shared" si="10"/>
        <v>4.4870000000000001</v>
      </c>
      <c r="M38" s="2">
        <f t="shared" si="7"/>
        <v>1.1334444444444638E-3</v>
      </c>
      <c r="N38" s="2">
        <f t="shared" si="3"/>
        <v>2.4544444444444605E-2</v>
      </c>
      <c r="O38" s="1">
        <f t="shared" si="4"/>
        <v>1.5129000000000054E-2</v>
      </c>
    </row>
    <row r="39" spans="9:17" x14ac:dyDescent="0.25">
      <c r="L39" s="8"/>
      <c r="M39" s="8"/>
      <c r="N39" s="8"/>
      <c r="O39" s="8"/>
    </row>
    <row r="40" spans="9:17" x14ac:dyDescent="0.25">
      <c r="L40" s="8"/>
      <c r="M40" s="9">
        <f>SUM(M9:M38)</f>
        <v>36.444896666666658</v>
      </c>
      <c r="N40" s="9">
        <f>SUM(N9:N38)</f>
        <v>10.822746666666664</v>
      </c>
      <c r="O40" s="9">
        <f>SUM(O9:O38)</f>
        <v>25.622150000000005</v>
      </c>
    </row>
    <row r="41" spans="9:17" x14ac:dyDescent="0.25">
      <c r="L41" s="8"/>
      <c r="M41" s="8" t="s">
        <v>5</v>
      </c>
      <c r="N41" s="8" t="s">
        <v>6</v>
      </c>
      <c r="O41" s="8" t="s">
        <v>7</v>
      </c>
    </row>
    <row r="42" spans="9:17" x14ac:dyDescent="0.25">
      <c r="L42" s="8"/>
      <c r="M42" s="8"/>
      <c r="N42" s="8"/>
      <c r="O42" s="8"/>
    </row>
    <row r="43" spans="9:17" x14ac:dyDescent="0.25">
      <c r="L43" s="8"/>
      <c r="M43" s="9">
        <f>M40/M45</f>
        <v>1.2567205747126433</v>
      </c>
      <c r="N43" s="9">
        <f>N40/N45</f>
        <v>5.4113733333333318</v>
      </c>
      <c r="O43" s="9">
        <f>O40/O45</f>
        <v>0.94896851851851871</v>
      </c>
    </row>
    <row r="44" spans="9:17" x14ac:dyDescent="0.25">
      <c r="L44" s="8"/>
      <c r="M44" s="8" t="s">
        <v>8</v>
      </c>
      <c r="N44" s="8" t="s">
        <v>9</v>
      </c>
      <c r="O44" s="8" t="s">
        <v>10</v>
      </c>
    </row>
    <row r="45" spans="9:17" x14ac:dyDescent="0.25">
      <c r="L45" s="8" t="s">
        <v>13</v>
      </c>
      <c r="M45" s="8">
        <v>29</v>
      </c>
      <c r="N45" s="8">
        <v>2</v>
      </c>
      <c r="O45" s="8">
        <v>27</v>
      </c>
    </row>
    <row r="46" spans="9:17" x14ac:dyDescent="0.25">
      <c r="L46" s="8"/>
      <c r="M46" s="8"/>
      <c r="N46" s="8"/>
      <c r="O46" s="8"/>
    </row>
    <row r="47" spans="9:17" x14ac:dyDescent="0.25">
      <c r="L47" s="8"/>
      <c r="M47" s="8"/>
      <c r="N47" s="8"/>
      <c r="O47" s="8"/>
    </row>
    <row r="48" spans="9:17" x14ac:dyDescent="0.25">
      <c r="L48" s="8"/>
      <c r="M48" s="8"/>
      <c r="N48" s="8"/>
      <c r="O48" s="8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A4105AC5700141973B4337A11F10F3" ma:contentTypeVersion="3" ma:contentTypeDescription="Create a new document." ma:contentTypeScope="" ma:versionID="85f01eec361ff7a613da429c9b61a672">
  <xsd:schema xmlns:xsd="http://www.w3.org/2001/XMLSchema" xmlns:xs="http://www.w3.org/2001/XMLSchema" xmlns:p="http://schemas.microsoft.com/office/2006/metadata/properties" xmlns:ns2="467e10c8-d2af-42ad-8be5-dfeaddda2dbc" targetNamespace="http://schemas.microsoft.com/office/2006/metadata/properties" ma:root="true" ma:fieldsID="7fd4ee35b76016dac56323ab653e859d" ns2:_="">
    <xsd:import namespace="467e10c8-d2af-42ad-8be5-dfeaddda2dbc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e10c8-d2af-42ad-8be5-dfeaddda2dbc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7EFCF1-B596-42DA-A2D8-308BE7F605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e10c8-d2af-42ad-8be5-dfeaddda2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5A5362-1585-492F-A890-47A657B768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2023-02-02T06:14:02Z</dcterms:modified>
</cp:coreProperties>
</file>