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Розрахункова відомість" sheetId="1" state="visible" r:id="rId3"/>
    <sheet name="Оперативне зведення про хід сг 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<sst xmlns="http://schemas.openxmlformats.org/spreadsheetml/2006/main" count="46" uniqueCount="42">
  <si>
    <t xml:space="preserve">Розрахункова відомість</t>
  </si>
  <si>
    <t xml:space="preserve">№ п\п</t>
  </si>
  <si>
    <t xml:space="preserve">Назва виробництва</t>
  </si>
  <si>
    <t xml:space="preserve">Заробітня плата</t>
  </si>
  <si>
    <t xml:space="preserve">Відрахування на соціальне страхування</t>
  </si>
  <si>
    <t xml:space="preserve">Відрахування у фонд зайнятості(1%) грн</t>
  </si>
  <si>
    <t xml:space="preserve">Відрахування в резерв майбутніх витрат</t>
  </si>
  <si>
    <t xml:space="preserve">Сума відрахувань, грн</t>
  </si>
  <si>
    <t xml:space="preserve">%</t>
  </si>
  <si>
    <t xml:space="preserve">грн</t>
  </si>
  <si>
    <t xml:space="preserve">Свиноферма</t>
  </si>
  <si>
    <t xml:space="preserve">Водогосподарство</t>
  </si>
  <si>
    <t xml:space="preserve">Цех кормороздачі</t>
  </si>
  <si>
    <t xml:space="preserve">Пивоварня</t>
  </si>
  <si>
    <t xml:space="preserve">Грошоробка</t>
  </si>
  <si>
    <t xml:space="preserve">Рибоферма</t>
  </si>
  <si>
    <t xml:space="preserve">Котоферма</t>
  </si>
  <si>
    <t xml:space="preserve">Кебабзавод</t>
  </si>
  <si>
    <t xml:space="preserve">Рисобудова</t>
  </si>
  <si>
    <t xml:space="preserve">М'ясокомбінат</t>
  </si>
  <si>
    <t xml:space="preserve">Разом</t>
  </si>
  <si>
    <t xml:space="preserve">Оперативне зведення про хід с/г робіт</t>
  </si>
  <si>
    <t xml:space="preserve">№</t>
  </si>
  <si>
    <t xml:space="preserve">Господарство</t>
  </si>
  <si>
    <t xml:space="preserve">Злущено 
стерні, га</t>
  </si>
  <si>
    <t xml:space="preserve">Виорано під 
озимі, га </t>
  </si>
  <si>
    <t xml:space="preserve">Літній посів трав, га</t>
  </si>
  <si>
    <t xml:space="preserve">План</t>
  </si>
  <si>
    <t xml:space="preserve">Факт</t>
  </si>
  <si>
    <t xml:space="preserve">Галичина</t>
  </si>
  <si>
    <t xml:space="preserve">Світанок</t>
  </si>
  <si>
    <t xml:space="preserve">Надія</t>
  </si>
  <si>
    <t xml:space="preserve">Богдан</t>
  </si>
  <si>
    <t xml:space="preserve">Вечір</t>
  </si>
  <si>
    <t xml:space="preserve">Сила</t>
  </si>
  <si>
    <t xml:space="preserve">Зручність</t>
  </si>
  <si>
    <t xml:space="preserve">Колектив</t>
  </si>
  <si>
    <t xml:space="preserve">Хто </t>
  </si>
  <si>
    <t xml:space="preserve">Інформаційні технології</t>
  </si>
  <si>
    <t xml:space="preserve">Найбільше</t>
  </si>
  <si>
    <t xml:space="preserve">Найменше</t>
  </si>
  <si>
    <t xml:space="preserve">AVG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</si>
</sst>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 ₴&quot;"/>
    <numFmt numFmtId="166" formatCode="_-* #,##0.00&quot; ₴&quot;_-;\-* #,##0.00&quot; ₴&quot;_-;_-* \-??&quot; ₴&quot;_-;_-@_-"/>
    <numFmt numFmtId="167" formatCode="0.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3270 Nerd Font Propo Cond"/>
      <family val="0"/>
      <charset val="1"/>
    </font>
    <font>
      <sz val="12"/>
      <color theme="1"/>
      <name val="3270 Nerd Font Propo Cond"/>
      <family val="0"/>
      <charset val="1"/>
    </font>
    <font>
      <sz val="11"/>
      <color theme="1"/>
      <name val="3270 Nerd Font Propo Cond"/>
      <family val="0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3838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зарплата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Розрахункова відомість'!$C$4:$C$13</c:f>
              <c:numCache>
                <c:formatCode>#,##0.00" ₴"</c:formatCode>
                <c:ptCount val="10"/>
                <c:pt idx="0">
                  <c:v>7529</c:v>
                </c:pt>
                <c:pt idx="1">
                  <c:v>3645</c:v>
                </c:pt>
                <c:pt idx="2">
                  <c:v>815</c:v>
                </c:pt>
                <c:pt idx="3">
                  <c:v>9025</c:v>
                </c:pt>
                <c:pt idx="4">
                  <c:v>6501</c:v>
                </c:pt>
                <c:pt idx="5">
                  <c:v>12098</c:v>
                </c:pt>
                <c:pt idx="6">
                  <c:v>7889</c:v>
                </c:pt>
                <c:pt idx="7">
                  <c:v>4800</c:v>
                </c:pt>
                <c:pt idx="8">
                  <c:v>5367</c:v>
                </c:pt>
                <c:pt idx="9">
                  <c:v>6378</c:v>
                </c:pt>
              </c:numCache>
            </c:numRef>
          </c:val>
        </c:ser>
        <c:ser>
          <c:idx val="1"/>
          <c:order val="1"/>
          <c:tx>
            <c:strRef>
              <c:f>соц.страх</c:f>
              <c:strCache>
                <c:ptCount val="1"/>
                <c:pt idx="0">
                  <c:v>соц.страх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Розрахункова відомість'!$E$4:$E$13</c:f>
              <c:numCache>
                <c:formatCode>_-* #,##0.00" ₴"_-;\-* #,##0.00" ₴"_-;_-* \-??" ₴"_-;_-@_-</c:formatCode>
                <c:ptCount val="10"/>
                <c:pt idx="0">
                  <c:v>1882.25</c:v>
                </c:pt>
                <c:pt idx="1">
                  <c:v>1093.5</c:v>
                </c:pt>
                <c:pt idx="2">
                  <c:v>179.3</c:v>
                </c:pt>
                <c:pt idx="3">
                  <c:v>4512.5</c:v>
                </c:pt>
                <c:pt idx="4">
                  <c:v>1950.3</c:v>
                </c:pt>
                <c:pt idx="5">
                  <c:v>6653.9</c:v>
                </c:pt>
                <c:pt idx="6">
                  <c:v>2130.03</c:v>
                </c:pt>
                <c:pt idx="7">
                  <c:v>768</c:v>
                </c:pt>
                <c:pt idx="8">
                  <c:v>1234.41</c:v>
                </c:pt>
                <c:pt idx="9">
                  <c:v>1403.16</c:v>
                </c:pt>
              </c:numCache>
            </c:numRef>
          </c:val>
        </c:ser>
        <c:ser>
          <c:idx val="2"/>
          <c:order val="2"/>
          <c:tx>
            <c:strRef>
              <c:f>фонд_зайн</c:f>
              <c:strCache>
                <c:ptCount val="1"/>
                <c:pt idx="0">
                  <c:v>фонд_зайн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Розрахункова відомість'!$F$4:$F$13</c:f>
              <c:numCache>
                <c:formatCode>_-* #,##0.00" ₴"_-;\-* #,##0.00" ₴"_-;_-* \-??" ₴"_-;_-@_-</c:formatCode>
                <c:ptCount val="10"/>
                <c:pt idx="0">
                  <c:v>75.29</c:v>
                </c:pt>
                <c:pt idx="1">
                  <c:v>36.45</c:v>
                </c:pt>
                <c:pt idx="2">
                  <c:v>8.15</c:v>
                </c:pt>
                <c:pt idx="3">
                  <c:v>90.25</c:v>
                </c:pt>
                <c:pt idx="4">
                  <c:v>65.01</c:v>
                </c:pt>
                <c:pt idx="5">
                  <c:v>120.98</c:v>
                </c:pt>
                <c:pt idx="6">
                  <c:v>78.89</c:v>
                </c:pt>
                <c:pt idx="7">
                  <c:v>48</c:v>
                </c:pt>
                <c:pt idx="8">
                  <c:v>53.67</c:v>
                </c:pt>
                <c:pt idx="9">
                  <c:v>63.78</c:v>
                </c:pt>
              </c:numCache>
            </c:numRef>
          </c:val>
        </c:ser>
        <c:ser>
          <c:idx val="3"/>
          <c:order val="3"/>
          <c:tx>
            <c:strRef>
              <c:f>резерв</c:f>
              <c:strCache>
                <c:ptCount val="1"/>
                <c:pt idx="0">
                  <c:v>резерв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Розрахункова відомість'!$H$4:$H$13</c:f>
              <c:numCache>
                <c:formatCode>_-* #,##0.00" ₴"_-;\-* #,##0.00" ₴"_-;_-* \-??" ₴"_-;_-@_-</c:formatCode>
                <c:ptCount val="10"/>
                <c:pt idx="0">
                  <c:v>2635.15</c:v>
                </c:pt>
                <c:pt idx="1">
                  <c:v>1275.75</c:v>
                </c:pt>
                <c:pt idx="2">
                  <c:v>138.55</c:v>
                </c:pt>
                <c:pt idx="3">
                  <c:v>992.75</c:v>
                </c:pt>
                <c:pt idx="4">
                  <c:v>4225.65</c:v>
                </c:pt>
                <c:pt idx="5">
                  <c:v>1209.8</c:v>
                </c:pt>
                <c:pt idx="6">
                  <c:v>1735.58</c:v>
                </c:pt>
                <c:pt idx="7">
                  <c:v>720</c:v>
                </c:pt>
                <c:pt idx="8">
                  <c:v>1341.75</c:v>
                </c:pt>
                <c:pt idx="9">
                  <c:v>1020.48</c:v>
                </c:pt>
              </c:numCache>
            </c:numRef>
          </c:val>
        </c:ser>
        <c:ser>
          <c:idx val="4"/>
          <c:order val="4"/>
          <c:tx>
            <c:strRef>
              <c:f>сума_відрах</c:f>
              <c:strCache>
                <c:ptCount val="1"/>
                <c:pt idx="0">
                  <c:v>сума_відрах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 Розрахункова відомість'!$I$4:$I$13</c:f>
              <c:numCache>
                <c:formatCode>_-* #,##0.00" ₴"_-;\-* #,##0.00" ₴"_-;_-* \-??" ₴"_-;_-@_-</c:formatCode>
                <c:ptCount val="10"/>
                <c:pt idx="0">
                  <c:v>4592.69</c:v>
                </c:pt>
                <c:pt idx="1">
                  <c:v>2405.7</c:v>
                </c:pt>
                <c:pt idx="2">
                  <c:v>326</c:v>
                </c:pt>
                <c:pt idx="3">
                  <c:v>5595.5</c:v>
                </c:pt>
                <c:pt idx="4">
                  <c:v>6240.96</c:v>
                </c:pt>
                <c:pt idx="5">
                  <c:v>7984.68</c:v>
                </c:pt>
                <c:pt idx="6">
                  <c:v>3944.5</c:v>
                </c:pt>
                <c:pt idx="7">
                  <c:v>1536</c:v>
                </c:pt>
                <c:pt idx="8">
                  <c:v>2629.83</c:v>
                </c:pt>
                <c:pt idx="9">
                  <c:v>2487.42</c:v>
                </c:pt>
              </c:numCache>
            </c:numRef>
          </c:val>
        </c:ser>
        <c:gapWidth val="100"/>
        <c:overlap val="0"/>
        <c:axId val="7197996"/>
        <c:axId val="20267016"/>
      </c:barChart>
      <c:catAx>
        <c:axId val="71979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267016"/>
        <c:crosses val="autoZero"/>
        <c:auto val="1"/>
        <c:lblAlgn val="ctr"/>
        <c:lblOffset val="100"/>
        <c:noMultiLvlLbl val="0"/>
      </c:catAx>
      <c:valAx>
        <c:axId val="202670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-* #,##0.00&quot; ₴&quot;_-;\-* #,##0.00&quot; ₴&quot;_-;_-* \-??&quot; ₴&quot;_-;_-@_-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979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зарплата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 Розрахункова відомість'!$B$4:$B$13</c:f>
              <c:strCache>
                <c:ptCount val="10"/>
                <c:pt idx="0">
                  <c:v>Свиноферма</c:v>
                </c:pt>
                <c:pt idx="1">
                  <c:v>Водогосподарство</c:v>
                </c:pt>
                <c:pt idx="2">
                  <c:v>Цех кормороздачі</c:v>
                </c:pt>
                <c:pt idx="3">
                  <c:v>Пивоварня</c:v>
                </c:pt>
                <c:pt idx="4">
                  <c:v>Грошоробка</c:v>
                </c:pt>
                <c:pt idx="5">
                  <c:v>Рибоферма</c:v>
                </c:pt>
                <c:pt idx="6">
                  <c:v>Котоферма</c:v>
                </c:pt>
                <c:pt idx="7">
                  <c:v>Кебабзавод</c:v>
                </c:pt>
                <c:pt idx="8">
                  <c:v>Рисобудова</c:v>
                </c:pt>
                <c:pt idx="9">
                  <c:v>М'ясокомбінат</c:v>
                </c:pt>
              </c:strCache>
            </c:strRef>
          </c:cat>
          <c:val>
            <c:numRef>
              <c:f>' Розрахункова відомість'!$C$4:$C$13</c:f>
              <c:numCache>
                <c:formatCode>#,##0.00" ₴"</c:formatCode>
                <c:ptCount val="10"/>
                <c:pt idx="0">
                  <c:v>7529</c:v>
                </c:pt>
                <c:pt idx="1">
                  <c:v>3645</c:v>
                </c:pt>
                <c:pt idx="2">
                  <c:v>815</c:v>
                </c:pt>
                <c:pt idx="3">
                  <c:v>9025</c:v>
                </c:pt>
                <c:pt idx="4">
                  <c:v>6501</c:v>
                </c:pt>
                <c:pt idx="5">
                  <c:v>12098</c:v>
                </c:pt>
                <c:pt idx="6">
                  <c:v>7889</c:v>
                </c:pt>
                <c:pt idx="7">
                  <c:v>4800</c:v>
                </c:pt>
                <c:pt idx="8">
                  <c:v>5367</c:v>
                </c:pt>
                <c:pt idx="9">
                  <c:v>6378</c:v>
                </c:pt>
              </c:numCache>
            </c:numRef>
          </c:val>
        </c:ser>
        <c:gapWidth val="100"/>
        <c:overlap val="0"/>
        <c:axId val="73221913"/>
        <c:axId val="96834648"/>
      </c:barChart>
      <c:catAx>
        <c:axId val="732219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34648"/>
        <c:crosses val="autoZero"/>
        <c:auto val="1"/>
        <c:lblAlgn val="ctr"/>
        <c:lblOffset val="100"/>
        <c:noMultiLvlLbl val="0"/>
      </c:catAx>
      <c:valAx>
        <c:axId val="968346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&quot; ₴&quot;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219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злущено</c:f>
              <c:strCache>
                <c:ptCount val="1"/>
                <c:pt idx="0">
                  <c:v>злущено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'Оперативне зведення про хід сг '!$C$4:$C$13</c:f>
              <c:numCache>
                <c:formatCode>General</c:formatCode>
                <c:ptCount val="10"/>
                <c:pt idx="0">
                  <c:v>3605</c:v>
                </c:pt>
                <c:pt idx="1">
                  <c:v>7574</c:v>
                </c:pt>
                <c:pt idx="2">
                  <c:v>8488</c:v>
                </c:pt>
                <c:pt idx="3">
                  <c:v>3000</c:v>
                </c:pt>
                <c:pt idx="4">
                  <c:v>1238</c:v>
                </c:pt>
                <c:pt idx="5">
                  <c:v>9842</c:v>
                </c:pt>
                <c:pt idx="6">
                  <c:v>8328</c:v>
                </c:pt>
                <c:pt idx="7">
                  <c:v>8888</c:v>
                </c:pt>
                <c:pt idx="8">
                  <c:v>1929</c:v>
                </c:pt>
                <c:pt idx="9">
                  <c:v>9821</c:v>
                </c:pt>
              </c:numCache>
            </c:numRef>
          </c:val>
        </c:ser>
        <c:ser>
          <c:idx val="1"/>
          <c:order val="1"/>
          <c:tx>
            <c:strRef>
              <c:f>виорано_під_озимі</c:f>
              <c:strCache>
                <c:ptCount val="1"/>
                <c:pt idx="0">
                  <c:v>виорано_під_озимі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'Оперативне зведення про хід сг '!$D$4:$D$13</c:f>
              <c:numCache>
                <c:formatCode>General</c:formatCode>
                <c:ptCount val="10"/>
                <c:pt idx="0">
                  <c:v>3570</c:v>
                </c:pt>
                <c:pt idx="1">
                  <c:v>7502</c:v>
                </c:pt>
                <c:pt idx="2">
                  <c:v>8430</c:v>
                </c:pt>
                <c:pt idx="3">
                  <c:v>1284</c:v>
                </c:pt>
                <c:pt idx="4">
                  <c:v>21894</c:v>
                </c:pt>
                <c:pt idx="5">
                  <c:v>2198</c:v>
                </c:pt>
                <c:pt idx="6">
                  <c:v>8211</c:v>
                </c:pt>
                <c:pt idx="7">
                  <c:v>2828</c:v>
                </c:pt>
                <c:pt idx="8">
                  <c:v>8282</c:v>
                </c:pt>
                <c:pt idx="9">
                  <c:v>3883</c:v>
                </c:pt>
              </c:numCache>
            </c:numRef>
          </c:val>
        </c:ser>
        <c:ser>
          <c:idx val="2"/>
          <c:order val="2"/>
          <c:tx>
            <c:strRef>
              <c:f>'Оперативне зведення про хід сг '!$E$3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'Оперативне зведення про хід сг '!$E$4:$E$13</c:f>
              <c:numCache>
                <c:formatCode>General</c:formatCode>
                <c:ptCount val="10"/>
                <c:pt idx="0">
                  <c:v>3502</c:v>
                </c:pt>
                <c:pt idx="1">
                  <c:v>7473</c:v>
                </c:pt>
                <c:pt idx="2">
                  <c:v>8385</c:v>
                </c:pt>
                <c:pt idx="3">
                  <c:v>8844</c:v>
                </c:pt>
                <c:pt idx="4">
                  <c:v>12498</c:v>
                </c:pt>
                <c:pt idx="5">
                  <c:v>8844</c:v>
                </c:pt>
                <c:pt idx="6">
                  <c:v>4844</c:v>
                </c:pt>
                <c:pt idx="7">
                  <c:v>1313</c:v>
                </c:pt>
                <c:pt idx="8">
                  <c:v>8429</c:v>
                </c:pt>
                <c:pt idx="9">
                  <c:v>8942</c:v>
                </c:pt>
              </c:numCache>
            </c:numRef>
          </c:val>
        </c:ser>
        <c:ser>
          <c:idx val="3"/>
          <c:order val="3"/>
          <c:tx>
            <c:strRef>
              <c:f>'Оперативне зведення про хід сг '!$F$3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'Оперативне зведення про хід сг '!$F$4:$F$13</c:f>
              <c:numCache>
                <c:formatCode>General</c:formatCode>
                <c:ptCount val="10"/>
                <c:pt idx="0">
                  <c:v>3471</c:v>
                </c:pt>
                <c:pt idx="1">
                  <c:v>7201</c:v>
                </c:pt>
                <c:pt idx="2">
                  <c:v>7990</c:v>
                </c:pt>
                <c:pt idx="3">
                  <c:v>1289</c:v>
                </c:pt>
                <c:pt idx="4">
                  <c:v>1298</c:v>
                </c:pt>
                <c:pt idx="5">
                  <c:v>1928</c:v>
                </c:pt>
                <c:pt idx="6">
                  <c:v>2198</c:v>
                </c:pt>
                <c:pt idx="7">
                  <c:v>4924</c:v>
                </c:pt>
                <c:pt idx="8">
                  <c:v>9932</c:v>
                </c:pt>
                <c:pt idx="9">
                  <c:v>322</c:v>
                </c:pt>
              </c:numCache>
            </c:numRef>
          </c:val>
        </c:ser>
        <c:gapWidth val="100"/>
        <c:overlap val="0"/>
        <c:axId val="63044774"/>
        <c:axId val="63549015"/>
      </c:barChart>
      <c:catAx>
        <c:axId val="630447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549015"/>
        <c:crosses val="autoZero"/>
        <c:auto val="1"/>
        <c:lblAlgn val="ctr"/>
        <c:lblOffset val="100"/>
        <c:noMultiLvlLbl val="0"/>
      </c:catAx>
      <c:valAx>
        <c:axId val="635490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0447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277560</xdr:colOff>
      <xdr:row>14</xdr:row>
      <xdr:rowOff>101160</xdr:rowOff>
    </xdr:from>
    <xdr:to>
      <xdr:col>8</xdr:col>
      <xdr:colOff>1068480</xdr:colOff>
      <xdr:row>30</xdr:row>
      <xdr:rowOff>35280</xdr:rowOff>
    </xdr:to>
    <xdr:graphicFrame>
      <xdr:nvGraphicFramePr>
        <xdr:cNvPr id="0" name=""/>
        <xdr:cNvGraphicFramePr/>
      </xdr:nvGraphicFramePr>
      <xdr:xfrm>
        <a:off x="277560" y="3463560"/>
        <a:ext cx="756972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63360</xdr:colOff>
      <xdr:row>14</xdr:row>
      <xdr:rowOff>82080</xdr:rowOff>
    </xdr:from>
    <xdr:to>
      <xdr:col>19</xdr:col>
      <xdr:colOff>164880</xdr:colOff>
      <xdr:row>32</xdr:row>
      <xdr:rowOff>64080</xdr:rowOff>
    </xdr:to>
    <xdr:graphicFrame>
      <xdr:nvGraphicFramePr>
        <xdr:cNvPr id="1" name=""/>
        <xdr:cNvGraphicFramePr/>
      </xdr:nvGraphicFramePr>
      <xdr:xfrm>
        <a:off x="7968960" y="3444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142560</xdr:rowOff>
    </xdr:from>
    <xdr:to>
      <xdr:col>7</xdr:col>
      <xdr:colOff>267120</xdr:colOff>
      <xdr:row>36</xdr:row>
      <xdr:rowOff>124200</xdr:rowOff>
    </xdr:to>
    <xdr:graphicFrame>
      <xdr:nvGraphicFramePr>
        <xdr:cNvPr id="2" name=""/>
        <xdr:cNvGraphicFramePr/>
      </xdr:nvGraphicFramePr>
      <xdr:xfrm>
        <a:off x="0" y="5216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5"/>
  <sheetViews>
    <sheetView showFormulas="false" showGridLines="true" showRowColHeaders="true" showZeros="true" rightToLeft="false" tabSelected="true" showOutlineSymbols="true" defaultGridColor="true" view="normal" topLeftCell="F1" colorId="64" zoomScale="60" zoomScaleNormal="60" zoomScalePageLayoutView="100" workbookViewId="0">
      <selection pane="topLeft" activeCell="K13" activeCellId="0" sqref="K13"/>
    </sheetView>
  </sheetViews>
  <sheetFormatPr defaultColWidth="8.73828125" defaultRowHeight="14.25" zeroHeight="false" outlineLevelRow="0" outlineLevelCol="0"/>
  <cols>
    <col collapsed="false" customWidth="true" hidden="false" outlineLevel="0" max="1" min="1" style="1" width="8.07"/>
    <col collapsed="false" customWidth="true" hidden="false" outlineLevel="0" max="2" min="2" style="1" width="21.22"/>
    <col collapsed="false" customWidth="true" hidden="false" outlineLevel="0" max="3" min="3" style="1" width="13.77"/>
    <col collapsed="false" customWidth="true" hidden="false" outlineLevel="0" max="4" min="4" style="1" width="6.21"/>
    <col collapsed="false" customWidth="true" hidden="false" outlineLevel="0" max="5" min="5" style="1" width="15.13"/>
    <col collapsed="false" customWidth="true" hidden="false" outlineLevel="0" max="6" min="6" style="1" width="13.77"/>
    <col collapsed="false" customWidth="true" hidden="false" outlineLevel="0" max="7" min="7" style="1" width="6.66"/>
    <col collapsed="false" customWidth="true" hidden="false" outlineLevel="0" max="8" min="8" style="1" width="19.83"/>
    <col collapsed="false" customWidth="true" hidden="false" outlineLevel="0" max="9" min="9" style="1" width="17.4"/>
  </cols>
  <sheetData>
    <row r="1" customFormat="false" ht="18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K1" s="4"/>
      <c r="L1" s="4"/>
      <c r="M1" s="1"/>
      <c r="N1" s="1"/>
    </row>
    <row r="2" customFormat="false" ht="39.75" hidden="false" customHeight="tru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/>
      <c r="F2" s="6" t="s">
        <v>5</v>
      </c>
      <c r="G2" s="6" t="s">
        <v>6</v>
      </c>
      <c r="H2" s="6"/>
      <c r="I2" s="6" t="s">
        <v>7</v>
      </c>
      <c r="J2" s="4"/>
      <c r="K2" s="4"/>
      <c r="L2" s="4"/>
      <c r="M2" s="1"/>
      <c r="N2" s="1"/>
    </row>
    <row r="3" customFormat="false" ht="26.25" hidden="false" customHeight="true" outlineLevel="0" collapsed="false">
      <c r="A3" s="5"/>
      <c r="B3" s="6"/>
      <c r="C3" s="6"/>
      <c r="D3" s="6" t="s">
        <v>8</v>
      </c>
      <c r="E3" s="6" t="s">
        <v>9</v>
      </c>
      <c r="F3" s="6"/>
      <c r="G3" s="6" t="s">
        <v>8</v>
      </c>
      <c r="H3" s="6" t="s">
        <v>9</v>
      </c>
      <c r="I3" s="6"/>
      <c r="J3" s="4"/>
      <c r="K3" s="4"/>
      <c r="L3" s="4"/>
      <c r="M3" s="1"/>
      <c r="N3" s="1"/>
    </row>
    <row r="4" customFormat="false" ht="20.25" hidden="false" customHeight="true" outlineLevel="0" collapsed="false">
      <c r="A4" s="7" t="n">
        <v>1</v>
      </c>
      <c r="B4" s="8" t="s">
        <v>10</v>
      </c>
      <c r="C4" s="9" t="n">
        <v>7529</v>
      </c>
      <c r="D4" s="10" t="n">
        <v>25</v>
      </c>
      <c r="E4" s="11" t="n">
        <f aca="false">C4*D4/100</f>
        <v>1882.25</v>
      </c>
      <c r="F4" s="11" t="n">
        <f aca="false">C4*0.01</f>
        <v>75.29</v>
      </c>
      <c r="G4" s="10" t="n">
        <v>35</v>
      </c>
      <c r="H4" s="11" t="n">
        <f aca="false">C4*G4/100</f>
        <v>2635.15</v>
      </c>
      <c r="I4" s="11" t="n">
        <f aca="false">E4+F4+H4</f>
        <v>4592.69</v>
      </c>
      <c r="J4" s="4"/>
      <c r="K4" s="4"/>
      <c r="L4" s="4"/>
      <c r="M4" s="1"/>
      <c r="N4" s="1"/>
    </row>
    <row r="5" customFormat="false" ht="20.25" hidden="false" customHeight="true" outlineLevel="0" collapsed="false">
      <c r="A5" s="7" t="n">
        <v>2</v>
      </c>
      <c r="B5" s="8" t="s">
        <v>11</v>
      </c>
      <c r="C5" s="9" t="n">
        <v>3645</v>
      </c>
      <c r="D5" s="10" t="n">
        <v>30</v>
      </c>
      <c r="E5" s="11" t="n">
        <f aca="false">C5*D5/100</f>
        <v>1093.5</v>
      </c>
      <c r="F5" s="11" t="n">
        <f aca="false">C5*0.01</f>
        <v>36.45</v>
      </c>
      <c r="G5" s="10" t="n">
        <v>35</v>
      </c>
      <c r="H5" s="11" t="n">
        <f aca="false">C5*G5/100</f>
        <v>1275.75</v>
      </c>
      <c r="I5" s="11" t="n">
        <f aca="false">E5+F5+H5</f>
        <v>2405.7</v>
      </c>
      <c r="J5" s="4"/>
      <c r="K5" s="4"/>
      <c r="L5" s="4"/>
      <c r="M5" s="1"/>
      <c r="N5" s="1"/>
    </row>
    <row r="6" customFormat="false" ht="20.25" hidden="false" customHeight="true" outlineLevel="0" collapsed="false">
      <c r="A6" s="7" t="n">
        <v>3</v>
      </c>
      <c r="B6" s="8" t="s">
        <v>12</v>
      </c>
      <c r="C6" s="9" t="n">
        <v>815</v>
      </c>
      <c r="D6" s="10" t="n">
        <v>22</v>
      </c>
      <c r="E6" s="11" t="n">
        <f aca="false">C6*D6/100</f>
        <v>179.3</v>
      </c>
      <c r="F6" s="11" t="n">
        <f aca="false">C6*0.01</f>
        <v>8.15</v>
      </c>
      <c r="G6" s="10" t="n">
        <v>17</v>
      </c>
      <c r="H6" s="11" t="n">
        <f aca="false">C6*G6/100</f>
        <v>138.55</v>
      </c>
      <c r="I6" s="11" t="n">
        <f aca="false">E6+F6+H6</f>
        <v>326</v>
      </c>
      <c r="J6" s="4"/>
      <c r="K6" s="4"/>
      <c r="L6" s="4"/>
      <c r="M6" s="1"/>
      <c r="N6" s="1"/>
    </row>
    <row r="7" customFormat="false" ht="15" hidden="false" customHeight="false" outlineLevel="0" collapsed="false">
      <c r="A7" s="7" t="n">
        <v>4</v>
      </c>
      <c r="B7" s="8" t="s">
        <v>13</v>
      </c>
      <c r="C7" s="9" t="n">
        <v>9025</v>
      </c>
      <c r="D7" s="6" t="n">
        <v>50</v>
      </c>
      <c r="E7" s="11" t="n">
        <f aca="false">C7*D7/100</f>
        <v>4512.5</v>
      </c>
      <c r="F7" s="11" t="n">
        <f aca="false">C7*0.01</f>
        <v>90.25</v>
      </c>
      <c r="G7" s="6" t="n">
        <v>11</v>
      </c>
      <c r="H7" s="11" t="n">
        <f aca="false">C7*G7/100</f>
        <v>992.75</v>
      </c>
      <c r="I7" s="11" t="n">
        <f aca="false">E7+F7+H7</f>
        <v>5595.5</v>
      </c>
      <c r="J7" s="4"/>
      <c r="K7" s="4"/>
      <c r="L7" s="4"/>
      <c r="M7" s="1"/>
      <c r="N7" s="1"/>
    </row>
    <row r="8" customFormat="false" ht="15" hidden="false" customHeight="false" outlineLevel="0" collapsed="false">
      <c r="A8" s="7" t="n">
        <v>5</v>
      </c>
      <c r="B8" s="8" t="s">
        <v>14</v>
      </c>
      <c r="C8" s="9" t="n">
        <v>6501</v>
      </c>
      <c r="D8" s="10" t="n">
        <v>30</v>
      </c>
      <c r="E8" s="11" t="n">
        <f aca="false">C8*D8/100</f>
        <v>1950.3</v>
      </c>
      <c r="F8" s="11" t="n">
        <f aca="false">C8*0.01</f>
        <v>65.01</v>
      </c>
      <c r="G8" s="10" t="n">
        <v>65</v>
      </c>
      <c r="H8" s="11" t="n">
        <f aca="false">C8*G8/100</f>
        <v>4225.65</v>
      </c>
      <c r="I8" s="11" t="n">
        <f aca="false">E8+F8+H8</f>
        <v>6240.96</v>
      </c>
      <c r="J8" s="4"/>
      <c r="K8" s="4"/>
      <c r="L8" s="4"/>
      <c r="M8" s="1"/>
      <c r="N8" s="1"/>
    </row>
    <row r="9" customFormat="false" ht="15" hidden="false" customHeight="false" outlineLevel="0" collapsed="false">
      <c r="A9" s="7" t="n">
        <v>6</v>
      </c>
      <c r="B9" s="8" t="s">
        <v>15</v>
      </c>
      <c r="C9" s="9" t="n">
        <v>12098</v>
      </c>
      <c r="D9" s="6" t="n">
        <v>55</v>
      </c>
      <c r="E9" s="11" t="n">
        <f aca="false">C9*D9/100</f>
        <v>6653.9</v>
      </c>
      <c r="F9" s="11" t="n">
        <f aca="false">C9*0.01</f>
        <v>120.98</v>
      </c>
      <c r="G9" s="6" t="n">
        <v>10</v>
      </c>
      <c r="H9" s="11" t="n">
        <f aca="false">C9*G9/100</f>
        <v>1209.8</v>
      </c>
      <c r="I9" s="11" t="n">
        <f aca="false">E9+F9+H9</f>
        <v>7984.68</v>
      </c>
      <c r="J9" s="4"/>
      <c r="K9" s="4"/>
      <c r="L9" s="4"/>
      <c r="M9" s="1"/>
      <c r="N9" s="1"/>
    </row>
    <row r="10" customFormat="false" ht="15" hidden="false" customHeight="false" outlineLevel="0" collapsed="false">
      <c r="A10" s="7" t="n">
        <v>7</v>
      </c>
      <c r="B10" s="8" t="s">
        <v>16</v>
      </c>
      <c r="C10" s="9" t="n">
        <v>7889</v>
      </c>
      <c r="D10" s="6" t="n">
        <v>27</v>
      </c>
      <c r="E10" s="11" t="n">
        <f aca="false">C10*D10/100</f>
        <v>2130.03</v>
      </c>
      <c r="F10" s="11" t="n">
        <f aca="false">C10*0.01</f>
        <v>78.89</v>
      </c>
      <c r="G10" s="6" t="n">
        <v>22</v>
      </c>
      <c r="H10" s="11" t="n">
        <f aca="false">C10*G10/100</f>
        <v>1735.58</v>
      </c>
      <c r="I10" s="11" t="n">
        <f aca="false">E10+F10+H10</f>
        <v>3944.5</v>
      </c>
      <c r="J10" s="4"/>
      <c r="K10" s="4"/>
      <c r="L10" s="4"/>
      <c r="M10" s="1"/>
      <c r="N10" s="1"/>
    </row>
    <row r="11" customFormat="false" ht="15" hidden="false" customHeight="false" outlineLevel="0" collapsed="false">
      <c r="A11" s="7" t="n">
        <v>8</v>
      </c>
      <c r="B11" s="8" t="s">
        <v>17</v>
      </c>
      <c r="C11" s="9" t="n">
        <v>4800</v>
      </c>
      <c r="D11" s="6" t="n">
        <v>16</v>
      </c>
      <c r="E11" s="11" t="n">
        <f aca="false">C11*D11/100</f>
        <v>768</v>
      </c>
      <c r="F11" s="11" t="n">
        <f aca="false">C11*0.01</f>
        <v>48</v>
      </c>
      <c r="G11" s="6" t="n">
        <v>15</v>
      </c>
      <c r="H11" s="11" t="n">
        <f aca="false">C11*G11/100</f>
        <v>720</v>
      </c>
      <c r="I11" s="11" t="n">
        <f aca="false">E11+F11+H11</f>
        <v>1536</v>
      </c>
      <c r="J11" s="4"/>
      <c r="K11" s="4"/>
      <c r="L11" s="4"/>
      <c r="M11" s="1"/>
      <c r="N11" s="1"/>
    </row>
    <row r="12" customFormat="false" ht="15" hidden="false" customHeight="false" outlineLevel="0" collapsed="false">
      <c r="A12" s="7" t="n">
        <v>9</v>
      </c>
      <c r="B12" s="8" t="s">
        <v>18</v>
      </c>
      <c r="C12" s="9" t="n">
        <v>5367</v>
      </c>
      <c r="D12" s="6" t="n">
        <v>23</v>
      </c>
      <c r="E12" s="11" t="n">
        <f aca="false">C12*D12/100</f>
        <v>1234.41</v>
      </c>
      <c r="F12" s="11" t="n">
        <f aca="false">C12*0.01</f>
        <v>53.67</v>
      </c>
      <c r="G12" s="6" t="n">
        <v>25</v>
      </c>
      <c r="H12" s="11" t="n">
        <f aca="false">C12*G12/100</f>
        <v>1341.75</v>
      </c>
      <c r="I12" s="11" t="n">
        <f aca="false">E12+F12+H12</f>
        <v>2629.83</v>
      </c>
      <c r="J12" s="4"/>
      <c r="K12" s="4"/>
      <c r="L12" s="4"/>
      <c r="M12" s="1"/>
      <c r="N12" s="1"/>
    </row>
    <row r="13" customFormat="false" ht="15" hidden="false" customHeight="false" outlineLevel="0" collapsed="false">
      <c r="A13" s="7" t="n">
        <v>10</v>
      </c>
      <c r="B13" s="8" t="s">
        <v>19</v>
      </c>
      <c r="C13" s="9" t="n">
        <v>6378</v>
      </c>
      <c r="D13" s="6" t="n">
        <v>22</v>
      </c>
      <c r="E13" s="11" t="n">
        <f aca="false">C13*D13/100</f>
        <v>1403.16</v>
      </c>
      <c r="F13" s="11" t="n">
        <f aca="false">C13*0.01</f>
        <v>63.78</v>
      </c>
      <c r="G13" s="6" t="n">
        <v>16</v>
      </c>
      <c r="H13" s="11" t="n">
        <f aca="false">C13*G13/100</f>
        <v>1020.48</v>
      </c>
      <c r="I13" s="11" t="n">
        <f aca="false">E13+F13+H13</f>
        <v>2487.42</v>
      </c>
      <c r="J13" s="4"/>
      <c r="K13" s="4"/>
      <c r="L13" s="4"/>
      <c r="M13" s="1"/>
      <c r="N13" s="1"/>
    </row>
    <row r="14" customFormat="false" ht="15" hidden="false" customHeight="false" outlineLevel="0" collapsed="false">
      <c r="A14" s="12"/>
      <c r="B14" s="13" t="s">
        <v>20</v>
      </c>
      <c r="C14" s="9" t="n">
        <f aca="false">SUM(C4:C13)</f>
        <v>64047</v>
      </c>
      <c r="D14" s="6"/>
      <c r="E14" s="11" t="n">
        <f aca="false">SUM(E4:E13)</f>
        <v>21807.35</v>
      </c>
      <c r="F14" s="11" t="n">
        <f aca="false">SUM(F4:F13)</f>
        <v>640.47</v>
      </c>
      <c r="G14" s="6"/>
      <c r="H14" s="11" t="n">
        <f aca="false">SUM(H4:H13)</f>
        <v>15295.46</v>
      </c>
      <c r="I14" s="11" t="n">
        <f aca="false">SUM(I4:I13)</f>
        <v>37743.28</v>
      </c>
      <c r="J14" s="4"/>
      <c r="K14" s="4"/>
      <c r="L14" s="1"/>
      <c r="M14" s="1"/>
      <c r="N14" s="1"/>
    </row>
    <row r="15" customFormat="false" ht="14.25" hidden="false" customHeight="false" outlineLevel="0" collapsed="false">
      <c r="J15" s="4"/>
      <c r="K15" s="4"/>
      <c r="L15" s="1"/>
      <c r="M15" s="1"/>
      <c r="N15" s="1"/>
    </row>
    <row r="16" customFormat="false" ht="14.25" hidden="false" customHeight="false" outlineLevel="0" collapsed="false">
      <c r="J16" s="4"/>
      <c r="K16" s="4"/>
      <c r="L16" s="1"/>
      <c r="M16" s="1"/>
      <c r="N16" s="1"/>
    </row>
    <row r="17" customFormat="false" ht="14.25" hidden="false" customHeight="false" outlineLevel="0" collapsed="false">
      <c r="J17" s="4"/>
      <c r="K17" s="4"/>
      <c r="L17" s="1"/>
      <c r="M17" s="1"/>
      <c r="N17" s="1"/>
    </row>
    <row r="18" customFormat="false" ht="14.25" hidden="false" customHeight="false" outlineLevel="0" collapsed="false">
      <c r="J18" s="4"/>
      <c r="K18" s="4"/>
      <c r="L18" s="1"/>
      <c r="M18" s="1"/>
      <c r="N18" s="1"/>
    </row>
    <row r="19" customFormat="false" ht="14.25" hidden="false" customHeight="false" outlineLevel="0" collapsed="false">
      <c r="J19" s="4"/>
      <c r="K19" s="4"/>
    </row>
    <row r="20" customFormat="false" ht="14.25" hidden="false" customHeight="false" outlineLevel="0" collapsed="false">
      <c r="J20" s="4"/>
      <c r="K20" s="4"/>
    </row>
    <row r="21" customFormat="false" ht="14.25" hidden="false" customHeight="false" outlineLevel="0" collapsed="false">
      <c r="J21" s="4"/>
      <c r="K21" s="4"/>
    </row>
    <row r="22" customFormat="false" ht="14.25" hidden="false" customHeight="false" outlineLevel="0" collapsed="false">
      <c r="J22" s="4"/>
      <c r="K22" s="4"/>
    </row>
    <row r="23" customFormat="false" ht="14.25" hidden="false" customHeight="false" outlineLevel="0" collapsed="false">
      <c r="J23" s="4"/>
      <c r="K23" s="4"/>
    </row>
    <row r="24" customFormat="false" ht="14.25" hidden="false" customHeight="false" outlineLevel="0" collapsed="false">
      <c r="J24" s="4"/>
      <c r="K24" s="4"/>
    </row>
    <row r="25" customFormat="false" ht="14.25" hidden="false" customHeight="false" outlineLevel="0" collapsed="false">
      <c r="J25" s="4"/>
      <c r="K25" s="4"/>
    </row>
  </sheetData>
  <mergeCells count="8">
    <mergeCell ref="B1:I1"/>
    <mergeCell ref="A2:A3"/>
    <mergeCell ref="B2:B3"/>
    <mergeCell ref="C2:C3"/>
    <mergeCell ref="D2:E2"/>
    <mergeCell ref="F2:F3"/>
    <mergeCell ref="G2:H2"/>
    <mergeCell ref="I2:I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9" activeCellId="0" sqref="J9"/>
    </sheetView>
  </sheetViews>
  <sheetFormatPr defaultColWidth="8.73828125" defaultRowHeight="14.25" zeroHeight="false" outlineLevelRow="0" outlineLevelCol="0"/>
  <cols>
    <col collapsed="false" customWidth="true" hidden="false" outlineLevel="0" max="1" min="1" style="1" width="8.01"/>
    <col collapsed="false" customWidth="true" hidden="false" outlineLevel="0" max="2" min="2" style="1" width="15.13"/>
    <col collapsed="false" customWidth="true" hidden="false" outlineLevel="0" max="3" min="3" style="1" width="14.22"/>
    <col collapsed="false" customWidth="true" hidden="false" outlineLevel="0" max="4" min="4" style="1" width="14.32"/>
    <col collapsed="false" customWidth="true" hidden="false" outlineLevel="0" max="6" min="5" style="1" width="12.77"/>
    <col collapsed="false" customWidth="true" hidden="false" outlineLevel="0" max="7" min="7" style="1" width="7.57"/>
  </cols>
  <sheetData>
    <row r="1" customFormat="false" ht="20.25" hidden="false" customHeight="true" outlineLevel="0" collapsed="false">
      <c r="A1" s="14"/>
      <c r="B1" s="15" t="s">
        <v>21</v>
      </c>
      <c r="C1" s="15"/>
      <c r="D1" s="15"/>
      <c r="E1" s="15"/>
      <c r="F1" s="15"/>
      <c r="G1" s="14"/>
    </row>
    <row r="2" customFormat="false" ht="20.25" hidden="false" customHeight="true" outlineLevel="0" collapsed="false">
      <c r="A2" s="16" t="s">
        <v>22</v>
      </c>
      <c r="B2" s="16" t="s">
        <v>23</v>
      </c>
      <c r="C2" s="17" t="s">
        <v>24</v>
      </c>
      <c r="D2" s="17" t="s">
        <v>25</v>
      </c>
      <c r="E2" s="16" t="s">
        <v>26</v>
      </c>
      <c r="F2" s="16"/>
      <c r="G2" s="16"/>
    </row>
    <row r="3" customFormat="false" ht="40.75" hidden="false" customHeight="true" outlineLevel="0" collapsed="false">
      <c r="A3" s="16"/>
      <c r="B3" s="16"/>
      <c r="C3" s="16"/>
      <c r="D3" s="16"/>
      <c r="E3" s="6" t="s">
        <v>27</v>
      </c>
      <c r="F3" s="6" t="s">
        <v>28</v>
      </c>
      <c r="G3" s="6" t="s">
        <v>8</v>
      </c>
    </row>
    <row r="4" customFormat="false" ht="23.25" hidden="false" customHeight="true" outlineLevel="0" collapsed="false">
      <c r="A4" s="10" t="n">
        <v>1</v>
      </c>
      <c r="B4" s="6" t="s">
        <v>29</v>
      </c>
      <c r="C4" s="10" t="n">
        <v>3605</v>
      </c>
      <c r="D4" s="10" t="n">
        <v>3570</v>
      </c>
      <c r="E4" s="10" t="n">
        <v>3502</v>
      </c>
      <c r="F4" s="10" t="n">
        <v>3471</v>
      </c>
      <c r="G4" s="18" t="n">
        <f aca="false">F4/E4*100</f>
        <v>99.114791547687</v>
      </c>
    </row>
    <row r="5" customFormat="false" ht="23.25" hidden="false" customHeight="true" outlineLevel="0" collapsed="false">
      <c r="A5" s="10" t="n">
        <v>2</v>
      </c>
      <c r="B5" s="6" t="s">
        <v>30</v>
      </c>
      <c r="C5" s="10" t="n">
        <v>7574</v>
      </c>
      <c r="D5" s="10" t="n">
        <v>7502</v>
      </c>
      <c r="E5" s="10" t="n">
        <v>7473</v>
      </c>
      <c r="F5" s="10" t="n">
        <v>7201</v>
      </c>
      <c r="G5" s="18" t="n">
        <f aca="false">F5/E5*100</f>
        <v>96.3602301619162</v>
      </c>
    </row>
    <row r="6" customFormat="false" ht="17.25" hidden="false" customHeight="true" outlineLevel="0" collapsed="false">
      <c r="A6" s="10" t="n">
        <v>3</v>
      </c>
      <c r="B6" s="6" t="s">
        <v>31</v>
      </c>
      <c r="C6" s="10" t="n">
        <v>8488</v>
      </c>
      <c r="D6" s="10" t="n">
        <v>8430</v>
      </c>
      <c r="E6" s="10" t="n">
        <v>8385</v>
      </c>
      <c r="F6" s="10" t="n">
        <v>7990</v>
      </c>
      <c r="G6" s="18" t="n">
        <f aca="false">F6/E6*100</f>
        <v>95.2892069171139</v>
      </c>
    </row>
    <row r="7" customFormat="false" ht="17.25" hidden="false" customHeight="true" outlineLevel="0" collapsed="false">
      <c r="A7" s="10" t="n">
        <v>4</v>
      </c>
      <c r="B7" s="6" t="s">
        <v>32</v>
      </c>
      <c r="C7" s="10" t="n">
        <v>3000</v>
      </c>
      <c r="D7" s="10" t="n">
        <v>1284</v>
      </c>
      <c r="E7" s="10" t="n">
        <v>8844</v>
      </c>
      <c r="F7" s="10" t="n">
        <v>1289</v>
      </c>
      <c r="G7" s="18" t="n">
        <f aca="false">F7/E7*100</f>
        <v>14.5748530076888</v>
      </c>
    </row>
    <row r="8" customFormat="false" ht="17.25" hidden="false" customHeight="true" outlineLevel="0" collapsed="false">
      <c r="A8" s="10" t="n">
        <v>5</v>
      </c>
      <c r="B8" s="6" t="s">
        <v>33</v>
      </c>
      <c r="C8" s="10" t="n">
        <v>1238</v>
      </c>
      <c r="D8" s="10" t="n">
        <v>21894</v>
      </c>
      <c r="E8" s="10" t="n">
        <v>12498</v>
      </c>
      <c r="F8" s="10" t="n">
        <v>1298</v>
      </c>
      <c r="G8" s="18" t="n">
        <f aca="false">F8/E8*100</f>
        <v>10.3856617058729</v>
      </c>
    </row>
    <row r="9" customFormat="false" ht="17.25" hidden="false" customHeight="true" outlineLevel="0" collapsed="false">
      <c r="A9" s="10" t="n">
        <v>6</v>
      </c>
      <c r="B9" s="6" t="s">
        <v>34</v>
      </c>
      <c r="C9" s="10" t="n">
        <v>9842</v>
      </c>
      <c r="D9" s="10" t="n">
        <v>2198</v>
      </c>
      <c r="E9" s="10" t="n">
        <v>8844</v>
      </c>
      <c r="F9" s="10" t="n">
        <v>1928</v>
      </c>
      <c r="G9" s="18" t="n">
        <f aca="false">F9/E9*100</f>
        <v>21.8000904568069</v>
      </c>
    </row>
    <row r="10" customFormat="false" ht="29.25" hidden="false" customHeight="true" outlineLevel="0" collapsed="false">
      <c r="A10" s="10" t="n">
        <v>7</v>
      </c>
      <c r="B10" s="6" t="s">
        <v>35</v>
      </c>
      <c r="C10" s="10" t="n">
        <v>8328</v>
      </c>
      <c r="D10" s="10" t="n">
        <v>8211</v>
      </c>
      <c r="E10" s="10" t="n">
        <v>4844</v>
      </c>
      <c r="F10" s="10" t="n">
        <v>2198</v>
      </c>
      <c r="G10" s="18" t="n">
        <f aca="false">F10/E10*100</f>
        <v>45.3757225433526</v>
      </c>
    </row>
    <row r="11" customFormat="false" ht="29.85" hidden="false" customHeight="true" outlineLevel="0" collapsed="false">
      <c r="A11" s="10" t="n">
        <v>8</v>
      </c>
      <c r="B11" s="6" t="s">
        <v>36</v>
      </c>
      <c r="C11" s="10" t="n">
        <v>8888</v>
      </c>
      <c r="D11" s="10" t="n">
        <v>2828</v>
      </c>
      <c r="E11" s="10" t="n">
        <v>1313</v>
      </c>
      <c r="F11" s="10" t="n">
        <v>4924</v>
      </c>
      <c r="G11" s="18" t="n">
        <f aca="false">F11/E11*100</f>
        <v>375.019040365575</v>
      </c>
    </row>
    <row r="12" customFormat="false" ht="15" hidden="false" customHeight="false" outlineLevel="0" collapsed="false">
      <c r="A12" s="10" t="n">
        <v>9</v>
      </c>
      <c r="B12" s="6" t="s">
        <v>37</v>
      </c>
      <c r="C12" s="10" t="n">
        <v>1929</v>
      </c>
      <c r="D12" s="10" t="n">
        <v>8282</v>
      </c>
      <c r="E12" s="10" t="n">
        <v>8429</v>
      </c>
      <c r="F12" s="10" t="n">
        <v>9932</v>
      </c>
      <c r="G12" s="18" t="n">
        <f aca="false">F12/E12*100</f>
        <v>117.831296713726</v>
      </c>
    </row>
    <row r="13" customFormat="false" ht="28.15" hidden="false" customHeight="false" outlineLevel="0" collapsed="false">
      <c r="A13" s="10" t="n">
        <v>10</v>
      </c>
      <c r="B13" s="6" t="s">
        <v>38</v>
      </c>
      <c r="C13" s="10" t="n">
        <v>9821</v>
      </c>
      <c r="D13" s="10" t="n">
        <v>3883</v>
      </c>
      <c r="E13" s="10" t="n">
        <v>8942</v>
      </c>
      <c r="F13" s="10" t="n">
        <v>322</v>
      </c>
      <c r="G13" s="18" t="n">
        <f aca="false">F13/E13*100</f>
        <v>3.6009841198837</v>
      </c>
      <c r="H13" s="1"/>
    </row>
    <row r="14" customFormat="false" ht="15" hidden="false" customHeight="false" outlineLevel="0" collapsed="false">
      <c r="A14" s="6" t="s">
        <v>20</v>
      </c>
      <c r="B14" s="10"/>
      <c r="C14" s="10" t="n">
        <f aca="false">SUM(C4:C13)</f>
        <v>62713</v>
      </c>
      <c r="D14" s="10" t="n">
        <f aca="false">SUM(D4:D13)</f>
        <v>68082</v>
      </c>
      <c r="E14" s="10" t="n">
        <f aca="false">SUM(E4:E13)</f>
        <v>73074</v>
      </c>
      <c r="F14" s="10" t="n">
        <f aca="false">SUM(F4:F13)</f>
        <v>40553</v>
      </c>
      <c r="G14" s="18" t="n">
        <f aca="false">F14/E14*100</f>
        <v>55.4957987793196</v>
      </c>
    </row>
    <row r="16" customFormat="false" ht="28.15" hidden="false" customHeight="false" outlineLevel="0" collapsed="false">
      <c r="A16" s="6" t="s">
        <v>39</v>
      </c>
      <c r="B16" s="10" t="n">
        <f aca="false">MAX(C4:C13)</f>
        <v>9842</v>
      </c>
    </row>
    <row r="17" customFormat="false" ht="28.15" hidden="false" customHeight="false" outlineLevel="0" collapsed="false">
      <c r="A17" s="6" t="s">
        <v>40</v>
      </c>
      <c r="B17" s="10" t="n">
        <f aca="false">MIN(C4:C13)</f>
        <v>1238</v>
      </c>
    </row>
    <row r="18" customFormat="false" ht="15" hidden="false" customHeight="false" outlineLevel="0" collapsed="false">
      <c r="A18" s="6" t="s">
        <v>41</v>
      </c>
      <c r="B18" s="10" t="n">
        <f aca="false">AVERAGE(C4:C13)</f>
        <v>6271.3</v>
      </c>
    </row>
  </sheetData>
  <mergeCells count="6">
    <mergeCell ref="B1:F1"/>
    <mergeCell ref="A2:A3"/>
    <mergeCell ref="B2:B3"/>
    <mergeCell ref="C2:C3"/>
    <mergeCell ref="D2:D3"/>
    <mergeCell ref="E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  <dc:description/>
  <dc:language>en-US</dc:language>
  <cp:lastModifiedBy/>
  <dcterms:modified xsi:type="dcterms:W3CDTF">2024-03-06T14:01:38Z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