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jwanr\Projects\cafean_python\data\auxiliary\"/>
    </mc:Choice>
  </mc:AlternateContent>
  <xr:revisionPtr revIDLastSave="0" documentId="13_ncr:1_{27AC8E09-3A20-43D3-A4B5-F063EA8D3876}" xr6:coauthVersionLast="47" xr6:coauthVersionMax="47" xr10:uidLastSave="{00000000-0000-0000-0000-000000000000}"/>
  <bookViews>
    <workbookView xWindow="2340" yWindow="2010" windowWidth="25950" windowHeight="15300" activeTab="1" xr2:uid="{00000000-000D-0000-FFFF-FFFF00000000}"/>
  </bookViews>
  <sheets>
    <sheet name="domestic" sheetId="1" r:id="rId1"/>
    <sheet name="impo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</calcChain>
</file>

<file path=xl/sharedStrings.xml><?xml version="1.0" encoding="utf-8"?>
<sst xmlns="http://schemas.openxmlformats.org/spreadsheetml/2006/main" count="246" uniqueCount="178">
  <si>
    <t>category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</si>
  <si>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</si>
  <si>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</si>
  <si>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</si>
  <si>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</si>
  <si>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</si>
  <si>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</si>
  <si>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</si>
  <si>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</si>
  <si>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</si>
  <si>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</si>
  <si>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</si>
  <si>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</si>
  <si>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</si>
  <si>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</si>
  <si>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</si>
  <si>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</si>
  <si>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</si>
  <si>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</si>
  <si>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</si>
  <si>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</si>
  <si>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</si>
  <si>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</si>
  <si>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</si>
  <si>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</si>
  <si>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</si>
  <si>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</si>
  <si>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</si>
  <si>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</si>
  <si>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</si>
  <si>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</si>
  <si>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</si>
  <si>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</si>
  <si>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</si>
  <si>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</si>
  <si>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</si>
  <si>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</si>
  <si>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</si>
  <si>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</si>
  <si>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</si>
  <si>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</si>
  <si>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</si>
  <si>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</si>
  <si>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</si>
  <si>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</si>
  <si>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</si>
  <si>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</si>
  <si>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</si>
  <si>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</si>
  <si>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</si>
  <si>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</si>
  <si>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</si>
  <si>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</si>
  <si>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</si>
  <si>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</si>
  <si>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</si>
  <si>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</si>
  <si>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</si>
  <si>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</si>
  <si>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</si>
  <si>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</si>
  <si>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</si>
  <si>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provided by extraterritorial organisations and bodies</t>
  </si>
  <si>
    <t>Crop and animal production, hunting and related service activities</t>
  </si>
  <si>
    <t>Forestry and logging</t>
  </si>
  <si>
    <t>Oil and gas extraction</t>
  </si>
  <si>
    <t>Service activities incidental to oil and gas</t>
  </si>
  <si>
    <t>Manufacture of food products, beverages and tobacco products</t>
  </si>
  <si>
    <t>Manufacture of textiles, wearing apparel and leather products</t>
  </si>
  <si>
    <t>Manufacture of wood and wood products, except furniture</t>
  </si>
  <si>
    <t>Manufacture of paper and paper products</t>
  </si>
  <si>
    <t>Printing and reproduction of recorded media</t>
  </si>
  <si>
    <t>Refined petroleum, chemical and pharmaceutical products</t>
  </si>
  <si>
    <t>Manufacture of rubber and plastic products</t>
  </si>
  <si>
    <t>Manufacture of other non-metallic mineral products</t>
  </si>
  <si>
    <t>Manufacture of basic metals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</si>
  <si>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</si>
  <si>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</si>
  <si>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</si>
  <si>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</si>
  <si>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Building of ships, oil platforms and moduls</t>
  </si>
  <si>
    <t>Manufacture of furniture</t>
  </si>
  <si>
    <t>Repair and installation of machinery and equipment</t>
  </si>
  <si>
    <t>Electricity, gas, steam and air conditioning supply</t>
  </si>
  <si>
    <t>Water collection, treatment and supply</t>
  </si>
  <si>
    <t>Sewerage</t>
  </si>
  <si>
    <t>Construction</t>
  </si>
  <si>
    <t>Wholesale and retail trade and repair of motor vehicles</t>
  </si>
  <si>
    <t>Wholesale trade, except of motor vehicles</t>
  </si>
  <si>
    <t>Retail trade, except of motor vehicles</t>
  </si>
  <si>
    <t>Land transport, except transport via pipelines</t>
  </si>
  <si>
    <t>Transport via pipelines</t>
  </si>
  <si>
    <t>Ocean transport</t>
  </si>
  <si>
    <t>Inland water transport and supply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</si>
  <si>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</si>
  <si>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</si>
  <si>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</si>
  <si>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</si>
  <si>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</si>
  <si>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 and video programme production, broadcasting</t>
  </si>
  <si>
    <t>Telecommunications</t>
  </si>
  <si>
    <t>Computer programming and related activities</t>
  </si>
  <si>
    <t>Financial service activities, except insurance and pension funding</t>
  </si>
  <si>
    <t>Insurance, except compulsory social security</t>
  </si>
  <si>
    <t>Activities auxiliary to financial services and insurance activities</t>
  </si>
  <si>
    <t>Real estate activities</t>
  </si>
  <si>
    <t>Legal and accounting activities</t>
  </si>
  <si>
    <t>Architectural and engineering consultancy activities</t>
  </si>
  <si>
    <t>Scientific research and development</t>
  </si>
  <si>
    <t>Advertising and market research</t>
  </si>
  <si>
    <t>Other professional, scientific and technical activities</t>
  </si>
  <si>
    <t>Rental and leasing activities</t>
  </si>
  <si>
    <t>Employment activities</t>
  </si>
  <si>
    <t>Travel agency and tour operator reservation service</t>
  </si>
  <si>
    <t>Security and investigation activities</t>
  </si>
  <si>
    <t>Public administration and defence</t>
  </si>
  <si>
    <t>Education</t>
  </si>
  <si>
    <t>Human health activities</t>
  </si>
  <si>
    <t>Social work activities</t>
  </si>
  <si>
    <t>Creative, arts and entertainment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</si>
  <si>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</si>
  <si>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</si>
  <si>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</si>
  <si>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</si>
  <si>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</t>
  </si>
  <si>
    <t>Fishing</t>
  </si>
  <si>
    <t>Aquaculture</t>
  </si>
  <si>
    <t>Total</t>
  </si>
  <si>
    <t>Goods</t>
  </si>
  <si>
    <t>¬ Crude oil and natural gas</t>
  </si>
  <si>
    <t>¬ Ships, oil platforms, aircraft</t>
  </si>
  <si>
    <t>¬ Other goods</t>
  </si>
  <si>
    <t>¬¬ Agriculture, forestry and fishing</t>
  </si>
  <si>
    <t>¬¬ Mining and quarrying</t>
  </si>
  <si>
    <t>¬¬ Manufacturing products</t>
  </si>
  <si>
    <t>¬¬¬ Food products, beverages and tobacco</t>
  </si>
  <si>
    <t>¬¬¬ Textiles, wearing apparel, leather</t>
  </si>
  <si>
    <t>¬¬¬ Wood products</t>
  </si>
  <si>
    <t>¬¬¬ Pulp, paper and paper products</t>
  </si>
  <si>
    <t>¬¬¬ Printing and publishing</t>
  </si>
  <si>
    <t>¬¬¬ Refined petroleum products</t>
  </si>
  <si>
    <t>¬¬¬ Basic chemicals, chemical and mineral products</t>
  </si>
  <si>
    <t>¬¬¬ Basic metals</t>
  </si>
  <si>
    <t>¬¬¬ Machinery and other equipment n.e.c</t>
  </si>
  <si>
    <t>¬¬¬ Furniture and other manufacturing products</t>
  </si>
  <si>
    <t>¬¬¬ Transport equipment, non-competitive imports</t>
  </si>
  <si>
    <t>¬¬ Electricity</t>
  </si>
  <si>
    <t>¬ Other goods excl refined petroleum products</t>
  </si>
  <si>
    <t>Services</t>
  </si>
  <si>
    <t>¬ Gross receipts, shipping</t>
  </si>
  <si>
    <t>¬ Operating costs shipping, excl bunkers</t>
  </si>
  <si>
    <t>¬ Petroleum activities, various services</t>
  </si>
  <si>
    <t>¬ Pipeline transport</t>
  </si>
  <si>
    <t>¬ Congestion revenues from electrical power transmission</t>
  </si>
  <si>
    <t>¬ Travel</t>
  </si>
  <si>
    <t>¬ Other services</t>
  </si>
  <si>
    <t>¬¬ Other transport</t>
  </si>
  <si>
    <t>¬¬¬ Road and rail transport</t>
  </si>
  <si>
    <t>¬¬¬ Offshore supply</t>
  </si>
  <si>
    <t>¬¬¬ Air transport</t>
  </si>
  <si>
    <t>¬¬¬ Supporting transport services</t>
  </si>
  <si>
    <t>¬¬¬ Postal and courier services</t>
  </si>
  <si>
    <t>¬¬ Financial and business services</t>
  </si>
  <si>
    <t>¬¬¬ Financial and insurance services</t>
  </si>
  <si>
    <t>¬¬¬ Accounting, legal and technical services</t>
  </si>
  <si>
    <t>¬¬¬ Research and development</t>
  </si>
  <si>
    <t>¬¬¬ Other business services</t>
  </si>
  <si>
    <t>¬¬ Services n.e.c</t>
  </si>
  <si>
    <t>¬¬¬ Construction, repairs and installation</t>
  </si>
  <si>
    <t>¬¬¬ Waste treatment and recycling</t>
  </si>
  <si>
    <t>¬¬¬ Trade, hotel and restaurant services</t>
  </si>
  <si>
    <t>¬¬¬ Publishing, film, music and broadcasting</t>
  </si>
  <si>
    <t>¬¬¬ Telecommunication</t>
  </si>
  <si>
    <t>¬¬¬ Information services</t>
  </si>
  <si>
    <t>¬¬¬ Other personal and government services</t>
  </si>
  <si>
    <t>Services of households as employers; undifferentiated goods and services produced by households for own use</t>
  </si>
  <si>
    <t>Sewerage; waste collection, treatment and disposal activities; materials recovery; remediation activities and other waste management services</t>
  </si>
  <si>
    <t>Coke and refined petroleum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</si>
</sst>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0" xfId="0" applyFont="1"/>
    <xf numFmtId="0" fontId="3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208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lef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left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D890C-855F-4957-A489-5D3D5AE34AB9}" name="Table1" displayName="Table1" ref="A1:BN68" totalsRowCount="1" headerRowDxfId="207" dataDxfId="205" headerRowBorderDxfId="206" tableBorderDxfId="204">
  <autoFilter ref="A1:BN67" xr:uid="{845D890C-855F-4957-A489-5D3D5AE34AB9}"/>
  <tableColumns count="66">
    <tableColumn id="1" xr3:uid="{041D4FC4-EDE5-4874-9C02-DB0FB76C1FD5}" name="category" dataDxfId="203" totalsRowDxfId="65"/>
    <tableColumn id="2" xr3:uid="{0D70645A-F787-4E80-A755-AAD25D17AB01}" name="Products of agriculture, hunting and related services" totalsRowFunction="custom" dataDxfId="202" totalsRowDxfId="64">
      <totalsRowFormula>SUM(Table1[Products of agriculture, hunting and related services])</totalsRowFormula>
    </tableColumn>
    <tableColumn id="3" xr3:uid="{2C6D528C-6C6F-44DE-A36F-8F9D829FD6D6}" name="Products of forestry, logging and related services" totalsRowFunction="custom" dataDxfId="201" totalsRowDxfId="63">
      <totalsRowFormula>SUM(Table1[Products of forestry, logging and related services])</totalsRowFormula>
    </tableColumn>
    <tableColumn id="4" xr3:uid="{DA366293-0F21-4209-8C89-54345023ADD9}" name="Fish and other fishing products; aquaculture products; support services to fishing" totalsRowFunction="custom" dataDxfId="200" totalsRowDxfId="62">
      <totalsRowFormula>SUM(Table1[Fish and other fishing products; aquaculture products; support services to fishing])</totalsRowFormula>
    </tableColumn>
    <tableColumn id="5" xr3:uid="{513C757E-9854-4962-A860-84BA9F56011A}" name="Mining and quarrying" totalsRowFunction="custom" dataDxfId="199" totalsRowDxfId="61">
      <totalsRowFormula>SUM(Table1[Mining and quarrying])</totalsRowFormula>
    </tableColumn>
    <tableColumn id="6" xr3:uid="{215FBC7D-D908-4A65-AEE9-630D5E5BB135}" name="Food products, beverages and tobacco products" totalsRowFunction="custom" dataDxfId="198" totalsRowDxfId="60">
      <totalsRowFormula>SUM(Table1[Food products, beverages and tobacco products])</totalsRowFormula>
    </tableColumn>
    <tableColumn id="7" xr3:uid="{98A487D2-8C26-44A7-BC74-C5C9C5D7A1E4}" name="Textiles, wearing apparel and leather products" totalsRowFunction="custom" dataDxfId="197" totalsRowDxfId="59">
      <totalsRowFormula>SUM(Table1[Textiles, wearing apparel and leather products])</totalsRowFormula>
    </tableColumn>
    <tableColumn id="8" xr3:uid="{CB2D1204-3618-48FF-A212-CBAB845BEB77}" name="Wood and of products of wood and cork, except furniture; articles of straw and plaiting materials" totalsRowFunction="custom" dataDxfId="196" totalsRowDxfId="58">
      <totalsRowFormula>SUM(Table1[Wood and of products of wood and cork, except furniture; articles of straw and plaiting materials])</totalsRowFormula>
    </tableColumn>
    <tableColumn id="9" xr3:uid="{CA7301EA-5734-427C-96F0-26F03BDAA250}" name="Paper and paper products" totalsRowFunction="custom" dataDxfId="195" totalsRowDxfId="57">
      <totalsRowFormula>SUM(Table1[Paper and paper products])</totalsRowFormula>
    </tableColumn>
    <tableColumn id="10" xr3:uid="{BFAB4CBE-CE7B-4683-8C5C-9162CD074C8F}" name="Printing and recording services" totalsRowFunction="custom" dataDxfId="194" totalsRowDxfId="56">
      <totalsRowFormula>SUM(Table1[Printing and recording services])</totalsRowFormula>
    </tableColumn>
    <tableColumn id="11" xr3:uid="{87C59F62-D2FD-453F-A3EA-2F21A54A19A1}" name="Coke and refined petroleum products" totalsRowFunction="custom" dataDxfId="193" totalsRowDxfId="55">
      <totalsRowFormula>SUM(Table1[Coke and refined petroleum products])</totalsRowFormula>
    </tableColumn>
    <tableColumn id="12" xr3:uid="{258B20E9-64AB-4F0D-A6FB-BB40C7A27CBE}" name="Chemicals and chemical products" totalsRowFunction="custom" dataDxfId="192" totalsRowDxfId="54">
      <totalsRowFormula>SUM(Table1[Chemicals and chemical products])</totalsRowFormula>
    </tableColumn>
    <tableColumn id="13" xr3:uid="{1BAB6E11-6DF7-4F7E-9931-4F6CF2EC07DA}" name="Basic pharmaceutical products and pharmaceutical preparations" totalsRowFunction="custom" dataDxfId="191" totalsRowDxfId="53">
      <totalsRowFormula>SUM(Table1[Basic pharmaceutical products and pharmaceutical preparations])</totalsRowFormula>
    </tableColumn>
    <tableColumn id="14" xr3:uid="{F69AA913-7E91-4861-A78B-D564538676FA}" name="Rubber and plastics products" totalsRowFunction="custom" dataDxfId="190" totalsRowDxfId="52">
      <totalsRowFormula>SUM(Table1[Rubber and plastics products])</totalsRowFormula>
    </tableColumn>
    <tableColumn id="15" xr3:uid="{445F0C2A-00C5-47B8-A9F6-13F417FC9AB2}" name="Other non-metallic mineral products" totalsRowFunction="custom" dataDxfId="189" totalsRowDxfId="51">
      <totalsRowFormula>SUM(Table1[Other non-metallic mineral products])</totalsRowFormula>
    </tableColumn>
    <tableColumn id="16" xr3:uid="{91A85DA2-2C8F-4953-B3E6-6960504F9401}" name="Basic metals" totalsRowFunction="custom" dataDxfId="188" totalsRowDxfId="50">
      <totalsRowFormula>SUM(Table1[Basic metals])</totalsRowFormula>
    </tableColumn>
    <tableColumn id="17" xr3:uid="{49DBEF0F-5421-4029-BEA3-EA65A7D3EA42}" name="Fabricated metal products, except machinery and equipment" totalsRowFunction="custom" dataDxfId="187" totalsRowDxfId="49">
      <totalsRowFormula>SUM(Table1[Fabricated metal products, except machinery and equipment])</totalsRowFormula>
    </tableColumn>
    <tableColumn id="18" xr3:uid="{396369EF-3D2B-423F-AFF2-8C93644FF549}" name="Computer, electronic and optical products" totalsRowFunction="custom" dataDxfId="186" totalsRowDxfId="48">
      <totalsRowFormula>SUM(Table1[Computer, electronic and optical products])</totalsRowFormula>
    </tableColumn>
    <tableColumn id="19" xr3:uid="{74468C90-BADF-4311-A4B8-2A5008BC55F4}" name="Electrical equipment" totalsRowFunction="custom" dataDxfId="185" totalsRowDxfId="47">
      <totalsRowFormula>SUM(Table1[Electrical equipment])</totalsRowFormula>
    </tableColumn>
    <tableColumn id="20" xr3:uid="{23735639-5C02-4EE0-8977-CB0FA213AE3D}" name="Machinery and equipment n.e.c." totalsRowFunction="custom" dataDxfId="184" totalsRowDxfId="46">
      <totalsRowFormula>SUM(Table1[Machinery and equipment n.e.c.])</totalsRowFormula>
    </tableColumn>
    <tableColumn id="21" xr3:uid="{A8D89D91-46A8-4F2D-A45F-5D6158495116}" name="Motor vehicles, trailers and semi-trailers" totalsRowFunction="custom" dataDxfId="183" totalsRowDxfId="45">
      <totalsRowFormula>SUM(Table1[Motor vehicles, trailers and semi-trailers])</totalsRowFormula>
    </tableColumn>
    <tableColumn id="22" xr3:uid="{9654537C-CCD8-4B4F-85C5-41288E275699}" name="Other transport equipment" totalsRowFunction="custom" dataDxfId="182" totalsRowDxfId="44">
      <totalsRowFormula>SUM(Table1[Other transport equipment])</totalsRowFormula>
    </tableColumn>
    <tableColumn id="23" xr3:uid="{A7890C7F-6C72-4BC7-A9A2-18302AFF21AE}" name="Furniture; other manufactured goods" totalsRowFunction="custom" dataDxfId="181" totalsRowDxfId="43">
      <totalsRowFormula>SUM(Table1[Furniture; other manufactured goods])</totalsRowFormula>
    </tableColumn>
    <tableColumn id="24" xr3:uid="{A3CFBA80-D052-49CD-8FCB-7FF13C18387C}" name="Repair and installation services of machinery and equipment" totalsRowFunction="custom" dataDxfId="180" totalsRowDxfId="42">
      <totalsRowFormula>SUM(Table1[Repair and installation services of machinery and equipment])</totalsRowFormula>
    </tableColumn>
    <tableColumn id="25" xr3:uid="{363EBF14-B292-41E6-8D09-AB07532F81A6}" name="Electricity, gas, steam and air-conditioning" totalsRowFunction="custom" dataDxfId="179" totalsRowDxfId="41">
      <totalsRowFormula>SUM(Table1[Electricity, gas, steam and air-conditioning])</totalsRowFormula>
    </tableColumn>
    <tableColumn id="26" xr3:uid="{88454443-DB42-4594-B44B-CF0B702F072D}" name="Natural water; water treatment and supply services" totalsRowFunction="custom" dataDxfId="178" totalsRowDxfId="40">
      <totalsRowFormula>SUM(Table1[Natural water; water treatment and supply services])</totalsRowFormula>
    </tableColumn>
    <tableColumn id="27" xr3:uid="{D2BCA1C4-F3BA-4A5C-A0C6-3D0665147D33}" name="Sewerage; waste collection, treatment and disposal activities; materials recovery; remediation activities and other waste management services" totalsRowFunction="custom" dataDxfId="177" totalsRowDxfId="39">
      <totalsRowFormula>SUM(Table1[Sewerage; waste collection, treatment and disposal activities; materials recovery; remediation activities and other waste management services])</totalsRowFormula>
    </tableColumn>
    <tableColumn id="28" xr3:uid="{DA0E0183-8142-4094-A75D-78B44A20CFD9}" name="Constructions and construction works" totalsRowFunction="custom" dataDxfId="176" totalsRowDxfId="38">
      <totalsRowFormula>SUM(Table1[Constructions and construction works])</totalsRowFormula>
    </tableColumn>
    <tableColumn id="29" xr3:uid="{20EAFFDE-F70B-4A71-A4FC-24096435155D}" name="Wholesale and retail trade and repair services of motor vehicles and motorcycles" totalsRowFunction="custom" dataDxfId="175" totalsRowDxfId="37">
      <totalsRowFormula>SUM(Table1[Wholesale and retail trade and repair services of motor vehicles and motorcycles])</totalsRowFormula>
    </tableColumn>
    <tableColumn id="30" xr3:uid="{92975E3D-05B1-40A1-B290-D16339F9F9AE}" name="Wholesale trade services, except of motor vehicles and motorcycles" totalsRowFunction="custom" dataDxfId="174" totalsRowDxfId="36">
      <totalsRowFormula>SUM(Table1[Wholesale trade services, except of motor vehicles and motorcycles])</totalsRowFormula>
    </tableColumn>
    <tableColumn id="31" xr3:uid="{1C55A9CB-0BF6-4356-9086-F2C7CC9A8613}" name="Retail trade services, except of motor vehicles and motorcycles" totalsRowFunction="custom" dataDxfId="173" totalsRowDxfId="35">
      <totalsRowFormula>SUM(Table1[Retail trade services, except of motor vehicles and motorcycles])</totalsRowFormula>
    </tableColumn>
    <tableColumn id="32" xr3:uid="{EC43FDDE-EA76-495F-A949-6BFA5CF46840}" name="Land transport services and transport services via pipelines" totalsRowFunction="custom" dataDxfId="172" totalsRowDxfId="34">
      <totalsRowFormula>SUM(Table1[Land transport services and transport services via pipelines])</totalsRowFormula>
    </tableColumn>
    <tableColumn id="33" xr3:uid="{909DC159-8C24-4C10-9E9F-79B2125622F6}" name="Water transport services" totalsRowFunction="custom" dataDxfId="171" totalsRowDxfId="33">
      <totalsRowFormula>SUM(Table1[Water transport services])</totalsRowFormula>
    </tableColumn>
    <tableColumn id="34" xr3:uid="{C3D3E0E8-4483-4A21-B124-FE531F9A30F3}" name="Air transport services" totalsRowFunction="custom" dataDxfId="170" totalsRowDxfId="32">
      <totalsRowFormula>SUM(Table1[Air transport services])</totalsRowFormula>
    </tableColumn>
    <tableColumn id="35" xr3:uid="{25290538-8DB0-4A85-84F2-E282DE2DA17D}" name="Warehousing and support services for transportation" totalsRowFunction="custom" dataDxfId="169" totalsRowDxfId="31">
      <totalsRowFormula>SUM(Table1[Warehousing and support services for transportation])</totalsRowFormula>
    </tableColumn>
    <tableColumn id="36" xr3:uid="{3C35BA48-C73E-4A9B-A895-E000174861D5}" name="Postal and courier services" totalsRowFunction="custom" dataDxfId="168" totalsRowDxfId="30">
      <totalsRowFormula>SUM(Table1[Postal and courier services])</totalsRowFormula>
    </tableColumn>
    <tableColumn id="37" xr3:uid="{9528762C-64CC-4B17-9689-E41F6AADE79E}" name="Accommodation and food services" totalsRowFunction="custom" dataDxfId="167" totalsRowDxfId="29">
      <totalsRowFormula>SUM(Table1[Accommodation and food services])</totalsRowFormula>
    </tableColumn>
    <tableColumn id="38" xr3:uid="{56F56E0A-3601-477E-B9EC-9D10EC1F6605}" name="Publishing services" totalsRowFunction="custom" dataDxfId="166" totalsRowDxfId="28">
      <totalsRowFormula>SUM(Table1[Publishing services])</totalsRowFormula>
    </tableColumn>
    <tableColumn id="39" xr3:uid="{85F07DE9-B42E-49EA-A28A-31ED037F8FC2}" name="Motion picture, video and television programme production services, sound recording and music publishing; programming and broadcasting services" totalsRowFunction="custom" dataDxfId="165" totalsRowDxfId="27">
      <totalsRowFormula>SUM(Table1[Motion picture, video and television programme production services, sound recording and music publishing; programming and broadcasting services])</totalsRowFormula>
    </tableColumn>
    <tableColumn id="40" xr3:uid="{9FAE8999-3ADA-4B47-9636-BA39CF2A0F69}" name="Telecommunications services" totalsRowFunction="custom" dataDxfId="164" totalsRowDxfId="26">
      <totalsRowFormula>SUM(Table1[Telecommunications services])</totalsRowFormula>
    </tableColumn>
    <tableColumn id="41" xr3:uid="{C3817EA6-1F76-471A-84D8-D31AF2C78177}" name="Computer programming, consultancy and related services; information services" totalsRowFunction="custom" dataDxfId="163" totalsRowDxfId="25">
      <totalsRowFormula>SUM(Table1[Computer programming, consultancy and related services; information services])</totalsRowFormula>
    </tableColumn>
    <tableColumn id="42" xr3:uid="{EA5B36F0-2E0D-4AA1-884E-8F495E9ADD49}" name="Financial services, except insurance and pension funding" totalsRowFunction="custom" dataDxfId="162" totalsRowDxfId="24">
      <totalsRowFormula>SUM(Table1[Financial services, except insurance and pension funding])</totalsRowFormula>
    </tableColumn>
    <tableColumn id="43" xr3:uid="{3AB6BE01-0D26-49CB-9199-9D3C65E01601}" name="Insurance, reinsurance and pension funding services, except compulsory social security" totalsRowFunction="custom" dataDxfId="161" totalsRowDxfId="23">
      <totalsRowFormula>SUM(Table1[Insurance, reinsurance and pension funding services, except compulsory social security])</totalsRowFormula>
    </tableColumn>
    <tableColumn id="44" xr3:uid="{2FC6F85B-4D70-434C-AECA-23A0A85BE9FA}" name="Services auxiliary to financial services and insurance services" totalsRowFunction="custom" dataDxfId="160" totalsRowDxfId="22">
      <totalsRowFormula>SUM(Table1[Services auxiliary to financial services and insurance services])</totalsRowFormula>
    </tableColumn>
    <tableColumn id="45" xr3:uid="{A5E41895-416B-4193-9E85-54E1AF3790B8}" name="Real estate services (excluding imputed rents)" totalsRowFunction="custom" dataDxfId="159" totalsRowDxfId="21">
      <totalsRowFormula>SUM(Table1[Real estate services (excluding imputed rents)])</totalsRowFormula>
    </tableColumn>
    <tableColumn id="46" xr3:uid="{4EF8E6D3-9BD8-4AE6-AB8E-17AD133B5770}" name="Imputed rents of owner-occupied dwellings" totalsRowFunction="custom" dataDxfId="158" totalsRowDxfId="20">
      <totalsRowFormula>SUM(Table1[Imputed rents of owner-occupied dwellings])</totalsRowFormula>
    </tableColumn>
    <tableColumn id="47" xr3:uid="{8374C4F9-BBF7-4765-8FED-08C6DD6E603C}" name="Legal and accounting services; services of head offices; management consulting services" totalsRowFunction="custom" dataDxfId="157" totalsRowDxfId="19">
      <totalsRowFormula>SUM(Table1[Legal and accounting services; services of head offices; management consulting services])</totalsRowFormula>
    </tableColumn>
    <tableColumn id="48" xr3:uid="{A17E457A-9B08-4B43-9573-CD82B7EF18DC}" name="Architectural and engineering services; technical testing and analysis services" totalsRowFunction="custom" dataDxfId="156" totalsRowDxfId="18">
      <totalsRowFormula>SUM(Table1[Architectural and engineering services; technical testing and analysis services])</totalsRowFormula>
    </tableColumn>
    <tableColumn id="49" xr3:uid="{8382A72D-F4DB-44CF-82C4-5BBA272B7938}" name="Scientific research and development services" totalsRowFunction="custom" dataDxfId="155" totalsRowDxfId="17">
      <totalsRowFormula>SUM(Table1[Scientific research and development services])</totalsRowFormula>
    </tableColumn>
    <tableColumn id="50" xr3:uid="{0C56D9F2-EF9E-47B1-AD71-75EAB6ED7F2E}" name="Advertising and market research services" totalsRowFunction="custom" dataDxfId="154" totalsRowDxfId="16">
      <totalsRowFormula>SUM(Table1[Advertising and market research services])</totalsRowFormula>
    </tableColumn>
    <tableColumn id="51" xr3:uid="{CF6D1A86-3EA9-437A-86A4-886A5E8EFD92}" name="Other professional, scientific and technical services; veterinary services" totalsRowFunction="custom" dataDxfId="153" totalsRowDxfId="15">
      <totalsRowFormula>SUM(Table1[Other professional, scientific and technical services; veterinary services])</totalsRowFormula>
    </tableColumn>
    <tableColumn id="52" xr3:uid="{638BC058-0A84-45A4-B668-5E08C8F9CA5B}" name="Rental and leasing services" totalsRowFunction="custom" dataDxfId="152" totalsRowDxfId="14">
      <totalsRowFormula>SUM(Table1[Rental and leasing services])</totalsRowFormula>
    </tableColumn>
    <tableColumn id="53" xr3:uid="{B884F516-2EDA-407B-B88A-EE11D422E465}" name="Employment services" totalsRowFunction="custom" dataDxfId="151" totalsRowDxfId="13">
      <totalsRowFormula>SUM(Table1[Employment services])</totalsRowFormula>
    </tableColumn>
    <tableColumn id="54" xr3:uid="{8832C7A0-C816-4BD1-BC12-B2C910BA984D}" name="Travel agency, tour operator and other reservation services and related services" totalsRowFunction="custom" dataDxfId="150" totalsRowDxfId="12">
      <totalsRowFormula>SUM(Table1[Travel agency, tour operator and other reservation services and related services])</totalsRowFormula>
    </tableColumn>
    <tableColumn id="55" xr3:uid="{09F9C5CF-0A57-40AF-89EC-8ACC0CAA59F9}" name="Security and investigation services; services to buildings and landscape; office administrative, office support and other business support services" totalsRowFunction="custom" dataDxfId="149" totalsRowDxfId="11">
      <totalsRowFormula>SUM(Table1[Security and investigation services; services to buildings and landscape; office administrative, office support and other business support services])</totalsRowFormula>
    </tableColumn>
    <tableColumn id="56" xr3:uid="{C0BF15BB-A475-4D3E-8203-E41873DA8403}" name="Public administration and defence services; compulsory social security services" totalsRowFunction="custom" dataDxfId="148" totalsRowDxfId="10">
      <totalsRowFormula>SUM(Table1[Public administration and defence services; compulsory social security services])</totalsRowFormula>
    </tableColumn>
    <tableColumn id="57" xr3:uid="{52FA0BDF-714F-47C2-A8B5-EC07057CBF83}" name="Education services" totalsRowFunction="custom" dataDxfId="147" totalsRowDxfId="9">
      <totalsRowFormula>SUM(Table1[Education services])</totalsRowFormula>
    </tableColumn>
    <tableColumn id="58" xr3:uid="{DD084E21-D158-4770-9A9C-C86F9AB6A72D}" name="Human health services" totalsRowFunction="custom" dataDxfId="146" totalsRowDxfId="8">
      <totalsRowFormula>SUM(Table1[Human health services])</totalsRowFormula>
    </tableColumn>
    <tableColumn id="59" xr3:uid="{6AEF7772-1A7E-4C35-9FF8-9926E0F1BF96}" name="Social work services" totalsRowFunction="custom" dataDxfId="145" totalsRowDxfId="7">
      <totalsRowFormula>SUM(Table1[Social work services])</totalsRowFormula>
    </tableColumn>
    <tableColumn id="60" xr3:uid="{A71F8B02-F899-459C-BF78-529E37E46FEC}" name="Creative, arts and entertainment services; library, archive, museum and other cultural services; gambling and betting services" totalsRowFunction="custom" dataDxfId="144" totalsRowDxfId="6">
      <totalsRowFormula>SUM(Table1[Creative, arts and entertainment services; library, archive, museum and other cultural services; gambling and betting services])</totalsRowFormula>
    </tableColumn>
    <tableColumn id="61" xr3:uid="{8797E9B4-E06E-4015-ADD7-AA5911289AB9}" name="Sporting services and amusement and recreation services" totalsRowFunction="custom" dataDxfId="143" totalsRowDxfId="5">
      <totalsRowFormula>SUM(Table1[Sporting services and amusement and recreation services])</totalsRowFormula>
    </tableColumn>
    <tableColumn id="62" xr3:uid="{FA078E95-1EC9-469A-9343-63723F6D25E3}" name="Services furnished by membership organisations" totalsRowFunction="custom" dataDxfId="142" totalsRowDxfId="4">
      <totalsRowFormula>SUM(Table1[Services furnished by membership organisations])</totalsRowFormula>
    </tableColumn>
    <tableColumn id="63" xr3:uid="{1C6C1515-7BD3-4E32-8C4C-605437FB428C}" name="Repair services of computers and personal and household goods" totalsRowFunction="custom" dataDxfId="141" totalsRowDxfId="3">
      <totalsRowFormula>SUM(Table1[Repair services of computers and personal and household goods])</totalsRowFormula>
    </tableColumn>
    <tableColumn id="64" xr3:uid="{47748F96-37A8-4A6C-8AA3-A17FB171CFB6}" name="Other personal services" totalsRowFunction="custom" dataDxfId="140" totalsRowDxfId="2">
      <totalsRowFormula>SUM(Table1[Other personal services])</totalsRowFormula>
    </tableColumn>
    <tableColumn id="65" xr3:uid="{86F260B3-068A-4B81-807A-C55DEB1055B5}" name="Services of households as employers; undifferentiated goods and services produced by households for own use" totalsRowFunction="custom" dataDxfId="139" totalsRowDxfId="1">
      <totalsRowFormula>SUM(Table1[Services of households as employers; undifferentiated goods and services produced by households for own use])</totalsRowFormula>
    </tableColumn>
    <tableColumn id="66" xr3:uid="{5432E62E-0159-4FDB-A462-F51555DB9C07}" name="Services provided by extraterritorial organisations and bodies" totalsRowFunction="custom" dataDxfId="138" totalsRowDxfId="0">
      <totalsRowFormula>SUM(Table1[Services provided by extraterritorial organisations and bodies])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D321E1-B3FF-4154-90C8-2C412E273EBC}" name="Table14" displayName="Table14" ref="A1:BN49" totalsRowShown="0" headerRowDxfId="137" dataDxfId="135" headerRowBorderDxfId="136" tableBorderDxfId="134">
  <autoFilter ref="A1:BN49" xr:uid="{845D890C-855F-4957-A489-5D3D5AE34AB9}"/>
  <tableColumns count="66">
    <tableColumn id="1" xr3:uid="{8117617A-E768-47EF-BFDD-04DE593E6A5D}" name="category" dataDxfId="133"/>
    <tableColumn id="2" xr3:uid="{657DD7BB-6DCB-4F54-B4A7-A540ED1D1D76}" name="Products of agriculture, hunting and related services" dataDxfId="132"/>
    <tableColumn id="3" xr3:uid="{3D32608C-1A57-44CF-B384-BF94FB292144}" name="Products of forestry, logging and related services" dataDxfId="131"/>
    <tableColumn id="4" xr3:uid="{0D9E8335-AEB2-49D3-9E69-87C6492956C1}" name="Fish and other fishing products; aquaculture products; support services to fishing" dataDxfId="130"/>
    <tableColumn id="5" xr3:uid="{B524C7D1-B886-455B-9EED-2BC1CF2CBACD}" name="Mining and quarrying" dataDxfId="129"/>
    <tableColumn id="6" xr3:uid="{E2F5CE21-DFAB-40B3-9A1F-AAF0C579D86F}" name="Food products, beverages and tobacco products" dataDxfId="128"/>
    <tableColumn id="7" xr3:uid="{0F025685-787A-4762-98DE-1ABA54521B11}" name="Textiles, wearing apparel and leather products" dataDxfId="127"/>
    <tableColumn id="8" xr3:uid="{4750DF5C-1415-4B6C-BB1B-765EC4E191CB}" name="Wood and of products of wood and cork, except furniture; articles of straw and plaiting materials" dataDxfId="126"/>
    <tableColumn id="9" xr3:uid="{F45275D9-24C8-4889-8AC0-CD5D82B0E26C}" name="Paper and paper products" dataDxfId="125"/>
    <tableColumn id="10" xr3:uid="{67572F6A-141C-4E2D-9FB2-4DE52D39B6AC}" name="Printing and recording services" dataDxfId="124"/>
    <tableColumn id="11" xr3:uid="{44B7929B-E516-454F-9955-2FAB96CE84B2}" name="Coke and refined petroleum products" dataDxfId="123"/>
    <tableColumn id="12" xr3:uid="{9DBCFEA0-33C9-46F3-9EB6-DA6EBD01AB94}" name="Chemicals and chemical products" dataDxfId="122"/>
    <tableColumn id="13" xr3:uid="{4074143A-CB56-449E-BF34-EB19508F4D7F}" name="Basic pharmaceutical products and pharmaceutical preparations" dataDxfId="121"/>
    <tableColumn id="14" xr3:uid="{1298699C-1D77-4D39-B801-BCC71EF2577D}" name="Rubber and plastics products" dataDxfId="120"/>
    <tableColumn id="15" xr3:uid="{1EF7EE30-1574-46C3-AFAC-AD8B9CF03661}" name="Other non-metallic mineral products" dataDxfId="119"/>
    <tableColumn id="16" xr3:uid="{FD317997-2E14-4BE0-B243-47353FB4ADFF}" name="Basic metals" dataDxfId="118"/>
    <tableColumn id="17" xr3:uid="{68AD86ED-2B00-44CB-98D1-7130F4E7C2F4}" name="Fabricated metal products, except machinery and equipment" dataDxfId="117"/>
    <tableColumn id="18" xr3:uid="{9F0470AE-7350-45E4-BEE2-456EDB7F5C62}" name="Computer, electronic and optical products" dataDxfId="116"/>
    <tableColumn id="19" xr3:uid="{30C07EAB-7E01-4F09-91FF-8A91FC410561}" name="Electrical equipment" dataDxfId="115"/>
    <tableColumn id="20" xr3:uid="{8A555E3D-9974-4C34-992C-12BE876F35D3}" name="Machinery and equipment n.e.c." dataDxfId="114"/>
    <tableColumn id="21" xr3:uid="{36595A9E-5A93-4E36-B99F-B9472220A0AF}" name="Motor vehicles, trailers and semi-trailers" dataDxfId="113"/>
    <tableColumn id="22" xr3:uid="{2C3E6539-CFF6-4D01-BD5D-5E0E1AED0734}" name="Other transport equipment" dataDxfId="112"/>
    <tableColumn id="23" xr3:uid="{5FACCD47-5880-4A70-ABB0-38774B1C545C}" name="Furniture; other manufactured goods" dataDxfId="111"/>
    <tableColumn id="24" xr3:uid="{A5406F13-D55D-4719-9347-23FC3EA7786D}" name="Repair and installation services of machinery and equipment" dataDxfId="110"/>
    <tableColumn id="25" xr3:uid="{99179F42-FB38-4559-8424-99B69B69EEFB}" name="Electricity, gas, steam and air-conditioning" dataDxfId="109"/>
    <tableColumn id="26" xr3:uid="{F308CD61-55BE-4CA2-BE6B-1F42BBFDF0C4}" name="Natural water; water treatment and supply services" dataDxfId="108"/>
    <tableColumn id="27" xr3:uid="{615E2935-A4E7-451A-B6A9-9E4226021283}" name="Sewerage; waste collection, treatment and disposal activities; materials recovery; remediation activities and other waste management services" dataDxfId="107"/>
    <tableColumn id="28" xr3:uid="{E7399D16-9353-4B9D-8B13-B3221A18E7C6}" name="Constructions and construction works" dataDxfId="106"/>
    <tableColumn id="29" xr3:uid="{FC0A6718-CFAB-43B9-81EC-22F9A49266DA}" name="Wholesale and retail trade and repair services of motor vehicles and motorcycles" dataDxfId="105"/>
    <tableColumn id="30" xr3:uid="{B37693E6-CE9C-472D-A5EC-929AD9D7E4CD}" name="Wholesale trade services, except of motor vehicles and motorcycles" dataDxfId="104"/>
    <tableColumn id="31" xr3:uid="{4CE832BE-362D-4718-9242-90F07ECDD0BE}" name="Retail trade services, except of motor vehicles and motorcycles" dataDxfId="103"/>
    <tableColumn id="32" xr3:uid="{45A89888-3BE8-4327-97C9-046C025CF679}" name="Land transport services and transport services via pipelines" dataDxfId="102"/>
    <tableColumn id="33" xr3:uid="{8F4068C9-95CA-4364-B140-5D2445AA5E80}" name="Water transport services" dataDxfId="101"/>
    <tableColumn id="34" xr3:uid="{4940EAF6-2CAB-40DE-BE05-93DBFA905F9F}" name="Air transport services" dataDxfId="100"/>
    <tableColumn id="35" xr3:uid="{2717025A-0A13-4A19-9BBE-769CB2E3F174}" name="Warehousing and support services for transportation" dataDxfId="99"/>
    <tableColumn id="36" xr3:uid="{4F85C24B-EFFF-43F9-8ABF-40171E2D5AFA}" name="Postal and courier services" dataDxfId="98"/>
    <tableColumn id="37" xr3:uid="{DBECC79A-05D8-48D6-91C8-6134243DFB36}" name="Accommodation and food services" dataDxfId="97"/>
    <tableColumn id="38" xr3:uid="{3ADCC8B2-2D4E-4522-B7C4-85EA7FE32404}" name="Publishing services" dataDxfId="96"/>
    <tableColumn id="39" xr3:uid="{8A0DD742-04F8-4954-A56E-ED7BA644C2A4}" name="Motion picture, video and television programme production services, sound recording and music publishing; programming and broadcasting services" dataDxfId="95"/>
    <tableColumn id="40" xr3:uid="{CB5A6712-B4DA-4122-8056-155DB98A0A88}" name="Telecommunications services" dataDxfId="94"/>
    <tableColumn id="41" xr3:uid="{919A69F9-FB3C-4B3E-89DD-05013D3FE82A}" name="Computer programming, consultancy and related services; information services" dataDxfId="93"/>
    <tableColumn id="42" xr3:uid="{F0563696-9349-4470-95F1-BF15E74AE7C5}" name="Financial services, except insurance and pension funding" dataDxfId="92"/>
    <tableColumn id="43" xr3:uid="{856EE6A5-6298-4322-9068-B5A889458028}" name="Insurance, reinsurance and pension funding services, except compulsory social security" dataDxfId="91"/>
    <tableColumn id="44" xr3:uid="{948479B0-5699-40B6-8954-A9C03AFCCCF3}" name="Services auxiliary to financial services and insurance services" dataDxfId="90"/>
    <tableColumn id="45" xr3:uid="{85300D15-A8B3-47EE-947A-341C04732256}" name="Real estate services (excluding imputed rents)" dataDxfId="89"/>
    <tableColumn id="46" xr3:uid="{FBEBBFC6-F3F7-4FAF-8AC1-0341DF9783BA}" name="Imputed rents of owner-occupied dwellings" dataDxfId="88"/>
    <tableColumn id="47" xr3:uid="{031BEC7F-30FC-4D65-BFEF-4777197904AF}" name="Legal and accounting services; services of head offices; management consulting services" dataDxfId="87"/>
    <tableColumn id="48" xr3:uid="{AD9F6F9A-5BA0-4990-90A7-1BE9E9EABEF3}" name="Architectural and engineering services; technical testing and analysis services" dataDxfId="86"/>
    <tableColumn id="49" xr3:uid="{7097C1E3-2A8B-434E-B383-F09825CC0AB4}" name="Scientific research and development services" dataDxfId="85"/>
    <tableColumn id="50" xr3:uid="{A22BE7C8-24DB-4789-ABCE-8B930E0D0BA4}" name="Advertising and market research services" dataDxfId="84"/>
    <tableColumn id="51" xr3:uid="{5EF6E3B3-DBC9-4B48-97B9-24C28255BB21}" name="Other professional, scientific and technical services; veterinary services" dataDxfId="83"/>
    <tableColumn id="52" xr3:uid="{7DA0A3EB-5328-4D45-9E8C-EDBDD5BD55DB}" name="Rental and leasing services" dataDxfId="82"/>
    <tableColumn id="53" xr3:uid="{CBB0045B-0605-45E5-90CD-7CBC32A7223F}" name="Employment services" dataDxfId="81"/>
    <tableColumn id="54" xr3:uid="{B705E1EF-8B24-4AB2-A174-95698FDBE2BB}" name="Travel agency, tour operator and other reservation services and related services" dataDxfId="80"/>
    <tableColumn id="55" xr3:uid="{10BE5178-6A5A-4A59-AC4B-D8B6455D45C8}" name="Security and investigation services; services to buildings and landscape; office administrative, office support and other business support services" dataDxfId="79"/>
    <tableColumn id="56" xr3:uid="{75EC4578-9FBF-4386-840B-B34B6EB94B87}" name="Public administration and defence services; compulsory social security services" dataDxfId="78"/>
    <tableColumn id="57" xr3:uid="{AE8F9D76-CB97-4CF8-87D3-A31BCCA7F009}" name="Education services" dataDxfId="77"/>
    <tableColumn id="58" xr3:uid="{B6B9D43E-C9DF-4F70-86B4-90D57DFF9D2F}" name="Human health services" dataDxfId="76"/>
    <tableColumn id="59" xr3:uid="{3B5B45D2-E42F-4B3C-9422-0F2F6838D618}" name="Social work services" dataDxfId="75"/>
    <tableColumn id="60" xr3:uid="{534FEBBA-4AD4-4893-9B00-377130C480E8}" name="Creative, arts and entertainment services; library, archive, museum and other cultural services; gambling and betting services" dataDxfId="74"/>
    <tableColumn id="61" xr3:uid="{5C6DD1A5-1CAD-437F-8B55-CCB25222626F}" name="Sporting services and amusement and recreation services" dataDxfId="73"/>
    <tableColumn id="62" xr3:uid="{7A207D99-D3F8-47D8-889D-CAAB68B5B941}" name="Services furnished by membership organisations" dataDxfId="72"/>
    <tableColumn id="63" xr3:uid="{59AC1B1C-E1E7-483D-982F-508CB94CC252}" name="Repair services of computers and personal and household goods" dataDxfId="71"/>
    <tableColumn id="64" xr3:uid="{B2108347-5EF3-40B7-A6A4-2E61367B05F4}" name="Other personal services" dataDxfId="70"/>
    <tableColumn id="65" xr3:uid="{946D4D8D-7AAC-48A8-9797-46D16522DE9D}" name="Services of households as employers; undifferentiated goods and services produced by households for own use" dataDxfId="69"/>
    <tableColumn id="66" xr3:uid="{DEA8D161-861C-438D-9952-DF9793BF72BD}" name="Services provided by extraterritorial organisations and bodies" dataDxfId="6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60.28515625" bestFit="1" customWidth="1"/>
    <col min="2" max="66" width="17.7109375" customWidth="1"/>
  </cols>
  <sheetData>
    <row r="1" spans="1:66" ht="123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177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6" t="s">
        <v>176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6" t="s">
        <v>175</v>
      </c>
      <c r="BN1" s="4" t="s">
        <v>62</v>
      </c>
    </row>
    <row r="2" spans="1:66" ht="30" x14ac:dyDescent="0.25">
      <c r="A2" s="2" t="s">
        <v>63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</row>
    <row r="3" spans="1:66" x14ac:dyDescent="0.25">
      <c r="A3" s="2" t="s">
        <v>64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</row>
    <row r="4" spans="1:66" x14ac:dyDescent="0.25">
      <c r="A4" s="2" t="s">
        <v>4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</row>
    <row r="5" spans="1:66" x14ac:dyDescent="0.25">
      <c r="A5" s="2" t="s">
        <v>65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66" x14ac:dyDescent="0.25">
      <c r="A6" s="2" t="s">
        <v>66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66" ht="30" x14ac:dyDescent="0.25">
      <c r="A7" s="2" t="s">
        <v>67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66" ht="30" x14ac:dyDescent="0.25">
      <c r="A8" s="2" t="s">
        <v>68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66" ht="30" x14ac:dyDescent="0.25">
      <c r="A9" s="2" t="s">
        <v>69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66" x14ac:dyDescent="0.25">
      <c r="A10" s="2" t="s">
        <v>70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66" x14ac:dyDescent="0.25">
      <c r="A11" s="2" t="s">
        <v>71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66" ht="30" x14ac:dyDescent="0.25">
      <c r="A12" s="2" t="s">
        <v>72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66" x14ac:dyDescent="0.25">
      <c r="A13" s="2" t="s">
        <v>73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66" x14ac:dyDescent="0.25">
      <c r="A14" s="2" t="s">
        <v>74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66" x14ac:dyDescent="0.25">
      <c r="A15" s="2" t="s">
        <v>75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66" ht="30" x14ac:dyDescent="0.25">
      <c r="A16" s="2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ht="30" x14ac:dyDescent="0.25">
      <c r="A17" s="2" t="s">
        <v>76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5">
      <c r="A18" s="2" t="s">
        <v>77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5">
      <c r="A19" s="2" t="s">
        <v>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25">
      <c r="A20" s="2" t="s">
        <v>79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25">
      <c r="A21" s="2" t="s">
        <v>80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25">
      <c r="A22" s="2" t="s">
        <v>81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25">
      <c r="A23" s="2" t="s">
        <v>82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25">
      <c r="A24" s="2" t="s">
        <v>83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5">
      <c r="A25" s="2" t="s">
        <v>84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25">
      <c r="A26" s="2" t="s">
        <v>85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25">
      <c r="A27" s="2" t="s">
        <v>86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25">
      <c r="A28" s="2" t="s">
        <v>87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5">
      <c r="A29" s="2" t="s">
        <v>88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25">
      <c r="A30" s="2" t="s">
        <v>89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25">
      <c r="A31" s="2" t="s">
        <v>90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25">
      <c r="A32" s="2" t="s">
        <v>91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5">
      <c r="A33" s="2" t="s">
        <v>92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25">
      <c r="A34" s="2" t="s">
        <v>93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25">
      <c r="A35" s="2" t="s">
        <v>94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25">
      <c r="A36" s="2" t="s">
        <v>95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</row>
    <row r="37" spans="1:66" x14ac:dyDescent="0.25">
      <c r="A37" s="2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25">
      <c r="A38" s="2" t="s">
        <v>97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25">
      <c r="A39" s="2" t="s">
        <v>98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5">
      <c r="A40" s="2" t="s">
        <v>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5">
      <c r="A41" s="2" t="s">
        <v>100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25">
      <c r="A42" s="2" t="s">
        <v>101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</row>
    <row r="43" spans="1:66" x14ac:dyDescent="0.25">
      <c r="A43" s="2" t="s">
        <v>102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25">
      <c r="A44" s="2" t="s">
        <v>103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25">
      <c r="A45" s="2" t="s">
        <v>104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1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5">
      <c r="A46" s="2" t="s">
        <v>105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5">
      <c r="A47" s="2" t="s">
        <v>106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25">
      <c r="A48" s="2" t="s">
        <v>107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25">
      <c r="A49" s="2" t="s">
        <v>108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25">
      <c r="A50" s="2" t="s">
        <v>109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25">
      <c r="A51" s="2" t="s">
        <v>110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25">
      <c r="A52" s="2" t="s">
        <v>111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25">
      <c r="A53" s="2" t="s">
        <v>112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25">
      <c r="A54" s="2" t="s">
        <v>113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25">
      <c r="A55" s="2" t="s">
        <v>114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 x14ac:dyDescent="0.25">
      <c r="A56" s="2" t="s">
        <v>115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1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1</v>
      </c>
    </row>
    <row r="57" spans="1:66" x14ac:dyDescent="0.25">
      <c r="A57" s="2" t="s">
        <v>116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25">
      <c r="A58" s="2" t="s">
        <v>117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25">
      <c r="A59" s="2" t="s">
        <v>118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25">
      <c r="A60" s="2" t="s">
        <v>119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25">
      <c r="A61" s="2" t="s">
        <v>120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25">
      <c r="A62" s="2" t="s">
        <v>121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25">
      <c r="A63" s="2" t="s">
        <v>122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 x14ac:dyDescent="0.25">
      <c r="A64" s="2" t="s">
        <v>123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</v>
      </c>
      <c r="BM64" s="1">
        <v>0</v>
      </c>
      <c r="BN64" s="1">
        <v>0</v>
      </c>
    </row>
    <row r="65" spans="1:66" x14ac:dyDescent="0.25">
      <c r="A65" s="2" t="s">
        <v>124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</row>
    <row r="66" spans="1:66" x14ac:dyDescent="0.25">
      <c r="A66" s="2" t="s">
        <v>125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25">
      <c r="A67" s="2" t="s">
        <v>126</v>
      </c>
      <c r="B67" s="1">
        <v>0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25">
      <c r="A68" s="7"/>
      <c r="B68" s="1">
        <f>SUM(Table1[Products of agriculture, hunting and related services])</f>
        <v>1</v>
      </c>
      <c r="C68" s="1">
        <f>SUM(Table1[Products of forestry, logging and related services])</f>
        <v>1</v>
      </c>
      <c r="D68" s="1">
        <f>SUM(Table1[Fish and other fishing products; aquaculture products; support services to fishing])</f>
        <v>2</v>
      </c>
      <c r="E68" s="1">
        <f>SUM(Table1[Mining and quarrying])</f>
        <v>3</v>
      </c>
      <c r="F68" s="1">
        <f>SUM(Table1[Food products, beverages and tobacco products])</f>
        <v>1</v>
      </c>
      <c r="G68" s="1">
        <f>SUM(Table1[Textiles, wearing apparel and leather products])</f>
        <v>1</v>
      </c>
      <c r="H68" s="1">
        <f>SUM(Table1[Wood and of products of wood and cork, except furniture; articles of straw and plaiting materials])</f>
        <v>1</v>
      </c>
      <c r="I68" s="1">
        <f>SUM(Table1[Paper and paper products])</f>
        <v>1</v>
      </c>
      <c r="J68" s="1">
        <f>SUM(Table1[Printing and recording services])</f>
        <v>1</v>
      </c>
      <c r="K68" s="1">
        <f>SUM(Table1[Coke and refined petroleum products])</f>
        <v>1</v>
      </c>
      <c r="L68" s="1">
        <f>SUM(Table1[Chemicals and chemical products])</f>
        <v>1</v>
      </c>
      <c r="M68" s="1">
        <f>SUM(Table1[Basic pharmaceutical products and pharmaceutical preparations])</f>
        <v>1</v>
      </c>
      <c r="N68" s="1">
        <f>SUM(Table1[Rubber and plastics products])</f>
        <v>1</v>
      </c>
      <c r="O68" s="1">
        <f>SUM(Table1[Other non-metallic mineral products])</f>
        <v>1</v>
      </c>
      <c r="P68" s="1">
        <f>SUM(Table1[Basic metals])</f>
        <v>1</v>
      </c>
      <c r="Q68" s="1">
        <f>SUM(Table1[Fabricated metal products, except machinery and equipment])</f>
        <v>1</v>
      </c>
      <c r="R68" s="1">
        <f>SUM(Table1[Computer, electronic and optical products])</f>
        <v>1</v>
      </c>
      <c r="S68" s="1">
        <f>SUM(Table1[Electrical equipment])</f>
        <v>1</v>
      </c>
      <c r="T68" s="1">
        <f>SUM(Table1[Machinery and equipment n.e.c.])</f>
        <v>1</v>
      </c>
      <c r="U68" s="1">
        <f>SUM(Table1[Motor vehicles, trailers and semi-trailers])</f>
        <v>1</v>
      </c>
      <c r="V68" s="1">
        <f>SUM(Table1[Other transport equipment])</f>
        <v>1</v>
      </c>
      <c r="W68" s="1">
        <f>SUM(Table1[Furniture; other manufactured goods])</f>
        <v>1</v>
      </c>
      <c r="X68" s="1">
        <f>SUM(Table1[Repair and installation services of machinery and equipment])</f>
        <v>1</v>
      </c>
      <c r="Y68" s="1">
        <f>SUM(Table1[Electricity, gas, steam and air-conditioning])</f>
        <v>1</v>
      </c>
      <c r="Z68" s="1">
        <f>SUM(Table1[Natural water; water treatment and supply services])</f>
        <v>1</v>
      </c>
      <c r="AA68" s="1">
        <f>SUM(Table1[Sewerage; waste collection, treatment and disposal activities; materials recovery; remediation activities and other waste management services])</f>
        <v>1</v>
      </c>
      <c r="AB68" s="1">
        <f>SUM(Table1[Constructions and construction works])</f>
        <v>1</v>
      </c>
      <c r="AC68" s="1">
        <f>SUM(Table1[Wholesale and retail trade and repair services of motor vehicles and motorcycles])</f>
        <v>1</v>
      </c>
      <c r="AD68" s="1">
        <f>SUM(Table1[Wholesale trade services, except of motor vehicles and motorcycles])</f>
        <v>1</v>
      </c>
      <c r="AE68" s="1">
        <f>SUM(Table1[Retail trade services, except of motor vehicles and motorcycles])</f>
        <v>1</v>
      </c>
      <c r="AF68" s="1">
        <f>SUM(Table1[Land transport services and transport services via pipelines])</f>
        <v>2</v>
      </c>
      <c r="AG68" s="1">
        <f>SUM(Table1[Water transport services])</f>
        <v>2</v>
      </c>
      <c r="AH68" s="1">
        <f>SUM(Table1[Air transport services])</f>
        <v>1</v>
      </c>
      <c r="AI68" s="1">
        <f>SUM(Table1[Warehousing and support services for transportation])</f>
        <v>1</v>
      </c>
      <c r="AJ68" s="1">
        <f>SUM(Table1[Postal and courier services])</f>
        <v>1</v>
      </c>
      <c r="AK68" s="1">
        <f>SUM(Table1[Accommodation and food services])</f>
        <v>1</v>
      </c>
      <c r="AL68" s="1">
        <f>SUM(Table1[Publishing services])</f>
        <v>1</v>
      </c>
      <c r="AM68" s="1">
        <f>SUM(Table1[Motion picture, video and television programme production services, sound recording and music publishing; programming and broadcasting services])</f>
        <v>1</v>
      </c>
      <c r="AN68" s="1">
        <f>SUM(Table1[Telecommunications services])</f>
        <v>1</v>
      </c>
      <c r="AO68" s="1">
        <f>SUM(Table1[Computer programming, consultancy and related services; information services])</f>
        <v>1</v>
      </c>
      <c r="AP68" s="1">
        <f>SUM(Table1[Financial services, except insurance and pension funding])</f>
        <v>1</v>
      </c>
      <c r="AQ68" s="1">
        <f>SUM(Table1[Insurance, reinsurance and pension funding services, except compulsory social security])</f>
        <v>1</v>
      </c>
      <c r="AR68" s="1">
        <f>SUM(Table1[Services auxiliary to financial services and insurance services])</f>
        <v>1</v>
      </c>
      <c r="AS68" s="1">
        <f>SUM(Table1[Real estate services (excluding imputed rents)])</f>
        <v>1</v>
      </c>
      <c r="AT68" s="1">
        <f>SUM(Table1[Imputed rents of owner-occupied dwellings])</f>
        <v>1</v>
      </c>
      <c r="AU68" s="1">
        <f>SUM(Table1[Legal and accounting services; services of head offices; management consulting services])</f>
        <v>1</v>
      </c>
      <c r="AV68" s="1">
        <f>SUM(Table1[Architectural and engineering services; technical testing and analysis services])</f>
        <v>1</v>
      </c>
      <c r="AW68" s="1">
        <f>SUM(Table1[Scientific research and development services])</f>
        <v>1</v>
      </c>
      <c r="AX68" s="1">
        <f>SUM(Table1[Advertising and market research services])</f>
        <v>1</v>
      </c>
      <c r="AY68" s="1">
        <f>SUM(Table1[Other professional, scientific and technical services; veterinary services])</f>
        <v>1</v>
      </c>
      <c r="AZ68" s="1">
        <f>SUM(Table1[Rental and leasing services])</f>
        <v>1</v>
      </c>
      <c r="BA68" s="1">
        <f>SUM(Table1[Employment services])</f>
        <v>1</v>
      </c>
      <c r="BB68" s="1">
        <f>SUM(Table1[Travel agency, tour operator and other reservation services and related services])</f>
        <v>1</v>
      </c>
      <c r="BC68" s="1">
        <f>SUM(Table1[Security and investigation services; services to buildings and landscape; office administrative, office support and other business support services])</f>
        <v>1</v>
      </c>
      <c r="BD68" s="1">
        <f>SUM(Table1[Public administration and defence services; compulsory social security services])</f>
        <v>1</v>
      </c>
      <c r="BE68" s="1">
        <f>SUM(Table1[Education services])</f>
        <v>1</v>
      </c>
      <c r="BF68" s="1">
        <f>SUM(Table1[Human health services])</f>
        <v>1</v>
      </c>
      <c r="BG68" s="1">
        <f>SUM(Table1[Social work services])</f>
        <v>1</v>
      </c>
      <c r="BH68" s="1">
        <f>SUM(Table1[Creative, arts and entertainment services; library, archive, museum and other cultural services; gambling and betting services])</f>
        <v>1</v>
      </c>
      <c r="BI68" s="1">
        <f>SUM(Table1[Sporting services and amusement and recreation services])</f>
        <v>1</v>
      </c>
      <c r="BJ68" s="1">
        <f>SUM(Table1[Services furnished by membership organisations])</f>
        <v>1</v>
      </c>
      <c r="BK68" s="1">
        <f>SUM(Table1[Repair services of computers and personal and household goods])</f>
        <v>1</v>
      </c>
      <c r="BL68" s="1">
        <f>SUM(Table1[Other personal services])</f>
        <v>1</v>
      </c>
      <c r="BM68" s="1">
        <f>SUM(Table1[Services of households as employers; undifferentiated goods and services produced by households for own use])</f>
        <v>1</v>
      </c>
      <c r="BN68" s="1">
        <f>SUM(Table1[Services provided by extraterritorial organisations and bodies])</f>
        <v>1</v>
      </c>
    </row>
  </sheetData>
  <conditionalFormatting sqref="B2:BN67">
    <cfRule type="cellIs" dxfId="67" priority="1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68DA-32E5-49BD-95EB-7B0437AE197C}">
  <dimension ref="A1:BN49"/>
  <sheetViews>
    <sheetView tabSelected="1" zoomScale="85" zoomScaleNormal="85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60.28515625" bestFit="1" customWidth="1"/>
    <col min="2" max="66" width="17.7109375" customWidth="1"/>
  </cols>
  <sheetData>
    <row r="1" spans="1:66" ht="123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177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6" t="s">
        <v>176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6" t="s">
        <v>175</v>
      </c>
      <c r="BN1" s="4" t="s">
        <v>62</v>
      </c>
    </row>
    <row r="2" spans="1:66" x14ac:dyDescent="0.25">
      <c r="A2" s="5" t="s">
        <v>127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</row>
    <row r="3" spans="1:66" x14ac:dyDescent="0.25">
      <c r="A3" s="5" t="s">
        <v>128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</row>
    <row r="4" spans="1:66" x14ac:dyDescent="0.25">
      <c r="A4" s="5" t="s">
        <v>129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</row>
    <row r="5" spans="1:66" x14ac:dyDescent="0.25">
      <c r="A5" s="5" t="s">
        <v>130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66" x14ac:dyDescent="0.25">
      <c r="A6" s="5" t="s">
        <v>131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66" x14ac:dyDescent="0.25">
      <c r="A7" s="5" t="s">
        <v>132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66" x14ac:dyDescent="0.25">
      <c r="A8" s="5" t="s">
        <v>133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66" x14ac:dyDescent="0.25">
      <c r="A9" s="5" t="s">
        <v>134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66" x14ac:dyDescent="0.25">
      <c r="A10" s="5" t="s">
        <v>135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66" x14ac:dyDescent="0.25">
      <c r="A11" s="5" t="s">
        <v>136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66" x14ac:dyDescent="0.25">
      <c r="A12" s="5" t="s">
        <v>137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66" x14ac:dyDescent="0.25">
      <c r="A13" s="5" t="s">
        <v>138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66" x14ac:dyDescent="0.25">
      <c r="A14" s="5" t="s">
        <v>139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66" x14ac:dyDescent="0.25">
      <c r="A15" s="5" t="s">
        <v>140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66" x14ac:dyDescent="0.25">
      <c r="A16" s="5" t="s">
        <v>141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5">
      <c r="A17" s="5" t="s">
        <v>142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5">
      <c r="A18" s="5" t="s">
        <v>143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5">
      <c r="A19" s="5" t="s">
        <v>144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25">
      <c r="A20" s="5" t="s">
        <v>145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25">
      <c r="A21" s="5" t="s">
        <v>146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25">
      <c r="A22" s="5" t="s">
        <v>147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25">
      <c r="A23" s="5" t="s">
        <v>148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25">
      <c r="A24" s="5" t="s">
        <v>149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5">
      <c r="A25" s="5" t="s">
        <v>150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25">
      <c r="A26" s="5" t="s">
        <v>151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 x14ac:dyDescent="0.25">
      <c r="A27" s="5" t="s">
        <v>152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25">
      <c r="A28" s="5" t="s">
        <v>153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5">
      <c r="A29" s="5" t="s">
        <v>154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25">
      <c r="A30" s="5" t="s">
        <v>155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25">
      <c r="A31" s="5" t="s">
        <v>156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25">
      <c r="A32" s="5" t="s">
        <v>157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5">
      <c r="A33" s="5" t="s">
        <v>158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25">
      <c r="A34" s="5" t="s">
        <v>159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25">
      <c r="A35" s="5" t="s">
        <v>160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</row>
    <row r="36" spans="1:66" x14ac:dyDescent="0.25">
      <c r="A36" s="5" t="s">
        <v>161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</row>
    <row r="37" spans="1:66" x14ac:dyDescent="0.25">
      <c r="A37" s="5" t="s">
        <v>162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25">
      <c r="A38" s="5" t="s">
        <v>163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1</v>
      </c>
      <c r="AR38" s="1">
        <v>1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25">
      <c r="A39" s="5" t="s">
        <v>164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5">
      <c r="A40" s="5" t="s">
        <v>165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5">
      <c r="A41" s="5" t="s">
        <v>166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1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25">
      <c r="A42" s="5" t="s">
        <v>167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</row>
    <row r="43" spans="1:66" x14ac:dyDescent="0.25">
      <c r="A43" s="5" t="s">
        <v>168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1</v>
      </c>
      <c r="BL43" s="1">
        <v>0</v>
      </c>
      <c r="BM43" s="1">
        <v>0</v>
      </c>
      <c r="BN43" s="1">
        <v>0</v>
      </c>
    </row>
    <row r="44" spans="1:66" x14ac:dyDescent="0.25">
      <c r="A44" s="5" t="s">
        <v>169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 x14ac:dyDescent="0.25">
      <c r="A45" s="5" t="s">
        <v>170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1</v>
      </c>
      <c r="AE45" s="1">
        <v>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5">
      <c r="A46" s="5" t="s">
        <v>171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5">
      <c r="A47" s="5" t="s">
        <v>172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25">
      <c r="A48" s="5" t="s">
        <v>173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25">
      <c r="A49" s="5" t="s">
        <v>174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0</v>
      </c>
      <c r="BL49" s="1">
        <v>1</v>
      </c>
      <c r="BM49" s="1">
        <v>1</v>
      </c>
      <c r="BN49" s="1">
        <v>1</v>
      </c>
    </row>
  </sheetData>
  <conditionalFormatting sqref="B2:BN49">
    <cfRule type="cellIs" dxfId="66" priority="1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Kajwan Rasul</cp:lastModifiedBy>
  <dcterms:created xsi:type="dcterms:W3CDTF">2024-06-11T10:01:06Z</dcterms:created>
  <dcterms:modified xsi:type="dcterms:W3CDTF">2024-07-09T11:38:52Z</dcterms:modified>
</cp:coreProperties>
</file>