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Publish Date</t>
        </is>
      </c>
      <c r="B1" s="1" t="inlineStr">
        <is>
          <t>Title</t>
        </is>
      </c>
      <c r="C1" s="1" t="inlineStr">
        <is>
          <t>Authors</t>
        </is>
      </c>
      <c r="D1" s="1" t="inlineStr">
        <is>
          <t>PDF</t>
        </is>
      </c>
      <c r="E1" s="1" t="inlineStr">
        <is>
          <t>Code</t>
        </is>
      </c>
      <c r="F1" s="1" t="inlineStr">
        <is>
          <t>Finish</t>
        </is>
      </c>
    </row>
    <row r="2">
      <c r="A2" t="inlineStr">
        <is>
          <t>2024-09-11</t>
        </is>
      </c>
      <c r="B2" t="inlineStr">
        <is>
          <t>MiniDrive: More Efficient Vision-Language Models with Multi-Level 2D Features as Text Tokens for Autonomous Driving</t>
        </is>
      </c>
      <c r="C2" t="inlineStr">
        <is>
          <t>Enming Zhang et.al.</t>
        </is>
      </c>
      <c r="D2">
        <f>HYPERLINK("http://arxiv.org/abs/2409.07267v1", "2409.07267v1")</f>
        <v/>
      </c>
      <c r="E2" t="inlineStr"/>
      <c r="F2" t="b">
        <v>1</v>
      </c>
    </row>
    <row r="3">
      <c r="A3" t="inlineStr">
        <is>
          <t>2024-09-05</t>
        </is>
      </c>
      <c r="B3" t="inlineStr">
        <is>
          <t>OccLLaMA: An Occupancy-Language-Action Generative World Model for Autonomous Driving</t>
        </is>
      </c>
      <c r="C3" t="inlineStr">
        <is>
          <t>Julong Wei et.al.</t>
        </is>
      </c>
      <c r="D3">
        <f>HYPERLINK("http://arxiv.org/abs/2409.03272v1", "2409.03272v1")</f>
        <v/>
      </c>
      <c r="E3" t="inlineStr"/>
      <c r="F3" t="b">
        <v>0</v>
      </c>
    </row>
    <row r="4">
      <c r="A4" t="inlineStr">
        <is>
          <t>2024-09-01</t>
        </is>
      </c>
      <c r="B4" t="inlineStr">
        <is>
          <t>Can LLMs Understand Social Norms in Autonomous Driving Games?</t>
        </is>
      </c>
      <c r="C4" t="inlineStr">
        <is>
          <t>Boxuan Wang et.al.</t>
        </is>
      </c>
      <c r="D4">
        <f>HYPERLINK("http://arxiv.org/abs/2408.12680v2", "2408.12680v2")</f>
        <v/>
      </c>
      <c r="E4" t="inlineStr"/>
      <c r="F4" t="b">
        <v>0</v>
      </c>
    </row>
    <row r="5">
      <c r="A5" t="inlineStr">
        <is>
          <t>2024-08-25</t>
        </is>
      </c>
      <c r="B5" t="inlineStr">
        <is>
          <t>Making Large Language Models Better Planners with Reasoning-Decision Alignment</t>
        </is>
      </c>
      <c r="C5" t="inlineStr">
        <is>
          <t>Zhijian Huang et.al.</t>
        </is>
      </c>
      <c r="D5">
        <f>HYPERLINK("http://arxiv.org/abs/2408.13890v1", "2408.13890v1")</f>
        <v/>
      </c>
      <c r="E5" t="inlineStr"/>
      <c r="F5" t="b">
        <v>1</v>
      </c>
    </row>
    <row r="6">
      <c r="A6" t="inlineStr">
        <is>
          <t>2024-08-19</t>
        </is>
      </c>
      <c r="B6" t="inlineStr">
        <is>
          <t>Edge-Cloud Collaborative Motion Planning for Autonomous Driving with Large Language Models</t>
        </is>
      </c>
      <c r="C6" t="inlineStr">
        <is>
          <t>Jiao Chen et.al.</t>
        </is>
      </c>
      <c r="D6">
        <f>HYPERLINK("http://arxiv.org/abs/2408.09972v1", "2408.09972v1")</f>
        <v/>
      </c>
      <c r="E6" t="inlineStr"/>
      <c r="F6" t="b">
        <v>0</v>
      </c>
    </row>
    <row r="7">
      <c r="A7" t="inlineStr">
        <is>
          <t>2024-08-14</t>
        </is>
      </c>
      <c r="B7" t="inlineStr">
        <is>
          <t>LLMI3D: Empowering LLM with 3D Perception from a Single 2D Image</t>
        </is>
      </c>
      <c r="C7" t="inlineStr">
        <is>
          <t>Fan Yang et.al.</t>
        </is>
      </c>
      <c r="D7">
        <f>HYPERLINK("http://arxiv.org/abs/2408.07422v1", "2408.07422v1")</f>
        <v/>
      </c>
      <c r="E7" t="inlineStr"/>
      <c r="F7" t="b">
        <v>0</v>
      </c>
    </row>
    <row r="8">
      <c r="A8" t="inlineStr">
        <is>
          <t>2024-08-07</t>
        </is>
      </c>
      <c r="B8" t="inlineStr">
        <is>
          <t>Leveraging LLMs for Enhanced Open-Vocabulary 3D Scene Understanding in Autonomous Driving</t>
        </is>
      </c>
      <c r="C8" t="inlineStr">
        <is>
          <t>Amirhosein Chahe et.al.</t>
        </is>
      </c>
      <c r="D8">
        <f>HYPERLINK("http://arxiv.org/abs/2408.03516v1", "2408.03516v1")</f>
        <v/>
      </c>
      <c r="E8" t="inlineStr"/>
      <c r="F8" t="b">
        <v>0</v>
      </c>
    </row>
    <row r="9">
      <c r="A9" t="inlineStr">
        <is>
          <t>2024-08-06</t>
        </is>
      </c>
      <c r="B9" t="inlineStr">
        <is>
          <t>Compromising Embodied Agents with Contextual Backdoor Attacks</t>
        </is>
      </c>
      <c r="C9" t="inlineStr">
        <is>
          <t>Aishan Liu et.al.</t>
        </is>
      </c>
      <c r="D9">
        <f>HYPERLINK("http://arxiv.org/abs/2408.02882v1", "2408.02882v1")</f>
        <v/>
      </c>
      <c r="E9" t="inlineStr"/>
      <c r="F9" t="b">
        <v>0</v>
      </c>
    </row>
    <row r="10">
      <c r="A10" t="inlineStr">
        <is>
          <t>2024-07-31</t>
        </is>
      </c>
      <c r="B10" t="inlineStr">
        <is>
          <t>SimpleLLM4AD: An End-to-End Vision-Language Model with Graph Visual Question Answering for Autonomous Driving</t>
        </is>
      </c>
      <c r="C10" t="inlineStr">
        <is>
          <t>Peiru Zheng et.al.</t>
        </is>
      </c>
      <c r="D10">
        <f>HYPERLINK("http://arxiv.org/abs/2407.21293v1", "2407.21293v1")</f>
        <v/>
      </c>
      <c r="E10" t="inlineStr"/>
      <c r="F10" t="b">
        <v>0</v>
      </c>
    </row>
    <row r="11">
      <c r="A11" t="inlineStr">
        <is>
          <t>2024-07-27</t>
        </is>
      </c>
      <c r="B11" t="inlineStr">
        <is>
          <t>Large Language Models for Human-like Autonomous Driving: A Survey</t>
        </is>
      </c>
      <c r="C11" t="inlineStr">
        <is>
          <t>Yun Li et.al.</t>
        </is>
      </c>
      <c r="D11">
        <f>HYPERLINK("http://arxiv.org/abs/2407.19280v1", "2407.19280v1")</f>
        <v/>
      </c>
      <c r="E11" t="inlineStr"/>
      <c r="F11" t="b">
        <v>0</v>
      </c>
    </row>
    <row r="12">
      <c r="A12" t="inlineStr">
        <is>
          <t>2024-07-26</t>
        </is>
      </c>
      <c r="B12" t="inlineStr">
        <is>
          <t>Wolf: Captioning Everything with a World Summarization Framework</t>
        </is>
      </c>
      <c r="C12" t="inlineStr">
        <is>
          <t>Boyi Li et.al.</t>
        </is>
      </c>
      <c r="D12">
        <f>HYPERLINK("http://arxiv.org/abs/2407.18908v1", "2407.18908v1")</f>
        <v/>
      </c>
      <c r="E12" t="inlineStr"/>
      <c r="F12" t="b">
        <v>0</v>
      </c>
    </row>
    <row r="13">
      <c r="A13" t="inlineStr">
        <is>
          <t>2024-07-26</t>
        </is>
      </c>
      <c r="B13" t="inlineStr">
        <is>
          <t>When, Where, and What? A Novel Benchmark for Accident Anticipation and Localization with Large Language Models</t>
        </is>
      </c>
      <c r="C13" t="inlineStr">
        <is>
          <t>Haicheng Liao et.al.</t>
        </is>
      </c>
      <c r="D13">
        <f>HYPERLINK("http://arxiv.org/abs/2407.16277v2", "2407.16277v2")</f>
        <v/>
      </c>
      <c r="E13" t="inlineStr"/>
      <c r="F13" t="b">
        <v>0</v>
      </c>
    </row>
    <row r="14">
      <c r="A14" t="inlineStr">
        <is>
          <t>2024-07-24</t>
        </is>
      </c>
      <c r="B14" t="inlineStr">
        <is>
          <t>3D Question Answering for City Scene Understanding</t>
        </is>
      </c>
      <c r="C14" t="inlineStr">
        <is>
          <t>Penglei Sun et.al.</t>
        </is>
      </c>
      <c r="D14">
        <f>HYPERLINK("http://arxiv.org/abs/2407.17398v1", "2407.17398v1")</f>
        <v/>
      </c>
      <c r="E14" t="inlineStr"/>
      <c r="F14" t="b">
        <v>0</v>
      </c>
    </row>
    <row r="15">
      <c r="A15" t="inlineStr">
        <is>
          <t>2024-07-24</t>
        </is>
      </c>
      <c r="B15" t="inlineStr">
        <is>
          <t>Testing Large Language Models on Driving Theory Knowledge and Skills for Connected Autonomous Vehicles</t>
        </is>
      </c>
      <c r="C15" t="inlineStr">
        <is>
          <t>Zuoyin Tang et.al.</t>
        </is>
      </c>
      <c r="D15">
        <f>HYPERLINK("http://arxiv.org/abs/2407.17211v1", "2407.17211v1")</f>
        <v/>
      </c>
      <c r="E15" t="inlineStr"/>
      <c r="F15" t="b">
        <v>0</v>
      </c>
    </row>
    <row r="16">
      <c r="A16" t="inlineStr">
        <is>
          <t>2024-07-22</t>
        </is>
      </c>
      <c r="B16" t="inlineStr">
        <is>
          <t>WTS: A Pedestrian-Centric Traffic Video Dataset for Fine-grained Spatial-Temporal Understanding</t>
        </is>
      </c>
      <c r="C16" t="inlineStr">
        <is>
          <t>Quan Kong et.al.</t>
        </is>
      </c>
      <c r="D16">
        <f>HYPERLINK("http://arxiv.org/abs/2407.15350v1", "2407.15350v1")</f>
        <v/>
      </c>
      <c r="E16" t="inlineStr"/>
      <c r="F16" t="b">
        <v>0</v>
      </c>
    </row>
    <row r="17">
      <c r="A17" t="inlineStr">
        <is>
          <t>2024-07-19</t>
        </is>
      </c>
      <c r="B17" t="inlineStr">
        <is>
          <t>KoMA: Knowledge-driven Multi-agent Framework for Autonomous Driving with Large Language Models</t>
        </is>
      </c>
      <c r="C17" t="inlineStr">
        <is>
          <t>Kemou Jiang et.al.</t>
        </is>
      </c>
      <c r="D17">
        <f>HYPERLINK("http://arxiv.org/abs/2407.14239v1", "2407.14239v1")</f>
        <v/>
      </c>
      <c r="E17" t="inlineStr"/>
      <c r="F17" t="b">
        <v>0</v>
      </c>
    </row>
    <row r="18">
      <c r="A18" t="inlineStr">
        <is>
          <t>2024-07-19</t>
        </is>
      </c>
      <c r="B18" t="inlineStr">
        <is>
          <t>Enhancing Human-Centered Dynamic Scene Understanding via Multiple LLMs Collaborated Reasoning</t>
        </is>
      </c>
      <c r="C18" t="inlineStr">
        <is>
          <t>Hang Zhang et.al.</t>
        </is>
      </c>
      <c r="D18">
        <f>HYPERLINK("http://arxiv.org/abs/2403.10107v2", "2403.10107v2")</f>
        <v/>
      </c>
      <c r="E18" t="inlineStr"/>
      <c r="F18" t="b">
        <v>0</v>
      </c>
    </row>
    <row r="19">
      <c r="A19" t="inlineStr">
        <is>
          <t>2024-07-17</t>
        </is>
      </c>
      <c r="B19" t="inlineStr">
        <is>
          <t>AgentPoison: Red-teaming LLM Agents via Poisoning Memory or Knowledge Bases</t>
        </is>
      </c>
      <c r="C19" t="inlineStr">
        <is>
          <t>Zhaorun Chen et.al.</t>
        </is>
      </c>
      <c r="D19">
        <f>HYPERLINK("http://arxiv.org/abs/2407.12784v1", "2407.12784v1")</f>
        <v/>
      </c>
      <c r="E19">
        <f>HYPERLINK("https://github.com/BillChan226/AgentPoison", "link")</f>
        <v/>
      </c>
      <c r="F19" t="b">
        <v>0</v>
      </c>
    </row>
    <row r="20">
      <c r="A20" t="inlineStr">
        <is>
          <t>2024-07-16</t>
        </is>
      </c>
      <c r="B20" t="inlineStr">
        <is>
          <t>Diffusion-ES: Gradient-free Planning with Diffusion for Autonomous Driving and Zero-Shot Instruction Following</t>
        </is>
      </c>
      <c r="C20" t="inlineStr">
        <is>
          <t>Brian Yang et.al.</t>
        </is>
      </c>
      <c r="D20">
        <f>HYPERLINK("http://arxiv.org/abs/2402.06559v2", "2402.06559v2")</f>
        <v/>
      </c>
      <c r="E20" t="inlineStr"/>
      <c r="F20" t="b">
        <v>0</v>
      </c>
    </row>
    <row r="21">
      <c r="A21" t="inlineStr">
        <is>
          <t>2024-07-14</t>
        </is>
      </c>
      <c r="B21" t="inlineStr">
        <is>
          <t>Follow the Rules: Reasoning for Video Anomaly Detection with Large Language Models</t>
        </is>
      </c>
      <c r="C21" t="inlineStr">
        <is>
          <t>Yuchen Yang et.al.</t>
        </is>
      </c>
      <c r="D21">
        <f>HYPERLINK("http://arxiv.org/abs/2407.10299v1", "2407.10299v1")</f>
        <v/>
      </c>
      <c r="E21">
        <f>HYPERLINK("https://github.com/Yuchen413/AnomalyRuler", "link")</f>
        <v/>
      </c>
      <c r="F21" t="b">
        <v>0</v>
      </c>
    </row>
    <row r="22">
      <c r="A22" t="inlineStr">
        <is>
          <t>2024-07-08</t>
        </is>
      </c>
      <c r="B22" t="inlineStr">
        <is>
          <t>GenFollower: Enhancing Car-Following Prediction with Large Language Models</t>
        </is>
      </c>
      <c r="C22" t="inlineStr">
        <is>
          <t>Xianda Chen et.al.</t>
        </is>
      </c>
      <c r="D22">
        <f>HYPERLINK("http://arxiv.org/abs/2407.05611v1", "2407.05611v1")</f>
        <v/>
      </c>
      <c r="E22" t="inlineStr"/>
      <c r="F22" t="b">
        <v>0</v>
      </c>
    </row>
    <row r="23">
      <c r="A23" t="inlineStr">
        <is>
          <t>2024-07-05</t>
        </is>
      </c>
      <c r="B23" t="inlineStr">
        <is>
          <t>WOMD-Reasoning: A Large-Scale Language Dataset for Interaction and Driving Intentions Reasoning</t>
        </is>
      </c>
      <c r="C23" t="inlineStr">
        <is>
          <t>Yiheng Li et.al.</t>
        </is>
      </c>
      <c r="D23">
        <f>HYPERLINK("http://arxiv.org/abs/2407.04281v1", "2407.04281v1")</f>
        <v/>
      </c>
      <c r="E23" t="inlineStr"/>
      <c r="F23" t="b">
        <v>0</v>
      </c>
    </row>
    <row r="24">
      <c r="A24" t="inlineStr">
        <is>
          <t>2024-07-01</t>
        </is>
      </c>
      <c r="B24" t="inlineStr">
        <is>
          <t>Data on the Move: Traffic-Oriented Data Trading Platform Powered by AI Agent with Common Sense</t>
        </is>
      </c>
      <c r="C24" t="inlineStr">
        <is>
          <t>Yi Yu et.al.</t>
        </is>
      </c>
      <c r="D24">
        <f>HYPERLINK("http://arxiv.org/abs/2407.00995v1", "2407.00995v1")</f>
        <v/>
      </c>
      <c r="E24" t="inlineStr"/>
      <c r="F24" t="b">
        <v>0</v>
      </c>
    </row>
    <row r="25">
      <c r="A25" t="inlineStr">
        <is>
          <t>2024-07-01</t>
        </is>
      </c>
      <c r="B25" t="inlineStr">
        <is>
          <t>Tokenize the World into Object-level Knowledge to Address Long-tail Events in Autonomous Driving</t>
        </is>
      </c>
      <c r="C25" t="inlineStr">
        <is>
          <t>Ran Tian et.al.</t>
        </is>
      </c>
      <c r="D25">
        <f>HYPERLINK("http://arxiv.org/abs/2407.00959v1", "2407.00959v1")</f>
        <v/>
      </c>
      <c r="E25" t="inlineStr"/>
      <c r="F25" t="b">
        <v>0</v>
      </c>
    </row>
    <row r="26">
      <c r="A26" t="inlineStr">
        <is>
          <t>2024-06-26</t>
        </is>
      </c>
      <c r="B26" t="inlineStr">
        <is>
          <t>Editable Scene Simulation for Autonomous Driving via Collaborative LLM-Agents</t>
        </is>
      </c>
      <c r="C26" t="inlineStr">
        <is>
          <t>Yuxi Wei et.al.</t>
        </is>
      </c>
      <c r="D26">
        <f>HYPERLINK("http://arxiv.org/abs/2402.05746v3", "2402.05746v3")</f>
        <v/>
      </c>
      <c r="E26">
        <f>HYPERLINK("https://github.com/yifanlu0227/chatsim", "link")</f>
        <v/>
      </c>
      <c r="F26" t="b">
        <v>0</v>
      </c>
    </row>
    <row r="27">
      <c r="A27" t="inlineStr">
        <is>
          <t>2024-06-21</t>
        </is>
      </c>
      <c r="B27" t="inlineStr">
        <is>
          <t>Asynchronous Large Language Model Enhanced Planner for Autonomous Driving</t>
        </is>
      </c>
      <c r="C27" t="inlineStr">
        <is>
          <t>Yuan Chen et.al.</t>
        </is>
      </c>
      <c r="D27">
        <f>HYPERLINK("http://arxiv.org/abs/2406.14556v2", "2406.14556v2")</f>
        <v/>
      </c>
      <c r="E27" t="inlineStr"/>
      <c r="F27" t="b">
        <v>0</v>
      </c>
    </row>
    <row r="28">
      <c r="A28" t="inlineStr">
        <is>
          <t>2024-06-20</t>
        </is>
      </c>
      <c r="B28" t="inlineStr">
        <is>
          <t>Vision Language Models in Autonomous Driving: A Survey and Outlook</t>
        </is>
      </c>
      <c r="C28" t="inlineStr">
        <is>
          <t>Xingcheng Zhou et.al.</t>
        </is>
      </c>
      <c r="D28">
        <f>HYPERLINK("http://arxiv.org/abs/2310.14414v2", "2310.14414v2")</f>
        <v/>
      </c>
      <c r="E28">
        <f>HYPERLINK("https://github.com/ge25nab/Awesome-VLM-AD-ITS", "link")</f>
        <v/>
      </c>
      <c r="F28" t="b">
        <v>0</v>
      </c>
    </row>
    <row r="29">
      <c r="A29" t="inlineStr">
        <is>
          <t>2024-06-18</t>
        </is>
      </c>
      <c r="B29" t="inlineStr">
        <is>
          <t>BEV-TSR: Text-Scene Retrieval in BEV Space for Autonomous Driving</t>
        </is>
      </c>
      <c r="C29" t="inlineStr">
        <is>
          <t>Tao Tang et.al.</t>
        </is>
      </c>
      <c r="D29">
        <f>HYPERLINK("http://arxiv.org/abs/2401.01065v2", "2401.01065v2")</f>
        <v/>
      </c>
      <c r="E29" t="inlineStr"/>
      <c r="F29" t="b">
        <v>0</v>
      </c>
    </row>
    <row r="30">
      <c r="A30" t="inlineStr">
        <is>
          <t>2024-06-16</t>
        </is>
      </c>
      <c r="B30" t="inlineStr">
        <is>
          <t>An LLM-enhanced Multi-objective Evolutionary Search for Autonomous Driving Test Scenario Generation</t>
        </is>
      </c>
      <c r="C30" t="inlineStr">
        <is>
          <t>Haoxiang Tian et.al.</t>
        </is>
      </c>
      <c r="D30">
        <f>HYPERLINK("http://arxiv.org/abs/2406.10857v1", "2406.10857v1")</f>
        <v/>
      </c>
      <c r="E30" t="inlineStr"/>
      <c r="F30" t="b">
        <v>0</v>
      </c>
    </row>
    <row r="31">
      <c r="A31" t="inlineStr">
        <is>
          <t>2024-06-15</t>
        </is>
      </c>
      <c r="B31" t="inlineStr">
        <is>
          <t>Generating and Evolving Reward Functions for Highway Driving with Large Language Models</t>
        </is>
      </c>
      <c r="C31" t="inlineStr">
        <is>
          <t>Xu Han et.al.</t>
        </is>
      </c>
      <c r="D31">
        <f>HYPERLINK("http://arxiv.org/abs/2406.10540v1", "2406.10540v1")</f>
        <v/>
      </c>
      <c r="E31" t="inlineStr"/>
      <c r="F31" t="b">
        <v>0</v>
      </c>
    </row>
    <row r="32">
      <c r="A32" t="inlineStr">
        <is>
          <t>2024-06-11</t>
        </is>
      </c>
      <c r="B32" t="inlineStr">
        <is>
          <t>Instruct Large Language Models to Drive like Humans</t>
        </is>
      </c>
      <c r="C32" t="inlineStr">
        <is>
          <t>Ruijun Zhang et.al.</t>
        </is>
      </c>
      <c r="D32">
        <f>HYPERLINK("http://arxiv.org/abs/2406.07296v1", "2406.07296v1")</f>
        <v/>
      </c>
      <c r="E32">
        <f>HYPERLINK("https://github.com/bonbon-rj/instructdriver", "link")</f>
        <v/>
      </c>
      <c r="F32" t="b">
        <v>0</v>
      </c>
    </row>
    <row r="33">
      <c r="A33" t="inlineStr">
        <is>
          <t>2024-06-09</t>
        </is>
      </c>
      <c r="B33" t="inlineStr">
        <is>
          <t>A Superalignment Framework in Autonomous Driving with Large Language Models</t>
        </is>
      </c>
      <c r="C33" t="inlineStr">
        <is>
          <t>Xiangrui Kong et.al.</t>
        </is>
      </c>
      <c r="D33">
        <f>HYPERLINK("http://arxiv.org/abs/2406.05651v1", "2406.05651v1")</f>
        <v/>
      </c>
      <c r="E33" t="inlineStr"/>
      <c r="F33" t="b">
        <v>0</v>
      </c>
    </row>
    <row r="34">
      <c r="A34" t="inlineStr">
        <is>
          <t>2024-06-07</t>
        </is>
      </c>
      <c r="B34" t="inlineStr">
        <is>
          <t>CityCraft: A Real Crafter for 3D City Generation</t>
        </is>
      </c>
      <c r="C34" t="inlineStr">
        <is>
          <t>Jie Deng et.al.</t>
        </is>
      </c>
      <c r="D34">
        <f>HYPERLINK("http://arxiv.org/abs/2406.04983v1", "2406.04983v1")</f>
        <v/>
      </c>
      <c r="E34" t="inlineStr"/>
      <c r="F34" t="b">
        <v>0</v>
      </c>
    </row>
    <row r="35">
      <c r="A35" t="inlineStr">
        <is>
          <t>2024-06-06</t>
        </is>
      </c>
      <c r="B35" t="inlineStr">
        <is>
          <t>Optimizing Autonomous Driving for Safety: A Human-Centric Approach with LLM-Enhanced RLHF</t>
        </is>
      </c>
      <c r="C35" t="inlineStr">
        <is>
          <t>Yuan Sun et.al.</t>
        </is>
      </c>
      <c r="D35">
        <f>HYPERLINK("http://arxiv.org/abs/2406.04481v1", "2406.04481v1")</f>
        <v/>
      </c>
      <c r="E35" t="inlineStr"/>
      <c r="F35" t="b">
        <v>0</v>
      </c>
    </row>
    <row r="36">
      <c r="A36" t="inlineStr">
        <is>
          <t>2024-06-05</t>
        </is>
      </c>
      <c r="B36" t="inlineStr">
        <is>
          <t>DriVLMe: Enhancing LLM-based Autonomous Driving Agents with Embodied and Social Experiences</t>
        </is>
      </c>
      <c r="C36" t="inlineStr">
        <is>
          <t>Yidong Huang et.al.</t>
        </is>
      </c>
      <c r="D36">
        <f>HYPERLINK("http://arxiv.org/abs/2406.03008v1", "2406.03008v1")</f>
        <v/>
      </c>
      <c r="E36" t="inlineStr"/>
      <c r="F36" t="b">
        <v>0</v>
      </c>
    </row>
    <row r="37">
      <c r="A37" t="inlineStr">
        <is>
          <t>2024-06-03</t>
        </is>
      </c>
      <c r="B37" t="inlineStr">
        <is>
          <t>REvolve: Reward Evolution with Large Language Models for Autonomous Driving</t>
        </is>
      </c>
      <c r="C37" t="inlineStr">
        <is>
          <t>Rishi Hazra et.al.</t>
        </is>
      </c>
      <c r="D37">
        <f>HYPERLINK("http://arxiv.org/abs/2406.01309v1", "2406.01309v1")</f>
        <v/>
      </c>
      <c r="E37" t="inlineStr"/>
      <c r="F37" t="b">
        <v>0</v>
      </c>
    </row>
    <row r="38">
      <c r="A38" t="inlineStr">
        <is>
          <t>2024-05-29</t>
        </is>
      </c>
      <c r="B38" t="inlineStr">
        <is>
          <t>Reasoning3D -- Grounding and Reasoning in 3D: Fine-Grained Zero-Shot Open-Vocabulary 3D Reasoning Part Segmentation via Large Vision-Language Models</t>
        </is>
      </c>
      <c r="C38" t="inlineStr">
        <is>
          <t>Tianrun Chen et.al.</t>
        </is>
      </c>
      <c r="D38">
        <f>HYPERLINK("http://arxiv.org/abs/2405.19326v1", "2405.19326v1")</f>
        <v/>
      </c>
      <c r="E38" t="inlineStr"/>
      <c r="F38" t="b">
        <v>0</v>
      </c>
    </row>
    <row r="39">
      <c r="A39" t="inlineStr">
        <is>
          <t>2024-05-28</t>
        </is>
      </c>
      <c r="B39" t="inlineStr">
        <is>
          <t>Is a 3D-Tokenized LLM the Key to Reliable Autonomous Driving?</t>
        </is>
      </c>
      <c r="C39" t="inlineStr">
        <is>
          <t>Yifan Bai et.al.</t>
        </is>
      </c>
      <c r="D39">
        <f>HYPERLINK("http://arxiv.org/abs/2405.18361v1", "2405.18361v1")</f>
        <v/>
      </c>
      <c r="E39" t="inlineStr"/>
      <c r="F39" t="b">
        <v>0</v>
      </c>
    </row>
    <row r="40">
      <c r="A40" t="inlineStr">
        <is>
          <t>2024-05-23</t>
        </is>
      </c>
      <c r="B40" t="inlineStr">
        <is>
          <t>Towards Transferable Attacks Against Vision-LLMs in Autonomous Driving with Typography</t>
        </is>
      </c>
      <c r="C40" t="inlineStr">
        <is>
          <t>Nhat Chung et.al.</t>
        </is>
      </c>
      <c r="D40">
        <f>HYPERLINK("http://arxiv.org/abs/2405.14169v1", "2405.14169v1")</f>
        <v/>
      </c>
      <c r="E40" t="inlineStr"/>
      <c r="F40" t="b">
        <v>0</v>
      </c>
    </row>
    <row r="41">
      <c r="A41" t="inlineStr">
        <is>
          <t>2024-05-22</t>
        </is>
      </c>
      <c r="B41" t="inlineStr">
        <is>
          <t>ChatScene: Knowledge-Enabled Safety-Critical Scenario Generation for Autonomous Vehicles</t>
        </is>
      </c>
      <c r="C41" t="inlineStr">
        <is>
          <t>Jiawei Zhang et.al.</t>
        </is>
      </c>
      <c r="D41">
        <f>HYPERLINK("http://arxiv.org/abs/2405.14062v1", "2405.14062v1")</f>
        <v/>
      </c>
      <c r="E41">
        <f>HYPERLINK("https://github.com/javyduck/ChatScene", "link")</f>
        <v/>
      </c>
      <c r="F41" t="b">
        <v>0</v>
      </c>
    </row>
    <row r="42">
      <c r="A42" t="inlineStr">
        <is>
          <t>2024-05-22</t>
        </is>
      </c>
      <c r="B42" t="inlineStr">
        <is>
          <t>HighwayLLM: Decision-Making and Navigation in Highway Driving with RL-Informed Language Model</t>
        </is>
      </c>
      <c r="C42" t="inlineStr">
        <is>
          <t>Mustafa Yildirim et.al.</t>
        </is>
      </c>
      <c r="D42">
        <f>HYPERLINK("http://arxiv.org/abs/2405.13547v1", "2405.13547v1")</f>
        <v/>
      </c>
      <c r="E42" t="inlineStr"/>
      <c r="F42" t="b">
        <v>0</v>
      </c>
    </row>
    <row r="43">
      <c r="A43" t="inlineStr">
        <is>
          <t>2024-05-12</t>
        </is>
      </c>
      <c r="B43" t="inlineStr">
        <is>
          <t>Large Language Models for Education: A Survey</t>
        </is>
      </c>
      <c r="C43" t="inlineStr">
        <is>
          <t>Hanyi Xu et.al.</t>
        </is>
      </c>
      <c r="D43">
        <f>HYPERLINK("http://arxiv.org/abs/2405.13001v1", "2405.13001v1")</f>
        <v/>
      </c>
      <c r="E43" t="inlineStr"/>
      <c r="F43" t="b">
        <v>0</v>
      </c>
    </row>
    <row r="44">
      <c r="A44" t="inlineStr">
        <is>
          <t>2024-05-09</t>
        </is>
      </c>
      <c r="B44" t="inlineStr">
        <is>
          <t>Probing Multimodal LLMs as World Models for Driving</t>
        </is>
      </c>
      <c r="C44" t="inlineStr">
        <is>
          <t>Shiva Sreeram et.al.</t>
        </is>
      </c>
      <c r="D44">
        <f>HYPERLINK("http://arxiv.org/abs/2405.05956v1", "2405.05956v1")</f>
        <v/>
      </c>
      <c r="E44">
        <f>HYPERLINK("https://github.com/sreeramsa/drivesim", "link")</f>
        <v/>
      </c>
      <c r="F44" t="b">
        <v>0</v>
      </c>
    </row>
    <row r="45">
      <c r="A45" t="inlineStr">
        <is>
          <t>2024-05-09</t>
        </is>
      </c>
      <c r="B45" t="inlineStr">
        <is>
          <t>Multi-Frame, Lightweight &amp; Efficient Vision-Language Models for Question Answering in Autonomous Driving</t>
        </is>
      </c>
      <c r="C45" t="inlineStr">
        <is>
          <t>Akshay Gopalkrishnan et.al.</t>
        </is>
      </c>
      <c r="D45">
        <f>HYPERLINK("http://arxiv.org/abs/2403.19838v2", "2403.19838v2")</f>
        <v/>
      </c>
      <c r="E45">
        <f>HYPERLINK("https://github.com/akshaygopalkr/em-vlm4ad", "link")</f>
        <v/>
      </c>
      <c r="F45" t="b">
        <v>0</v>
      </c>
    </row>
    <row r="46">
      <c r="A46" t="inlineStr">
        <is>
          <t>2024-05-08</t>
        </is>
      </c>
      <c r="B46" t="inlineStr">
        <is>
          <t>Traj-LLM: A New Exploration for Empowering Trajectory Prediction with Pre-trained Large Language Models</t>
        </is>
      </c>
      <c r="C46" t="inlineStr">
        <is>
          <t>Zhengxing Lan et.al.</t>
        </is>
      </c>
      <c r="D46">
        <f>HYPERLINK("http://arxiv.org/abs/2405.04909v1", "2405.04909v1")</f>
        <v/>
      </c>
      <c r="E46" t="inlineStr"/>
      <c r="F46" t="b">
        <v>0</v>
      </c>
    </row>
    <row r="47">
      <c r="A47" t="inlineStr">
        <is>
          <t>2024-05-08</t>
        </is>
      </c>
      <c r="B47" t="inlineStr">
        <is>
          <t>Personalized Autonomous Driving with Large Language Models: Field Experiments</t>
        </is>
      </c>
      <c r="C47" t="inlineStr">
        <is>
          <t>Can Cui et.al.</t>
        </is>
      </c>
      <c r="D47">
        <f>HYPERLINK("http://arxiv.org/abs/2312.09397v3", "2312.09397v3")</f>
        <v/>
      </c>
      <c r="E47" t="inlineStr"/>
      <c r="F47" t="b">
        <v>0</v>
      </c>
    </row>
    <row r="48">
      <c r="A48" t="inlineStr">
        <is>
          <t>2024-05-05</t>
        </is>
      </c>
      <c r="B48" t="inlineStr">
        <is>
          <t>How do LLMs Support Deep Learning Testing? A Comprehensive Study Through the Lens of Image Mutation</t>
        </is>
      </c>
      <c r="C48" t="inlineStr">
        <is>
          <t>Liwen Wang et.al.</t>
        </is>
      </c>
      <c r="D48">
        <f>HYPERLINK("http://arxiv.org/abs/2404.13945v2", "2404.13945v2")</f>
        <v/>
      </c>
      <c r="E48" t="inlineStr"/>
      <c r="F48" t="b">
        <v>0</v>
      </c>
    </row>
    <row r="49">
      <c r="A49" t="inlineStr">
        <is>
          <t>2024-05-03</t>
        </is>
      </c>
      <c r="B49" t="inlineStr">
        <is>
          <t>LangProp: A code optimization framework using Large Language Models applied to driving</t>
        </is>
      </c>
      <c r="C49" t="inlineStr">
        <is>
          <t>Shu Ishida et.al.</t>
        </is>
      </c>
      <c r="D49">
        <f>HYPERLINK("http://arxiv.org/abs/2401.10314v2", "2401.10314v2")</f>
        <v/>
      </c>
      <c r="E49">
        <f>HYPERLINK("https://github.com/shuishida/langprop", "link")</f>
        <v/>
      </c>
      <c r="F49" t="b">
        <v>0</v>
      </c>
    </row>
    <row r="50">
      <c r="A50" t="inlineStr">
        <is>
          <t>2024-05-02</t>
        </is>
      </c>
      <c r="B50" t="inlineStr">
        <is>
          <t>OmniDrive: A Holistic LLM-Agent Framework for Autonomous Driving with 3D Perception, Reasoning and Planning</t>
        </is>
      </c>
      <c r="C50" t="inlineStr">
        <is>
          <t>Shihao Wang et.al.</t>
        </is>
      </c>
      <c r="D50">
        <f>HYPERLINK("http://arxiv.org/abs/2405.01533v1", "2405.01533v1")</f>
        <v/>
      </c>
      <c r="E50">
        <f>HYPERLINK("https://github.com/nvlabs/omnidrive", "link")</f>
        <v/>
      </c>
      <c r="F50" t="b">
        <v>0</v>
      </c>
    </row>
    <row r="51">
      <c r="A51" t="inlineStr">
        <is>
          <t>2024-05-01</t>
        </is>
      </c>
      <c r="B51" t="inlineStr">
        <is>
          <t>RAG-based Explainable Prediction of Road Users Behaviors for Automated Driving using Knowledge Graphs and Large Language Models</t>
        </is>
      </c>
      <c r="C51" t="inlineStr">
        <is>
          <t>Mohamed Manzour Hussien et.al.</t>
        </is>
      </c>
      <c r="D51">
        <f>HYPERLINK("http://arxiv.org/abs/2405.00449v1", "2405.00449v1")</f>
        <v/>
      </c>
      <c r="E51" t="inlineStr"/>
      <c r="F51" t="b">
        <v>0</v>
      </c>
    </row>
    <row r="52">
      <c r="A52" t="inlineStr">
        <is>
          <t>2024-04-21</t>
        </is>
      </c>
      <c r="B52" t="inlineStr">
        <is>
          <t>AgentsCoDriver: Large Language Model Empowered Collaborative Driving with Lifelong Learning</t>
        </is>
      </c>
      <c r="C52" t="inlineStr">
        <is>
          <t>Senkang Hu et.al.</t>
        </is>
      </c>
      <c r="D52">
        <f>HYPERLINK("http://arxiv.org/abs/2404.06345v2", "2404.06345v2")</f>
        <v/>
      </c>
      <c r="E52" t="inlineStr"/>
      <c r="F52" t="b">
        <v>0</v>
      </c>
    </row>
    <row r="53">
      <c r="A53" t="inlineStr">
        <is>
          <t>2024-04-12</t>
        </is>
      </c>
      <c r="B53" t="inlineStr">
        <is>
          <t>LimSim++: A Closed-Loop Platform for Deploying Multimodal LLMs in Autonomous Driving</t>
        </is>
      </c>
      <c r="C53" t="inlineStr">
        <is>
          <t>Daocheng Fu et.al.</t>
        </is>
      </c>
      <c r="D53">
        <f>HYPERLINK("http://arxiv.org/abs/2402.01246v2", "2402.01246v2")</f>
        <v/>
      </c>
      <c r="E53" t="inlineStr"/>
      <c r="F53" t="b">
        <v>0</v>
      </c>
    </row>
    <row r="54">
      <c r="A54" t="inlineStr">
        <is>
          <t>2024-04-11</t>
        </is>
      </c>
      <c r="B54" t="inlineStr">
        <is>
          <t>Can Vehicle Motion Planning Generalize to Realistic Long-tail Scenarios?</t>
        </is>
      </c>
      <c r="C54" t="inlineStr">
        <is>
          <t>Marcel Hallgarten et.al.</t>
        </is>
      </c>
      <c r="D54">
        <f>HYPERLINK("http://arxiv.org/abs/2404.07569v1", "2404.07569v1")</f>
        <v/>
      </c>
      <c r="E54">
        <f>HYPERLINK("https://github.com/mh0797/interplan", "link")</f>
        <v/>
      </c>
      <c r="F54" t="b">
        <v>0</v>
      </c>
    </row>
    <row r="55">
      <c r="A55" t="inlineStr">
        <is>
          <t>2024-04-11</t>
        </is>
      </c>
      <c r="B55" t="inlineStr">
        <is>
          <t>DriveDreamer-2: LLM-Enhanced World Models for Diverse Driving Video Generation</t>
        </is>
      </c>
      <c r="C55" t="inlineStr">
        <is>
          <t>Guosheng Zhao et.al.</t>
        </is>
      </c>
      <c r="D55">
        <f>HYPERLINK("http://arxiv.org/abs/2403.06845v2", "2403.06845v2")</f>
        <v/>
      </c>
      <c r="E55" t="inlineStr"/>
      <c r="F55" t="b">
        <v>0</v>
      </c>
    </row>
    <row r="56">
      <c r="A56" t="inlineStr">
        <is>
          <t>2024-04-10</t>
        </is>
      </c>
      <c r="B56" t="inlineStr">
        <is>
          <t>Driving Everywhere with Large Language Model Policy Adaptation</t>
        </is>
      </c>
      <c r="C56" t="inlineStr">
        <is>
          <t>Boyi Li et.al.</t>
        </is>
      </c>
      <c r="D56">
        <f>HYPERLINK("http://arxiv.org/abs/2402.05932v2", "2402.05932v2")</f>
        <v/>
      </c>
      <c r="E56" t="inlineStr"/>
      <c r="F56" t="b">
        <v>0</v>
      </c>
    </row>
    <row r="57">
      <c r="A57" t="inlineStr">
        <is>
          <t>2024-04-07</t>
        </is>
      </c>
      <c r="B57" t="inlineStr">
        <is>
          <t>Prompting Multi-Modal Tokens to Enhance End-to-End Autonomous Driving Imitation Learning with LLMs</t>
        </is>
      </c>
      <c r="C57" t="inlineStr">
        <is>
          <t>Yiqun Duan et.al.</t>
        </is>
      </c>
      <c r="D57">
        <f>HYPERLINK("http://arxiv.org/abs/2404.04869v1", "2404.04869v1")</f>
        <v/>
      </c>
      <c r="E57" t="inlineStr"/>
      <c r="F57" t="b">
        <v>0</v>
      </c>
    </row>
    <row r="58">
      <c r="A58" t="inlineStr">
        <is>
          <t>2024-04-04</t>
        </is>
      </c>
      <c r="B58" t="inlineStr">
        <is>
          <t>LaMPilot: An Open Benchmark Dataset for Autonomous Driving with Language Model Programs</t>
        </is>
      </c>
      <c r="C58" t="inlineStr">
        <is>
          <t>Yunsheng Ma et.al.</t>
        </is>
      </c>
      <c r="D58">
        <f>HYPERLINK("http://arxiv.org/abs/2312.04372v2", "2312.04372v2")</f>
        <v/>
      </c>
      <c r="E58">
        <f>HYPERLINK("https://github.com/purduedigitaltwin/lampilot", "link")</f>
        <v/>
      </c>
      <c r="F58" t="b">
        <v>0</v>
      </c>
    </row>
    <row r="59">
      <c r="A59" t="inlineStr">
        <is>
          <t>2024-03-24</t>
        </is>
      </c>
      <c r="B59" t="inlineStr">
        <is>
          <t>Engineering Safety Requirements for Autonomous Driving with Large Language Models</t>
        </is>
      </c>
      <c r="C59" t="inlineStr">
        <is>
          <t>Ali Nouri et.al.</t>
        </is>
      </c>
      <c r="D59">
        <f>HYPERLINK("http://arxiv.org/abs/2403.16289v1", "2403.16289v1")</f>
        <v/>
      </c>
      <c r="E59" t="inlineStr"/>
      <c r="F59" t="b">
        <v>0</v>
      </c>
    </row>
    <row r="60">
      <c r="A60" t="inlineStr">
        <is>
          <t>2024-03-22</t>
        </is>
      </c>
      <c r="B60" t="inlineStr">
        <is>
          <t>Empowering Autonomous Driving with Large Language Models: A Safety Perspective</t>
        </is>
      </c>
      <c r="C60" t="inlineStr">
        <is>
          <t>Yixuan Wang et.al.</t>
        </is>
      </c>
      <c r="D60">
        <f>HYPERLINK("http://arxiv.org/abs/2312.00812v4", "2312.00812v4")</f>
        <v/>
      </c>
      <c r="E60" t="inlineStr"/>
      <c r="F60" t="b">
        <v>0</v>
      </c>
    </row>
    <row r="61">
      <c r="A61" t="inlineStr">
        <is>
          <t>2024-03-18</t>
        </is>
      </c>
      <c r="B61" t="inlineStr">
        <is>
          <t>Hybrid Reasoning Based on Large Language Models for Autonomous Car Driving</t>
        </is>
      </c>
      <c r="C61" t="inlineStr">
        <is>
          <t>Mehdi Azarafza et.al.</t>
        </is>
      </c>
      <c r="D61">
        <f>HYPERLINK("http://arxiv.org/abs/2402.13602v3", "2402.13602v3")</f>
        <v/>
      </c>
      <c r="E61">
        <f>HYPERLINK("https://github.com/mehdiazarafza/hybrid-reasoning", "link")</f>
        <v/>
      </c>
      <c r="F61" t="b">
        <v>0</v>
      </c>
    </row>
    <row r="62">
      <c r="A62" t="inlineStr">
        <is>
          <t>2024-03-17</t>
        </is>
      </c>
      <c r="B62" t="inlineStr">
        <is>
          <t>Driving Style Alignment for LLM-powered Driver Agent</t>
        </is>
      </c>
      <c r="C62" t="inlineStr">
        <is>
          <t>Ruoxuan Yang et.al.</t>
        </is>
      </c>
      <c r="D62">
        <f>HYPERLINK("http://arxiv.org/abs/2403.11368v1", "2403.11368v1")</f>
        <v/>
      </c>
      <c r="E62">
        <f>HYPERLINK("https://github.com/air-discover/driving-thinking-dataset", "link")</f>
        <v/>
      </c>
      <c r="F62" t="b">
        <v>0</v>
      </c>
    </row>
    <row r="63">
      <c r="A63" t="inlineStr">
        <is>
          <t>2024-03-17</t>
        </is>
      </c>
      <c r="B63" t="inlineStr">
        <is>
          <t>Large Language Models Powered Context-aware Motion Prediction</t>
        </is>
      </c>
      <c r="C63" t="inlineStr">
        <is>
          <t>Xiaoji Zheng et.al.</t>
        </is>
      </c>
      <c r="D63">
        <f>HYPERLINK("http://arxiv.org/abs/2403.11057v1", "2403.11057v1")</f>
        <v/>
      </c>
      <c r="E63" t="inlineStr"/>
      <c r="F63" t="b">
        <v>0</v>
      </c>
    </row>
    <row r="64">
      <c r="A64" t="inlineStr">
        <is>
          <t>2024-03-14</t>
        </is>
      </c>
      <c r="B64" t="inlineStr">
        <is>
          <t>Reality Bites: Assessing the Realism of Driving Scenarios with Large Language Models</t>
        </is>
      </c>
      <c r="C64" t="inlineStr">
        <is>
          <t>Jiahui Wu et.al.</t>
        </is>
      </c>
      <c r="D64">
        <f>HYPERLINK("http://arxiv.org/abs/2403.09906v1", "2403.09906v1")</f>
        <v/>
      </c>
      <c r="E64">
        <f>HYPERLINK("https://github.com/simula-complex/realitybites", "link")</f>
        <v/>
      </c>
      <c r="F64" t="b">
        <v>0</v>
      </c>
    </row>
    <row r="65">
      <c r="A65" t="inlineStr">
        <is>
          <t>2024-03-14</t>
        </is>
      </c>
      <c r="B65" t="inlineStr">
        <is>
          <t>DriveGPT4: Interpretable End-to-end Autonomous Driving via Large Language Model</t>
        </is>
      </c>
      <c r="C65" t="inlineStr">
        <is>
          <t>Zhenhua Xu et.al.</t>
        </is>
      </c>
      <c r="D65">
        <f>HYPERLINK("http://arxiv.org/abs/2310.01412v4", "2310.01412v4")</f>
        <v/>
      </c>
      <c r="E65" t="inlineStr"/>
      <c r="F65" t="b">
        <v>0</v>
      </c>
    </row>
    <row r="66">
      <c r="A66" t="inlineStr">
        <is>
          <t>2024-03-06</t>
        </is>
      </c>
      <c r="B66" t="inlineStr">
        <is>
          <t>Levels of AI Agents: from Rules to Large Language Models</t>
        </is>
      </c>
      <c r="C66" t="inlineStr">
        <is>
          <t>Yu Huang et.al.</t>
        </is>
      </c>
      <c r="D66">
        <f>HYPERLINK("http://arxiv.org/abs/2405.06643v1", "2405.06643v1")</f>
        <v/>
      </c>
      <c r="E66" t="inlineStr"/>
      <c r="F66" t="b">
        <v>0</v>
      </c>
    </row>
    <row r="67">
      <c r="A67" t="inlineStr">
        <is>
          <t>2024-02-22</t>
        </is>
      </c>
      <c r="B67" t="inlineStr">
        <is>
          <t>DiLu: A Knowledge-Driven Approach to Autonomous Driving with Large Language Models</t>
        </is>
      </c>
      <c r="C67" t="inlineStr">
        <is>
          <t>Licheng Wen et.al.</t>
        </is>
      </c>
      <c r="D67">
        <f>HYPERLINK("http://arxiv.org/abs/2309.16292v3", "2309.16292v3")</f>
        <v/>
      </c>
      <c r="E67">
        <f>HYPERLINK("https://github.com/PJLab-ADG/DiLu", "link")</f>
        <v/>
      </c>
      <c r="F67" t="b">
        <v>0</v>
      </c>
    </row>
    <row r="68">
      <c r="A68" t="inlineStr">
        <is>
          <t>2024-02-14</t>
        </is>
      </c>
      <c r="B68" t="inlineStr">
        <is>
          <t>How Secure Are Large Language Models (LLMs) for Navigation in Urban Environments?</t>
        </is>
      </c>
      <c r="C68" t="inlineStr">
        <is>
          <t>Congcong Wen et.al.</t>
        </is>
      </c>
      <c r="D68">
        <f>HYPERLINK("http://arxiv.org/abs/2402.09546v1", "2402.09546v1")</f>
        <v/>
      </c>
      <c r="E68" t="inlineStr"/>
      <c r="F68" t="b">
        <v>0</v>
      </c>
    </row>
    <row r="69">
      <c r="A69" t="inlineStr">
        <is>
          <t>2024-02-03</t>
        </is>
      </c>
      <c r="B69" t="inlineStr">
        <is>
          <t>A Survey on Context-Aware Multi-Agent Systems: Techniques, Challenges and Future Directions</t>
        </is>
      </c>
      <c r="C69" t="inlineStr">
        <is>
          <t>Hung Du et.al.</t>
        </is>
      </c>
      <c r="D69">
        <f>HYPERLINK("http://arxiv.org/abs/2402.01968v1", "2402.01968v1")</f>
        <v/>
      </c>
      <c r="E69" t="inlineStr"/>
      <c r="F69" t="b">
        <v>0</v>
      </c>
    </row>
    <row r="70">
      <c r="A70" t="inlineStr">
        <is>
          <t>2024-01-25</t>
        </is>
      </c>
      <c r="B70" t="inlineStr">
        <is>
          <t>JM3D &amp; JM3D-LLM: Elevating 3D Understanding with Joint Multi-modal Cues</t>
        </is>
      </c>
      <c r="C70" t="inlineStr">
        <is>
          <t>Jiayi Ji et.al.</t>
        </is>
      </c>
      <c r="D70">
        <f>HYPERLINK("http://arxiv.org/abs/2310.09503v3", "2310.09503v3")</f>
        <v/>
      </c>
      <c r="E70">
        <f>HYPERLINK("https://github.com/mr-neko/jm3d", "link")</f>
        <v/>
      </c>
      <c r="F70" t="b">
        <v>0</v>
      </c>
    </row>
    <row r="71">
      <c r="A71" t="inlineStr">
        <is>
          <t>2024-01-05</t>
        </is>
      </c>
      <c r="B71" t="inlineStr">
        <is>
          <t>Applications of Large Scale Foundation Models for Autonomous Driving</t>
        </is>
      </c>
      <c r="C71" t="inlineStr">
        <is>
          <t>Yu Huang et.al.</t>
        </is>
      </c>
      <c r="D71">
        <f>HYPERLINK("http://arxiv.org/abs/2311.12144v7", "2311.12144v7")</f>
        <v/>
      </c>
      <c r="E71" t="inlineStr"/>
      <c r="F71" t="b">
        <v>0</v>
      </c>
    </row>
    <row r="72">
      <c r="A72" t="inlineStr">
        <is>
          <t>2023-12-30</t>
        </is>
      </c>
      <c r="B72" t="inlineStr">
        <is>
          <t>LLM-Assist: Enhancing Closed-Loop Planning with Language-Based Reasoning</t>
        </is>
      </c>
      <c r="C72" t="inlineStr">
        <is>
          <t>S P Sharan et.al.</t>
        </is>
      </c>
      <c r="D72">
        <f>HYPERLINK("http://arxiv.org/abs/2401.00125v1", "2401.00125v1")</f>
        <v/>
      </c>
      <c r="E72" t="inlineStr"/>
      <c r="F72" t="b">
        <v>0</v>
      </c>
    </row>
    <row r="73">
      <c r="A73" t="inlineStr">
        <is>
          <t>2023-12-29</t>
        </is>
      </c>
      <c r="B73" t="inlineStr">
        <is>
          <t>LLM4Drive: A Survey of Large Language Models for Autonomous Driving</t>
        </is>
      </c>
      <c r="C73" t="inlineStr">
        <is>
          <t>Zhenjie Yang et.al.</t>
        </is>
      </c>
      <c r="D73">
        <f>HYPERLINK("http://arxiv.org/abs/2311.01043v3", "2311.01043v3")</f>
        <v/>
      </c>
      <c r="E73">
        <f>HYPERLINK("https://github.com/thinklab-sjtu/awesome-llm4ad", "link")</f>
        <v/>
      </c>
      <c r="F73" t="b">
        <v>0</v>
      </c>
    </row>
    <row r="74">
      <c r="A74" t="inlineStr">
        <is>
          <t>2023-12-25</t>
        </is>
      </c>
      <c r="B74" t="inlineStr">
        <is>
          <t>DriveMLM: Aligning Multi-Modal Large Language Models with Behavioral Planning States for Autonomous Driving</t>
        </is>
      </c>
      <c r="C74" t="inlineStr">
        <is>
          <t>Wenhai Wang et.al.</t>
        </is>
      </c>
      <c r="D74">
        <f>HYPERLINK("http://arxiv.org/abs/2312.09245v2", "2312.09245v2")</f>
        <v/>
      </c>
      <c r="E74">
        <f>HYPERLINK("https://github.com/opengvlab/drivemlm", "link")</f>
        <v/>
      </c>
      <c r="F74" t="b">
        <v>0</v>
      </c>
    </row>
    <row r="75">
      <c r="A75" t="inlineStr">
        <is>
          <t>2023-12-21</t>
        </is>
      </c>
      <c r="B75" t="inlineStr">
        <is>
          <t>LMDrive: Closed-Loop End-to-End Driving with Large Language Models</t>
        </is>
      </c>
      <c r="C75" t="inlineStr">
        <is>
          <t>Hao Shao et.al.</t>
        </is>
      </c>
      <c r="D75">
        <f>HYPERLINK("http://arxiv.org/abs/2312.07488v2", "2312.07488v2")</f>
        <v/>
      </c>
      <c r="E75">
        <f>HYPERLINK("https://github.com/opendilab/lmdrive", "link")</f>
        <v/>
      </c>
      <c r="F75" t="b">
        <v>0</v>
      </c>
    </row>
    <row r="76">
      <c r="A76" t="inlineStr">
        <is>
          <t>2023-12-19</t>
        </is>
      </c>
      <c r="B76" t="inlineStr">
        <is>
          <t>Human-Centric Autonomous Systems With LLMs for User Command Reasoning</t>
        </is>
      </c>
      <c r="C76" t="inlineStr">
        <is>
          <t>Yi Yang et.al.</t>
        </is>
      </c>
      <c r="D76">
        <f>HYPERLINK("http://arxiv.org/abs/2311.08206v2", "2311.08206v2")</f>
        <v/>
      </c>
      <c r="E76">
        <f>HYPERLINK("https://github.com/kth-rpl/drivecmd_llm", "link")</f>
        <v/>
      </c>
      <c r="F76" t="b">
        <v>0</v>
      </c>
    </row>
    <row r="77">
      <c r="A77" t="inlineStr">
        <is>
          <t>2023-12-15</t>
        </is>
      </c>
      <c r="B77" t="inlineStr">
        <is>
          <t>Neurosymbolic Value-Inspired AI (Why, What, and How)</t>
        </is>
      </c>
      <c r="C77" t="inlineStr">
        <is>
          <t>Amit Sheth et.al.</t>
        </is>
      </c>
      <c r="D77">
        <f>HYPERLINK("http://arxiv.org/abs/2312.09928v1", "2312.09928v1")</f>
        <v/>
      </c>
      <c r="E77" t="inlineStr"/>
      <c r="F77" t="b">
        <v>0</v>
      </c>
    </row>
    <row r="78">
      <c r="A78" t="inlineStr">
        <is>
          <t>2023-12-11</t>
        </is>
      </c>
      <c r="B78" t="inlineStr">
        <is>
          <t>Evaluation of Large Language Models for Decision Making in Autonomous Driving</t>
        </is>
      </c>
      <c r="C78" t="inlineStr">
        <is>
          <t>Kotaro Tanahashi et.al.</t>
        </is>
      </c>
      <c r="D78">
        <f>HYPERLINK("http://arxiv.org/abs/2312.06351v1", "2312.06351v1")</f>
        <v/>
      </c>
      <c r="E78" t="inlineStr"/>
      <c r="F78" t="b">
        <v>0</v>
      </c>
    </row>
    <row r="79">
      <c r="A79" t="inlineStr">
        <is>
          <t>2023-12-06</t>
        </is>
      </c>
      <c r="B79" t="inlineStr">
        <is>
          <t>GPT-4 Enhanced Multimodal Grounding for Autonomous Driving: Leveraging Cross-Modal Attention with Large Language Models</t>
        </is>
      </c>
      <c r="C79" t="inlineStr">
        <is>
          <t>Haicheng Liao et.al.</t>
        </is>
      </c>
      <c r="D79">
        <f>HYPERLINK("http://arxiv.org/abs/2312.03543v1", "2312.03543v1")</f>
        <v/>
      </c>
      <c r="E79">
        <f>HYPERLINK("https://github.com/petrichor625/talk2car_cavg", "link")</f>
        <v/>
      </c>
      <c r="F79" t="b">
        <v>0</v>
      </c>
    </row>
    <row r="80">
      <c r="A80" t="inlineStr">
        <is>
          <t>2023-12-05</t>
        </is>
      </c>
      <c r="B80" t="inlineStr">
        <is>
          <t>GPT-Driver: Learning to Drive with GPT</t>
        </is>
      </c>
      <c r="C80" t="inlineStr">
        <is>
          <t>Jiageng Mao et.al.</t>
        </is>
      </c>
      <c r="D80">
        <f>HYPERLINK("http://arxiv.org/abs/2310.01415v3", "2310.01415v3")</f>
        <v/>
      </c>
      <c r="E80">
        <f>HYPERLINK("https://github.com/pointscoder/gpt-driver", "link")</f>
        <v/>
      </c>
      <c r="F80" t="b">
        <v>0</v>
      </c>
    </row>
    <row r="81">
      <c r="A81" t="inlineStr">
        <is>
          <t>2023-11-27</t>
        </is>
      </c>
      <c r="B81" t="inlineStr">
        <is>
          <t>A Language Agent for Autonomous Driving</t>
        </is>
      </c>
      <c r="C81" t="inlineStr">
        <is>
          <t>Jiageng Mao et.al.</t>
        </is>
      </c>
      <c r="D81">
        <f>HYPERLINK("http://arxiv.org/abs/2311.10813v3", "2311.10813v3")</f>
        <v/>
      </c>
      <c r="E81">
        <f>HYPERLINK("https://github.com/usc-gvl/agent-driver", "link")</f>
        <v/>
      </c>
      <c r="F81" t="b">
        <v>0</v>
      </c>
    </row>
    <row r="82">
      <c r="A82" t="inlineStr">
        <is>
          <t>2023-11-21</t>
        </is>
      </c>
      <c r="B82" t="inlineStr">
        <is>
          <t>A Survey on Multimodal Large Language Models for Autonomous Driving</t>
        </is>
      </c>
      <c r="C82" t="inlineStr">
        <is>
          <t>Can Cui et.al.</t>
        </is>
      </c>
      <c r="D82">
        <f>HYPERLINK("http://arxiv.org/abs/2311.12320v1", "2311.12320v1")</f>
        <v/>
      </c>
      <c r="E82">
        <f>HYPERLINK("https://github.com/irohxu/awesome-multimodal-llm-autonomous-driving", "link")</f>
        <v/>
      </c>
      <c r="F82" t="b">
        <v>0</v>
      </c>
    </row>
    <row r="83">
      <c r="A83" t="inlineStr">
        <is>
          <t>2023-11-20</t>
        </is>
      </c>
      <c r="B83" t="inlineStr">
        <is>
          <t>Beyond Boundaries: A Comprehensive Survey of Transferable Attacks on AI Systems</t>
        </is>
      </c>
      <c r="C83" t="inlineStr">
        <is>
          <t>Guangjing Wang et.al.</t>
        </is>
      </c>
      <c r="D83">
        <f>HYPERLINK("http://arxiv.org/abs/2311.11796v1", "2311.11796v1")</f>
        <v/>
      </c>
      <c r="E83" t="inlineStr"/>
      <c r="F83" t="b">
        <v>0</v>
      </c>
    </row>
    <row r="84">
      <c r="A84" t="inlineStr">
        <is>
          <t>2023-11-01</t>
        </is>
      </c>
      <c r="B84" t="inlineStr">
        <is>
          <t>Enhancing the Spatial Awareness Capability of Multi-Modal Large Language Model</t>
        </is>
      </c>
      <c r="C84" t="inlineStr">
        <is>
          <t>Yongqiang Zhao et.al.</t>
        </is>
      </c>
      <c r="D84">
        <f>HYPERLINK("http://arxiv.org/abs/2310.20357v2", "2310.20357v2")</f>
        <v/>
      </c>
      <c r="E84" t="inlineStr"/>
      <c r="F84" t="b">
        <v>0</v>
      </c>
    </row>
    <row r="85">
      <c r="A85" t="inlineStr">
        <is>
          <t>2023-10-20</t>
        </is>
      </c>
      <c r="B85" t="inlineStr">
        <is>
          <t>OpenAnnotate3D: Open-Vocabulary Auto-Labeling System for Multi-modal 3D Data</t>
        </is>
      </c>
      <c r="C85" t="inlineStr">
        <is>
          <t>Yijie Zhou et.al.</t>
        </is>
      </c>
      <c r="D85">
        <f>HYPERLINK("http://arxiv.org/abs/2310.13398v1", "2310.13398v1")</f>
        <v/>
      </c>
      <c r="E85">
        <f>HYPERLINK("https://github.com/fudan-projecttitan/openannotate3d", "link")</f>
        <v/>
      </c>
      <c r="F85" t="b">
        <v>0</v>
      </c>
    </row>
    <row r="86">
      <c r="A86" t="inlineStr">
        <is>
          <t>2023-10-13</t>
        </is>
      </c>
      <c r="B86" t="inlineStr">
        <is>
          <t>LanguageMPC: Large Language Models as Decision Makers for Autonomous Driving</t>
        </is>
      </c>
      <c r="C86" t="inlineStr">
        <is>
          <t>Hao Sha et.al.</t>
        </is>
      </c>
      <c r="D86">
        <f>HYPERLINK("http://arxiv.org/abs/2310.03026v2", "2310.03026v2")</f>
        <v/>
      </c>
      <c r="E86" t="inlineStr"/>
      <c r="F86" t="b">
        <v>0</v>
      </c>
    </row>
    <row r="87">
      <c r="A87" t="inlineStr">
        <is>
          <t>2023-10-13</t>
        </is>
      </c>
      <c r="B87" t="inlineStr">
        <is>
          <t>Driving with LLMs: Fusing Object-Level Vector Modality for Explainable Autonomous Driving</t>
        </is>
      </c>
      <c r="C87" t="inlineStr">
        <is>
          <t>Long Chen et.al.</t>
        </is>
      </c>
      <c r="D87">
        <f>HYPERLINK("http://arxiv.org/abs/2310.01957v2", "2310.01957v2")</f>
        <v/>
      </c>
      <c r="E87">
        <f>HYPERLINK("https://github.com/wayveai/driving-with-llms", "link")</f>
        <v/>
      </c>
      <c r="F87" t="b">
        <v>0</v>
      </c>
    </row>
    <row r="88">
      <c r="A88" t="inlineStr">
        <is>
          <t>2023-10-12</t>
        </is>
      </c>
      <c r="B88" t="inlineStr">
        <is>
          <t>Receive, Reason, and React: Drive as You Say with Large Language Models in Autonomous Vehicles</t>
        </is>
      </c>
      <c r="C88" t="inlineStr">
        <is>
          <t>Can Cui et.al.</t>
        </is>
      </c>
      <c r="D88">
        <f>HYPERLINK("http://arxiv.org/abs/2310.08034v1", "2310.08034v1")</f>
        <v/>
      </c>
      <c r="E88" t="inlineStr"/>
      <c r="F88" t="b">
        <v>0</v>
      </c>
    </row>
    <row r="89">
      <c r="A89" t="inlineStr">
        <is>
          <t>2023-09-22</t>
        </is>
      </c>
      <c r="B89" t="inlineStr">
        <is>
          <t>SurrealDriver: Designing Generative Driver Agent Simulation Framework in Urban Contexts based on Large Language Model</t>
        </is>
      </c>
      <c r="C89" t="inlineStr">
        <is>
          <t>Ye Jin et.al.</t>
        </is>
      </c>
      <c r="D89">
        <f>HYPERLINK("http://arxiv.org/abs/2309.13193v1", "2309.13193v1")</f>
        <v/>
      </c>
      <c r="E89" t="inlineStr"/>
      <c r="F89" t="b">
        <v>0</v>
      </c>
    </row>
    <row r="90">
      <c r="A90" t="inlineStr">
        <is>
          <t>2023-09-19</t>
        </is>
      </c>
      <c r="B90" t="inlineStr">
        <is>
          <t>Drive as You Speak: Enabling Human-Like Interaction with Large Language Models in Autonomous Vehicles</t>
        </is>
      </c>
      <c r="C90" t="inlineStr">
        <is>
          <t>Can Cui et.al.</t>
        </is>
      </c>
      <c r="D90">
        <f>HYPERLINK("http://arxiv.org/abs/2309.10228v1", "2309.10228v1")</f>
        <v/>
      </c>
      <c r="E90" t="inlineStr"/>
      <c r="F90" t="b">
        <v>0</v>
      </c>
    </row>
    <row r="91">
      <c r="A91" t="inlineStr">
        <is>
          <t>2023-09-12</t>
        </is>
      </c>
      <c r="B91" t="inlineStr">
        <is>
          <t>The Moral Machine Experiment on Large Language Models</t>
        </is>
      </c>
      <c r="C91" t="inlineStr">
        <is>
          <t>Kazuhiro Takemoto et.al.</t>
        </is>
      </c>
      <c r="D91">
        <f>HYPERLINK("http://arxiv.org/abs/2309.05958v1", "2309.05958v1")</f>
        <v/>
      </c>
      <c r="E91">
        <f>HYPERLINK("https://github.com/kztakemoto/mmllm", "link")</f>
        <v/>
      </c>
      <c r="F91" t="b">
        <v>0</v>
      </c>
    </row>
    <row r="92">
      <c r="A92" t="inlineStr">
        <is>
          <t>2023-09-11</t>
        </is>
      </c>
      <c r="B92" t="inlineStr">
        <is>
          <t>Semantic Anomaly Detection with Large Language Models</t>
        </is>
      </c>
      <c r="C92" t="inlineStr">
        <is>
          <t>Amine Elhafsi et.al.</t>
        </is>
      </c>
      <c r="D92">
        <f>HYPERLINK("http://arxiv.org/abs/2305.11307v2", "2305.11307v2")</f>
        <v/>
      </c>
      <c r="E92" t="inlineStr"/>
      <c r="F92" t="b">
        <v>0</v>
      </c>
    </row>
    <row r="93">
      <c r="A93" t="inlineStr">
        <is>
          <t>2023-07-17</t>
        </is>
      </c>
      <c r="B93" t="inlineStr">
        <is>
          <t>Domain Knowledge Distillation from Large Language Model: An Empirical Study in the Autonomous Driving Domain</t>
        </is>
      </c>
      <c r="C93" t="inlineStr">
        <is>
          <t>Yun Tang et.al.</t>
        </is>
      </c>
      <c r="D93">
        <f>HYPERLINK("http://arxiv.org/abs/2307.11769v1", "2307.11769v1")</f>
        <v/>
      </c>
      <c r="E93" t="inlineStr"/>
      <c r="F93" t="b">
        <v>0</v>
      </c>
    </row>
    <row r="94">
      <c r="A94" t="inlineStr">
        <is>
          <t>2023-07-14</t>
        </is>
      </c>
      <c r="B94" t="inlineStr">
        <is>
          <t>Drive Like a Human: Rethinking Autonomous Driving with Large Language Models</t>
        </is>
      </c>
      <c r="C94" t="inlineStr">
        <is>
          <t>Daocheng Fu et.al.</t>
        </is>
      </c>
      <c r="D94">
        <f>HYPERLINK("http://arxiv.org/abs/2307.07162v1", "2307.07162v1")</f>
        <v/>
      </c>
      <c r="E94">
        <f>HYPERLINK("https://github.com/PJLab-ADG/driveLikeAHuman", "link")</f>
        <v/>
      </c>
      <c r="F94" t="b">
        <v>0</v>
      </c>
    </row>
    <row r="95">
      <c r="A95" t="inlineStr">
        <is>
          <t>2023-06-02</t>
        </is>
      </c>
      <c r="B95" t="inlineStr">
        <is>
          <t>ProgSG: Cross-Modality Representation Learning for Programs in Electronic Design Automation</t>
        </is>
      </c>
      <c r="C95" t="inlineStr">
        <is>
          <t>Yunsheng Bai et.al.</t>
        </is>
      </c>
      <c r="D95">
        <f>HYPERLINK("http://arxiv.org/abs/2305.10838v2", "2305.10838v2")</f>
        <v/>
      </c>
      <c r="E95" t="inlineStr"/>
      <c r="F95" t="b">
        <v>0</v>
      </c>
    </row>
    <row r="96">
      <c r="A96" t="inlineStr">
        <is>
          <t>2023-05-24</t>
        </is>
      </c>
      <c r="B96" t="inlineStr">
        <is>
          <t>DetGPT: Detect What You Need via Reasoning</t>
        </is>
      </c>
      <c r="C96" t="inlineStr">
        <is>
          <t>Renjie Pi et.al.</t>
        </is>
      </c>
      <c r="D96">
        <f>HYPERLINK("http://arxiv.org/abs/2305.14167v2", "2305.14167v2")</f>
        <v/>
      </c>
      <c r="E96" t="inlineStr"/>
      <c r="F96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2024-09-13T12:37:59Z</dcterms:created>
  <dcterms:modified xsi:type="dcterms:W3CDTF">2024-09-13T12:37:59Z</dcterms:modified>
</cp:coreProperties>
</file>