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754\AC\Temp\"/>
    </mc:Choice>
  </mc:AlternateContent>
  <xr:revisionPtr revIDLastSave="3" documentId="8_{C5EC78AA-758B-4295-A35A-5A674A9603FD}" xr6:coauthVersionLast="47" xr6:coauthVersionMax="47" xr10:uidLastSave="{4FF283EB-7C64-4B33-83F7-B47DF1D79A0A}"/>
  <bookViews>
    <workbookView xWindow="-60" yWindow="-60" windowWidth="15480" windowHeight="11640" xr2:uid="{00000000-000D-0000-FFFF-FFFF00000000}"/>
  </bookViews>
  <sheets>
    <sheet name="Sheet1" sheetId="1" r:id="rId1"/>
    <sheet name="Sheet3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+8x6G1aae1Qrs/nk0gERWh2ZXE79ICBYicpzcDHuOL0="/>
    </ext>
  </extLst>
</workbook>
</file>

<file path=xl/calcChain.xml><?xml version="1.0" encoding="utf-8"?>
<calcChain xmlns="http://schemas.openxmlformats.org/spreadsheetml/2006/main">
  <c r="L23" i="2" l="1"/>
  <c r="L22" i="2"/>
  <c r="L21" i="2"/>
  <c r="N8" i="2"/>
  <c r="L8" i="2"/>
  <c r="N7" i="2"/>
  <c r="L7" i="2"/>
  <c r="L6" i="2"/>
  <c r="P2" i="2"/>
  <c r="L23" i="1"/>
  <c r="L22" i="1"/>
  <c r="L21" i="1"/>
  <c r="L8" i="1"/>
  <c r="L7" i="1"/>
  <c r="L6" i="1"/>
  <c r="P2" i="1"/>
  <c r="N5" i="1" l="1"/>
  <c r="L5" i="1"/>
  <c r="J5" i="1"/>
  <c r="H5" i="1"/>
  <c r="F5" i="1"/>
  <c r="D5" i="1"/>
  <c r="B5" i="1"/>
  <c r="P5" i="2"/>
  <c r="N5" i="2"/>
  <c r="L5" i="2"/>
  <c r="J5" i="2"/>
  <c r="H5" i="2"/>
  <c r="F5" i="2"/>
  <c r="D5" i="2"/>
  <c r="B5" i="2"/>
  <c r="B8" i="2" l="1"/>
  <c r="B7" i="2"/>
  <c r="B6" i="2"/>
  <c r="D8" i="2"/>
  <c r="D7" i="2"/>
  <c r="D6" i="2"/>
  <c r="F8" i="2"/>
  <c r="F7" i="2"/>
  <c r="F6" i="2"/>
  <c r="H8" i="2"/>
  <c r="H7" i="2"/>
  <c r="H6" i="2"/>
  <c r="J8" i="2"/>
  <c r="J7" i="2"/>
  <c r="J6" i="2"/>
  <c r="B8" i="1"/>
  <c r="B7" i="1"/>
  <c r="B6" i="1"/>
  <c r="D8" i="1"/>
  <c r="D7" i="1"/>
  <c r="D6" i="1"/>
  <c r="F8" i="1"/>
  <c r="F7" i="1"/>
  <c r="F6" i="1"/>
  <c r="H8" i="1"/>
  <c r="H7" i="1"/>
  <c r="H6" i="1"/>
  <c r="J8" i="1"/>
  <c r="J7" i="1"/>
  <c r="J6" i="1"/>
  <c r="O6" i="1" l="1"/>
  <c r="P6" i="1" s="1"/>
  <c r="O7" i="1"/>
  <c r="P7" i="1" s="1"/>
  <c r="O8" i="1"/>
  <c r="P8" i="1" s="1"/>
  <c r="O6" i="2"/>
  <c r="P6" i="2" s="1"/>
  <c r="O7" i="2"/>
  <c r="P7" i="2" s="1"/>
  <c r="O8" i="2"/>
  <c r="P8" i="2" s="1"/>
</calcChain>
</file>

<file path=xl/sharedStrings.xml><?xml version="1.0" encoding="utf-8"?>
<sst xmlns="http://schemas.openxmlformats.org/spreadsheetml/2006/main" count="167" uniqueCount="60">
  <si>
    <t xml:space="preserve">Scoring </t>
  </si>
  <si>
    <t>Parameter</t>
  </si>
  <si>
    <t>Sales Order</t>
  </si>
  <si>
    <t>Sales Amount</t>
  </si>
  <si>
    <t>Product Reviews</t>
  </si>
  <si>
    <t>Referrals</t>
  </si>
  <si>
    <t>Social Media Engagement</t>
  </si>
  <si>
    <t>ARPU</t>
  </si>
  <si>
    <t>CLV</t>
  </si>
  <si>
    <t>คะแนน</t>
  </si>
  <si>
    <t>Output</t>
  </si>
  <si>
    <t>Frequency</t>
  </si>
  <si>
    <t>Monetary</t>
  </si>
  <si>
    <t>Creditability</t>
  </si>
  <si>
    <t>New Customer</t>
  </si>
  <si>
    <t>Affiliate</t>
  </si>
  <si>
    <t>Clustering Customer</t>
  </si>
  <si>
    <t>Weight</t>
  </si>
  <si>
    <t>Tier</t>
  </si>
  <si>
    <t>CIF 0001</t>
  </si>
  <si>
    <t>CIF 0002</t>
  </si>
  <si>
    <t>CIF 0003</t>
  </si>
  <si>
    <t>Score</t>
  </si>
  <si>
    <t>CLV Subgroup</t>
  </si>
  <si>
    <t xml:space="preserve">Classic (0 - 5) </t>
  </si>
  <si>
    <t xml:space="preserve">Classic (THB 0) </t>
  </si>
  <si>
    <t>0%-25%</t>
  </si>
  <si>
    <t>0-1 Times</t>
  </si>
  <si>
    <t>0-฿500</t>
  </si>
  <si>
    <t>Classic Group</t>
  </si>
  <si>
    <t>0-25</t>
  </si>
  <si>
    <t xml:space="preserve">Silver (6 - 13) </t>
  </si>
  <si>
    <t xml:space="preserve">Silver (THB 1,500) </t>
  </si>
  <si>
    <t>26%-50%</t>
  </si>
  <si>
    <t>2-3 Times</t>
  </si>
  <si>
    <t>฿501-฿1000</t>
  </si>
  <si>
    <t>Silver Group</t>
  </si>
  <si>
    <t>26-50</t>
  </si>
  <si>
    <t xml:space="preserve">Gold (24-49) </t>
  </si>
  <si>
    <t xml:space="preserve">Gold (THB 7,500) </t>
  </si>
  <si>
    <t>51%-75%</t>
  </si>
  <si>
    <t>4-5 Times</t>
  </si>
  <si>
    <t>฿1001-฿1500</t>
  </si>
  <si>
    <t>Gold group</t>
  </si>
  <si>
    <t>51-75</t>
  </si>
  <si>
    <t>Platinum (50+)</t>
  </si>
  <si>
    <t>Platinum (THB 30,000)</t>
  </si>
  <si>
    <t>76%-100%</t>
  </si>
  <si>
    <t>&gt; 5 Times</t>
  </si>
  <si>
    <t>&gt;1500</t>
  </si>
  <si>
    <t>Platinum group</t>
  </si>
  <si>
    <t>&gt;75</t>
  </si>
  <si>
    <t>Customer</t>
  </si>
  <si>
    <t>CIF 001</t>
  </si>
  <si>
    <t>CIF 002</t>
  </si>
  <si>
    <t>CIF 003</t>
  </si>
  <si>
    <t xml:space="preserve"> </t>
  </si>
  <si>
    <t>Level</t>
  </si>
  <si>
    <t>76-100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</si>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</sst>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b/>
      <sz val="22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</font>
    <font>
      <b/>
      <sz val="22"/>
      <color theme="1"/>
      <name val="Calibri"/>
    </font>
    <font>
      <sz val="11"/>
      <color theme="1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4" fillId="3" borderId="0" xfId="0" applyFont="1" applyFill="1"/>
    <xf numFmtId="0" fontId="4" fillId="0" borderId="0" xfId="0" applyFont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3" borderId="0" xfId="0" applyFont="1" applyFill="1"/>
    <xf numFmtId="9" fontId="2" fillId="2" borderId="0" xfId="0" applyNumberFormat="1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0" fontId="3" fillId="4" borderId="0" xfId="0" applyFont="1" applyFill="1"/>
    <xf numFmtId="0" fontId="2" fillId="4" borderId="0" xfId="0" applyFont="1" applyFill="1" applyAlignment="1">
      <alignment horizontal="center"/>
    </xf>
    <xf numFmtId="4" fontId="3" fillId="4" borderId="0" xfId="0" applyNumberFormat="1" applyFont="1" applyFill="1"/>
    <xf numFmtId="0" fontId="3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/>
    </xf>
    <xf numFmtId="9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6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5" fillId="2" borderId="0" xfId="0" applyFont="1" applyFill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4" fontId="2" fillId="4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" fontId="2" fillId="4" borderId="0" xfId="0" applyNumberFormat="1" applyFont="1" applyFill="1" applyAlignment="1">
      <alignment horizontal="right"/>
    </xf>
    <xf numFmtId="0" fontId="5" fillId="0" borderId="0" xfId="0" applyFont="1"/>
    <xf numFmtId="0" fontId="7" fillId="6" borderId="1" xfId="0" applyFont="1" applyFill="1" applyBorder="1" applyAlignment="1">
      <alignment horizontal="center" readingOrder="1"/>
    </xf>
    <xf numFmtId="0" fontId="7" fillId="6" borderId="2" xfId="0" applyFont="1" applyFill="1" applyBorder="1" applyAlignment="1">
      <alignment horizontal="center" readingOrder="1"/>
    </xf>
    <xf numFmtId="0" fontId="7" fillId="6" borderId="3" xfId="0" applyFont="1" applyFill="1" applyBorder="1" applyAlignment="1">
      <alignment horizontal="center" readingOrder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93"/>
  <sheetViews>
    <sheetView tabSelected="1" workbookViewId="0">
      <selection activeCell="E13" sqref="E13"/>
    </sheetView>
  </sheetViews>
  <sheetFormatPr defaultColWidth="14.42578125" defaultRowHeight="15" customHeight="1"/>
  <cols>
    <col min="1" max="1" width="15.42578125" customWidth="1"/>
    <col min="2" max="2" width="24.42578125" customWidth="1"/>
    <col min="3" max="3" width="11" customWidth="1"/>
    <col min="4" max="4" width="20.28515625" customWidth="1"/>
    <col min="5" max="5" width="8.85546875" customWidth="1"/>
    <col min="6" max="6" width="15.5703125" customWidth="1"/>
    <col min="7" max="7" width="8.140625" customWidth="1"/>
    <col min="8" max="8" width="24.42578125" customWidth="1"/>
    <col min="9" max="9" width="7.7109375" customWidth="1"/>
    <col min="10" max="10" width="24.42578125" customWidth="1"/>
    <col min="11" max="11" width="6.85546875" customWidth="1"/>
    <col min="12" max="12" width="12.42578125" customWidth="1"/>
    <col min="13" max="13" width="9" customWidth="1"/>
    <col min="14" max="14" width="18.42578125" customWidth="1"/>
    <col min="15" max="15" width="9.28515625" customWidth="1"/>
    <col min="16" max="16" width="14.28515625" customWidth="1"/>
    <col min="17" max="17" width="15" customWidth="1"/>
    <col min="18" max="33" width="8.7109375" customWidth="1"/>
  </cols>
  <sheetData>
    <row r="1" spans="1:33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33" ht="14.25" customHeight="1">
      <c r="B2" s="2">
        <v>15</v>
      </c>
      <c r="C2" s="2"/>
      <c r="D2" s="2">
        <v>15</v>
      </c>
      <c r="E2" s="2"/>
      <c r="F2" s="2">
        <v>5</v>
      </c>
      <c r="G2" s="2"/>
      <c r="H2" s="2">
        <v>5</v>
      </c>
      <c r="I2" s="2"/>
      <c r="J2" s="2">
        <v>5</v>
      </c>
      <c r="K2" s="2"/>
      <c r="L2" s="2">
        <v>25</v>
      </c>
      <c r="M2" s="2"/>
      <c r="N2" s="2">
        <v>30</v>
      </c>
      <c r="O2" s="2"/>
      <c r="P2" s="3">
        <f>SUM(B2:N2)</f>
        <v>100</v>
      </c>
    </row>
    <row r="3" spans="1:33" ht="14.25" customHeight="1">
      <c r="A3" s="4" t="s">
        <v>1</v>
      </c>
      <c r="B3" s="5" t="s">
        <v>2</v>
      </c>
      <c r="C3" s="5"/>
      <c r="D3" s="5" t="s">
        <v>3</v>
      </c>
      <c r="E3" s="5"/>
      <c r="F3" s="5" t="s">
        <v>4</v>
      </c>
      <c r="G3" s="5"/>
      <c r="H3" s="5" t="s">
        <v>5</v>
      </c>
      <c r="I3" s="5"/>
      <c r="J3" s="5" t="s">
        <v>6</v>
      </c>
      <c r="K3" s="5"/>
      <c r="L3" s="5" t="s">
        <v>7</v>
      </c>
      <c r="M3" s="5"/>
      <c r="N3" s="5" t="s">
        <v>8</v>
      </c>
      <c r="O3" s="5" t="s">
        <v>9</v>
      </c>
      <c r="P3" s="6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33" ht="13.5" customHeight="1">
      <c r="A4" s="8" t="s">
        <v>10</v>
      </c>
      <c r="B4" s="9" t="s">
        <v>11</v>
      </c>
      <c r="C4" s="9"/>
      <c r="D4" s="9" t="s">
        <v>12</v>
      </c>
      <c r="E4" s="9"/>
      <c r="F4" s="9" t="s">
        <v>13</v>
      </c>
      <c r="G4" s="9"/>
      <c r="H4" s="9" t="s">
        <v>14</v>
      </c>
      <c r="I4" s="9"/>
      <c r="J4" s="9" t="s">
        <v>15</v>
      </c>
      <c r="K4" s="9"/>
      <c r="L4" s="9" t="s">
        <v>12</v>
      </c>
      <c r="M4" s="9"/>
      <c r="N4" s="9" t="s">
        <v>16</v>
      </c>
      <c r="O4" s="9"/>
      <c r="P4" s="10"/>
    </row>
    <row r="5" spans="1:33" ht="14.25" customHeight="1">
      <c r="A5" s="8" t="s">
        <v>17</v>
      </c>
      <c r="B5" s="11">
        <f>B2/$P$2</f>
        <v>0.15</v>
      </c>
      <c r="C5" s="11"/>
      <c r="D5" s="11">
        <f>D2/$P$2</f>
        <v>0.15</v>
      </c>
      <c r="E5" s="11"/>
      <c r="F5" s="11">
        <f>F2/$P$2</f>
        <v>0.05</v>
      </c>
      <c r="G5" s="11"/>
      <c r="H5" s="11">
        <f>H2/$P$2</f>
        <v>0.05</v>
      </c>
      <c r="I5" s="11"/>
      <c r="J5" s="11">
        <f>J2/$P$2</f>
        <v>0.05</v>
      </c>
      <c r="K5" s="11"/>
      <c r="L5" s="11">
        <f>L2/$P$2</f>
        <v>0.25</v>
      </c>
      <c r="M5" s="11"/>
      <c r="N5" s="11">
        <f>N2/$P$2</f>
        <v>0.3</v>
      </c>
      <c r="O5" s="11"/>
      <c r="P5" s="12" t="s">
        <v>18</v>
      </c>
    </row>
    <row r="6" spans="1:33" ht="14.25" customHeight="1">
      <c r="A6" s="13" t="s">
        <v>19</v>
      </c>
      <c r="B6" s="14">
        <f t="shared" ref="B6:B8" si="0">(IF(B21&gt;=50,"100",IF(B21&gt;=24,"75",IF(B21&gt;=5,"50",25))))*$B$5</f>
        <v>15</v>
      </c>
      <c r="C6" s="14"/>
      <c r="D6" s="14">
        <f t="shared" ref="D6:D8" si="1">(IF(D21&gt;=30000,"100",IF(D21&gt;=7500,"75",IF(D21&gt;=1500,"50",25))))*$D$5</f>
        <v>15</v>
      </c>
      <c r="E6" s="14"/>
      <c r="F6" s="14">
        <f t="shared" ref="F6:F8" si="2">(IF(F21&gt;76%,"100",IF(F21&gt;=51%,"75",IF(F21&gt;=26%,"50",25))))*$F$5</f>
        <v>2.5</v>
      </c>
      <c r="G6" s="14"/>
      <c r="H6" s="14">
        <f t="shared" ref="H6:H8" si="3">(IF(H21&gt;5,"100",IF(H21&gt;=4,"75",IF(H21&gt;=2,"50",25))))*$H$5</f>
        <v>5</v>
      </c>
      <c r="I6" s="14"/>
      <c r="J6" s="14">
        <f t="shared" ref="J6:J8" si="4">(IF(J21&gt;5,"100",IF(J21&gt;=4,"75",IF(J21&gt;=2,"50",25))))*$J$5</f>
        <v>5</v>
      </c>
      <c r="K6" s="14"/>
      <c r="L6" s="14" t="str">
        <f t="shared" ref="L6:L8" si="5">(IF(L21&gt;1500,"100",IF(L21&gt;=1001,"75",IF(L21&gt;=501,"50",25))))</f>
        <v>50</v>
      </c>
      <c r="M6" s="14"/>
      <c r="N6" s="36">
        <v>15</v>
      </c>
      <c r="O6" s="15">
        <f t="shared" ref="O6:O8" si="6">SUM(B6:N6)</f>
        <v>57.5</v>
      </c>
      <c r="P6" s="16" t="str">
        <f t="shared" ref="P6:P8" si="7">IF($O6&lt;=25, $N$14,
IF(AND($O6&gt;25, $O6&lt;=50), $N$15,
IF(AND($O6&gt;50, $O6&lt;=75), $N$16,
IF($O6&gt;75, $N$17))))</f>
        <v>Gold group</v>
      </c>
      <c r="R6" s="10"/>
    </row>
    <row r="7" spans="1:33" ht="14.25" customHeight="1">
      <c r="A7" s="13" t="s">
        <v>20</v>
      </c>
      <c r="B7" s="14">
        <f t="shared" si="0"/>
        <v>7.5</v>
      </c>
      <c r="C7" s="14"/>
      <c r="D7" s="14">
        <f t="shared" si="1"/>
        <v>11.25</v>
      </c>
      <c r="E7" s="14"/>
      <c r="F7" s="14">
        <f t="shared" si="2"/>
        <v>3.75</v>
      </c>
      <c r="G7" s="14"/>
      <c r="H7" s="14">
        <f t="shared" si="3"/>
        <v>3.75</v>
      </c>
      <c r="I7" s="14"/>
      <c r="J7" s="14">
        <f t="shared" si="4"/>
        <v>3.75</v>
      </c>
      <c r="K7" s="14"/>
      <c r="L7" s="14" t="str">
        <f t="shared" si="5"/>
        <v>100</v>
      </c>
      <c r="M7" s="14"/>
      <c r="N7" s="37">
        <v>30</v>
      </c>
      <c r="O7" s="15">
        <f t="shared" si="6"/>
        <v>60</v>
      </c>
      <c r="P7" s="16" t="str">
        <f t="shared" si="7"/>
        <v>Gold group</v>
      </c>
    </row>
    <row r="8" spans="1:33" ht="14.25" customHeight="1">
      <c r="A8" s="13" t="s">
        <v>21</v>
      </c>
      <c r="B8" s="14">
        <f t="shared" si="0"/>
        <v>11.25</v>
      </c>
      <c r="C8" s="14"/>
      <c r="D8" s="14">
        <f t="shared" si="1"/>
        <v>11.25</v>
      </c>
      <c r="E8" s="14"/>
      <c r="F8" s="14">
        <f t="shared" si="2"/>
        <v>2.5</v>
      </c>
      <c r="G8" s="14"/>
      <c r="H8" s="14">
        <f t="shared" si="3"/>
        <v>2.5</v>
      </c>
      <c r="I8" s="14"/>
      <c r="J8" s="14">
        <f t="shared" si="4"/>
        <v>1.25</v>
      </c>
      <c r="K8" s="14"/>
      <c r="L8" s="14">
        <f t="shared" si="5"/>
        <v>25</v>
      </c>
      <c r="M8" s="14"/>
      <c r="N8" s="38">
        <v>7.5</v>
      </c>
      <c r="O8" s="15">
        <f t="shared" si="6"/>
        <v>61.25</v>
      </c>
      <c r="P8" s="16" t="str">
        <f t="shared" si="7"/>
        <v>Gold group</v>
      </c>
    </row>
    <row r="9" spans="1:33" ht="14.25" customHeight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33" ht="14.25" customHeight="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33" ht="14.25" customHeight="1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33" ht="14.25" customHeight="1">
      <c r="A12" s="7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33" ht="14.25" customHeight="1">
      <c r="B13" s="17" t="s">
        <v>2</v>
      </c>
      <c r="C13" s="18"/>
      <c r="D13" s="7" t="s">
        <v>3</v>
      </c>
      <c r="E13" s="18"/>
      <c r="F13" s="17" t="s">
        <v>4</v>
      </c>
      <c r="G13" s="18"/>
      <c r="H13" s="17" t="s">
        <v>5</v>
      </c>
      <c r="I13" s="18"/>
      <c r="J13" s="17" t="s">
        <v>6</v>
      </c>
      <c r="K13" s="18"/>
      <c r="L13" s="17" t="s">
        <v>7</v>
      </c>
      <c r="M13" s="18" t="s">
        <v>22</v>
      </c>
      <c r="N13" s="17" t="s">
        <v>23</v>
      </c>
      <c r="O13" s="18" t="s">
        <v>22</v>
      </c>
      <c r="P13" s="17"/>
    </row>
    <row r="14" spans="1:33" ht="14.25" customHeight="1">
      <c r="B14" s="19" t="s">
        <v>24</v>
      </c>
      <c r="C14" s="20">
        <v>25</v>
      </c>
      <c r="D14" s="19" t="s">
        <v>25</v>
      </c>
      <c r="E14" s="20">
        <v>25</v>
      </c>
      <c r="F14" s="2" t="s">
        <v>26</v>
      </c>
      <c r="G14" s="20">
        <v>25</v>
      </c>
      <c r="H14" s="2" t="s">
        <v>27</v>
      </c>
      <c r="I14" s="20">
        <v>25</v>
      </c>
      <c r="J14" s="2">
        <v>0</v>
      </c>
      <c r="K14" s="20">
        <v>25</v>
      </c>
      <c r="L14" s="21" t="s">
        <v>28</v>
      </c>
      <c r="M14" s="20">
        <v>25</v>
      </c>
      <c r="N14" s="2" t="s">
        <v>29</v>
      </c>
      <c r="O14" s="20">
        <v>25</v>
      </c>
      <c r="P14" s="19" t="s">
        <v>30</v>
      </c>
    </row>
    <row r="15" spans="1:33" ht="14.25" customHeight="1">
      <c r="B15" s="19" t="s">
        <v>31</v>
      </c>
      <c r="C15" s="20">
        <v>50</v>
      </c>
      <c r="D15" s="19" t="s">
        <v>32</v>
      </c>
      <c r="E15" s="20">
        <v>50</v>
      </c>
      <c r="F15" s="2" t="s">
        <v>33</v>
      </c>
      <c r="G15" s="20">
        <v>50</v>
      </c>
      <c r="H15" s="2" t="s">
        <v>34</v>
      </c>
      <c r="I15" s="20">
        <v>50</v>
      </c>
      <c r="J15" s="2" t="s">
        <v>34</v>
      </c>
      <c r="K15" s="20">
        <v>50</v>
      </c>
      <c r="L15" s="21" t="s">
        <v>35</v>
      </c>
      <c r="M15" s="20">
        <v>50</v>
      </c>
      <c r="N15" s="2" t="s">
        <v>36</v>
      </c>
      <c r="O15" s="20">
        <v>50</v>
      </c>
      <c r="P15" s="19" t="s">
        <v>37</v>
      </c>
    </row>
    <row r="16" spans="1:33" ht="14.25" customHeight="1">
      <c r="B16" s="19" t="s">
        <v>38</v>
      </c>
      <c r="C16" s="20">
        <v>75</v>
      </c>
      <c r="D16" s="19" t="s">
        <v>39</v>
      </c>
      <c r="E16" s="20">
        <v>75</v>
      </c>
      <c r="F16" s="2" t="s">
        <v>40</v>
      </c>
      <c r="G16" s="20">
        <v>75</v>
      </c>
      <c r="H16" s="2" t="s">
        <v>41</v>
      </c>
      <c r="I16" s="20">
        <v>75</v>
      </c>
      <c r="J16" s="2" t="s">
        <v>41</v>
      </c>
      <c r="K16" s="20">
        <v>75</v>
      </c>
      <c r="L16" s="21" t="s">
        <v>42</v>
      </c>
      <c r="M16" s="20">
        <v>75</v>
      </c>
      <c r="N16" s="2" t="s">
        <v>43</v>
      </c>
      <c r="O16" s="20">
        <v>75</v>
      </c>
      <c r="P16" s="19" t="s">
        <v>44</v>
      </c>
    </row>
    <row r="17" spans="1:16" ht="14.25" customHeight="1">
      <c r="B17" s="19" t="s">
        <v>45</v>
      </c>
      <c r="C17" s="20">
        <v>100</v>
      </c>
      <c r="D17" s="19" t="s">
        <v>46</v>
      </c>
      <c r="E17" s="20">
        <v>100</v>
      </c>
      <c r="F17" s="2" t="s">
        <v>47</v>
      </c>
      <c r="G17" s="20">
        <v>100</v>
      </c>
      <c r="H17" s="2" t="s">
        <v>48</v>
      </c>
      <c r="I17" s="20">
        <v>100</v>
      </c>
      <c r="J17" s="2" t="s">
        <v>48</v>
      </c>
      <c r="K17" s="20">
        <v>100</v>
      </c>
      <c r="L17" s="2" t="s">
        <v>49</v>
      </c>
      <c r="M17" s="20">
        <v>100</v>
      </c>
      <c r="N17" s="2" t="s">
        <v>50</v>
      </c>
      <c r="O17" s="20">
        <v>100</v>
      </c>
      <c r="P17" s="19" t="s">
        <v>51</v>
      </c>
    </row>
    <row r="18" spans="1:16" ht="14.25" customHeight="1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6" ht="14.25" customHeight="1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6" ht="14.25" customHeight="1">
      <c r="A20" s="4" t="s">
        <v>52</v>
      </c>
      <c r="B20" s="5" t="s">
        <v>2</v>
      </c>
      <c r="C20" s="5"/>
      <c r="D20" s="5" t="s">
        <v>3</v>
      </c>
      <c r="E20" s="5"/>
      <c r="F20" s="5" t="s">
        <v>4</v>
      </c>
      <c r="G20" s="5"/>
      <c r="H20" s="5" t="s">
        <v>5</v>
      </c>
      <c r="I20" s="5"/>
      <c r="J20" s="5" t="s">
        <v>6</v>
      </c>
      <c r="K20" s="5"/>
      <c r="L20" s="5" t="s">
        <v>7</v>
      </c>
      <c r="M20" s="5"/>
      <c r="N20" s="5" t="s">
        <v>8</v>
      </c>
      <c r="O20" s="5" t="s">
        <v>9</v>
      </c>
    </row>
    <row r="21" spans="1:16" ht="14.25" customHeight="1">
      <c r="A21" s="3" t="s">
        <v>53</v>
      </c>
      <c r="B21" s="2">
        <v>65</v>
      </c>
      <c r="C21" s="2"/>
      <c r="D21" s="2">
        <v>35000</v>
      </c>
      <c r="E21" s="2"/>
      <c r="F21" s="22">
        <v>0.35</v>
      </c>
      <c r="G21" s="2"/>
      <c r="H21" s="2">
        <v>6</v>
      </c>
      <c r="I21" s="2"/>
      <c r="J21" s="2">
        <v>6</v>
      </c>
      <c r="K21" s="2"/>
      <c r="L21" s="23">
        <f t="shared" ref="L21:L23" si="8">D21/B21</f>
        <v>538.46153846153845</v>
      </c>
      <c r="M21" s="2"/>
      <c r="N21" s="19" t="s">
        <v>36</v>
      </c>
      <c r="O21" s="2"/>
    </row>
    <row r="22" spans="1:16" ht="14.25" customHeight="1">
      <c r="A22" s="3" t="s">
        <v>54</v>
      </c>
      <c r="B22" s="2">
        <v>12</v>
      </c>
      <c r="C22" s="2"/>
      <c r="D22" s="2">
        <v>20000</v>
      </c>
      <c r="E22" s="2"/>
      <c r="F22" s="22">
        <v>0.7</v>
      </c>
      <c r="G22" s="2"/>
      <c r="H22" s="2">
        <v>4</v>
      </c>
      <c r="I22" s="2"/>
      <c r="J22" s="2">
        <v>5</v>
      </c>
      <c r="K22" s="2"/>
      <c r="L22" s="23">
        <f t="shared" si="8"/>
        <v>1666.6666666666667</v>
      </c>
      <c r="M22" s="2"/>
      <c r="N22" s="19" t="s">
        <v>50</v>
      </c>
      <c r="O22" s="2"/>
    </row>
    <row r="23" spans="1:16" ht="14.25" customHeight="1">
      <c r="A23" s="3" t="s">
        <v>55</v>
      </c>
      <c r="B23" s="2">
        <v>33</v>
      </c>
      <c r="C23" s="2"/>
      <c r="D23" s="2">
        <v>12000</v>
      </c>
      <c r="E23" s="2"/>
      <c r="F23" s="22">
        <v>0.5</v>
      </c>
      <c r="G23" s="2"/>
      <c r="H23" s="2">
        <v>3</v>
      </c>
      <c r="I23" s="2"/>
      <c r="J23" s="2">
        <v>1</v>
      </c>
      <c r="K23" s="2"/>
      <c r="L23" s="23">
        <f t="shared" si="8"/>
        <v>363.63636363636363</v>
      </c>
      <c r="M23" s="2"/>
      <c r="N23" s="19" t="s">
        <v>29</v>
      </c>
      <c r="O23" s="2"/>
    </row>
    <row r="24" spans="1:16" ht="14.25" customHeight="1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6" ht="14.25" customHeight="1">
      <c r="B25" s="2"/>
      <c r="C25" s="2"/>
      <c r="D25" s="2"/>
      <c r="E25" s="2"/>
      <c r="F25" s="24"/>
      <c r="G25" s="2" t="s">
        <v>56</v>
      </c>
      <c r="H25" s="2"/>
      <c r="I25" s="2"/>
      <c r="J25" s="2"/>
      <c r="K25" s="2"/>
      <c r="L25" s="2"/>
      <c r="M25" s="2"/>
      <c r="N25" s="2"/>
      <c r="O25" s="2"/>
    </row>
    <row r="26" spans="1:16" ht="14.25" customHeight="1">
      <c r="A26" s="7" t="s">
        <v>57</v>
      </c>
      <c r="B26" s="17" t="s">
        <v>22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6" ht="14.25" customHeight="1">
      <c r="A27" s="19" t="s">
        <v>29</v>
      </c>
      <c r="B27" s="21" t="s">
        <v>30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6" ht="14.25" customHeight="1">
      <c r="A28" s="19" t="s">
        <v>36</v>
      </c>
      <c r="B28" s="21" t="s">
        <v>37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6" ht="14.25" customHeight="1">
      <c r="A29" s="19" t="s">
        <v>43</v>
      </c>
      <c r="B29" s="21" t="s">
        <v>44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6" ht="14.25" customHeight="1">
      <c r="A30" s="19" t="s">
        <v>50</v>
      </c>
      <c r="B30" s="21" t="s">
        <v>58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6" ht="14.25" customHeight="1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6" ht="14.25" customHeight="1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2:15" ht="14.25" customHeight="1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2:15" ht="14.25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2:15" ht="14.25" customHeigh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2:15" ht="14.25" customHeight="1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2:15" ht="14.25" customHeight="1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2:15" ht="14.25" customHeigh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2:15" ht="14.25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2:15" ht="14.25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2:15" ht="14.2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2:15" ht="14.25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2:15" ht="14.25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2:15" ht="14.25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2:15" ht="14.25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2:15" ht="14.2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2:15" ht="14.25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2:15" ht="14.25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2:15" ht="14.25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2:15" ht="14.25" customHeight="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2:15" ht="14.25" customHeight="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2:15" ht="14.25" customHeight="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2:15" ht="14.25" customHeight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2:15" ht="14.25" customHeight="1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2:15" ht="14.25" customHeigh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2:15" ht="14.25" customHeight="1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2:15" ht="14.2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2:15" ht="14.25" customHeight="1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2:15" ht="14.25" customHeight="1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2:15" ht="14.25" customHeight="1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2:15" ht="14.25" customHeigh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2:15" ht="14.25" customHeight="1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2:15" ht="14.25" customHeight="1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2:15" ht="14.25" customHeight="1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2:15" ht="14.25" customHeight="1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2:15" ht="14.25" customHeight="1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2:15" ht="14.25" customHeigh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2:15" ht="14.25" customHeight="1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2:15" ht="14.25" customHeight="1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2:15" ht="14.25" customHeight="1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2:15" ht="14.25" customHeight="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2:15" ht="14.25" customHeight="1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2:15" ht="14.25" customHeight="1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2:15" ht="14.25" customHeight="1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2:15" ht="14.25" customHeigh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2:15" ht="14.25" customHeight="1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2:15" ht="14.25" customHeigh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2:15" ht="14.25" customHeigh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2:15" ht="14.25" customHeight="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2:15" ht="14.25" customHeigh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2:15" ht="14.25" customHeigh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2:15" ht="14.25" customHeigh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2:15" ht="14.25" customHeigh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2:15" ht="14.25" customHeigh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2:15" ht="14.25" customHeigh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2:15" ht="14.25" customHeigh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2:15" ht="14.25" customHeight="1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2:15" ht="14.25" customHeigh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2:15" ht="14.25" customHeigh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2:15" ht="14.25" customHeight="1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2:15" ht="14.25" customHeigh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2:15" ht="14.25" customHeigh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2:15" ht="14.2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2:15" ht="14.25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2:15" ht="14.2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2:15" ht="14.25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2:15" ht="14.25" customHeigh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2:15" ht="14.25" customHeight="1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2:15" ht="14.25" customHeight="1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2:15" ht="14.2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2:15" ht="14.2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2:15" ht="14.2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2:15" ht="14.2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2:15" ht="14.2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2:15" ht="14.2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2:15" ht="14.2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2:15" ht="14.2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2:15" ht="14.2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2:15" ht="14.2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2:15" ht="14.2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2:15" ht="14.2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2:15" ht="14.2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2:15" ht="14.2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2:15" ht="14.2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2:15" ht="14.2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2:15" ht="14.2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2:15" ht="14.2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2:15" ht="14.2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2:15" ht="14.2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2:15" ht="14.2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2:15" ht="14.2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2:15" ht="14.2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2:15" ht="14.2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2:15" ht="14.2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2:15" ht="14.2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2:15" ht="14.2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2:15" ht="14.2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2:15" ht="14.2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2:15" ht="14.2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2:15" ht="14.2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2:15" ht="14.2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2:15" ht="14.2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2:15" ht="14.2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2:15" ht="14.2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2:15" ht="14.2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2:15" ht="14.2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2:15" ht="14.2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2:15" ht="14.2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2:15" ht="14.2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2:15" ht="14.2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2:15" ht="14.2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2:15" ht="14.2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2:15" ht="14.2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2:15" ht="14.2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2:15" ht="14.2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2:15" ht="14.2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2:15" ht="14.2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2:15" ht="14.2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2:15" ht="14.2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2:15" ht="14.2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2:15" ht="14.2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2:15" ht="14.2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2:15" ht="14.2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2:15" ht="14.2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2:15" ht="14.2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2:15" ht="14.2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2:15" ht="14.2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2:15" ht="14.2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2:15" ht="14.2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2:15" ht="14.2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2:15" ht="14.2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2:15" ht="14.2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2:15" ht="14.2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2:15" ht="14.2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2:15" ht="14.2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2:15" ht="14.2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2:15" ht="14.2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2:15" ht="14.2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2:15" ht="14.2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2:15" ht="14.2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2:15" ht="14.2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2:15" ht="14.2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2:15" ht="14.2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2:15" ht="14.2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2:15" ht="14.2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2:15" ht="14.2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2:15" ht="14.2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2:15" ht="14.2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2:15" ht="14.2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2:15" ht="14.2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2:15" ht="14.2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2:15" ht="14.2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2:15" ht="14.2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2:15" ht="14.2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2:15" ht="14.2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2:15" ht="14.2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2:15" ht="14.2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2:15" ht="14.2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2:15" ht="14.2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2:15" ht="14.2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2:15" ht="14.2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2:15" ht="14.2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2:15" ht="14.2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2:15" ht="14.2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2:15" ht="14.2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2:15" ht="14.2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2:15" ht="14.2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2:15" ht="14.2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2:15" ht="14.2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2:15" ht="14.2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2:15" ht="14.2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2:15" ht="14.2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2:15" ht="14.2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2:15" ht="14.2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2:15" ht="14.2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2:15" ht="14.2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2:15" ht="14.2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2:15" ht="14.2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2:15" ht="14.2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2:15" ht="14.2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2:15" ht="14.2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2:15" ht="14.2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2:15" ht="14.2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2:15" ht="14.2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2:15" ht="14.2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2:15" ht="14.2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2:15" ht="14.2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2:15" ht="14.2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2:15" ht="14.2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2:15" ht="14.2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2:15" ht="14.2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2:15" ht="14.2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2:15" ht="14.2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2:15" ht="14.2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2:15" ht="14.2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2:15" ht="14.2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2:15" ht="14.2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2:15" ht="14.2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2:15" ht="14.2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2:15" ht="14.25" customHeight="1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2:15" ht="14.25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2:15" ht="14.25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2:15" ht="14.25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2:15" ht="14.25" customHeight="1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2:15" ht="14.25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2:15" ht="14.2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2:15" ht="14.2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2:15" ht="14.2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2:15" ht="14.25" customHeight="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2:15" ht="14.25" customHeight="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2:15" ht="14.25" customHeight="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2:15" ht="14.25" customHeight="1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2:15" ht="14.25" customHeight="1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2:15" ht="14.25" customHeight="1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2:15" ht="14.25" customHeight="1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2:15" ht="14.25" customHeight="1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2:15" ht="14.25" customHeight="1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2:15" ht="14.25" customHeight="1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2:15" ht="14.25" customHeight="1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2:15" ht="14.25" customHeight="1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2:15" ht="14.25" customHeight="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2:15" ht="14.25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2:15" ht="14.2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2:15" ht="14.2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2:15" ht="14.2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2:15" ht="14.2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2:15" ht="14.2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2:15" ht="14.2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2:15" ht="14.2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2:15" ht="14.2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2:15" ht="14.2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2:15" ht="14.2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2:15" ht="14.2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2:15" ht="14.2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2:15" ht="14.2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2:15" ht="14.2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2:15" ht="14.2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2:15" ht="14.2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2:15" ht="14.2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2:15" ht="14.2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2:15" ht="14.2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2:15" ht="14.2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2:15" ht="14.2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2:15" ht="14.2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2:15" ht="14.2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2:15" ht="14.2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2:15" ht="14.2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2:15" ht="14.2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2:15" ht="14.2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2:15" ht="14.2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2:15" ht="14.2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2:15" ht="14.2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2:15" ht="14.2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2:15" ht="14.2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2:15" ht="14.2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2:15" ht="14.2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2:15" ht="14.2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2:15" ht="14.2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2:15" ht="14.2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2:15" ht="14.2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2:15" ht="14.2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2:15" ht="14.2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2:15" ht="14.2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2:15" ht="14.2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2:15" ht="14.2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2:15" ht="14.2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2:15" ht="14.2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2:15" ht="14.2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2:15" ht="14.2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2:15" ht="14.2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2:15" ht="14.2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2:15" ht="14.2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2:15" ht="14.2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2:15" ht="14.2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2:15" ht="14.2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2:15" ht="14.2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2:15" ht="14.2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2:15" ht="14.2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2:15" ht="14.2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2:15" ht="14.2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2:15" ht="14.2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2:15" ht="14.25" customHeight="1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2:15" ht="14.25" customHeight="1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2:15" ht="14.25" customHeight="1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2:15" ht="14.25" customHeight="1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2:15" ht="14.25" customHeight="1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2:15" ht="14.25" customHeight="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2:15" ht="14.25" customHeight="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2:15" ht="14.25" customHeight="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2:15" ht="14.2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2:15" ht="14.2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2:15" ht="14.2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2:15" ht="14.25" customHeight="1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2:15" ht="14.25" customHeight="1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2:15" ht="14.25" customHeight="1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2:15" ht="14.25" customHeight="1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2:15" ht="14.25" customHeight="1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2:15" ht="14.25" customHeight="1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2:15" ht="14.25" customHeight="1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2:15" ht="14.25" customHeight="1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2:15" ht="14.25" customHeight="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2:15" ht="14.25" customHeight="1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2:15" ht="14.25" customHeight="1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2:15" ht="14.25" customHeight="1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2:15" ht="14.25" customHeight="1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2:15" ht="14.25" customHeight="1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2:15" ht="14.25" customHeight="1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2:15" ht="14.25" customHeight="1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2:15" ht="14.25" customHeight="1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2:15" ht="14.25" customHeight="1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2:15" ht="14.25" customHeight="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2:15" ht="14.25" customHeight="1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2:15" ht="14.25" customHeigh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2:15" ht="14.25" customHeight="1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2:15" ht="14.25" customHeigh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2:15" ht="14.25" customHeight="1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2:15" ht="14.25" customHeight="1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2:15" ht="14.25" customHeight="1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2:15" ht="14.25" customHeight="1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2:15" ht="14.25" customHeight="1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2:15" ht="14.25" customHeight="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2:15" ht="14.25" customHeight="1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2:15" ht="14.25" customHeight="1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2:15" ht="14.2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2:15" ht="14.2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2:15" ht="14.2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2:15" ht="14.2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2:15" ht="14.25" customHeight="1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2:15" ht="14.25" customHeight="1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2:15" ht="14.25" customHeight="1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2:15" ht="14.25" customHeight="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2:15" ht="14.25" customHeight="1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2:15" ht="14.25" customHeight="1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2:15" ht="14.25" customHeight="1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2:15" ht="14.25" customHeight="1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2:15" ht="14.25" customHeight="1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2:15" ht="14.25" customHeight="1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2:15" ht="14.25" customHeight="1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2:15" ht="14.25" customHeight="1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2:15" ht="14.25" customHeight="1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2:15" ht="14.25" customHeight="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2:15" ht="14.25" customHeight="1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2:15" ht="14.25" customHeight="1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2:15" ht="14.25" customHeight="1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2:15" ht="14.25" customHeight="1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2:15" ht="14.25" customHeight="1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2:15" ht="14.25" customHeight="1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2:15" ht="14.25" customHeight="1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2:15" ht="14.25" customHeight="1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2:15" ht="14.25" customHeight="1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2:15" ht="14.25" customHeight="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2:15" ht="14.25" customHeight="1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2:15" ht="14.25" customHeight="1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2:15" ht="14.2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2:15" ht="14.25" customHeight="1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2:15" ht="14.25" customHeight="1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2:15" ht="14.25" customHeight="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2:15" ht="14.25" customHeight="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2:15" ht="14.25" customHeight="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2:15" ht="14.25" customHeight="1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2:15" ht="14.25" customHeight="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2:15" ht="14.25" customHeight="1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2:15" ht="14.25" customHeight="1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2:15" ht="14.25" customHeight="1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2:15" ht="14.2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2:15" ht="14.2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2:15" ht="14.2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2:15" ht="14.25" customHeight="1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2:15" ht="14.25" customHeight="1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2:15" ht="14.25" customHeight="1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2:15" ht="14.2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2:15" ht="14.25" customHeight="1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2:15" ht="14.25" customHeight="1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2:15" ht="14.2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2:15" ht="14.25" customHeight="1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2:15" ht="14.25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2:15" ht="14.25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2:15" ht="14.25" customHeigh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2:15" ht="14.25" customHeight="1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2:15" ht="14.25" customHeight="1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2:15" ht="14.25" customHeight="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2:15" ht="14.25" customHeight="1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2:15" ht="14.25" customHeight="1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2:15" ht="14.25" customHeight="1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2:15" ht="14.25" customHeight="1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2:15" ht="14.25" customHeight="1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2:15" ht="14.25" customHeight="1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2:15" ht="14.25" customHeight="1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2:15" ht="14.2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2:15" ht="14.2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2:15" ht="14.25" customHeight="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2:15" ht="14.25" customHeight="1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2:15" ht="14.25" customHeight="1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2:15" ht="14.25" customHeight="1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2:15" ht="14.25" customHeight="1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2:15" ht="14.25" customHeight="1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2:15" ht="14.25" customHeight="1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2:15" ht="14.25" customHeight="1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2:15" ht="14.25" customHeight="1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2:15" ht="14.25" customHeight="1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2:15" ht="14.25" customHeight="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2:15" ht="14.25" customHeight="1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2:15" ht="14.25" customHeight="1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2:15" ht="14.25" customHeight="1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2:15" ht="14.25" customHeight="1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2:15" ht="14.25" customHeight="1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2:15" ht="14.25" customHeight="1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2:15" ht="14.25" customHeight="1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2:15" ht="14.25" customHeight="1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2:15" ht="14.25" customHeight="1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2:15" ht="14.25" customHeight="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2:15" ht="14.25" customHeight="1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2:15" ht="14.25" customHeight="1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2:15" ht="14.25" customHeigh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2:15" ht="14.25" customHeight="1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2:15" ht="14.25" customHeight="1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2:15" ht="14.25" customHeight="1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2:15" ht="14.25" customHeight="1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2:15" ht="14.25" customHeight="1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2:15" ht="14.25" customHeight="1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2:15" ht="14.25" customHeight="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2:15" ht="14.25" customHeight="1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2:15" ht="14.25" customHeight="1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2:15" ht="14.25" customHeight="1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2:15" ht="14.2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2:15" ht="14.2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2:15" ht="14.25" customHeight="1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2:15" ht="14.25" customHeight="1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2:15" ht="14.25" customHeight="1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2:15" ht="14.25" customHeight="1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2:15" ht="14.25" customHeight="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2:15" ht="14.25" customHeigh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2:15" ht="14.25" customHeight="1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2:15" ht="14.25" customHeigh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2:15" ht="14.25" customHeight="1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2:15" ht="14.25" customHeight="1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2:15" ht="14.25" customHeight="1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2:15" ht="14.25" customHeight="1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2:15" ht="14.25" customHeight="1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2:15" ht="14.25" customHeight="1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2:15" ht="14.2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2:15" ht="14.25" customHeight="1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2:15" ht="14.2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2:15" ht="14.2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2:15" ht="14.2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2:15" ht="14.2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2:15" ht="14.25" customHeight="1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2:15" ht="14.25" customHeight="1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2:15" ht="14.25" customHeight="1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2:15" ht="14.2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2:15" ht="14.2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2:15" ht="14.2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2:15" ht="14.2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2:15" ht="14.25" customHeight="1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2:15" ht="14.25" customHeight="1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2:15" ht="14.25" customHeight="1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2:15" ht="14.25" customHeight="1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2:15" ht="14.25" customHeight="1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2:15" ht="14.25" customHeight="1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2:15" ht="14.25" customHeight="1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2:15" ht="14.25" customHeigh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2:15" ht="14.25" customHeight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2:15" ht="14.2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2:15" ht="14.2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2:15" ht="14.2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2:15" ht="14.2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2:15" ht="14.2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2:15" ht="14.2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2:15" ht="14.2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2:15" ht="14.2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2:15" ht="14.2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2:15" ht="14.2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2:15" ht="14.2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2:15" ht="14.2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2:15" ht="14.2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2:15" ht="14.2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2:15" ht="14.2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2:15" ht="14.2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2:15" ht="14.2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2:15" ht="14.2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2:15" ht="14.2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2:15" ht="14.2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2:15" ht="14.25" customHeigh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2:15" ht="14.25" customHeight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2:15" ht="14.2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2:15" ht="14.2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2:15" ht="14.2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2:15" ht="14.2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2:15" ht="14.2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2:15" ht="14.2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2:15" ht="14.2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2:15" ht="14.2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2:15" ht="14.2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2:15" ht="14.2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2:15" ht="14.2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2:15" ht="14.2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2:15" ht="14.2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2:15" ht="14.2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2:15" ht="14.2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2:15" ht="14.2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2:15" ht="14.2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2:15" ht="14.2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2:15" ht="14.2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2:15" ht="14.2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2:15" ht="14.25" customHeigh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2:15" ht="14.25" customHeight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2:15" ht="14.2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2:15" ht="14.2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2:15" ht="14.2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2:15" ht="14.2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2:15" ht="14.2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2:15" ht="14.2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2:15" ht="14.2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2:15" ht="14.2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2:15" ht="14.2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2:15" ht="14.2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2:15" ht="14.2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2:15" ht="14.2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2:15" ht="14.2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2:15" ht="14.2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2:15" ht="14.2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2:15" ht="14.2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2:15" ht="14.2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2:15" ht="14.2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2:15" ht="14.2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2:15" ht="14.2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2:15" ht="14.25" customHeigh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2:15" ht="14.25" customHeight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2:15" ht="14.2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2:15" ht="14.2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2:15" ht="14.2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2:15" ht="14.2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2:15" ht="14.2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2:15" ht="14.2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2:15" ht="14.2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2:15" ht="14.2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2:15" ht="14.2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2:15" ht="14.2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2:15" ht="14.2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2:15" ht="14.2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2:15" ht="14.2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2:15" ht="14.2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2:15" ht="14.2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2:15" ht="14.2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2:15" ht="14.2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2:15" ht="14.2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2:15" ht="14.2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2:15" ht="14.2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2:15" ht="14.2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2:15" ht="14.2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2:15" ht="14.2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2:15" ht="14.2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2:15" ht="14.2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2:15" ht="14.2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2:15" ht="14.2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2:15" ht="14.2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2:15" ht="14.25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2:15" ht="14.2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2:15" ht="14.2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2:15" ht="14.2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2:15" ht="14.2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2:15" ht="14.2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2:15" ht="14.2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2:15" ht="14.2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2:15" ht="14.2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2:15" ht="14.2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2:15" ht="14.2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2:15" ht="14.2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2:15" ht="14.2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2:15" ht="14.2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2:15" ht="14.2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2:15" ht="14.2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2:15" ht="14.2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2:15" ht="14.2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2:15" ht="14.2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2:15" ht="14.2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2:15" ht="14.2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2:15" ht="14.2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2:15" ht="14.2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2:15" ht="14.2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2:15" ht="14.2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2:15" ht="14.2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2:15" ht="14.2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2:15" ht="14.2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2:15" ht="14.2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2:15" ht="14.2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2:15" ht="14.2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2:15" ht="14.2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2:15" ht="14.2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2:15" ht="14.2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2:15" ht="14.2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2:15" ht="14.2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2:15" ht="14.2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2:15" ht="14.2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2:15" ht="14.2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2:15" ht="14.2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2:15" ht="14.2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2:15" ht="14.2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2:15" ht="14.2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2:15" ht="14.2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2:15" ht="14.25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2:15" ht="14.2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2:15" ht="14.2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2:15" ht="14.2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2:15" ht="14.2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2:15" ht="14.2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2:15" ht="14.2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2:15" ht="14.2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2:15" ht="14.2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2:15" ht="14.2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2:15" ht="14.2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2:15" ht="14.2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2:15" ht="14.2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2:15" ht="14.2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2:15" ht="14.2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2:15" ht="14.2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2:15" ht="14.2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2:15" ht="14.2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2:15" ht="14.2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2:15" ht="14.2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2:15" ht="14.2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2:15" ht="14.2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2:15" ht="14.25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2:15" ht="14.2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2:15" ht="14.25" customHeight="1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2:15" ht="14.25" customHeight="1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2:15" ht="14.25" customHeight="1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2:15" ht="14.25" customHeight="1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2:15" ht="14.25" customHeight="1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2:15" ht="14.25" customHeight="1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2:15" ht="14.25" customHeight="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2:15" ht="14.25" customHeight="1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2:15" ht="14.25" customHeight="1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2:15" ht="14.25" customHeight="1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2:15" ht="14.25" customHeight="1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2:15" ht="14.25" customHeight="1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2:15" ht="14.25" customHeight="1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2:15" ht="14.25" customHeight="1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2:15" ht="14.25" customHeight="1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2:15" ht="14.25" customHeight="1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2:15" ht="14.25" customHeight="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2:15" ht="14.25" customHeight="1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2:15" ht="14.25" customHeight="1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2:15" ht="14.25" customHeight="1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2:15" ht="14.25" customHeight="1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2:15" ht="14.25" customHeight="1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2:15" ht="14.25" customHeight="1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2:15" ht="14.25" customHeight="1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2:15" ht="14.25" customHeight="1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2:15" ht="14.25" customHeight="1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2:15" ht="14.25" customHeight="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2:15" ht="14.25" customHeight="1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2:15" ht="14.25" customHeight="1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2:15" ht="14.25" customHeight="1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2:15" ht="14.25" customHeight="1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2:15" ht="14.25" customHeight="1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2:15" ht="14.25" customHeight="1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2:15" ht="14.25" customHeigh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2:15" ht="14.25" customHeight="1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2:15" ht="14.25" customHeight="1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2:15" ht="14.25" customHeight="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2:15" ht="14.25" customHeight="1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2:15" ht="14.25" customHeight="1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2:15" ht="14.25" customHeight="1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2:15" ht="14.25" customHeight="1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2:15" ht="14.25" customHeight="1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2:15" ht="14.25" customHeight="1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2:15" ht="14.25" customHeight="1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2:15" ht="14.2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2:15" ht="14.2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2:15" ht="14.25" customHeight="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2:15" ht="14.25" customHeigh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2:15" ht="14.25" customHeight="1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2:15" ht="14.25" customHeight="1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2:15" ht="14.25" customHeight="1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2:15" ht="14.25" customHeight="1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2:15" ht="14.25" customHeight="1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2:15" ht="14.25" customHeight="1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2:15" ht="14.25" customHeight="1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2:15" ht="14.25" customHeight="1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2:15" ht="14.2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2:15" ht="14.2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2:15" ht="14.2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2:15" ht="14.2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2:15" ht="14.2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2:15" ht="14.2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2:15" ht="14.2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2:15" ht="14.2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2:15" ht="14.2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2:15" ht="14.2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2:15" ht="14.2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2:15" ht="14.2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2:15" ht="14.2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2:15" ht="14.2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2:15" ht="14.2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2:15" ht="14.2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2:15" ht="14.2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2:15" ht="14.2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2:15" ht="14.2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2:15" ht="14.2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2:15" ht="14.2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2:15" ht="14.2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2:15" ht="14.2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2:15" ht="14.2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2:15" ht="14.2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2:15" ht="14.2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2:15" ht="14.2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2:15" ht="14.2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2:15" ht="14.2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2:15" ht="14.2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2:15" ht="14.2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2:15" ht="14.2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2:15" ht="14.2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2:15" ht="14.2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2:15" ht="14.2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2:15" ht="14.2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2:15" ht="14.2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2:15" ht="14.2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2:15" ht="14.25" customHeigh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2:15" ht="14.25" customHeight="1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2:15" ht="14.25" customHeight="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2:15" ht="14.25" customHeight="1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2:15" ht="14.25" customHeight="1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2:15" ht="14.25" customHeight="1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2:15" ht="14.25" customHeight="1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2:15" ht="14.25" customHeight="1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2:15" ht="14.25" customHeight="1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2:15" ht="14.25" customHeight="1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2:15" ht="14.25" customHeight="1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2:15" ht="14.2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2:15" ht="14.2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2:15" ht="14.25" customHeight="1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2:15" ht="14.25" customHeight="1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2:15" ht="14.25" customHeight="1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2:15" ht="14.25" customHeight="1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2:15" ht="14.25" customHeight="1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2:15" ht="14.25" customHeight="1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2:15" ht="14.25" customHeight="1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2:15" ht="14.25" customHeight="1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2:15" ht="14.25" customHeight="1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2:15" ht="14.25" customHeight="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2:15" ht="14.25" customHeight="1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2:15" ht="14.25" customHeight="1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2:15" ht="14.25" customHeight="1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2:15" ht="14.25" customHeight="1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2:15" ht="14.25" customHeight="1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2:15" ht="14.25" customHeight="1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2:15" ht="14.25" customHeight="1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2:15" ht="14.25" customHeight="1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2:15" ht="14.2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2:15" ht="14.25" customHeight="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2:15" ht="14.25" customHeight="1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2:15" ht="14.25" customHeight="1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2:15" ht="14.25" customHeight="1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2:15" ht="14.25" customHeight="1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2:15" ht="14.25" customHeight="1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2:15" ht="14.25" customHeight="1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2:15" ht="14.25" customHeight="1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2:15" ht="14.25" customHeight="1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2:15" ht="14.25" customHeight="1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2:15" ht="14.2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2:15" ht="14.2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2:15" ht="14.2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2:15" ht="14.25" customHeight="1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2:15" ht="14.25" customHeight="1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2:15" ht="14.25" customHeight="1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2:15" ht="14.25" customHeight="1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2:15" ht="14.25" customHeight="1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2:15" ht="14.25" customHeight="1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2:15" ht="14.25" customHeight="1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2:15" ht="14.25" customHeight="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2:15" ht="14.2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2:15" ht="14.2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2:15" ht="14.2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2:15" ht="14.2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2:15" ht="14.25" customHeight="1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2:15" ht="14.25" customHeight="1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2:15" ht="14.25" customHeight="1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2:15" ht="14.25" customHeight="1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2:15" ht="14.25" customHeight="1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2:15" ht="14.25" customHeight="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2:15" ht="14.25" customHeight="1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2:15" ht="14.25" customHeight="1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2:15" ht="14.25" customHeight="1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2:15" ht="14.25" customHeight="1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2:15" ht="14.25" customHeight="1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2:15" ht="14.25" customHeight="1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2:15" ht="14.25" customHeight="1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2:15" ht="14.25" customHeight="1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2:15" ht="14.25" customHeight="1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2:15" ht="14.25" customHeight="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2:15" ht="14.25" customHeight="1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2:15" ht="14.25" customHeight="1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2:15" ht="14.25" customHeight="1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2:15" ht="14.25" customHeight="1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2:15" ht="14.25" customHeight="1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2:15" ht="14.25" customHeight="1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2:15" ht="14.25" customHeigh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2:15" ht="14.25" customHeight="1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2:15" ht="14.25" customHeight="1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2:15" ht="14.25" customHeight="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2:15" ht="14.25" customHeight="1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2:15" ht="14.25" customHeight="1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2:15" ht="14.25" customHeight="1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2:15" ht="14.25" customHeight="1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2:15" ht="14.25" customHeight="1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2:15" ht="14.25" customHeight="1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2:15" ht="14.25" customHeight="1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2:15" ht="14.2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2:15" ht="14.2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2:15" ht="14.2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2:15" ht="14.2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2:15" ht="14.2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2:15" ht="14.2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2:15" ht="14.2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2:15" ht="14.2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2:15" ht="14.2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2:15" ht="14.2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2:15" ht="14.2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2:15" ht="14.2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2:15" ht="14.2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2:15" ht="14.2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2:15" ht="14.2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2:15" ht="14.2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2:15" ht="14.2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2:15" ht="14.2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2:15" ht="14.2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2:15" ht="14.2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2:15" ht="14.2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2:15" ht="14.2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2:15" ht="14.2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2:15" ht="14.2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2:15" ht="14.2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2:15" ht="14.2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2:15" ht="14.2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2:15" ht="14.2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2:15" ht="14.2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2:15" ht="14.2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2:15" ht="14.2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2:15" ht="14.2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2:15" ht="14.2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2:15" ht="14.2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2:15" ht="14.2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2:15" ht="14.2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2:15" ht="14.25" customHeight="1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2:15" ht="14.25" customHeight="1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2:15" ht="14.25" customHeight="1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2:15" ht="14.25" customHeight="1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2:15" ht="14.25" customHeight="1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2:15" ht="14.25" customHeight="1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2:15" ht="14.25" customHeight="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2:15" ht="14.25" customHeight="1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2:15" ht="14.25" customHeight="1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2:15" ht="14.25" customHeight="1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2:15" ht="14.25" customHeight="1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2:15" ht="14.25" customHeight="1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2:15" ht="14.25" customHeight="1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2:15" ht="14.25" customHeight="1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2:15" ht="14.25" customHeight="1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2:15" ht="14.25" customHeight="1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2:15" ht="14.25" customHeight="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2:15" ht="14.25" customHeight="1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2:15" ht="14.25" customHeight="1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2:15" ht="14.25" customHeight="1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2:15" ht="14.25" customHeight="1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2:15" ht="14.25" customHeight="1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2:15" ht="14.25" customHeight="1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2:15" ht="14.25" customHeight="1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2:15" ht="14.25" customHeight="1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2:15" ht="14.25" customHeight="1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2:15" ht="14.25" customHeigh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2:15" ht="14.25" customHeight="1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2:15" ht="14.25" customHeight="1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2:15" ht="14.25" customHeight="1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2:15" ht="14.25" customHeight="1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2:15" ht="14.25" customHeight="1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2:15" ht="14.25" customHeight="1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2:15" ht="14.25" customHeight="1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2:15" ht="14.25" customHeight="1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2:15" ht="14.25" customHeight="1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2:15" ht="14.25" customHeight="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2:15" ht="14.25" customHeight="1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2:15" ht="14.25" customHeight="1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2:15" ht="14.25" customHeight="1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2:15" ht="14.25" customHeight="1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2:15" ht="14.25" customHeight="1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2:15" ht="14.25" customHeight="1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2:15" ht="14.25" customHeight="1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2:15" ht="14.25" customHeight="1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2:15" ht="14.25" customHeight="1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2:15" ht="14.25" customHeight="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2:15" ht="14.25" customHeight="1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2:15" ht="14.25" customHeight="1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2:15" ht="14.25" customHeight="1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2:15" ht="14.25" customHeight="1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2:15" ht="14.25" customHeight="1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2:15" ht="14.25" customHeight="1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2:15" ht="14.25" customHeight="1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2:15" ht="14.25" customHeight="1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2:15" ht="14.25" customHeight="1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2:15" ht="14.25" customHeight="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2:15" ht="14.2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2:15" ht="14.2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2:15" ht="14.2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2:15" ht="14.2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2:15" ht="14.2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2:15" ht="14.2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2:15" ht="14.2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2:15" ht="14.2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2:15" ht="14.2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2:15" ht="14.2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2:15" ht="14.2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2:15" ht="14.2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2:15" ht="14.2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2:15" ht="14.2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2:15" ht="14.2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2:15" ht="14.2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2:15" ht="14.2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2:15" ht="14.2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2:15" ht="14.2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2:15" ht="14.2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2:15" ht="14.2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2:15" ht="14.2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2:15" ht="14.2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2:15" ht="14.2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2:15" ht="14.2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2:15" ht="14.2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2:15" ht="14.2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2:15" ht="14.2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2:15" ht="14.2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2:15" ht="14.2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2:15" ht="14.2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2:15" ht="14.2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2:15" ht="14.2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2:15" ht="14.2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2:15" ht="14.2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2:15" ht="14.2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2:15" ht="14.2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2:15" ht="14.2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2:15" ht="14.2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2:15" ht="14.2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2:15" ht="14.2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2:15" ht="14.2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2:15" ht="14.2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2:15" ht="14.2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2:15" ht="14.2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2:15" ht="14.2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2:15" ht="14.2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2:15" ht="14.2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2:15" ht="14.2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2:15" ht="14.2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2:15" ht="14.2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2:15" ht="14.2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2:15" ht="14.2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2:15" ht="14.2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2:15" ht="14.2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2:15" ht="14.2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2:15" ht="14.2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2:15" ht="14.2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2:15" ht="14.2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2:15" ht="14.2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2:15" ht="14.2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2:15" ht="14.2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3"/>
  <sheetViews>
    <sheetView workbookViewId="0"/>
  </sheetViews>
  <sheetFormatPr defaultColWidth="14.42578125" defaultRowHeight="15" customHeight="1"/>
  <sheetData>
    <row r="1" spans="1:16" ht="1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>
      <c r="A2" s="26"/>
      <c r="B2" s="2">
        <v>15</v>
      </c>
      <c r="C2" s="2"/>
      <c r="D2" s="2">
        <v>15</v>
      </c>
      <c r="E2" s="2"/>
      <c r="F2" s="2">
        <v>5</v>
      </c>
      <c r="G2" s="2"/>
      <c r="H2" s="2">
        <v>5</v>
      </c>
      <c r="I2" s="2"/>
      <c r="J2" s="2">
        <v>5</v>
      </c>
      <c r="K2" s="2"/>
      <c r="L2" s="2">
        <v>25</v>
      </c>
      <c r="M2" s="2"/>
      <c r="N2" s="2">
        <v>30</v>
      </c>
      <c r="O2" s="2"/>
      <c r="P2" s="27">
        <f>SUM(B2:N2)</f>
        <v>100</v>
      </c>
    </row>
    <row r="3" spans="1:16">
      <c r="A3" s="28" t="s">
        <v>1</v>
      </c>
      <c r="B3" s="5" t="s">
        <v>2</v>
      </c>
      <c r="C3" s="5"/>
      <c r="D3" s="5" t="s">
        <v>3</v>
      </c>
      <c r="E3" s="5"/>
      <c r="F3" s="5" t="s">
        <v>4</v>
      </c>
      <c r="G3" s="5"/>
      <c r="H3" s="5" t="s">
        <v>5</v>
      </c>
      <c r="I3" s="5"/>
      <c r="J3" s="5" t="s">
        <v>6</v>
      </c>
      <c r="K3" s="5"/>
      <c r="L3" s="5" t="s">
        <v>7</v>
      </c>
      <c r="M3" s="5"/>
      <c r="N3" s="5" t="s">
        <v>8</v>
      </c>
      <c r="O3" s="5" t="s">
        <v>9</v>
      </c>
      <c r="P3" s="29"/>
    </row>
    <row r="4" spans="1:16">
      <c r="A4" s="30" t="s">
        <v>10</v>
      </c>
      <c r="B4" s="9" t="s">
        <v>11</v>
      </c>
      <c r="C4" s="9"/>
      <c r="D4" s="9" t="s">
        <v>12</v>
      </c>
      <c r="E4" s="9"/>
      <c r="F4" s="9" t="s">
        <v>13</v>
      </c>
      <c r="G4" s="9"/>
      <c r="H4" s="9" t="s">
        <v>14</v>
      </c>
      <c r="I4" s="9"/>
      <c r="J4" s="9" t="s">
        <v>15</v>
      </c>
      <c r="K4" s="9"/>
      <c r="L4" s="9" t="s">
        <v>12</v>
      </c>
      <c r="M4" s="30"/>
      <c r="N4" s="30" t="s">
        <v>16</v>
      </c>
      <c r="O4" s="30"/>
      <c r="P4" s="29"/>
    </row>
    <row r="5" spans="1:16">
      <c r="A5" s="30" t="s">
        <v>17</v>
      </c>
      <c r="B5" s="11">
        <f>B2/$P$2</f>
        <v>0.15</v>
      </c>
      <c r="C5" s="11"/>
      <c r="D5" s="11">
        <f>D2/$P$2</f>
        <v>0.15</v>
      </c>
      <c r="E5" s="11"/>
      <c r="F5" s="11">
        <f>F2/$P$2</f>
        <v>0.05</v>
      </c>
      <c r="G5" s="11"/>
      <c r="H5" s="11">
        <f>H2/$P$2</f>
        <v>0.05</v>
      </c>
      <c r="I5" s="11"/>
      <c r="J5" s="11">
        <f>J2/$P$2</f>
        <v>0.05</v>
      </c>
      <c r="K5" s="11"/>
      <c r="L5" s="11">
        <f>L2/$P$2</f>
        <v>0.25</v>
      </c>
      <c r="M5" s="11"/>
      <c r="N5" s="11">
        <f>N2/$P$2</f>
        <v>0.3</v>
      </c>
      <c r="O5" s="11"/>
      <c r="P5" s="12">
        <f>P2/$P$2</f>
        <v>1</v>
      </c>
    </row>
    <row r="6" spans="1:16">
      <c r="A6" s="31" t="s">
        <v>19</v>
      </c>
      <c r="B6" s="14">
        <f t="shared" ref="B6:B8" si="0">(IF(B21&gt;=50,"100",IF(B21&gt;=24,"75",IF(B21&gt;=5,"50",25))))*$B$5</f>
        <v>15</v>
      </c>
      <c r="C6" s="14"/>
      <c r="D6" s="14">
        <f t="shared" ref="D6:D8" si="1">(IF(D21&gt;=30000,"100",IF(D21&gt;=7500,"75",IF(D21&gt;=1500,"50",25))))*$D$5</f>
        <v>15</v>
      </c>
      <c r="E6" s="14"/>
      <c r="F6" s="14">
        <f t="shared" ref="F6:F8" si="2">(IF(F21&gt;76%,"100",IF(F21&gt;=51%,"75",IF(F21&gt;=26%,"50",25))))*$F$5</f>
        <v>2.5</v>
      </c>
      <c r="G6" s="14"/>
      <c r="H6" s="14">
        <f t="shared" ref="H6:H8" si="3">(IF(H21&gt;5,"100",IF(H21&gt;=4,"75",IF(H21&gt;=2,"50",25))))*$H$5</f>
        <v>5</v>
      </c>
      <c r="I6" s="14"/>
      <c r="J6" s="14">
        <f t="shared" ref="J6:J8" si="4">(IF(J21&gt;5,"100",IF(J21&gt;=4,"75",IF(J21&gt;=2,"50",25))))*$J$5</f>
        <v>5</v>
      </c>
      <c r="K6" s="14"/>
      <c r="L6" s="14" t="str">
        <f t="shared" ref="L6:L8" si="5">(IF(L21&gt;1500,"100",IF(L21&gt;=1001,"75",IF(L21&gt;=501,"50",25))))</f>
        <v>50</v>
      </c>
      <c r="M6" s="14"/>
      <c r="N6" s="14" t="s">
        <v>59</v>
      </c>
      <c r="O6" s="32">
        <f t="shared" ref="O6:O8" si="6">SUM(B6:N6)</f>
        <v>42.5</v>
      </c>
      <c r="P6" s="33" t="str">
        <f t="shared" ref="P6:P8" si="7">IF($O6&lt;=25, $N$14,
IF(AND($O6&gt;25, $O6&lt;=50), $N$15,
IF(AND($O6&gt;50, $O6&lt;=75), $N$16,
IF($O6&gt;75, $N$17))))</f>
        <v>Silver Group</v>
      </c>
    </row>
    <row r="7" spans="1:16">
      <c r="A7" s="31" t="s">
        <v>20</v>
      </c>
      <c r="B7" s="14">
        <f t="shared" si="0"/>
        <v>7.5</v>
      </c>
      <c r="C7" s="14"/>
      <c r="D7" s="14">
        <f t="shared" si="1"/>
        <v>11.25</v>
      </c>
      <c r="E7" s="14"/>
      <c r="F7" s="14">
        <f t="shared" si="2"/>
        <v>3.75</v>
      </c>
      <c r="G7" s="14"/>
      <c r="H7" s="14">
        <f t="shared" si="3"/>
        <v>3.75</v>
      </c>
      <c r="I7" s="14"/>
      <c r="J7" s="14">
        <f t="shared" si="4"/>
        <v>3.75</v>
      </c>
      <c r="K7" s="14"/>
      <c r="L7" s="14" t="str">
        <f t="shared" si="5"/>
        <v>100</v>
      </c>
      <c r="M7" s="14"/>
      <c r="N7" s="14">
        <f>100*30%</f>
        <v>30</v>
      </c>
      <c r="O7" s="34">
        <f t="shared" si="6"/>
        <v>60</v>
      </c>
      <c r="P7" s="33" t="str">
        <f t="shared" si="7"/>
        <v>Gold group</v>
      </c>
    </row>
    <row r="8" spans="1:16">
      <c r="A8" s="31" t="s">
        <v>21</v>
      </c>
      <c r="B8" s="14">
        <f t="shared" si="0"/>
        <v>11.25</v>
      </c>
      <c r="C8" s="14"/>
      <c r="D8" s="14">
        <f t="shared" si="1"/>
        <v>11.25</v>
      </c>
      <c r="E8" s="14"/>
      <c r="F8" s="14">
        <f t="shared" si="2"/>
        <v>2.5</v>
      </c>
      <c r="G8" s="14"/>
      <c r="H8" s="14">
        <f t="shared" si="3"/>
        <v>2.5</v>
      </c>
      <c r="I8" s="14"/>
      <c r="J8" s="14">
        <f t="shared" si="4"/>
        <v>1.25</v>
      </c>
      <c r="K8" s="14"/>
      <c r="L8" s="14">
        <f t="shared" si="5"/>
        <v>25</v>
      </c>
      <c r="M8" s="14"/>
      <c r="N8" s="14">
        <f>25*30%</f>
        <v>7.5</v>
      </c>
      <c r="O8" s="34">
        <f t="shared" si="6"/>
        <v>61.25</v>
      </c>
      <c r="P8" s="33" t="str">
        <f t="shared" si="7"/>
        <v>Gold group</v>
      </c>
    </row>
    <row r="9" spans="1:16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"/>
      <c r="N9" s="2"/>
      <c r="O9" s="2"/>
      <c r="P9" s="26"/>
    </row>
    <row r="10" spans="1:16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>
      <c r="A12" s="26"/>
      <c r="B12" s="26"/>
      <c r="C12" s="2"/>
      <c r="D12" s="2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>
      <c r="A13" s="26"/>
      <c r="B13" s="17" t="s">
        <v>2</v>
      </c>
      <c r="C13" s="26"/>
      <c r="D13" s="35" t="s">
        <v>3</v>
      </c>
      <c r="E13" s="26"/>
      <c r="F13" s="17" t="s">
        <v>4</v>
      </c>
      <c r="G13" s="26"/>
      <c r="H13" s="17" t="s">
        <v>5</v>
      </c>
      <c r="I13" s="26"/>
      <c r="J13" s="17" t="s">
        <v>6</v>
      </c>
      <c r="K13" s="26"/>
      <c r="L13" s="17" t="s">
        <v>7</v>
      </c>
      <c r="M13" s="17" t="s">
        <v>22</v>
      </c>
      <c r="N13" s="17" t="s">
        <v>23</v>
      </c>
      <c r="O13" s="17" t="s">
        <v>22</v>
      </c>
      <c r="P13" s="17"/>
    </row>
    <row r="14" spans="1:16">
      <c r="A14" s="26"/>
      <c r="B14" s="26" t="s">
        <v>24</v>
      </c>
      <c r="C14" s="2">
        <v>25</v>
      </c>
      <c r="D14" s="26" t="s">
        <v>25</v>
      </c>
      <c r="E14" s="2">
        <v>25</v>
      </c>
      <c r="F14" s="2" t="s">
        <v>26</v>
      </c>
      <c r="G14" s="2">
        <v>25</v>
      </c>
      <c r="H14" s="2" t="s">
        <v>27</v>
      </c>
      <c r="I14" s="2">
        <v>25</v>
      </c>
      <c r="J14" s="2">
        <v>0</v>
      </c>
      <c r="K14" s="2">
        <v>25</v>
      </c>
      <c r="L14" s="21" t="s">
        <v>28</v>
      </c>
      <c r="M14" s="2">
        <v>25</v>
      </c>
      <c r="N14" s="2" t="s">
        <v>29</v>
      </c>
      <c r="O14" s="2">
        <v>25</v>
      </c>
      <c r="P14" s="26" t="s">
        <v>30</v>
      </c>
    </row>
    <row r="15" spans="1:16">
      <c r="A15" s="26"/>
      <c r="B15" s="26" t="s">
        <v>31</v>
      </c>
      <c r="C15" s="2">
        <v>50</v>
      </c>
      <c r="D15" s="26" t="s">
        <v>32</v>
      </c>
      <c r="E15" s="2">
        <v>50</v>
      </c>
      <c r="F15" s="2" t="s">
        <v>33</v>
      </c>
      <c r="G15" s="2">
        <v>50</v>
      </c>
      <c r="H15" s="2" t="s">
        <v>34</v>
      </c>
      <c r="I15" s="2">
        <v>50</v>
      </c>
      <c r="J15" s="2" t="s">
        <v>34</v>
      </c>
      <c r="K15" s="2">
        <v>50</v>
      </c>
      <c r="L15" s="21" t="s">
        <v>35</v>
      </c>
      <c r="M15" s="2">
        <v>50</v>
      </c>
      <c r="N15" s="2" t="s">
        <v>36</v>
      </c>
      <c r="O15" s="2">
        <v>50</v>
      </c>
      <c r="P15" s="26" t="s">
        <v>37</v>
      </c>
    </row>
    <row r="16" spans="1:16">
      <c r="A16" s="26"/>
      <c r="B16" s="26" t="s">
        <v>38</v>
      </c>
      <c r="C16" s="2">
        <v>75</v>
      </c>
      <c r="D16" s="26" t="s">
        <v>39</v>
      </c>
      <c r="E16" s="2">
        <v>75</v>
      </c>
      <c r="F16" s="2" t="s">
        <v>40</v>
      </c>
      <c r="G16" s="2">
        <v>75</v>
      </c>
      <c r="H16" s="2" t="s">
        <v>41</v>
      </c>
      <c r="I16" s="2">
        <v>75</v>
      </c>
      <c r="J16" s="2" t="s">
        <v>41</v>
      </c>
      <c r="K16" s="2">
        <v>75</v>
      </c>
      <c r="L16" s="21" t="s">
        <v>42</v>
      </c>
      <c r="M16" s="2">
        <v>75</v>
      </c>
      <c r="N16" s="2" t="s">
        <v>43</v>
      </c>
      <c r="O16" s="2">
        <v>75</v>
      </c>
      <c r="P16" s="26" t="s">
        <v>44</v>
      </c>
    </row>
    <row r="17" spans="1:16">
      <c r="A17" s="26"/>
      <c r="B17" s="26" t="s">
        <v>45</v>
      </c>
      <c r="C17" s="2">
        <v>100</v>
      </c>
      <c r="D17" s="26" t="s">
        <v>46</v>
      </c>
      <c r="E17" s="2">
        <v>100</v>
      </c>
      <c r="F17" s="2" t="s">
        <v>47</v>
      </c>
      <c r="G17" s="2">
        <v>100</v>
      </c>
      <c r="H17" s="2" t="s">
        <v>48</v>
      </c>
      <c r="I17" s="2">
        <v>100</v>
      </c>
      <c r="J17" s="2" t="s">
        <v>48</v>
      </c>
      <c r="K17" s="2">
        <v>100</v>
      </c>
      <c r="L17" s="2" t="s">
        <v>49</v>
      </c>
      <c r="M17" s="2">
        <v>100</v>
      </c>
      <c r="N17" s="2" t="s">
        <v>50</v>
      </c>
      <c r="O17" s="2">
        <v>100</v>
      </c>
      <c r="P17" s="26" t="s">
        <v>51</v>
      </c>
    </row>
    <row r="18" spans="1:16">
      <c r="A18" s="26"/>
      <c r="B18" s="26"/>
      <c r="C18" s="2"/>
      <c r="D18" s="2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</row>
    <row r="19" spans="1:16">
      <c r="A19" s="26"/>
      <c r="B19" s="26"/>
      <c r="C19" s="2"/>
      <c r="D19" s="2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"/>
      <c r="P19" s="26"/>
    </row>
    <row r="20" spans="1:16">
      <c r="A20" s="28" t="s">
        <v>52</v>
      </c>
      <c r="B20" s="5" t="s">
        <v>2</v>
      </c>
      <c r="C20" s="5"/>
      <c r="D20" s="5" t="s">
        <v>3</v>
      </c>
      <c r="E20" s="5"/>
      <c r="F20" s="5" t="s">
        <v>4</v>
      </c>
      <c r="G20" s="5"/>
      <c r="H20" s="5" t="s">
        <v>5</v>
      </c>
      <c r="I20" s="5"/>
      <c r="J20" s="5" t="s">
        <v>6</v>
      </c>
      <c r="K20" s="5"/>
      <c r="L20" s="5" t="s">
        <v>7</v>
      </c>
      <c r="M20" s="5"/>
      <c r="N20" s="5" t="s">
        <v>8</v>
      </c>
      <c r="O20" s="5" t="s">
        <v>9</v>
      </c>
      <c r="P20" s="26"/>
    </row>
    <row r="21" spans="1:16">
      <c r="A21" s="26" t="s">
        <v>53</v>
      </c>
      <c r="B21" s="2">
        <v>65</v>
      </c>
      <c r="C21" s="26"/>
      <c r="D21" s="2">
        <v>35000</v>
      </c>
      <c r="E21" s="26"/>
      <c r="F21" s="22">
        <v>0.35</v>
      </c>
      <c r="G21" s="26"/>
      <c r="H21" s="2">
        <v>6</v>
      </c>
      <c r="I21" s="26"/>
      <c r="J21" s="2">
        <v>6</v>
      </c>
      <c r="K21" s="26"/>
      <c r="L21" s="23">
        <f t="shared" ref="L21:L23" si="8">D21/B21</f>
        <v>538.46153846153845</v>
      </c>
      <c r="M21" s="26"/>
      <c r="N21" s="26" t="s">
        <v>36</v>
      </c>
      <c r="O21" s="26"/>
      <c r="P21" s="26"/>
    </row>
    <row r="22" spans="1:16">
      <c r="A22" s="26" t="s">
        <v>54</v>
      </c>
      <c r="B22" s="2">
        <v>12</v>
      </c>
      <c r="C22" s="26"/>
      <c r="D22" s="2">
        <v>20000</v>
      </c>
      <c r="E22" s="26"/>
      <c r="F22" s="22">
        <v>0.7</v>
      </c>
      <c r="G22" s="26"/>
      <c r="H22" s="2">
        <v>4</v>
      </c>
      <c r="I22" s="26"/>
      <c r="J22" s="2">
        <v>5</v>
      </c>
      <c r="K22" s="26"/>
      <c r="L22" s="23">
        <f t="shared" si="8"/>
        <v>1666.6666666666667</v>
      </c>
      <c r="M22" s="26"/>
      <c r="N22" s="26" t="s">
        <v>50</v>
      </c>
      <c r="O22" s="26"/>
      <c r="P22" s="26"/>
    </row>
    <row r="23" spans="1:16">
      <c r="A23" s="26" t="s">
        <v>55</v>
      </c>
      <c r="B23" s="2">
        <v>33</v>
      </c>
      <c r="C23" s="26"/>
      <c r="D23" s="2">
        <v>12000</v>
      </c>
      <c r="E23" s="26"/>
      <c r="F23" s="22">
        <v>0.5</v>
      </c>
      <c r="G23" s="26"/>
      <c r="H23" s="2">
        <v>3</v>
      </c>
      <c r="I23" s="26"/>
      <c r="J23" s="2">
        <v>1</v>
      </c>
      <c r="K23" s="26"/>
      <c r="L23" s="23">
        <f t="shared" si="8"/>
        <v>363.63636363636363</v>
      </c>
      <c r="M23" s="26"/>
      <c r="N23" s="26" t="s">
        <v>29</v>
      </c>
      <c r="O23" s="26"/>
      <c r="P23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A1862755E896DF40BA30FE16C09699C0" ma:contentTypeVersion="14" ma:contentTypeDescription="สร้างเอกสารใหม่" ma:contentTypeScope="" ma:versionID="3c536afcdb932a65fb6a60c12077ad77">
  <xsd:schema xmlns:xsd="http://www.w3.org/2001/XMLSchema" xmlns:xs="http://www.w3.org/2001/XMLSchema" xmlns:p="http://schemas.microsoft.com/office/2006/metadata/properties" xmlns:ns2="ed446772-562e-4bb7-b788-dd67f734bfb4" xmlns:ns3="521a9dce-9f3e-451e-a249-e24f09262889" targetNamespace="http://schemas.microsoft.com/office/2006/metadata/properties" ma:root="true" ma:fieldsID="fbdb24e20f757963256a69bf9a5a1b87" ns2:_="" ns3:_="">
    <xsd:import namespace="ed446772-562e-4bb7-b788-dd67f734bfb4"/>
    <xsd:import namespace="521a9dce-9f3e-451e-a249-e24f092628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46772-562e-4bb7-b788-dd67f734bf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แท็กรูป" ma:readOnly="false" ma:fieldId="{5cf76f15-5ced-4ddc-b409-7134ff3c332f}" ma:taxonomyMulti="true" ma:sspId="b66d9061-fd0a-4b4e-a177-43093eab586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1a9dce-9f3e-451e-a249-e24f0926288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4349d9f-5617-4d30-9f91-b751fd023fd5}" ma:internalName="TaxCatchAll" ma:showField="CatchAllData" ma:web="521a9dce-9f3e-451e-a249-e24f092628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21a9dce-9f3e-451e-a249-e24f09262889" xsi:nil="true"/>
    <lcf76f155ced4ddcb4097134ff3c332f xmlns="ed446772-562e-4bb7-b788-dd67f734bfb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B859879-6B34-40F9-9108-0C5A731FE96E}"/>
</file>

<file path=customXml/itemProps2.xml><?xml version="1.0" encoding="utf-8"?>
<ds:datastoreItem xmlns:ds="http://schemas.openxmlformats.org/officeDocument/2006/customXml" ds:itemID="{CBFE20AB-AAD3-4579-B73A-B87BAE5861F6}"/>
</file>

<file path=customXml/itemProps3.xml><?xml version="1.0" encoding="utf-8"?>
<ds:datastoreItem xmlns:ds="http://schemas.openxmlformats.org/officeDocument/2006/customXml" ds:itemID="{0FC54428-7625-47D3-9E46-3B7D374AD8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Nunnapas Singkaew</dc:creator>
  <cp:keywords/>
  <dc:description/>
  <cp:lastModifiedBy>เมธาวี มุ่งเจริญ</cp:lastModifiedBy>
  <cp:revision/>
  <dcterms:created xsi:type="dcterms:W3CDTF">2023-06-25T07:42:51Z</dcterms:created>
  <dcterms:modified xsi:type="dcterms:W3CDTF">2023-06-25T09:05:26Z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0x010100A1862755E896DF40BA30FE16C09699C0</vt:lpwstr>
  </property>
</Properties>
</file>