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Collections - Collections" sheetId="1" r:id="rId4"/>
    <sheet name="tmp_terms - import" sheetId="2" r:id="rId5"/>
    <sheet name="tmp_descriptors - import" sheetId="3" r:id="rId6"/>
    <sheet name="tmp_enums - import" sheetId="4" r:id="rId7"/>
    <sheet name="Overview - Property Order" sheetId="5" r:id="rId8"/>
    <sheet name="Overview - Properties_ TERMS" sheetId="6" r:id="rId9"/>
    <sheet name="Overview - Properties_ DESCRIPT" sheetId="7" r:id="rId10"/>
    <sheet name="tmp_form_users - import" sheetId="8" r:id="rId11"/>
    <sheet name="tmp_form_study - import" sheetId="9" r:id="rId12"/>
    <sheet name="tmp_class_edges - import" sheetId="10" r:id="rId13"/>
    <sheet name="tmp_class_terms - import" sheetId="11" r:id="rId14"/>
    <sheet name="tmp_class_descriptors - import" sheetId="12" r:id="rId15"/>
  </sheets>
</workbook>
</file>

<file path=xl/sharedStrings.xml><?xml version="1.0" encoding="utf-8"?>
<sst xmlns="http://schemas.openxmlformats.org/spreadsheetml/2006/main" uniqueCount="5158">
  <si>
    <t>Collections</t>
  </si>
  <si>
    <t>Name</t>
  </si>
  <si>
    <t>Prefix</t>
  </si>
  <si>
    <t>Full name</t>
  </si>
  <si>
    <t>Const</t>
  </si>
  <si>
    <t>terms</t>
  </si>
  <si>
    <r>
      <rPr>
        <b val="1"/>
        <sz val="10"/>
        <color indexed="14"/>
        <rFont val="Helvetica Neue"/>
      </rPr>
      <t>terms</t>
    </r>
  </si>
  <si>
    <r>
      <rPr>
        <sz val="10"/>
        <color indexed="8"/>
        <rFont val="Helvetica Neue"/>
      </rPr>
      <t>k_collection_</t>
    </r>
    <r>
      <rPr>
        <b val="1"/>
        <sz val="10"/>
        <color indexed="11"/>
        <rFont val="Helvetica Neue"/>
      </rPr>
      <t>terms</t>
    </r>
  </si>
  <si>
    <t>descriptors</t>
  </si>
  <si>
    <r>
      <rPr>
        <b val="1"/>
        <sz val="10"/>
        <color indexed="14"/>
        <rFont val="Helvetica Neue"/>
      </rPr>
      <t>descriptors</t>
    </r>
  </si>
  <si>
    <r>
      <rPr>
        <sz val="10"/>
        <color indexed="8"/>
        <rFont val="Helvetica Neue"/>
      </rPr>
      <t>k_collection_</t>
    </r>
    <r>
      <rPr>
        <b val="1"/>
        <sz val="10"/>
        <color indexed="11"/>
        <rFont val="Helvetica Neue"/>
      </rPr>
      <t>descriptors</t>
    </r>
  </si>
  <si>
    <t>toponyms</t>
  </si>
  <si>
    <r>
      <rPr>
        <b val="1"/>
        <sz val="10"/>
        <color indexed="14"/>
        <rFont val="Helvetica Neue"/>
      </rPr>
      <t>toponyms</t>
    </r>
  </si>
  <si>
    <r>
      <rPr>
        <sz val="10"/>
        <color indexed="8"/>
        <rFont val="Helvetica Neue"/>
      </rPr>
      <t>k_collection_</t>
    </r>
    <r>
      <rPr>
        <b val="1"/>
        <sz val="10"/>
        <color indexed="11"/>
        <rFont val="Helvetica Neue"/>
      </rPr>
      <t>toponyms</t>
    </r>
  </si>
  <si>
    <t>shapes</t>
  </si>
  <si>
    <r>
      <rPr>
        <b val="1"/>
        <sz val="10"/>
        <color indexed="14"/>
        <rFont val="Helvetica Neue"/>
      </rPr>
      <t>shapes</t>
    </r>
  </si>
  <si>
    <r>
      <rPr>
        <sz val="10"/>
        <color indexed="8"/>
        <rFont val="Helvetica Neue"/>
      </rPr>
      <t>k_collection_</t>
    </r>
    <r>
      <rPr>
        <b val="1"/>
        <sz val="10"/>
        <color indexed="11"/>
        <rFont val="Helvetica Neue"/>
      </rPr>
      <t>shapes</t>
    </r>
  </si>
  <si>
    <t>users</t>
  </si>
  <si>
    <r>
      <rPr>
        <b val="1"/>
        <sz val="10"/>
        <color indexed="14"/>
        <rFont val="Helvetica Neue"/>
      </rPr>
      <t>users</t>
    </r>
  </si>
  <si>
    <r>
      <rPr>
        <sz val="10"/>
        <color indexed="8"/>
        <rFont val="Helvetica Neue"/>
      </rPr>
      <t>k_collection_</t>
    </r>
    <r>
      <rPr>
        <b val="1"/>
        <sz val="10"/>
        <color indexed="11"/>
        <rFont val="Helvetica Neue"/>
      </rPr>
      <t>users</t>
    </r>
  </si>
  <si>
    <t>groups</t>
  </si>
  <si>
    <r>
      <rPr>
        <b val="1"/>
        <sz val="10"/>
        <color indexed="14"/>
        <rFont val="Helvetica Neue"/>
      </rPr>
      <t>groups</t>
    </r>
  </si>
  <si>
    <r>
      <rPr>
        <sz val="10"/>
        <color indexed="8"/>
        <rFont val="Helvetica Neue"/>
      </rPr>
      <t>k_collection_</t>
    </r>
    <r>
      <rPr>
        <b val="1"/>
        <sz val="10"/>
        <color indexed="11"/>
        <rFont val="Helvetica Neue"/>
      </rPr>
      <t>groups</t>
    </r>
  </si>
  <si>
    <t>settings</t>
  </si>
  <si>
    <r>
      <rPr>
        <b val="1"/>
        <sz val="10"/>
        <color indexed="14"/>
        <rFont val="Helvetica Neue"/>
      </rPr>
      <t>settings</t>
    </r>
  </si>
  <si>
    <r>
      <rPr>
        <sz val="10"/>
        <color indexed="8"/>
        <rFont val="Helvetica Neue"/>
      </rPr>
      <t>k_collection_</t>
    </r>
    <r>
      <rPr>
        <b val="1"/>
        <sz val="10"/>
        <color indexed="11"/>
        <rFont val="Helvetica Neue"/>
      </rPr>
      <t>settings</t>
    </r>
  </si>
  <si>
    <t>logs</t>
  </si>
  <si>
    <r>
      <rPr>
        <b val="1"/>
        <sz val="10"/>
        <color indexed="14"/>
        <rFont val="Helvetica Neue"/>
      </rPr>
      <t>logs</t>
    </r>
  </si>
  <si>
    <r>
      <rPr>
        <sz val="10"/>
        <color indexed="8"/>
        <rFont val="Helvetica Neue"/>
      </rPr>
      <t>k_collection_</t>
    </r>
    <r>
      <rPr>
        <b val="1"/>
        <sz val="10"/>
        <color indexed="11"/>
        <rFont val="Helvetica Neue"/>
      </rPr>
      <t>logs</t>
    </r>
  </si>
  <si>
    <t>messages</t>
  </si>
  <si>
    <r>
      <rPr>
        <b val="1"/>
        <sz val="10"/>
        <color indexed="14"/>
        <rFont val="Helvetica Neue"/>
      </rPr>
      <t>messages</t>
    </r>
  </si>
  <si>
    <r>
      <rPr>
        <sz val="10"/>
        <color indexed="8"/>
        <rFont val="Helvetica Neue"/>
      </rPr>
      <t>k_collection_</t>
    </r>
    <r>
      <rPr>
        <b val="1"/>
        <sz val="10"/>
        <color indexed="11"/>
        <rFont val="Helvetica Neue"/>
      </rPr>
      <t>messages</t>
    </r>
  </si>
  <si>
    <t>sessions</t>
  </si>
  <si>
    <r>
      <rPr>
        <b val="1"/>
        <sz val="10"/>
        <color indexed="14"/>
        <rFont val="Helvetica Neue"/>
      </rPr>
      <t>sessions</t>
    </r>
  </si>
  <si>
    <r>
      <rPr>
        <sz val="10"/>
        <color indexed="8"/>
        <rFont val="Helvetica Neue"/>
      </rPr>
      <t>k_collection_</t>
    </r>
    <r>
      <rPr>
        <b val="1"/>
        <sz val="10"/>
        <color indexed="11"/>
        <rFont val="Helvetica Neue"/>
      </rPr>
      <t>sessions</t>
    </r>
  </si>
  <si>
    <t>studies</t>
  </si>
  <si>
    <r>
      <rPr>
        <b val="1"/>
        <sz val="10"/>
        <color indexed="14"/>
        <rFont val="Helvetica Neue"/>
      </rPr>
      <t>studies</t>
    </r>
  </si>
  <si>
    <r>
      <rPr>
        <sz val="10"/>
        <color indexed="8"/>
        <rFont val="Helvetica Neue"/>
      </rPr>
      <t>k_collection_</t>
    </r>
    <r>
      <rPr>
        <b val="1"/>
        <sz val="10"/>
        <color indexed="11"/>
        <rFont val="Helvetica Neue"/>
      </rPr>
      <t>studies</t>
    </r>
  </si>
  <si>
    <t>annexes</t>
  </si>
  <si>
    <r>
      <rPr>
        <b val="1"/>
        <sz val="10"/>
        <color indexed="14"/>
        <rFont val="Helvetica Neue"/>
      </rPr>
      <t>annexes</t>
    </r>
  </si>
  <si>
    <r>
      <rPr>
        <sz val="10"/>
        <color indexed="8"/>
        <rFont val="Helvetica Neue"/>
      </rPr>
      <t>k_collection_</t>
    </r>
    <r>
      <rPr>
        <b val="1"/>
        <sz val="10"/>
        <color indexed="11"/>
        <rFont val="Helvetica Neue"/>
      </rPr>
      <t>annexes</t>
    </r>
  </si>
  <si>
    <t>smart</t>
  </si>
  <si>
    <r>
      <rPr>
        <b val="1"/>
        <sz val="10"/>
        <color indexed="14"/>
        <rFont val="Helvetica Neue"/>
      </rPr>
      <t>smart</t>
    </r>
  </si>
  <si>
    <r>
      <rPr>
        <sz val="10"/>
        <color indexed="8"/>
        <rFont val="Helvetica Neue"/>
      </rPr>
      <t>k_collection_</t>
    </r>
    <r>
      <rPr>
        <b val="1"/>
        <sz val="10"/>
        <color indexed="11"/>
        <rFont val="Helvetica Neue"/>
      </rPr>
      <t>smart</t>
    </r>
  </si>
  <si>
    <t>schemas</t>
  </si>
  <si>
    <r>
      <rPr>
        <b val="1"/>
        <sz val="10"/>
        <color indexed="14"/>
        <rFont val="Helvetica Neue"/>
      </rPr>
      <t>schemas</t>
    </r>
  </si>
  <si>
    <r>
      <rPr>
        <sz val="10"/>
        <color indexed="8"/>
        <rFont val="Helvetica Neue"/>
      </rPr>
      <t>k_collection_</t>
    </r>
    <r>
      <rPr>
        <b val="1"/>
        <sz val="10"/>
        <color indexed="11"/>
        <rFont val="Helvetica Neue"/>
      </rPr>
      <t>schemas</t>
    </r>
  </si>
  <si>
    <t>edges</t>
  </si>
  <si>
    <r>
      <rPr>
        <b val="1"/>
        <sz val="10"/>
        <color indexed="14"/>
        <rFont val="Helvetica Neue"/>
      </rPr>
      <t>edges</t>
    </r>
  </si>
  <si>
    <r>
      <rPr>
        <sz val="10"/>
        <color indexed="8"/>
        <rFont val="Helvetica Neue"/>
      </rPr>
      <t>k_collection_</t>
    </r>
    <r>
      <rPr>
        <b val="1"/>
        <sz val="10"/>
        <color indexed="11"/>
        <rFont val="Helvetica Neue"/>
      </rPr>
      <t>edges</t>
    </r>
  </si>
  <si>
    <t>links</t>
  </si>
  <si>
    <r>
      <rPr>
        <b val="1"/>
        <sz val="10"/>
        <color indexed="14"/>
        <rFont val="Helvetica Neue"/>
      </rPr>
      <t>links</t>
    </r>
  </si>
  <si>
    <r>
      <rPr>
        <sz val="10"/>
        <color indexed="8"/>
        <rFont val="Helvetica Neue"/>
      </rPr>
      <t>k_collection_</t>
    </r>
    <r>
      <rPr>
        <b val="1"/>
        <sz val="10"/>
        <color indexed="11"/>
        <rFont val="Helvetica Neue"/>
      </rPr>
      <t>links</t>
    </r>
  </si>
  <si>
    <t>hierarchies</t>
  </si>
  <si>
    <r>
      <rPr>
        <b val="1"/>
        <sz val="10"/>
        <color indexed="14"/>
        <rFont val="Helvetica Neue"/>
      </rPr>
      <t>hierarchies</t>
    </r>
  </si>
  <si>
    <r>
      <rPr>
        <sz val="10"/>
        <color indexed="8"/>
        <rFont val="Helvetica Neue"/>
      </rPr>
      <t>k_collection_</t>
    </r>
    <r>
      <rPr>
        <b val="1"/>
        <sz val="10"/>
        <color indexed="11"/>
        <rFont val="Helvetica Neue"/>
      </rPr>
      <t>hierarchies</t>
    </r>
  </si>
  <si>
    <t>import</t>
  </si>
  <si>
    <r>
      <rPr>
        <b val="1"/>
        <sz val="10"/>
        <color indexed="8"/>
        <rFont val="Helvetica Neue"/>
      </rPr>
      <t>_id</t>
    </r>
  </si>
  <si>
    <t>Namespace GID</t>
  </si>
  <si>
    <r>
      <rPr>
        <b val="1"/>
        <sz val="10"/>
        <color indexed="8"/>
        <rFont val="Helvetica Neue"/>
      </rPr>
      <t>_key</t>
    </r>
  </si>
  <si>
    <r>
      <rPr>
        <b val="1"/>
        <sz val="10"/>
        <color indexed="8"/>
        <rFont val="Helvetica Neue"/>
      </rPr>
      <t>nid</t>
    </r>
  </si>
  <si>
    <r>
      <rPr>
        <b val="1"/>
        <sz val="10"/>
        <color indexed="8"/>
        <rFont val="Helvetica Neue"/>
      </rPr>
      <t>lid</t>
    </r>
  </si>
  <si>
    <r>
      <rPr>
        <b val="1"/>
        <sz val="10"/>
        <color indexed="8"/>
        <rFont val="Helvetica Neue"/>
      </rPr>
      <t>gid</t>
    </r>
  </si>
  <si>
    <r>
      <rPr>
        <b val="1"/>
        <sz val="10"/>
        <color indexed="8"/>
        <rFont val="Helvetica Neue"/>
      </rPr>
      <t>var</t>
    </r>
  </si>
  <si>
    <r>
      <rPr>
        <b val="1"/>
        <sz val="10"/>
        <color indexed="8"/>
        <rFont val="Helvetica Neue"/>
      </rPr>
      <t>sym</t>
    </r>
  </si>
  <si>
    <r>
      <rPr>
        <b val="1"/>
        <sz val="10"/>
        <color indexed="8"/>
        <rFont val="Helvetica Neue"/>
      </rPr>
      <t>syn.0</t>
    </r>
  </si>
  <si>
    <r>
      <rPr>
        <b val="1"/>
        <sz val="10"/>
        <color indexed="8"/>
        <rFont val="Helvetica Neue"/>
      </rPr>
      <t>syn.1</t>
    </r>
  </si>
  <si>
    <r>
      <rPr>
        <b val="1"/>
        <sz val="10"/>
        <color indexed="8"/>
        <rFont val="Helvetica Neue"/>
      </rPr>
      <t>syn.2</t>
    </r>
  </si>
  <si>
    <r>
      <rPr>
        <b val="1"/>
        <sz val="10"/>
        <color indexed="8"/>
        <rFont val="Helvetica Neue"/>
      </rPr>
      <t>logo</t>
    </r>
  </si>
  <si>
    <r>
      <rPr>
        <b val="1"/>
        <sz val="10"/>
        <color indexed="8"/>
        <rFont val="Helvetica Neue"/>
      </rPr>
      <t>keyword.0</t>
    </r>
  </si>
  <si>
    <r>
      <rPr>
        <b val="1"/>
        <sz val="10"/>
        <color indexed="8"/>
        <rFont val="Helvetica Neue"/>
      </rPr>
      <t>keyword.1</t>
    </r>
  </si>
  <si>
    <r>
      <rPr>
        <b val="1"/>
        <sz val="10"/>
        <color indexed="8"/>
        <rFont val="Helvetica Neue"/>
      </rPr>
      <t>keyword.2</t>
    </r>
  </si>
  <si>
    <r>
      <rPr>
        <b val="1"/>
        <sz val="10"/>
        <color indexed="8"/>
        <rFont val="Helvetica Neue"/>
      </rPr>
      <t>keyword.3</t>
    </r>
  </si>
  <si>
    <r>
      <rPr>
        <b val="1"/>
        <sz val="10"/>
        <color indexed="8"/>
        <rFont val="Helvetica Neue"/>
      </rPr>
      <t>keyword.4</t>
    </r>
  </si>
  <si>
    <r>
      <rPr>
        <b val="1"/>
        <sz val="10"/>
        <color indexed="8"/>
        <rFont val="Helvetica Neue"/>
      </rPr>
      <t>keyword.5</t>
    </r>
  </si>
  <si>
    <r>
      <rPr>
        <b val="1"/>
        <sz val="10"/>
        <color indexed="8"/>
        <rFont val="Helvetica Neue"/>
      </rPr>
      <t>keyword.6</t>
    </r>
  </si>
  <si>
    <r>
      <rPr>
        <b val="1"/>
        <sz val="10"/>
        <color indexed="8"/>
        <rFont val="Helvetica Neue"/>
      </rPr>
      <t>type-cast</t>
    </r>
  </si>
  <si>
    <r>
      <rPr>
        <b val="1"/>
        <sz val="10"/>
        <color indexed="8"/>
        <rFont val="Helvetica Neue"/>
      </rPr>
      <t>type-custom</t>
    </r>
  </si>
  <si>
    <r>
      <rPr>
        <b val="1"/>
        <sz val="10"/>
        <color indexed="8"/>
        <rFont val="Helvetica Neue"/>
      </rPr>
      <t>collection</t>
    </r>
  </si>
  <si>
    <r>
      <rPr>
        <b val="1"/>
        <sz val="10"/>
        <color indexed="8"/>
        <rFont val="Helvetica Neue"/>
      </rPr>
      <t>instance</t>
    </r>
  </si>
  <si>
    <r>
      <rPr>
        <b val="1"/>
        <sz val="10"/>
        <color indexed="8"/>
        <rFont val="Helvetica Neue"/>
      </rPr>
      <t>traversal</t>
    </r>
  </si>
  <si>
    <r>
      <rPr>
        <b val="1"/>
        <sz val="10"/>
        <color indexed="8"/>
        <rFont val="Helvetica Neue"/>
      </rPr>
      <t>length.0</t>
    </r>
  </si>
  <si>
    <r>
      <rPr>
        <b val="1"/>
        <sz val="10"/>
        <color indexed="8"/>
        <rFont val="Helvetica Neue"/>
      </rPr>
      <t>length.1</t>
    </r>
  </si>
  <si>
    <r>
      <rPr>
        <b val="1"/>
        <sz val="10"/>
        <color indexed="8"/>
        <rFont val="Helvetica Neue"/>
      </rPr>
      <t>length.2</t>
    </r>
  </si>
  <si>
    <r>
      <rPr>
        <b val="1"/>
        <sz val="10"/>
        <color indexed="8"/>
        <rFont val="Helvetica Neue"/>
      </rPr>
      <t>length.3</t>
    </r>
  </si>
  <si>
    <r>
      <rPr>
        <b val="1"/>
        <sz val="10"/>
        <color indexed="8"/>
        <rFont val="Helvetica Neue"/>
      </rPr>
      <t>regex</t>
    </r>
  </si>
  <si>
    <r>
      <rPr>
        <b val="1"/>
        <sz val="10"/>
        <color indexed="8"/>
        <rFont val="Helvetica Neue"/>
      </rPr>
      <t>deploy</t>
    </r>
  </si>
  <si>
    <r>
      <rPr>
        <b val="1"/>
        <sz val="10"/>
        <color indexed="8"/>
        <rFont val="Helvetica Neue"/>
      </rPr>
      <t>level</t>
    </r>
  </si>
  <si>
    <t>label.ISO:639:3:eng</t>
  </si>
  <si>
    <r>
      <rPr>
        <b val="1"/>
        <sz val="10"/>
        <color indexed="8"/>
        <rFont val="Helvetica Neue"/>
      </rPr>
      <t>definition.ISO:639:3:eng</t>
    </r>
  </si>
  <si>
    <r>
      <rPr>
        <b val="1"/>
        <sz val="10"/>
        <color indexed="8"/>
        <rFont val="Helvetica Neue"/>
      </rPr>
      <t>description.ISO:639:3:eng</t>
    </r>
  </si>
  <si>
    <r>
      <rPr>
        <b val="1"/>
        <sz val="10"/>
        <color indexed="8"/>
        <rFont val="Helvetica Neue"/>
      </rPr>
      <t>note.ISO:639:3:eng</t>
    </r>
  </si>
  <si>
    <r>
      <rPr>
        <b val="1"/>
        <sz val="10"/>
        <color indexed="8"/>
        <rFont val="Helvetica Neue"/>
      </rPr>
      <t>example.</t>
    </r>
    <r>
      <rPr>
        <b val="1"/>
        <sz val="10"/>
        <color indexed="8"/>
        <rFont val="Helvetica Neue"/>
      </rPr>
      <t>ISO:639:3:eng</t>
    </r>
  </si>
  <si>
    <r>
      <rPr>
        <b val="1"/>
        <sz val="10"/>
        <color indexed="8"/>
        <rFont val="Helvetica Neue"/>
      </rPr>
      <t>class</t>
    </r>
  </si>
  <si>
    <r>
      <rPr>
        <b val="1"/>
        <sz val="10"/>
        <color indexed="8"/>
        <rFont val="Helvetica Neue"/>
      </rPr>
      <t>store</t>
    </r>
  </si>
  <si>
    <r>
      <rPr>
        <b val="1"/>
        <sz val="10"/>
        <color indexed="8"/>
        <rFont val="Helvetica Neue"/>
      </rPr>
      <t>instances.0</t>
    </r>
  </si>
  <si>
    <r>
      <rPr>
        <b val="1"/>
        <sz val="10"/>
        <color indexed="8"/>
        <rFont val="Helvetica Neue"/>
      </rPr>
      <t>info.0</t>
    </r>
  </si>
  <si>
    <r>
      <rPr>
        <b val="1"/>
        <sz val="10"/>
        <color indexed="8"/>
        <rFont val="Helvetica Neue"/>
      </rPr>
      <t>schema</t>
    </r>
  </si>
  <si>
    <r>
      <rPr>
        <b val="1"/>
        <sz val="10"/>
        <color indexed="11"/>
        <rFont val="Helvetica Neue"/>
      </rPr>
      <t>terms/</t>
    </r>
    <r>
      <rPr>
        <sz val="10"/>
        <color indexed="8"/>
        <rFont val="Helvetica Neue"/>
      </rPr>
      <t>:</t>
    </r>
    <r>
      <rPr>
        <sz val="10"/>
        <color indexed="16"/>
        <rFont val="Helvetica Neue"/>
      </rPr>
      <t>domain</t>
    </r>
  </si>
  <si>
    <r>
      <rPr>
        <sz val="10"/>
        <color indexed="8"/>
        <rFont val="Helvetica Neue"/>
      </rPr>
      <t>:</t>
    </r>
    <r>
      <rPr>
        <sz val="10"/>
        <color indexed="16"/>
        <rFont val="Helvetica Neue"/>
      </rPr>
      <t>domain</t>
    </r>
  </si>
  <si>
    <r>
      <rPr>
        <b val="1"/>
        <sz val="10"/>
        <color indexed="14"/>
        <rFont val="Helvetica Neue"/>
      </rPr>
      <t>terms</t>
    </r>
    <r>
      <rPr>
        <b val="1"/>
        <sz val="10"/>
        <color indexed="14"/>
        <rFont val="Helvetica Neue"/>
      </rPr>
      <t>/:</t>
    </r>
  </si>
  <si>
    <t>domain</t>
  </si>
  <si>
    <r>
      <rPr>
        <sz val="10"/>
        <color indexed="8"/>
        <rFont val="Helvetica Neue"/>
      </rPr>
      <t>k</t>
    </r>
    <r>
      <rPr>
        <sz val="10"/>
        <color indexed="16"/>
        <rFont val="Helvetica Neue"/>
      </rPr>
      <t>Domain</t>
    </r>
  </si>
  <si>
    <r>
      <rPr>
        <sz val="10"/>
        <color indexed="8"/>
        <rFont val="Helvetica Neue"/>
      </rPr>
      <t>domain</t>
    </r>
  </si>
  <si>
    <r>
      <rPr>
        <sz val="10"/>
        <color indexed="17"/>
        <rFont val="Helvetica Neue"/>
      </rPr>
      <t>:state:application</t>
    </r>
    <r>
      <rPr>
        <sz val="10"/>
        <color indexed="17"/>
        <rFont val="Helvetica Neue"/>
      </rPr>
      <t>:</t>
    </r>
    <r>
      <rPr>
        <b val="1"/>
        <sz val="10"/>
        <color indexed="8"/>
        <rFont val="Helvetica Neue"/>
      </rPr>
      <t>default</t>
    </r>
  </si>
  <si>
    <t>Domain</t>
  </si>
  <si>
    <t>Default domains namespace.</t>
  </si>
  <si>
    <t>This namespace groups all default domains, domains define kingdom categories for objects in this system.</t>
  </si>
  <si>
    <t>Domains can be considered as taxonomy kingdoms, they provide a high level generic category that represents the root of the object definition hierarchy,</t>
  </si>
  <si>
    <t>The dictionary domain contains several collections, such as terms, descriptors and schemas.</t>
  </si>
  <si>
    <r>
      <rPr>
        <b val="1"/>
        <sz val="10"/>
        <color indexed="11"/>
        <rFont val="Helvetica Neue"/>
      </rPr>
      <t>terms/</t>
    </r>
    <r>
      <rPr>
        <sz val="10"/>
        <color indexed="8"/>
        <rFont val="Helvetica Neue"/>
      </rPr>
      <t>:</t>
    </r>
    <r>
      <rPr>
        <sz val="10"/>
        <color indexed="16"/>
        <rFont val="Helvetica Neue"/>
      </rPr>
      <t>collection</t>
    </r>
  </si>
  <si>
    <r>
      <rPr>
        <sz val="10"/>
        <color indexed="8"/>
        <rFont val="Helvetica Neue"/>
      </rPr>
      <t>:</t>
    </r>
    <r>
      <rPr>
        <sz val="10"/>
        <color indexed="16"/>
        <rFont val="Helvetica Neue"/>
      </rPr>
      <t>collection</t>
    </r>
  </si>
  <si>
    <t>collection</t>
  </si>
  <si>
    <r>
      <rPr>
        <sz val="10"/>
        <color indexed="8"/>
        <rFont val="Helvetica Neue"/>
      </rPr>
      <t>k</t>
    </r>
    <r>
      <rPr>
        <sz val="10"/>
        <color indexed="16"/>
        <rFont val="Helvetica Neue"/>
      </rPr>
      <t>Collection</t>
    </r>
  </si>
  <si>
    <r>
      <rPr>
        <sz val="10"/>
        <color indexed="8"/>
        <rFont val="Helvetica Neue"/>
      </rPr>
      <t>collection</t>
    </r>
  </si>
  <si>
    <t>collecton</t>
  </si>
  <si>
    <t>Collection</t>
  </si>
  <si>
    <t>Default collections namespace.</t>
  </si>
  <si>
    <t>This namespace groups all default collections, a collection is a container of objects grouped by data structure similarity, belonging to the same domain.</t>
  </si>
  <si>
    <t>A collection is both a definition and a reference to the physical database collection. Each collection stores objects based on a degree of data structure similarity, while the other categories may group objects based on other criteria.</t>
  </si>
  <si>
    <t>The terms collection is used to store enumerations, categories, data types and other term instance types, an enumeration instance belongs to the terms collection, which belongs to the dictionary domain.</t>
  </si>
  <si>
    <r>
      <rPr>
        <b val="1"/>
        <sz val="10"/>
        <color indexed="11"/>
        <rFont val="Helvetica Neue"/>
      </rPr>
      <t>terms/</t>
    </r>
    <r>
      <rPr>
        <sz val="10"/>
        <color indexed="8"/>
        <rFont val="Helvetica Neue"/>
      </rPr>
      <t>:</t>
    </r>
    <r>
      <rPr>
        <sz val="10"/>
        <color indexed="16"/>
        <rFont val="Helvetica Neue"/>
      </rPr>
      <t>instance</t>
    </r>
  </si>
  <si>
    <r>
      <rPr>
        <sz val="10"/>
        <color indexed="8"/>
        <rFont val="Helvetica Neue"/>
      </rPr>
      <t>:</t>
    </r>
    <r>
      <rPr>
        <sz val="10"/>
        <color indexed="16"/>
        <rFont val="Helvetica Neue"/>
      </rPr>
      <t>instance</t>
    </r>
  </si>
  <si>
    <t>instance</t>
  </si>
  <si>
    <r>
      <rPr>
        <sz val="10"/>
        <color indexed="8"/>
        <rFont val="Helvetica Neue"/>
      </rPr>
      <t>k</t>
    </r>
    <r>
      <rPr>
        <sz val="10"/>
        <color indexed="16"/>
        <rFont val="Helvetica Neue"/>
      </rPr>
      <t>Instance</t>
    </r>
  </si>
  <si>
    <r>
      <rPr>
        <sz val="10"/>
        <color indexed="8"/>
        <rFont val="Helvetica Neue"/>
      </rPr>
      <t>instance</t>
    </r>
  </si>
  <si>
    <t>Instance</t>
  </si>
  <si>
    <t>Default instances namespace.</t>
  </si>
  <si>
    <t>This namespace groups all default instances, an instance is a classification that defines the different types of object instances.</t>
  </si>
  <si>
    <t>An instance identifies a specific class of objects stored in the database. There is a one to one relationship between an instance and a specific type of object, this means that two different instances may share the same class structure. It is recommended not to create a hierarchy of instances.</t>
  </si>
  <si>
    <t>An enumeration instance will have a reference to the collection in which enumerations are stored, it will contain references to classes, structures and properties that define the data structure of an enumeration, and will be available via a controlled vocabulary under the category referencing the enumeration’s domain.</t>
  </si>
  <si>
    <r>
      <rPr>
        <b val="1"/>
        <sz val="10"/>
        <color indexed="11"/>
        <rFont val="Helvetica Neue"/>
      </rPr>
      <t>terms/</t>
    </r>
    <r>
      <rPr>
        <sz val="10"/>
        <color indexed="8"/>
        <rFont val="Helvetica Neue"/>
      </rPr>
      <t>:</t>
    </r>
    <r>
      <rPr>
        <sz val="10"/>
        <color indexed="16"/>
        <rFont val="Helvetica Neue"/>
      </rPr>
      <t>category</t>
    </r>
  </si>
  <si>
    <r>
      <rPr>
        <sz val="10"/>
        <color indexed="8"/>
        <rFont val="Helvetica Neue"/>
      </rPr>
      <t>:</t>
    </r>
    <r>
      <rPr>
        <sz val="10"/>
        <color indexed="16"/>
        <rFont val="Helvetica Neue"/>
      </rPr>
      <t>category</t>
    </r>
  </si>
  <si>
    <t>category</t>
  </si>
  <si>
    <r>
      <rPr>
        <sz val="10"/>
        <color indexed="8"/>
        <rFont val="Helvetica Neue"/>
      </rPr>
      <t>k</t>
    </r>
    <r>
      <rPr>
        <sz val="10"/>
        <color indexed="16"/>
        <rFont val="Helvetica Neue"/>
      </rPr>
      <t>Category</t>
    </r>
  </si>
  <si>
    <r>
      <rPr>
        <sz val="10"/>
        <color indexed="8"/>
        <rFont val="Helvetica Neue"/>
      </rPr>
      <t>category</t>
    </r>
  </si>
  <si>
    <t>Category</t>
  </si>
  <si>
    <t>Default categories namespace.</t>
  </si>
  <si>
    <t>This namespace groups all default categories, a category is classification term that can be applied to object instances.</t>
  </si>
  <si>
    <t>An object instance can be further classified into several categories, this classification represents the leaf element of the domain tree: domain, collection, instance and category.</t>
  </si>
  <si>
    <r>
      <rPr>
        <b val="1"/>
        <sz val="10"/>
        <color indexed="11"/>
        <rFont val="Helvetica Neue"/>
      </rPr>
      <t>terms/</t>
    </r>
    <r>
      <rPr>
        <sz val="10"/>
        <color indexed="8"/>
        <rFont val="Helvetica Neue"/>
      </rPr>
      <t>:</t>
    </r>
    <r>
      <rPr>
        <sz val="10"/>
        <color indexed="16"/>
        <rFont val="Helvetica Neue"/>
      </rPr>
      <t>enum</t>
    </r>
  </si>
  <si>
    <r>
      <rPr>
        <sz val="10"/>
        <color indexed="8"/>
        <rFont val="Helvetica Neue"/>
      </rPr>
      <t>:</t>
    </r>
    <r>
      <rPr>
        <sz val="10"/>
        <color indexed="16"/>
        <rFont val="Helvetica Neue"/>
      </rPr>
      <t>enum</t>
    </r>
  </si>
  <si>
    <t>enum</t>
  </si>
  <si>
    <r>
      <rPr>
        <sz val="10"/>
        <color indexed="8"/>
        <rFont val="Helvetica Neue"/>
      </rPr>
      <t>k</t>
    </r>
    <r>
      <rPr>
        <sz val="10"/>
        <color indexed="16"/>
        <rFont val="Helvetica Neue"/>
      </rPr>
      <t>Enum</t>
    </r>
  </si>
  <si>
    <r>
      <rPr>
        <sz val="10"/>
        <color indexed="8"/>
        <rFont val="Helvetica Neue"/>
      </rPr>
      <t>enum</t>
    </r>
  </si>
  <si>
    <t>enumeration</t>
  </si>
  <si>
    <t>controlled vocabulary</t>
  </si>
  <si>
    <t>Enumeration</t>
  </si>
  <si>
    <t>Default enumerations namespace.</t>
  </si>
  <si>
    <t>This namespace groups all default sets of enumerated values that represent valid choices lists.</t>
  </si>
  <si>
    <t>An enumeration is a list of references to elements belonging to the same collection that represent the domain of valid choices from which a value must be selected.</t>
  </si>
  <si>
    <t>The list of ISO 3166 countries is an example of an enumeration: a country variable may be set to only allow values coming from that list.</t>
  </si>
  <si>
    <r>
      <rPr>
        <b val="1"/>
        <sz val="10"/>
        <color indexed="11"/>
        <rFont val="Helvetica Neue"/>
      </rPr>
      <t>terms/</t>
    </r>
    <r>
      <rPr>
        <sz val="10"/>
        <color indexed="8"/>
        <rFont val="Helvetica Neue"/>
      </rPr>
      <t>:</t>
    </r>
    <r>
      <rPr>
        <sz val="10"/>
        <color indexed="16"/>
        <rFont val="Helvetica Neue"/>
      </rPr>
      <t>class</t>
    </r>
  </si>
  <si>
    <r>
      <rPr>
        <sz val="10"/>
        <color indexed="8"/>
        <rFont val="Helvetica Neue"/>
      </rPr>
      <t>:</t>
    </r>
    <r>
      <rPr>
        <sz val="10"/>
        <color indexed="16"/>
        <rFont val="Helvetica Neue"/>
      </rPr>
      <t>class</t>
    </r>
  </si>
  <si>
    <t>class</t>
  </si>
  <si>
    <r>
      <rPr>
        <sz val="10"/>
        <color indexed="8"/>
        <rFont val="Helvetica Neue"/>
      </rPr>
      <t>k</t>
    </r>
    <r>
      <rPr>
        <sz val="10"/>
        <color indexed="16"/>
        <rFont val="Helvetica Neue"/>
      </rPr>
      <t>Class</t>
    </r>
  </si>
  <si>
    <r>
      <rPr>
        <sz val="10"/>
        <color indexed="8"/>
        <rFont val="Helvetica Neue"/>
      </rPr>
      <t>class</t>
    </r>
  </si>
  <si>
    <t>Class</t>
  </si>
  <si>
    <t>Default classes namespace.</t>
  </si>
  <si>
    <t>This namespace groups all default classes, classes are used to represent data structures that may be shared among instances, or that may represent shared object sub-components.</t>
  </si>
  <si>
    <t>A class can be used to provide the data definition of an object instance, of a structural entity contained in different instances, or of a structural entity from which different instances can be derived. A class defines a data structure without taking the object function into account.</t>
  </si>
  <si>
    <t>The terms class contains data definitions that are common to enumeration, category and descriptor instances, the latter three are distinct instances and are stored in different collections (descriptors have their own collection) and they all share the same domain..</t>
  </si>
  <si>
    <r>
      <rPr>
        <b val="1"/>
        <sz val="10"/>
        <color indexed="11"/>
        <rFont val="Helvetica Neue"/>
      </rPr>
      <t>terms/</t>
    </r>
    <r>
      <rPr>
        <sz val="10"/>
        <color indexed="8"/>
        <rFont val="Helvetica Neue"/>
      </rPr>
      <t>:</t>
    </r>
    <r>
      <rPr>
        <sz val="10"/>
        <color indexed="16"/>
        <rFont val="Helvetica Neue"/>
      </rPr>
      <t>struct</t>
    </r>
  </si>
  <si>
    <r>
      <rPr>
        <sz val="10"/>
        <color indexed="8"/>
        <rFont val="Helvetica Neue"/>
      </rPr>
      <t>:</t>
    </r>
    <r>
      <rPr>
        <sz val="10"/>
        <color indexed="16"/>
        <rFont val="Helvetica Neue"/>
      </rPr>
      <t>struct</t>
    </r>
  </si>
  <si>
    <t>struct</t>
  </si>
  <si>
    <r>
      <rPr>
        <sz val="10"/>
        <color indexed="8"/>
        <rFont val="Helvetica Neue"/>
      </rPr>
      <t>k</t>
    </r>
    <r>
      <rPr>
        <sz val="10"/>
        <color indexed="16"/>
        <rFont val="Helvetica Neue"/>
      </rPr>
      <t>Struct</t>
    </r>
  </si>
  <si>
    <r>
      <rPr>
        <sz val="10"/>
        <color indexed="8"/>
        <rFont val="Helvetica Neue"/>
      </rPr>
      <t>struct</t>
    </r>
  </si>
  <si>
    <t>structure</t>
  </si>
  <si>
    <t>Structure</t>
  </si>
  <si>
    <t>Default structures namespace.</t>
  </si>
  <si>
    <t>This namespace groups all default structures, a structure represents a complete data structure.</t>
  </si>
  <si>
    <t>A structure is structurally identical to a class, but it exists under the convention that only root structures can be used by classes and instances. A structure may be the subclass of another structure, but only the root structure can be the subclass of an instance or class. This rule is not programmatically enforced, it is up to who designes the structure to follow this rule.</t>
  </si>
  <si>
    <t>When you want to reference recursively data structures it is a good idea to assign a structure to a property, rather than assigning a class to another class.</t>
  </si>
  <si>
    <r>
      <rPr>
        <b val="1"/>
        <sz val="10"/>
        <color indexed="11"/>
        <rFont val="Helvetica Neue"/>
      </rPr>
      <t>terms/</t>
    </r>
    <r>
      <rPr>
        <sz val="10"/>
        <color indexed="8"/>
        <rFont val="Helvetica Neue"/>
      </rPr>
      <t>:</t>
    </r>
    <r>
      <rPr>
        <sz val="10"/>
        <color indexed="16"/>
        <rFont val="Helvetica Neue"/>
      </rPr>
      <t>form</t>
    </r>
  </si>
  <si>
    <r>
      <rPr>
        <sz val="10"/>
        <color indexed="8"/>
        <rFont val="Helvetica Neue"/>
      </rPr>
      <t>:</t>
    </r>
    <r>
      <rPr>
        <sz val="10"/>
        <color indexed="16"/>
        <rFont val="Helvetica Neue"/>
      </rPr>
      <t>form</t>
    </r>
  </si>
  <si>
    <t>form</t>
  </si>
  <si>
    <r>
      <rPr>
        <sz val="10"/>
        <color indexed="8"/>
        <rFont val="Helvetica Neue"/>
      </rPr>
      <t>k</t>
    </r>
    <r>
      <rPr>
        <sz val="10"/>
        <color indexed="16"/>
        <rFont val="Helvetica Neue"/>
      </rPr>
      <t>Form</t>
    </r>
  </si>
  <si>
    <r>
      <rPr>
        <sz val="10"/>
        <color indexed="8"/>
        <rFont val="Helvetica Neue"/>
      </rPr>
      <t>form</t>
    </r>
  </si>
  <si>
    <t>Form</t>
  </si>
  <si>
    <t>Default forms namespace.</t>
  </si>
  <si>
    <t>This namespace groups all default form definitions, a form is a structure that holds the list of fields used to implement input and output user interface screens.</t>
  </si>
  <si>
    <t>A form is similar to a class: the class defines what information is stored in the database, while the form defines what information is exchanged between the system and the users.</t>
  </si>
  <si>
    <r>
      <rPr>
        <b val="1"/>
        <sz val="10"/>
        <color indexed="11"/>
        <rFont val="Helvetica Neue"/>
      </rPr>
      <t>terms/</t>
    </r>
    <r>
      <rPr>
        <sz val="10"/>
        <color indexed="8"/>
        <rFont val="Helvetica Neue"/>
      </rPr>
      <t>:</t>
    </r>
    <r>
      <rPr>
        <sz val="10"/>
        <color indexed="16"/>
        <rFont val="Helvetica Neue"/>
      </rPr>
      <t>kind</t>
    </r>
  </si>
  <si>
    <r>
      <rPr>
        <sz val="10"/>
        <color indexed="8"/>
        <rFont val="Helvetica Neue"/>
      </rPr>
      <t>:</t>
    </r>
    <r>
      <rPr>
        <sz val="10"/>
        <color indexed="16"/>
        <rFont val="Helvetica Neue"/>
      </rPr>
      <t>kind</t>
    </r>
  </si>
  <si>
    <t>kind</t>
  </si>
  <si>
    <r>
      <rPr>
        <sz val="10"/>
        <color indexed="8"/>
        <rFont val="Helvetica Neue"/>
      </rPr>
      <t>k</t>
    </r>
    <r>
      <rPr>
        <sz val="10"/>
        <color indexed="16"/>
        <rFont val="Helvetica Neue"/>
      </rPr>
      <t>Kind</t>
    </r>
  </si>
  <si>
    <r>
      <rPr>
        <sz val="10"/>
        <color indexed="8"/>
        <rFont val="Helvetica Neue"/>
      </rPr>
      <t>kind</t>
    </r>
  </si>
  <si>
    <t>Kind</t>
  </si>
  <si>
    <t>Default kinds namespace.</t>
  </si>
  <si>
    <t>This namespace groups all default kinds, a kind is a category above the type.</t>
  </si>
  <si>
    <t>The relationship between kind and type is similar to the relationship between collection and instance: the kind determines the broad functional class of an item, while the type determines the specific function of the item.</t>
  </si>
  <si>
    <t>One example of a kind is the data kind, such as quantitative or categorical.</t>
  </si>
  <si>
    <r>
      <rPr>
        <b val="1"/>
        <sz val="10"/>
        <color indexed="11"/>
        <rFont val="Helvetica Neue"/>
      </rPr>
      <t>terms/</t>
    </r>
    <r>
      <rPr>
        <sz val="10"/>
        <color indexed="8"/>
        <rFont val="Helvetica Neue"/>
      </rPr>
      <t>:</t>
    </r>
    <r>
      <rPr>
        <sz val="10"/>
        <color indexed="16"/>
        <rFont val="Helvetica Neue"/>
      </rPr>
      <t>type</t>
    </r>
  </si>
  <si>
    <r>
      <rPr>
        <sz val="10"/>
        <color indexed="8"/>
        <rFont val="Helvetica Neue"/>
      </rPr>
      <t>:</t>
    </r>
    <r>
      <rPr>
        <sz val="10"/>
        <color indexed="16"/>
        <rFont val="Helvetica Neue"/>
      </rPr>
      <t>type</t>
    </r>
  </si>
  <si>
    <t>type</t>
  </si>
  <si>
    <r>
      <rPr>
        <sz val="10"/>
        <color indexed="8"/>
        <rFont val="Helvetica Neue"/>
      </rPr>
      <t>k</t>
    </r>
    <r>
      <rPr>
        <sz val="10"/>
        <color indexed="16"/>
        <rFont val="Helvetica Neue"/>
      </rPr>
      <t>Type</t>
    </r>
  </si>
  <si>
    <r>
      <rPr>
        <sz val="10"/>
        <color indexed="8"/>
        <rFont val="Helvetica Neue"/>
      </rPr>
      <t>type</t>
    </r>
  </si>
  <si>
    <t>Type</t>
  </si>
  <si>
    <t>Default types namespace.</t>
  </si>
  <si>
    <t>This namespace groups all default types, a type is the most specific function definition of an item.</t>
  </si>
  <si>
    <t xml:space="preserve">Types in this system are enumerations, categories, classes and all </t>
  </si>
  <si>
    <t>One example of a type is the data type, such as string, number or date.</t>
  </si>
  <si>
    <r>
      <rPr>
        <b val="1"/>
        <sz val="10"/>
        <color indexed="11"/>
        <rFont val="Helvetica Neue"/>
      </rPr>
      <t>terms/</t>
    </r>
    <r>
      <rPr>
        <sz val="10"/>
        <color indexed="8"/>
        <rFont val="Helvetica Neue"/>
      </rPr>
      <t>:</t>
    </r>
    <r>
      <rPr>
        <sz val="10"/>
        <color indexed="16"/>
        <rFont val="Helvetica Neue"/>
      </rPr>
      <t>format</t>
    </r>
  </si>
  <si>
    <r>
      <rPr>
        <sz val="10"/>
        <color indexed="8"/>
        <rFont val="Helvetica Neue"/>
      </rPr>
      <t>:</t>
    </r>
    <r>
      <rPr>
        <sz val="10"/>
        <color indexed="16"/>
        <rFont val="Helvetica Neue"/>
      </rPr>
      <t>format</t>
    </r>
  </si>
  <si>
    <t>format</t>
  </si>
  <si>
    <r>
      <rPr>
        <sz val="10"/>
        <color indexed="8"/>
        <rFont val="Helvetica Neue"/>
      </rPr>
      <t>k</t>
    </r>
    <r>
      <rPr>
        <sz val="10"/>
        <color indexed="16"/>
        <rFont val="Helvetica Neue"/>
      </rPr>
      <t>Format</t>
    </r>
  </si>
  <si>
    <r>
      <rPr>
        <sz val="10"/>
        <color indexed="8"/>
        <rFont val="Helvetica Neue"/>
      </rPr>
      <t>format</t>
    </r>
  </si>
  <si>
    <t>Format</t>
  </si>
  <si>
    <t>Default formats namespace.</t>
  </si>
  <si>
    <t>This namespace groups all default formats, a format determines the shape of a data element.</t>
  </si>
  <si>
    <t>The format is used as a modifier in a data type to define a list or set of elements of the given data type.</t>
  </si>
  <si>
    <t>A descriptor of text data type may be made into a list of text items by indicating the list modifier in the format property.</t>
  </si>
  <si>
    <r>
      <rPr>
        <b val="1"/>
        <sz val="10"/>
        <color indexed="11"/>
        <rFont val="Helvetica Neue"/>
      </rPr>
      <t>terms/</t>
    </r>
    <r>
      <rPr>
        <sz val="10"/>
        <color indexed="8"/>
        <rFont val="Helvetica Neue"/>
      </rPr>
      <t>:</t>
    </r>
    <r>
      <rPr>
        <sz val="10"/>
        <color indexed="16"/>
        <rFont val="Helvetica Neue"/>
      </rPr>
      <t>rank</t>
    </r>
  </si>
  <si>
    <r>
      <rPr>
        <sz val="10"/>
        <color indexed="8"/>
        <rFont val="Helvetica Neue"/>
      </rPr>
      <t>:</t>
    </r>
    <r>
      <rPr>
        <sz val="10"/>
        <color indexed="16"/>
        <rFont val="Helvetica Neue"/>
      </rPr>
      <t>rank</t>
    </r>
  </si>
  <si>
    <t>rank</t>
  </si>
  <si>
    <r>
      <rPr>
        <sz val="10"/>
        <color indexed="8"/>
        <rFont val="Helvetica Neue"/>
      </rPr>
      <t>k</t>
    </r>
    <r>
      <rPr>
        <sz val="10"/>
        <color indexed="16"/>
        <rFont val="Helvetica Neue"/>
      </rPr>
      <t>Rank</t>
    </r>
  </si>
  <si>
    <r>
      <rPr>
        <sz val="10"/>
        <color indexed="8"/>
        <rFont val="Helvetica Neue"/>
      </rPr>
      <t>rank</t>
    </r>
  </si>
  <si>
    <t>Rank</t>
  </si>
  <si>
    <t>Default ranks namespace.</t>
  </si>
  <si>
    <t>This namespace groups all default ranks, a rank determines the hierarchy of an itemt.</t>
  </si>
  <si>
    <t>The rank is applied to users, it determines what kind of resources the user has access to in the application.</t>
  </si>
  <si>
    <t>A user with rank standards can access standards and user created objects, but cannot access default or system resources.</t>
  </si>
  <si>
    <r>
      <rPr>
        <b val="1"/>
        <sz val="10"/>
        <color indexed="11"/>
        <rFont val="Helvetica Neue"/>
      </rPr>
      <t>terms/</t>
    </r>
    <r>
      <rPr>
        <sz val="10"/>
        <color indexed="8"/>
        <rFont val="Helvetica Neue"/>
      </rPr>
      <t>:</t>
    </r>
    <r>
      <rPr>
        <sz val="10"/>
        <color indexed="16"/>
        <rFont val="Helvetica Neue"/>
      </rPr>
      <t>role</t>
    </r>
  </si>
  <si>
    <r>
      <rPr>
        <sz val="10"/>
        <color indexed="8"/>
        <rFont val="Helvetica Neue"/>
      </rPr>
      <t>:</t>
    </r>
    <r>
      <rPr>
        <sz val="10"/>
        <color indexed="16"/>
        <rFont val="Helvetica Neue"/>
      </rPr>
      <t>role</t>
    </r>
  </si>
  <si>
    <t>role</t>
  </si>
  <si>
    <r>
      <rPr>
        <sz val="10"/>
        <color indexed="8"/>
        <rFont val="Helvetica Neue"/>
      </rPr>
      <t>k</t>
    </r>
    <r>
      <rPr>
        <sz val="10"/>
        <color indexed="16"/>
        <rFont val="Helvetica Neue"/>
      </rPr>
      <t>Role</t>
    </r>
  </si>
  <si>
    <r>
      <rPr>
        <sz val="10"/>
        <color indexed="8"/>
        <rFont val="Helvetica Neue"/>
      </rPr>
      <t>role</t>
    </r>
  </si>
  <si>
    <t>Role</t>
  </si>
  <si>
    <t>Default roles namespace.</t>
  </si>
  <si>
    <t>This namespace groups all default roles, a role is a specific function that a user is allowed to perform.</t>
  </si>
  <si>
    <t>Each user has a set of roles that determine which actions the user is allowed to perform in the application.</t>
  </si>
  <si>
    <t>A user may upload datasets only if the user record has the upload role.</t>
  </si>
  <si>
    <r>
      <rPr>
        <b val="1"/>
        <sz val="10"/>
        <color indexed="11"/>
        <rFont val="Helvetica Neue"/>
      </rPr>
      <t>terms/</t>
    </r>
    <r>
      <rPr>
        <sz val="10"/>
        <color indexed="8"/>
        <rFont val="Helvetica Neue"/>
      </rPr>
      <t>:</t>
    </r>
    <r>
      <rPr>
        <sz val="10"/>
        <color indexed="16"/>
        <rFont val="Helvetica Neue"/>
      </rPr>
      <t>unit</t>
    </r>
  </si>
  <si>
    <r>
      <rPr>
        <sz val="10"/>
        <color indexed="8"/>
        <rFont val="Helvetica Neue"/>
      </rPr>
      <t>:</t>
    </r>
    <r>
      <rPr>
        <sz val="10"/>
        <color indexed="16"/>
        <rFont val="Helvetica Neue"/>
      </rPr>
      <t>unit</t>
    </r>
  </si>
  <si>
    <t>unit</t>
  </si>
  <si>
    <r>
      <rPr>
        <sz val="10"/>
        <color indexed="8"/>
        <rFont val="Helvetica Neue"/>
      </rPr>
      <t>k</t>
    </r>
    <r>
      <rPr>
        <sz val="10"/>
        <color indexed="16"/>
        <rFont val="Helvetica Neue"/>
      </rPr>
      <t>Unit</t>
    </r>
  </si>
  <si>
    <r>
      <rPr>
        <sz val="10"/>
        <color indexed="8"/>
        <rFont val="Helvetica Neue"/>
      </rPr>
      <t>unit</t>
    </r>
  </si>
  <si>
    <t>Unit</t>
  </si>
  <si>
    <t>Default measurement units namespace.</t>
  </si>
  <si>
    <t>This namespace groups all default units, a unit is a standard measure.</t>
  </si>
  <si>
    <t>The unit is used to indicate the measurement standard of values stored in a specific descriptor.</t>
  </si>
  <si>
    <t>Gram, kilogram or meter are unit examples.</t>
  </si>
  <si>
    <r>
      <rPr>
        <b val="1"/>
        <sz val="10"/>
        <color indexed="11"/>
        <rFont val="Helvetica Neue"/>
      </rPr>
      <t>terms/</t>
    </r>
    <r>
      <rPr>
        <sz val="10"/>
        <color indexed="8"/>
        <rFont val="Helvetica Neue"/>
      </rPr>
      <t>:</t>
    </r>
    <r>
      <rPr>
        <sz val="10"/>
        <color indexed="16"/>
        <rFont val="Helvetica Neue"/>
      </rPr>
      <t>lang</t>
    </r>
  </si>
  <si>
    <r>
      <rPr>
        <sz val="10"/>
        <color indexed="8"/>
        <rFont val="Helvetica Neue"/>
      </rPr>
      <t>:</t>
    </r>
    <r>
      <rPr>
        <sz val="10"/>
        <color indexed="16"/>
        <rFont val="Helvetica Neue"/>
      </rPr>
      <t>lang</t>
    </r>
  </si>
  <si>
    <t>lang</t>
  </si>
  <si>
    <r>
      <rPr>
        <sz val="10"/>
        <color indexed="8"/>
        <rFont val="Helvetica Neue"/>
      </rPr>
      <t>k</t>
    </r>
    <r>
      <rPr>
        <sz val="10"/>
        <color indexed="16"/>
        <rFont val="Helvetica Neue"/>
      </rPr>
      <t>Lang</t>
    </r>
  </si>
  <si>
    <r>
      <rPr>
        <sz val="10"/>
        <color indexed="8"/>
        <rFont val="Helvetica Neue"/>
      </rPr>
      <t>lang</t>
    </r>
  </si>
  <si>
    <t>language</t>
  </si>
  <si>
    <t>Language</t>
  </si>
  <si>
    <t>Default languages namespace.</t>
  </si>
  <si>
    <t>This namespace groups all default languages used in the application.</t>
  </si>
  <si>
    <r>
      <rPr>
        <b val="1"/>
        <sz val="10"/>
        <color indexed="11"/>
        <rFont val="Helvetica Neue"/>
      </rPr>
      <t>terms/</t>
    </r>
    <r>
      <rPr>
        <sz val="10"/>
        <color indexed="8"/>
        <rFont val="Helvetica Neue"/>
      </rPr>
      <t>:</t>
    </r>
    <r>
      <rPr>
        <sz val="10"/>
        <color indexed="16"/>
        <rFont val="Helvetica Neue"/>
      </rPr>
      <t>id</t>
    </r>
  </si>
  <si>
    <r>
      <rPr>
        <sz val="10"/>
        <color indexed="8"/>
        <rFont val="Helvetica Neue"/>
      </rPr>
      <t>:</t>
    </r>
    <r>
      <rPr>
        <sz val="10"/>
        <color indexed="16"/>
        <rFont val="Helvetica Neue"/>
      </rPr>
      <t>id</t>
    </r>
  </si>
  <si>
    <t>id</t>
  </si>
  <si>
    <r>
      <rPr>
        <sz val="10"/>
        <color indexed="8"/>
        <rFont val="Helvetica Neue"/>
      </rPr>
      <t>k</t>
    </r>
    <r>
      <rPr>
        <sz val="10"/>
        <color indexed="16"/>
        <rFont val="Helvetica Neue"/>
      </rPr>
      <t>Id</t>
    </r>
  </si>
  <si>
    <r>
      <rPr>
        <sz val="10"/>
        <color indexed="8"/>
        <rFont val="Helvetica Neue"/>
      </rPr>
      <t>id</t>
    </r>
  </si>
  <si>
    <t>identifier</t>
  </si>
  <si>
    <t>Identification</t>
  </si>
  <si>
    <t>Default identification and naming attributes namespace.</t>
  </si>
  <si>
    <t>This namespace groups all items that have the function of providing identification and naming discrimination to objects.</t>
  </si>
  <si>
    <r>
      <rPr>
        <b val="1"/>
        <sz val="10"/>
        <color indexed="11"/>
        <rFont val="Helvetica Neue"/>
      </rPr>
      <t>terms/</t>
    </r>
    <r>
      <rPr>
        <sz val="10"/>
        <color indexed="8"/>
        <rFont val="Helvetica Neue"/>
      </rPr>
      <t>:</t>
    </r>
    <r>
      <rPr>
        <sz val="10"/>
        <color indexed="16"/>
        <rFont val="Helvetica Neue"/>
      </rPr>
      <t>auth</t>
    </r>
  </si>
  <si>
    <r>
      <rPr>
        <sz val="10"/>
        <color indexed="8"/>
        <rFont val="Helvetica Neue"/>
      </rPr>
      <t>:</t>
    </r>
    <r>
      <rPr>
        <sz val="10"/>
        <color indexed="16"/>
        <rFont val="Helvetica Neue"/>
      </rPr>
      <t>auth</t>
    </r>
  </si>
  <si>
    <t>auth</t>
  </si>
  <si>
    <r>
      <rPr>
        <sz val="10"/>
        <color indexed="8"/>
        <rFont val="Helvetica Neue"/>
      </rPr>
      <t>k</t>
    </r>
    <r>
      <rPr>
        <sz val="10"/>
        <color indexed="16"/>
        <rFont val="Helvetica Neue"/>
      </rPr>
      <t>Auth</t>
    </r>
  </si>
  <si>
    <r>
      <rPr>
        <sz val="10"/>
        <color indexed="8"/>
        <rFont val="Helvetica Neue"/>
      </rPr>
      <t>auth</t>
    </r>
  </si>
  <si>
    <t>authentication</t>
  </si>
  <si>
    <t>authorisation</t>
  </si>
  <si>
    <t>Authentication</t>
  </si>
  <si>
    <t>Default credentials authorisation data namesoace.</t>
  </si>
  <si>
    <t>This namespace groups all items that represent authentication properties and attributes.</t>
  </si>
  <si>
    <r>
      <rPr>
        <b val="1"/>
        <sz val="10"/>
        <color indexed="11"/>
        <rFont val="Helvetica Neue"/>
      </rPr>
      <t>terms/</t>
    </r>
    <r>
      <rPr>
        <sz val="10"/>
        <color indexed="8"/>
        <rFont val="Helvetica Neue"/>
      </rPr>
      <t>:</t>
    </r>
    <r>
      <rPr>
        <sz val="10"/>
        <color indexed="16"/>
        <rFont val="Helvetica Neue"/>
      </rPr>
      <t>def</t>
    </r>
  </si>
  <si>
    <r>
      <rPr>
        <sz val="10"/>
        <color indexed="8"/>
        <rFont val="Helvetica Neue"/>
      </rPr>
      <t>:</t>
    </r>
    <r>
      <rPr>
        <sz val="10"/>
        <color indexed="16"/>
        <rFont val="Helvetica Neue"/>
      </rPr>
      <t>def</t>
    </r>
  </si>
  <si>
    <t>def</t>
  </si>
  <si>
    <r>
      <rPr>
        <sz val="10"/>
        <color indexed="8"/>
        <rFont val="Helvetica Neue"/>
      </rPr>
      <t>k</t>
    </r>
    <r>
      <rPr>
        <sz val="10"/>
        <color indexed="16"/>
        <rFont val="Helvetica Neue"/>
      </rPr>
      <t>Def</t>
    </r>
  </si>
  <si>
    <r>
      <rPr>
        <sz val="10"/>
        <color indexed="8"/>
        <rFont val="Helvetica Neue"/>
      </rPr>
      <t>def</t>
    </r>
  </si>
  <si>
    <t>definition</t>
  </si>
  <si>
    <t>description</t>
  </si>
  <si>
    <t>Definition</t>
  </si>
  <si>
    <t>Default definitions and descriptions namespace.</t>
  </si>
  <si>
    <t>This namespace groups all items that represent definitions or descriptions.</t>
  </si>
  <si>
    <r>
      <rPr>
        <b val="1"/>
        <sz val="10"/>
        <color indexed="11"/>
        <rFont val="Helvetica Neue"/>
      </rPr>
      <t>terms/</t>
    </r>
    <r>
      <rPr>
        <sz val="10"/>
        <color indexed="8"/>
        <rFont val="Helvetica Neue"/>
      </rPr>
      <t>:</t>
    </r>
    <r>
      <rPr>
        <sz val="10"/>
        <color indexed="16"/>
        <rFont val="Helvetica Neue"/>
      </rPr>
      <t>event</t>
    </r>
  </si>
  <si>
    <r>
      <rPr>
        <sz val="10"/>
        <color indexed="8"/>
        <rFont val="Helvetica Neue"/>
      </rPr>
      <t>:</t>
    </r>
    <r>
      <rPr>
        <sz val="10"/>
        <color indexed="16"/>
        <rFont val="Helvetica Neue"/>
      </rPr>
      <t>event</t>
    </r>
  </si>
  <si>
    <t>event</t>
  </si>
  <si>
    <r>
      <rPr>
        <sz val="10"/>
        <color indexed="8"/>
        <rFont val="Helvetica Neue"/>
      </rPr>
      <t>k</t>
    </r>
    <r>
      <rPr>
        <sz val="10"/>
        <color indexed="16"/>
        <rFont val="Helvetica Neue"/>
      </rPr>
      <t>Event</t>
    </r>
  </si>
  <si>
    <r>
      <rPr>
        <sz val="10"/>
        <color indexed="8"/>
        <rFont val="Helvetica Neue"/>
      </rPr>
      <t>event</t>
    </r>
  </si>
  <si>
    <t>Event</t>
  </si>
  <si>
    <t>Default events namespace.</t>
  </si>
  <si>
    <t>This namespace groups all items that represent events.</t>
  </si>
  <si>
    <r>
      <rPr>
        <b val="1"/>
        <sz val="10"/>
        <color indexed="11"/>
        <rFont val="Helvetica Neue"/>
      </rPr>
      <t>terms/</t>
    </r>
    <r>
      <rPr>
        <sz val="10"/>
        <color indexed="8"/>
        <rFont val="Helvetica Neue"/>
      </rPr>
      <t>:</t>
    </r>
    <r>
      <rPr>
        <sz val="10"/>
        <color indexed="16"/>
        <rFont val="Helvetica Neue"/>
      </rPr>
      <t>state</t>
    </r>
  </si>
  <si>
    <r>
      <rPr>
        <sz val="10"/>
        <color indexed="8"/>
        <rFont val="Helvetica Neue"/>
      </rPr>
      <t>:</t>
    </r>
    <r>
      <rPr>
        <sz val="10"/>
        <color indexed="16"/>
        <rFont val="Helvetica Neue"/>
      </rPr>
      <t>state</t>
    </r>
  </si>
  <si>
    <t>state</t>
  </si>
  <si>
    <r>
      <rPr>
        <sz val="10"/>
        <color indexed="8"/>
        <rFont val="Helvetica Neue"/>
      </rPr>
      <t>k</t>
    </r>
    <r>
      <rPr>
        <sz val="10"/>
        <color indexed="16"/>
        <rFont val="Helvetica Neue"/>
      </rPr>
      <t>State</t>
    </r>
  </si>
  <si>
    <r>
      <rPr>
        <sz val="10"/>
        <color indexed="8"/>
        <rFont val="Helvetica Neue"/>
      </rPr>
      <t>state</t>
    </r>
  </si>
  <si>
    <t>status</t>
  </si>
  <si>
    <t>Status</t>
  </si>
  <si>
    <t>Default status and state information namespace.</t>
  </si>
  <si>
    <t xml:space="preserve">This namespace groups all items that represent status information. </t>
  </si>
  <si>
    <r>
      <rPr>
        <b val="1"/>
        <sz val="10"/>
        <color indexed="11"/>
        <rFont val="Helvetica Neue"/>
      </rPr>
      <t>terms/</t>
    </r>
    <r>
      <rPr>
        <sz val="10"/>
        <color indexed="8"/>
        <rFont val="Helvetica Neue"/>
      </rPr>
      <t>:</t>
    </r>
    <r>
      <rPr>
        <sz val="10"/>
        <color indexed="16"/>
        <rFont val="Helvetica Neue"/>
      </rPr>
      <t>rule</t>
    </r>
  </si>
  <si>
    <r>
      <rPr>
        <sz val="10"/>
        <color indexed="8"/>
        <rFont val="Helvetica Neue"/>
      </rPr>
      <t>:</t>
    </r>
    <r>
      <rPr>
        <sz val="10"/>
        <color indexed="16"/>
        <rFont val="Helvetica Neue"/>
      </rPr>
      <t>rule</t>
    </r>
  </si>
  <si>
    <t>rule</t>
  </si>
  <si>
    <r>
      <rPr>
        <sz val="10"/>
        <color indexed="8"/>
        <rFont val="Helvetica Neue"/>
      </rPr>
      <t>k</t>
    </r>
    <r>
      <rPr>
        <sz val="10"/>
        <color indexed="16"/>
        <rFont val="Helvetica Neue"/>
      </rPr>
      <t>Rule</t>
    </r>
  </si>
  <si>
    <r>
      <rPr>
        <sz val="10"/>
        <color indexed="8"/>
        <rFont val="Helvetica Neue"/>
      </rPr>
      <t>rule</t>
    </r>
  </si>
  <si>
    <t>option</t>
  </si>
  <si>
    <t>modifier</t>
  </si>
  <si>
    <t>Rule</t>
  </si>
  <si>
    <t>Default validation rules namespace.</t>
  </si>
  <si>
    <t>This namespace groups all items that represent validation rule properties and attributes.</t>
  </si>
  <si>
    <r>
      <rPr>
        <b val="1"/>
        <sz val="10"/>
        <color indexed="11"/>
        <rFont val="Helvetica Neue"/>
      </rPr>
      <t>terms/</t>
    </r>
    <r>
      <rPr>
        <sz val="10"/>
        <color indexed="8"/>
        <rFont val="Helvetica Neue"/>
      </rPr>
      <t>:</t>
    </r>
    <r>
      <rPr>
        <sz val="10"/>
        <color indexed="16"/>
        <rFont val="Helvetica Neue"/>
      </rPr>
      <t>stat</t>
    </r>
  </si>
  <si>
    <r>
      <rPr>
        <sz val="10"/>
        <color indexed="8"/>
        <rFont val="Helvetica Neue"/>
      </rPr>
      <t>:</t>
    </r>
    <r>
      <rPr>
        <sz val="10"/>
        <color indexed="16"/>
        <rFont val="Helvetica Neue"/>
      </rPr>
      <t>stat</t>
    </r>
  </si>
  <si>
    <t>stat</t>
  </si>
  <si>
    <r>
      <rPr>
        <sz val="10"/>
        <color indexed="8"/>
        <rFont val="Helvetica Neue"/>
      </rPr>
      <t>k</t>
    </r>
    <r>
      <rPr>
        <sz val="10"/>
        <color indexed="16"/>
        <rFont val="Helvetica Neue"/>
      </rPr>
      <t>Stat</t>
    </r>
  </si>
  <si>
    <r>
      <rPr>
        <sz val="10"/>
        <color indexed="8"/>
        <rFont val="Helvetica Neue"/>
      </rPr>
      <t>stat</t>
    </r>
  </si>
  <si>
    <t>statistics</t>
  </si>
  <si>
    <t>Statistics</t>
  </si>
  <si>
    <t>Default summaries and statistics namespace.</t>
  </si>
  <si>
    <t>This namespace groups all items that represent statistical and summary information.</t>
  </si>
  <si>
    <r>
      <rPr>
        <b val="1"/>
        <sz val="10"/>
        <color indexed="11"/>
        <rFont val="Helvetica Neue"/>
      </rPr>
      <t>terms/</t>
    </r>
    <r>
      <rPr>
        <sz val="10"/>
        <color indexed="8"/>
        <rFont val="Helvetica Neue"/>
      </rPr>
      <t>:</t>
    </r>
    <r>
      <rPr>
        <sz val="10"/>
        <color indexed="16"/>
        <rFont val="Helvetica Neue"/>
      </rPr>
      <t>edge</t>
    </r>
  </si>
  <si>
    <r>
      <rPr>
        <sz val="10"/>
        <color indexed="8"/>
        <rFont val="Helvetica Neue"/>
      </rPr>
      <t>:</t>
    </r>
    <r>
      <rPr>
        <sz val="10"/>
        <color indexed="16"/>
        <rFont val="Helvetica Neue"/>
      </rPr>
      <t>edge</t>
    </r>
  </si>
  <si>
    <t>edge</t>
  </si>
  <si>
    <r>
      <rPr>
        <sz val="10"/>
        <color indexed="8"/>
        <rFont val="Helvetica Neue"/>
      </rPr>
      <t>k</t>
    </r>
    <r>
      <rPr>
        <sz val="10"/>
        <color indexed="16"/>
        <rFont val="Helvetica Neue"/>
      </rPr>
      <t>Edge</t>
    </r>
  </si>
  <si>
    <r>
      <rPr>
        <sz val="10"/>
        <color indexed="8"/>
        <rFont val="Helvetica Neue"/>
      </rPr>
      <t>edge</t>
    </r>
  </si>
  <si>
    <t>relationship</t>
  </si>
  <si>
    <t>Edge</t>
  </si>
  <si>
    <t>Default edge properties namespace.</t>
  </si>
  <si>
    <t>This namespace groups all terms and properties related to directed graph edges.</t>
  </si>
  <si>
    <r>
      <rPr>
        <b val="1"/>
        <sz val="10"/>
        <color indexed="11"/>
        <rFont val="Helvetica Neue"/>
      </rPr>
      <t>terms/</t>
    </r>
    <r>
      <rPr>
        <sz val="10"/>
        <color indexed="16"/>
        <rFont val="Helvetica Neue"/>
      </rPr>
      <t>:predicate</t>
    </r>
  </si>
  <si>
    <r>
      <rPr>
        <sz val="10"/>
        <color indexed="16"/>
        <rFont val="Helvetica Neue"/>
      </rPr>
      <t>:predicate</t>
    </r>
  </si>
  <si>
    <t>predicate</t>
  </si>
  <si>
    <r>
      <rPr>
        <sz val="10"/>
        <color indexed="18"/>
        <rFont val="Helvetica Neue"/>
      </rPr>
      <t>:predicate</t>
    </r>
  </si>
  <si>
    <r>
      <rPr>
        <sz val="10"/>
        <color indexed="8"/>
        <rFont val="Helvetica Neue"/>
      </rPr>
      <t>k</t>
    </r>
    <r>
      <rPr>
        <sz val="10"/>
        <color indexed="16"/>
        <rFont val="Helvetica Neue"/>
      </rPr>
      <t>Predicate</t>
    </r>
  </si>
  <si>
    <r>
      <rPr>
        <sz val="10"/>
        <color indexed="8"/>
        <rFont val="Helvetica Neue"/>
      </rPr>
      <t>predicate</t>
    </r>
  </si>
  <si>
    <t>Predicate</t>
  </si>
  <si>
    <t>Default relationship predicates namespace.</t>
  </si>
  <si>
    <t>This namespace groups all terms that define the type of relationships.</t>
  </si>
  <si>
    <r>
      <rPr>
        <b val="1"/>
        <sz val="10"/>
        <color indexed="11"/>
        <rFont val="Helvetica Neue"/>
      </rPr>
      <t>terms/</t>
    </r>
    <r>
      <rPr>
        <sz val="10"/>
        <color indexed="16"/>
        <rFont val="Helvetica Neue"/>
      </rPr>
      <t>:custom</t>
    </r>
  </si>
  <si>
    <r>
      <rPr>
        <sz val="10"/>
        <color indexed="16"/>
        <rFont val="Helvetica Neue"/>
      </rPr>
      <t>:custom</t>
    </r>
  </si>
  <si>
    <t>custom</t>
  </si>
  <si>
    <r>
      <rPr>
        <sz val="10"/>
        <color indexed="18"/>
        <rFont val="Helvetica Neue"/>
      </rPr>
      <t>:custom</t>
    </r>
  </si>
  <si>
    <r>
      <rPr>
        <sz val="10"/>
        <color indexed="8"/>
        <rFont val="Helvetica Neue"/>
      </rPr>
      <t>k</t>
    </r>
    <r>
      <rPr>
        <sz val="10"/>
        <color indexed="16"/>
        <rFont val="Helvetica Neue"/>
      </rPr>
      <t>Custom</t>
    </r>
  </si>
  <si>
    <r>
      <rPr>
        <sz val="10"/>
        <color indexed="8"/>
        <rFont val="Helvetica Neue"/>
      </rPr>
      <t>custom</t>
    </r>
  </si>
  <si>
    <t>Custom</t>
  </si>
  <si>
    <t>Default custom components namespace.</t>
  </si>
  <si>
    <t>This namespace groups all items that are neither default or standard components.</t>
  </si>
  <si>
    <t>All items added to default or standard components will be added under this namespace.</t>
  </si>
  <si>
    <r>
      <rPr>
        <b val="1"/>
        <sz val="10"/>
        <color indexed="11"/>
        <rFont val="Helvetica Neue"/>
      </rPr>
      <t>terms/</t>
    </r>
    <r>
      <rPr>
        <sz val="10"/>
        <color indexed="17"/>
        <rFont val="Helvetica Neue"/>
      </rPr>
      <t>:type:domain</t>
    </r>
  </si>
  <si>
    <r>
      <rPr>
        <sz val="10"/>
        <color indexed="17"/>
        <rFont val="Helvetica Neue"/>
      </rPr>
      <t>:type:domain</t>
    </r>
  </si>
  <si>
    <r>
      <rPr>
        <b val="1"/>
        <sz val="10"/>
        <color indexed="14"/>
        <rFont val="Helvetica Neue"/>
      </rPr>
      <t>terms</t>
    </r>
    <r>
      <rPr>
        <b val="1"/>
        <sz val="10"/>
        <color indexed="14"/>
        <rFont val="Helvetica Neue"/>
      </rPr>
      <t>/</t>
    </r>
    <r>
      <rPr>
        <sz val="10"/>
        <color indexed="8"/>
        <rFont val="Helvetica Neue"/>
      </rPr>
      <t>:</t>
    </r>
    <r>
      <rPr>
        <sz val="10"/>
        <color indexed="16"/>
        <rFont val="Helvetica Neue"/>
      </rPr>
      <t>type</t>
    </r>
  </si>
  <si>
    <r>
      <rPr>
        <sz val="10"/>
        <color indexed="8"/>
        <rFont val="Helvetica Neue"/>
      </rPr>
      <t>k</t>
    </r>
    <r>
      <rPr>
        <sz val="10"/>
        <color indexed="17"/>
        <rFont val="Helvetica Neue"/>
      </rPr>
      <t>TypeDomain</t>
    </r>
  </si>
  <si>
    <t>Domain type</t>
  </si>
  <si>
    <t>List of domain types.</t>
  </si>
  <si>
    <t>This controlled vocabulary groups all domain types, domain types qualify domain groups.</t>
  </si>
  <si>
    <r>
      <rPr>
        <b val="1"/>
        <sz val="10"/>
        <color indexed="11"/>
        <rFont val="Helvetica Neue"/>
      </rPr>
      <t>terms/</t>
    </r>
    <r>
      <rPr>
        <sz val="10"/>
        <color indexed="17"/>
        <rFont val="Helvetica Neue"/>
      </rPr>
      <t>:type:domain:object</t>
    </r>
  </si>
  <si>
    <r>
      <rPr>
        <sz val="10"/>
        <color indexed="17"/>
        <rFont val="Helvetica Neue"/>
      </rPr>
      <t>:type:domain:object</t>
    </r>
  </si>
  <si>
    <r>
      <rPr>
        <b val="1"/>
        <sz val="10"/>
        <color indexed="14"/>
        <rFont val="Helvetica Neue"/>
      </rPr>
      <t>terms</t>
    </r>
    <r>
      <rPr>
        <b val="1"/>
        <sz val="10"/>
        <color indexed="14"/>
        <rFont val="Helvetica Neue"/>
      </rPr>
      <t>/</t>
    </r>
    <r>
      <rPr>
        <sz val="10"/>
        <color indexed="17"/>
        <rFont val="Helvetica Neue"/>
      </rPr>
      <t>:type:domain</t>
    </r>
  </si>
  <si>
    <t>object</t>
  </si>
  <si>
    <r>
      <rPr>
        <sz val="10"/>
        <color indexed="8"/>
        <rFont val="Helvetica Neue"/>
      </rPr>
      <t>k</t>
    </r>
    <r>
      <rPr>
        <sz val="10"/>
        <color indexed="17"/>
        <rFont val="Helvetica Neue"/>
      </rPr>
      <t>TypeDomainObject</t>
    </r>
  </si>
  <si>
    <r>
      <rPr>
        <sz val="10"/>
        <color indexed="8"/>
        <rFont val="Helvetica Neue"/>
      </rPr>
      <t>object</t>
    </r>
  </si>
  <si>
    <t>Object domain</t>
  </si>
  <si>
    <t>Object domains.</t>
  </si>
  <si>
    <t>This domain type groups objects under functional categories.</t>
  </si>
  <si>
    <r>
      <rPr>
        <b val="1"/>
        <sz val="10"/>
        <color indexed="11"/>
        <rFont val="Helvetica Neue"/>
      </rPr>
      <t>terms/</t>
    </r>
    <r>
      <rPr>
        <sz val="10"/>
        <color indexed="17"/>
        <rFont val="Helvetica Neue"/>
      </rPr>
      <t>:enum:domain</t>
    </r>
  </si>
  <si>
    <r>
      <rPr>
        <sz val="10"/>
        <color indexed="17"/>
        <rFont val="Helvetica Neue"/>
      </rPr>
      <t>:enum:domain</t>
    </r>
  </si>
  <si>
    <r>
      <rPr>
        <b val="1"/>
        <sz val="10"/>
        <color indexed="14"/>
        <rFont val="Helvetica Neue"/>
      </rPr>
      <t>terms</t>
    </r>
    <r>
      <rPr>
        <b val="1"/>
        <sz val="10"/>
        <color indexed="14"/>
        <rFont val="Helvetica Neue"/>
      </rPr>
      <t>/</t>
    </r>
    <r>
      <rPr>
        <sz val="10"/>
        <color indexed="8"/>
        <rFont val="Helvetica Neue"/>
      </rPr>
      <t>:</t>
    </r>
    <r>
      <rPr>
        <sz val="10"/>
        <color indexed="16"/>
        <rFont val="Helvetica Neue"/>
      </rPr>
      <t>enum</t>
    </r>
  </si>
  <si>
    <r>
      <rPr>
        <sz val="10"/>
        <color indexed="8"/>
        <rFont val="Helvetica Neue"/>
      </rPr>
      <t>k</t>
    </r>
    <r>
      <rPr>
        <sz val="10"/>
        <color indexed="17"/>
        <rFont val="Helvetica Neue"/>
      </rPr>
      <t>EnumDomain</t>
    </r>
  </si>
  <si>
    <t>Domains</t>
  </si>
  <si>
    <t>List of domains.</t>
  </si>
  <si>
    <t>This controlled vocabulary groups all domains.</t>
  </si>
  <si>
    <t>✔︎</t>
  </si>
  <si>
    <r>
      <rPr>
        <b val="1"/>
        <sz val="10"/>
        <color indexed="11"/>
        <rFont val="Helvetica Neue"/>
      </rPr>
      <t>terms/</t>
    </r>
    <r>
      <rPr>
        <sz val="10"/>
        <color indexed="17"/>
        <rFont val="Helvetica Neue"/>
      </rPr>
      <t>:domain:dict</t>
    </r>
  </si>
  <si>
    <r>
      <rPr>
        <sz val="10"/>
        <color indexed="17"/>
        <rFont val="Helvetica Neue"/>
      </rPr>
      <t>:domain:dict</t>
    </r>
  </si>
  <si>
    <r>
      <rPr>
        <b val="1"/>
        <sz val="10"/>
        <color indexed="14"/>
        <rFont val="Helvetica Neue"/>
      </rPr>
      <t>terms</t>
    </r>
    <r>
      <rPr>
        <b val="1"/>
        <sz val="10"/>
        <color indexed="14"/>
        <rFont val="Helvetica Neue"/>
      </rPr>
      <t>/</t>
    </r>
    <r>
      <rPr>
        <sz val="10"/>
        <color indexed="8"/>
        <rFont val="Helvetica Neue"/>
      </rPr>
      <t>:</t>
    </r>
    <r>
      <rPr>
        <sz val="10"/>
        <color indexed="16"/>
        <rFont val="Helvetica Neue"/>
      </rPr>
      <t>domain</t>
    </r>
  </si>
  <si>
    <t>dict</t>
  </si>
  <si>
    <r>
      <rPr>
        <sz val="10"/>
        <color indexed="8"/>
        <rFont val="Helvetica Neue"/>
      </rPr>
      <t>k</t>
    </r>
    <r>
      <rPr>
        <sz val="10"/>
        <color indexed="17"/>
        <rFont val="Helvetica Neue"/>
      </rPr>
      <t>DomainDict</t>
    </r>
  </si>
  <si>
    <r>
      <rPr>
        <sz val="10"/>
        <color indexed="8"/>
        <rFont val="Helvetica Neue"/>
      </rPr>
      <t>dict</t>
    </r>
  </si>
  <si>
    <t>dictionary</t>
  </si>
  <si>
    <t>Dictionary</t>
  </si>
  <si>
    <t>Dictionary and structure definitions.</t>
  </si>
  <si>
    <t>This domain groups all terms that have the &lt;em&gt;function&lt;/em&gt; of defining &lt;em&gt;dictionary structures&lt;/em&gt; and &lt;em&gt;views&lt;/em&gt;. Data types, classes, forms and controlled vocabularies belong to this domain.</t>
  </si>
  <si>
    <r>
      <rPr>
        <b val="1"/>
        <sz val="10"/>
        <color indexed="11"/>
        <rFont val="Helvetica Neue"/>
      </rPr>
      <t>terms/</t>
    </r>
    <r>
      <rPr>
        <sz val="10"/>
        <color indexed="17"/>
        <rFont val="Helvetica Neue"/>
      </rPr>
      <t>:domain:geo</t>
    </r>
  </si>
  <si>
    <r>
      <rPr>
        <sz val="10"/>
        <color indexed="17"/>
        <rFont val="Helvetica Neue"/>
      </rPr>
      <t>:domain:geo</t>
    </r>
  </si>
  <si>
    <t>geo</t>
  </si>
  <si>
    <r>
      <rPr>
        <sz val="10"/>
        <color indexed="8"/>
        <rFont val="Helvetica Neue"/>
      </rPr>
      <t>k</t>
    </r>
    <r>
      <rPr>
        <sz val="10"/>
        <color indexed="17"/>
        <rFont val="Helvetica Neue"/>
      </rPr>
      <t>DomainGeo</t>
    </r>
  </si>
  <si>
    <r>
      <rPr>
        <sz val="10"/>
        <color indexed="8"/>
        <rFont val="Helvetica Neue"/>
      </rPr>
      <t>geo</t>
    </r>
  </si>
  <si>
    <t>geography</t>
  </si>
  <si>
    <t>Geography</t>
  </si>
  <si>
    <t>Geographic information.</t>
  </si>
  <si>
    <t>This domain groups all objects that represent &lt;em&gt;geographic items&lt;/em&gt;, such as &lt;em&gt;locations&lt;/em&gt;, &lt;em&gt;administrative units&lt;/em&gt;, &lt;em&gt;toponyms&lt;/em&gt;, &lt;em&gt;shapes&lt;/em&gt; and the &lt;em&gt;relationships&lt;/em&gt; between these elements. The elements of this domain are shared in different contexts, so they should be considered as standards.</t>
  </si>
  <si>
    <r>
      <rPr>
        <b val="1"/>
        <sz val="10"/>
        <color indexed="11"/>
        <rFont val="Helvetica Neue"/>
      </rPr>
      <t>terms/</t>
    </r>
    <r>
      <rPr>
        <sz val="10"/>
        <color indexed="17"/>
        <rFont val="Helvetica Neue"/>
      </rPr>
      <t>:domain:auth</t>
    </r>
  </si>
  <si>
    <r>
      <rPr>
        <sz val="10"/>
        <color indexed="17"/>
        <rFont val="Helvetica Neue"/>
      </rPr>
      <t>:domain:auth</t>
    </r>
  </si>
  <si>
    <r>
      <rPr>
        <sz val="10"/>
        <color indexed="8"/>
        <rFont val="Helvetica Neue"/>
      </rPr>
      <t>k</t>
    </r>
    <r>
      <rPr>
        <sz val="10"/>
        <color indexed="17"/>
        <rFont val="Helvetica Neue"/>
      </rPr>
      <t>DomainAuth</t>
    </r>
  </si>
  <si>
    <t>User and authentication resources.</t>
  </si>
  <si>
    <t>This domain groups all objects that represent users, their actions and authentication information.</t>
  </si>
  <si>
    <r>
      <rPr>
        <b val="1"/>
        <sz val="10"/>
        <color indexed="11"/>
        <rFont val="Helvetica Neue"/>
      </rPr>
      <t>terms/</t>
    </r>
    <r>
      <rPr>
        <sz val="10"/>
        <color indexed="17"/>
        <rFont val="Helvetica Neue"/>
      </rPr>
      <t>:domain:sys</t>
    </r>
  </si>
  <si>
    <r>
      <rPr>
        <sz val="10"/>
        <color indexed="17"/>
        <rFont val="Helvetica Neue"/>
      </rPr>
      <t>:domain:sys</t>
    </r>
  </si>
  <si>
    <t>sys</t>
  </si>
  <si>
    <r>
      <rPr>
        <sz val="10"/>
        <color indexed="8"/>
        <rFont val="Helvetica Neue"/>
      </rPr>
      <t>k</t>
    </r>
    <r>
      <rPr>
        <sz val="10"/>
        <color indexed="17"/>
        <rFont val="Helvetica Neue"/>
      </rPr>
      <t>DomainSys</t>
    </r>
  </si>
  <si>
    <r>
      <rPr>
        <sz val="10"/>
        <color indexed="8"/>
        <rFont val="Helvetica Neue"/>
      </rPr>
      <t>sys</t>
    </r>
  </si>
  <si>
    <t>system</t>
  </si>
  <si>
    <t>System</t>
  </si>
  <si>
    <t>System resources.</t>
  </si>
  <si>
    <t>This domain groups all objects that represent &lt;em&gt;system resources&lt;/em&gt;, &lt;em&gt;procedures&lt;/em&gt; and &lt;em&gt;attributes&lt;/em&gt;. These include, user management, settings and other system specific functions.</t>
  </si>
  <si>
    <r>
      <rPr>
        <b val="1"/>
        <sz val="10"/>
        <color indexed="11"/>
        <rFont val="Helvetica Neue"/>
      </rPr>
      <t>terms/</t>
    </r>
    <r>
      <rPr>
        <sz val="10"/>
        <color indexed="17"/>
        <rFont val="Helvetica Neue"/>
      </rPr>
      <t>:domain:study</t>
    </r>
  </si>
  <si>
    <r>
      <rPr>
        <sz val="10"/>
        <color indexed="17"/>
        <rFont val="Helvetica Neue"/>
      </rPr>
      <t>:domain:study</t>
    </r>
  </si>
  <si>
    <t>study</t>
  </si>
  <si>
    <r>
      <rPr>
        <sz val="10"/>
        <color indexed="8"/>
        <rFont val="Helvetica Neue"/>
      </rPr>
      <t>k</t>
    </r>
    <r>
      <rPr>
        <sz val="10"/>
        <color indexed="17"/>
        <rFont val="Helvetica Neue"/>
      </rPr>
      <t>DomainStudy</t>
    </r>
  </si>
  <si>
    <r>
      <rPr>
        <sz val="10"/>
        <color indexed="8"/>
        <rFont val="Helvetica Neue"/>
      </rPr>
      <t>study</t>
    </r>
  </si>
  <si>
    <t>data</t>
  </si>
  <si>
    <t>Study</t>
  </si>
  <si>
    <t>Surveys, reports and data collections.</t>
  </si>
  <si>
    <t>This domain groups all objects that represent data studies, their original datasets and annex documents.</t>
  </si>
  <si>
    <r>
      <rPr>
        <b val="1"/>
        <sz val="10"/>
        <color indexed="11"/>
        <rFont val="Helvetica Neue"/>
      </rPr>
      <t>terms/</t>
    </r>
    <r>
      <rPr>
        <sz val="10"/>
        <color indexed="17"/>
        <rFont val="Helvetica Neue"/>
      </rPr>
      <t>:domain:dataset</t>
    </r>
  </si>
  <si>
    <r>
      <rPr>
        <sz val="10"/>
        <color indexed="17"/>
        <rFont val="Helvetica Neue"/>
      </rPr>
      <t>:domain:dataset</t>
    </r>
  </si>
  <si>
    <r>
      <rPr>
        <b val="1"/>
        <sz val="10"/>
        <color indexed="14"/>
        <rFont val="Helvetica Neue"/>
      </rPr>
      <t>terms/</t>
    </r>
    <r>
      <rPr>
        <sz val="10"/>
        <color indexed="8"/>
        <rFont val="Helvetica Neue"/>
      </rPr>
      <t>:</t>
    </r>
    <r>
      <rPr>
        <sz val="10"/>
        <color indexed="16"/>
        <rFont val="Helvetica Neue"/>
      </rPr>
      <t>domain</t>
    </r>
  </si>
  <si>
    <t>dataset</t>
  </si>
  <si>
    <r>
      <rPr>
        <sz val="10"/>
        <color indexed="8"/>
        <rFont val="Helvetica Neue"/>
      </rPr>
      <t>k</t>
    </r>
    <r>
      <rPr>
        <sz val="10"/>
        <color indexed="17"/>
        <rFont val="Helvetica Neue"/>
      </rPr>
      <t>DomainDataset</t>
    </r>
  </si>
  <si>
    <r>
      <rPr>
        <sz val="10"/>
        <color indexed="8"/>
        <rFont val="Helvetica Neue"/>
      </rPr>
      <t>dataset</t>
    </r>
  </si>
  <si>
    <t>Dataset</t>
  </si>
  <si>
    <t>Data collection.</t>
  </si>
  <si>
    <t>This domain groups all objects that represent a &lt;em&gt;data collection&lt;/em&gt;.</t>
  </si>
  <si>
    <r>
      <rPr>
        <b val="1"/>
        <sz val="10"/>
        <color indexed="11"/>
        <rFont val="Helvetica Neue"/>
      </rPr>
      <t>terms/</t>
    </r>
    <r>
      <rPr>
        <sz val="10"/>
        <color indexed="17"/>
        <rFont val="Helvetica Neue"/>
      </rPr>
      <t>:domain:survey</t>
    </r>
  </si>
  <si>
    <r>
      <rPr>
        <sz val="10"/>
        <color indexed="17"/>
        <rFont val="Helvetica Neue"/>
      </rPr>
      <t>:domain:survey</t>
    </r>
  </si>
  <si>
    <t>survey</t>
  </si>
  <si>
    <r>
      <rPr>
        <sz val="10"/>
        <color indexed="8"/>
        <rFont val="Helvetica Neue"/>
      </rPr>
      <t>k</t>
    </r>
    <r>
      <rPr>
        <sz val="10"/>
        <color indexed="17"/>
        <rFont val="Helvetica Neue"/>
      </rPr>
      <t>DomainSurvey</t>
    </r>
  </si>
  <si>
    <r>
      <rPr>
        <sz val="10"/>
        <color indexed="8"/>
        <rFont val="Helvetica Neue"/>
      </rPr>
      <t>survey</t>
    </r>
  </si>
  <si>
    <t>Survey</t>
  </si>
  <si>
    <t>A survey dataset.</t>
  </si>
  <si>
    <t>This domain groups all objects that represent data from &lt;em&gt;survey datasets&lt;/em&gt;.</t>
  </si>
  <si>
    <r>
      <rPr>
        <b val="1"/>
        <sz val="10"/>
        <color indexed="11"/>
        <rFont val="Helvetica Neue"/>
      </rPr>
      <t>terms/</t>
    </r>
    <r>
      <rPr>
        <sz val="10"/>
        <color indexed="17"/>
        <rFont val="Helvetica Neue"/>
      </rPr>
      <t>:type:instance</t>
    </r>
  </si>
  <si>
    <r>
      <rPr>
        <sz val="10"/>
        <color indexed="17"/>
        <rFont val="Helvetica Neue"/>
      </rPr>
      <t>:type:instance</t>
    </r>
  </si>
  <si>
    <r>
      <rPr>
        <b val="1"/>
        <sz val="10"/>
        <color indexed="14"/>
        <rFont val="Helvetica Neue"/>
      </rPr>
      <t>terms/</t>
    </r>
    <r>
      <rPr>
        <sz val="10"/>
        <color indexed="8"/>
        <rFont val="Helvetica Neue"/>
      </rPr>
      <t>:</t>
    </r>
    <r>
      <rPr>
        <sz val="10"/>
        <color indexed="16"/>
        <rFont val="Helvetica Neue"/>
      </rPr>
      <t>type</t>
    </r>
  </si>
  <si>
    <r>
      <rPr>
        <sz val="10"/>
        <color indexed="8"/>
        <rFont val="Helvetica Neue"/>
      </rPr>
      <t>k</t>
    </r>
    <r>
      <rPr>
        <sz val="10"/>
        <color indexed="17"/>
        <rFont val="Helvetica Neue"/>
      </rPr>
      <t>TypeInstance</t>
    </r>
  </si>
  <si>
    <t>Instance type</t>
  </si>
  <si>
    <t>List of instance types.</t>
  </si>
  <si>
    <t>This enumeration collects the main instance categories that any object may take. This represents the root instances domain.</t>
  </si>
  <si>
    <r>
      <rPr>
        <b val="1"/>
        <sz val="10"/>
        <color indexed="11"/>
        <rFont val="Helvetica Neue"/>
      </rPr>
      <t>terms/</t>
    </r>
    <r>
      <rPr>
        <sz val="10"/>
        <color indexed="17"/>
        <rFont val="Helvetica Neue"/>
      </rPr>
      <t>:type:instance:term</t>
    </r>
  </si>
  <si>
    <r>
      <rPr>
        <sz val="10"/>
        <color indexed="17"/>
        <rFont val="Helvetica Neue"/>
      </rPr>
      <t>:type:instance:term</t>
    </r>
  </si>
  <si>
    <r>
      <rPr>
        <b val="1"/>
        <sz val="10"/>
        <color indexed="14"/>
        <rFont val="Helvetica Neue"/>
      </rPr>
      <t>terms/</t>
    </r>
    <r>
      <rPr>
        <sz val="10"/>
        <color indexed="17"/>
        <rFont val="Helvetica Neue"/>
      </rPr>
      <t>:type:instance</t>
    </r>
  </si>
  <si>
    <t>term</t>
  </si>
  <si>
    <r>
      <rPr>
        <sz val="10"/>
        <color indexed="8"/>
        <rFont val="Helvetica Neue"/>
      </rPr>
      <t>k</t>
    </r>
    <r>
      <rPr>
        <sz val="10"/>
        <color indexed="17"/>
        <rFont val="Helvetica Neue"/>
      </rPr>
      <t>TypeInstanceTerm</t>
    </r>
  </si>
  <si>
    <r>
      <rPr>
        <sz val="10"/>
        <color indexed="8"/>
        <rFont val="Helvetica Neue"/>
      </rPr>
      <t>term</t>
    </r>
  </si>
  <si>
    <t>Term instance</t>
  </si>
  <si>
    <t>List of term object instances.</t>
  </si>
  <si>
    <t>This enumeration collects all the different term types, each term object belongs to one or more of these categories.</t>
  </si>
  <si>
    <t>A term may have an &lt;em&gt;enumeration&lt;/em&gt; iinstance when it is used as the root of a controlled vocabulary and it may also have a &lt;en&gt;selection&lt;/em&gt; instance when it is used as an enumeration choice.</t>
  </si>
  <si>
    <r>
      <rPr>
        <b val="1"/>
        <sz val="10"/>
        <color indexed="11"/>
        <rFont val="Helvetica Neue"/>
      </rPr>
      <t>terms/</t>
    </r>
    <r>
      <rPr>
        <sz val="10"/>
        <color indexed="17"/>
        <rFont val="Helvetica Neue"/>
      </rPr>
      <t>:type:instance:descriptor</t>
    </r>
  </si>
  <si>
    <r>
      <rPr>
        <sz val="10"/>
        <color indexed="17"/>
        <rFont val="Helvetica Neue"/>
      </rPr>
      <t>:type:instance:descriptor</t>
    </r>
  </si>
  <si>
    <t>descriptor</t>
  </si>
  <si>
    <r>
      <rPr>
        <sz val="10"/>
        <color indexed="8"/>
        <rFont val="Helvetica Neue"/>
      </rPr>
      <t>k</t>
    </r>
    <r>
      <rPr>
        <sz val="10"/>
        <color indexed="17"/>
        <rFont val="Helvetica Neue"/>
      </rPr>
      <t>TypeInstanceDescriptor</t>
    </r>
  </si>
  <si>
    <r>
      <rPr>
        <sz val="10"/>
        <color indexed="8"/>
        <rFont val="Helvetica Neue"/>
      </rPr>
      <t>descriptor</t>
    </r>
  </si>
  <si>
    <t>Descriptor instance</t>
  </si>
  <si>
    <t>List of descriptor object instances.</t>
  </si>
  <si>
    <t>This enumeration collects all the different descriptor types, each descriptor object belongs to one of these categories.</t>
  </si>
  <si>
    <t>A text and a string descriptor both belong to &lt;em&gt;the text field&lt;/em&gt; instance; an integer and a real number descriptors both belong to the &lt;em&gt;number&lt;/em&gt; field instance.</t>
  </si>
  <si>
    <r>
      <rPr>
        <b val="1"/>
        <sz val="10"/>
        <color indexed="11"/>
        <rFont val="Helvetica Neue"/>
      </rPr>
      <t>terms/</t>
    </r>
    <r>
      <rPr>
        <sz val="10"/>
        <color indexed="17"/>
        <rFont val="Helvetica Neue"/>
      </rPr>
      <t>:type:instance:edge</t>
    </r>
  </si>
  <si>
    <r>
      <rPr>
        <sz val="10"/>
        <color indexed="17"/>
        <rFont val="Helvetica Neue"/>
      </rPr>
      <t>:type:instance:edge</t>
    </r>
  </si>
  <si>
    <r>
      <rPr>
        <sz val="10"/>
        <color indexed="8"/>
        <rFont val="Helvetica Neue"/>
      </rPr>
      <t>k</t>
    </r>
    <r>
      <rPr>
        <sz val="10"/>
        <color indexed="17"/>
        <rFont val="Helvetica Neue"/>
      </rPr>
      <t>TypeInstanceEdge</t>
    </r>
  </si>
  <si>
    <t>Relationship instance</t>
  </si>
  <si>
    <t>List of graph relationship object instances.</t>
  </si>
  <si>
    <t>This enumeration collects all the different types of edge objects, each edge belongs to one of these categories.</t>
  </si>
  <si>
    <t>The discriminating factor for this category is both the scope and the key structure of the edge: the scope determines what domains the edge relates, while the key structure indicates which elements of the edge are used to uniquely identify the object.</t>
  </si>
  <si>
    <t>A schema edge is an object that relates data dictionary elements, that resides in the schemas collection and that uses its predicate, in addition to the relationship nodes, to uniquely identify the object. An edge attribute object relates data dictionary and geographic elements, it resides in the edges collection and is uniquely identified by the related nodes, the predicate and its attributes.</t>
  </si>
  <si>
    <r>
      <rPr>
        <b val="1"/>
        <sz val="10"/>
        <color indexed="11"/>
        <rFont val="Helvetica Neue"/>
      </rPr>
      <t>terms/</t>
    </r>
    <r>
      <rPr>
        <sz val="10"/>
        <color indexed="17"/>
        <rFont val="Helvetica Neue"/>
      </rPr>
      <t>:type:instance:geo</t>
    </r>
  </si>
  <si>
    <r>
      <rPr>
        <sz val="10"/>
        <color indexed="17"/>
        <rFont val="Helvetica Neue"/>
      </rPr>
      <t>:type:instance:geo</t>
    </r>
  </si>
  <si>
    <r>
      <rPr>
        <sz val="10"/>
        <color indexed="8"/>
        <rFont val="Helvetica Neue"/>
      </rPr>
      <t>k</t>
    </r>
    <r>
      <rPr>
        <sz val="10"/>
        <color indexed="17"/>
        <rFont val="Helvetica Neue"/>
      </rPr>
      <t>TypeInstanceGeo</t>
    </r>
  </si>
  <si>
    <t>Geographic instance</t>
  </si>
  <si>
    <t>List of geographic object instances.</t>
  </si>
  <si>
    <t>This category applies to all objects that represent geographic entities.</t>
  </si>
  <si>
    <t>Geographic instances are toponyms and shapes.</t>
  </si>
  <si>
    <r>
      <rPr>
        <b val="1"/>
        <sz val="10"/>
        <color indexed="11"/>
        <rFont val="Helvetica Neue"/>
      </rPr>
      <t>terms/</t>
    </r>
    <r>
      <rPr>
        <sz val="10"/>
        <color indexed="17"/>
        <rFont val="Helvetica Neue"/>
      </rPr>
      <t>:type:instance:user</t>
    </r>
  </si>
  <si>
    <r>
      <rPr>
        <sz val="10"/>
        <color indexed="17"/>
        <rFont val="Helvetica Neue"/>
      </rPr>
      <t>:type:instance:user</t>
    </r>
  </si>
  <si>
    <t>user</t>
  </si>
  <si>
    <r>
      <rPr>
        <sz val="10"/>
        <color indexed="8"/>
        <rFont val="Helvetica Neue"/>
      </rPr>
      <t>k</t>
    </r>
    <r>
      <rPr>
        <sz val="10"/>
        <color indexed="17"/>
        <rFont val="Helvetica Neue"/>
      </rPr>
      <t>TypeInstanceUser</t>
    </r>
  </si>
  <si>
    <r>
      <rPr>
        <sz val="10"/>
        <color indexed="8"/>
        <rFont val="Helvetica Neue"/>
      </rPr>
      <t>user</t>
    </r>
  </si>
  <si>
    <t>User instance</t>
  </si>
  <si>
    <t>List of user related object instances.</t>
  </si>
  <si>
    <t>This enumeration collects all user related object instance types.</t>
  </si>
  <si>
    <t>User documents, groups, sessions and logs belong to this category.</t>
  </si>
  <si>
    <r>
      <rPr>
        <b val="1"/>
        <sz val="10"/>
        <color indexed="11"/>
        <rFont val="Helvetica Neue"/>
      </rPr>
      <t>terms/</t>
    </r>
    <r>
      <rPr>
        <sz val="10"/>
        <color indexed="17"/>
        <rFont val="Helvetica Neue"/>
      </rPr>
      <t>:type:instance:system</t>
    </r>
  </si>
  <si>
    <r>
      <rPr>
        <sz val="10"/>
        <color indexed="17"/>
        <rFont val="Helvetica Neue"/>
      </rPr>
      <t>:type:instance:system</t>
    </r>
  </si>
  <si>
    <r>
      <rPr>
        <sz val="10"/>
        <color indexed="8"/>
        <rFont val="Helvetica Neue"/>
      </rPr>
      <t>k</t>
    </r>
    <r>
      <rPr>
        <sz val="10"/>
        <color indexed="17"/>
        <rFont val="Helvetica Neue"/>
      </rPr>
      <t>TypeInstanceSystem</t>
    </r>
  </si>
  <si>
    <r>
      <rPr>
        <sz val="10"/>
        <color indexed="8"/>
        <rFont val="Helvetica Neue"/>
      </rPr>
      <t>system</t>
    </r>
  </si>
  <si>
    <t>System instance</t>
  </si>
  <si>
    <t>List of system object instances.</t>
  </si>
  <si>
    <t>This enumeration collects all system related object instance types.</t>
  </si>
  <si>
    <t>Errors and messages belong to this category.</t>
  </si>
  <si>
    <r>
      <rPr>
        <b val="1"/>
        <sz val="10"/>
        <color indexed="11"/>
        <rFont val="Helvetica Neue"/>
      </rPr>
      <t>terms/</t>
    </r>
    <r>
      <rPr>
        <sz val="10"/>
        <color indexed="17"/>
        <rFont val="Helvetica Neue"/>
      </rPr>
      <t>:type:instance:data</t>
    </r>
  </si>
  <si>
    <r>
      <rPr>
        <sz val="10"/>
        <color indexed="17"/>
        <rFont val="Helvetica Neue"/>
      </rPr>
      <t>:type:instance:data</t>
    </r>
  </si>
  <si>
    <r>
      <rPr>
        <sz val="10"/>
        <color indexed="8"/>
        <rFont val="Helvetica Neue"/>
      </rPr>
      <t>k</t>
    </r>
    <r>
      <rPr>
        <sz val="10"/>
        <color indexed="17"/>
        <rFont val="Helvetica Neue"/>
      </rPr>
      <t>TypeInstanceData</t>
    </r>
  </si>
  <si>
    <r>
      <rPr>
        <sz val="10"/>
        <color indexed="8"/>
        <rFont val="Helvetica Neue"/>
      </rPr>
      <t>data</t>
    </r>
  </si>
  <si>
    <t>Data instance</t>
  </si>
  <si>
    <t>List of data object instances.</t>
  </si>
  <si>
    <t>This enumeration collects all data related object instance types.</t>
  </si>
  <si>
    <t>Studies, annexes and datasets belong to this category.</t>
  </si>
  <si>
    <r>
      <rPr>
        <b val="1"/>
        <sz val="10"/>
        <color indexed="11"/>
        <rFont val="Helvetica Neue"/>
      </rPr>
      <t>terms/</t>
    </r>
    <r>
      <rPr>
        <sz val="10"/>
        <color indexed="17"/>
        <rFont val="Helvetica Neue"/>
      </rPr>
      <t>:enum:instance</t>
    </r>
  </si>
  <si>
    <r>
      <rPr>
        <sz val="10"/>
        <color indexed="17"/>
        <rFont val="Helvetica Neue"/>
      </rPr>
      <t>:enum:instance</t>
    </r>
  </si>
  <si>
    <r>
      <rPr>
        <b val="1"/>
        <sz val="10"/>
        <color indexed="14"/>
        <rFont val="Helvetica Neue"/>
      </rPr>
      <t>terms/</t>
    </r>
    <r>
      <rPr>
        <sz val="10"/>
        <color indexed="8"/>
        <rFont val="Helvetica Neue"/>
      </rPr>
      <t>:</t>
    </r>
    <r>
      <rPr>
        <sz val="10"/>
        <color indexed="16"/>
        <rFont val="Helvetica Neue"/>
      </rPr>
      <t>enum</t>
    </r>
  </si>
  <si>
    <r>
      <rPr>
        <sz val="10"/>
        <color indexed="8"/>
        <rFont val="Helvetica Neue"/>
      </rPr>
      <t>k</t>
    </r>
    <r>
      <rPr>
        <sz val="10"/>
        <color indexed="17"/>
        <rFont val="Helvetica Neue"/>
      </rPr>
      <t>EnumInstance</t>
    </r>
  </si>
  <si>
    <t>Instances</t>
  </si>
  <si>
    <t>List of instances.</t>
  </si>
  <si>
    <r>
      <rPr>
        <b val="1"/>
        <sz val="10"/>
        <color indexed="11"/>
        <rFont val="Helvetica Neue"/>
      </rPr>
      <t>terms/</t>
    </r>
    <r>
      <rPr>
        <sz val="10"/>
        <color indexed="17"/>
        <rFont val="Helvetica Neue"/>
      </rPr>
      <t>:instance:namespace</t>
    </r>
  </si>
  <si>
    <r>
      <rPr>
        <sz val="10"/>
        <color indexed="17"/>
        <rFont val="Helvetica Neue"/>
      </rPr>
      <t>:instance:namespace</t>
    </r>
  </si>
  <si>
    <r>
      <rPr>
        <b val="1"/>
        <sz val="10"/>
        <color indexed="14"/>
        <rFont val="Helvetica Neue"/>
      </rPr>
      <t>terms/</t>
    </r>
    <r>
      <rPr>
        <sz val="10"/>
        <color indexed="8"/>
        <rFont val="Helvetica Neue"/>
      </rPr>
      <t>:</t>
    </r>
    <r>
      <rPr>
        <sz val="10"/>
        <color indexed="16"/>
        <rFont val="Helvetica Neue"/>
      </rPr>
      <t>instance</t>
    </r>
  </si>
  <si>
    <t>namespace</t>
  </si>
  <si>
    <r>
      <rPr>
        <sz val="10"/>
        <color indexed="8"/>
        <rFont val="Helvetica Neue"/>
      </rPr>
      <t>k</t>
    </r>
    <r>
      <rPr>
        <sz val="10"/>
        <color indexed="17"/>
        <rFont val="Helvetica Neue"/>
      </rPr>
      <t>InstanceNamespace</t>
    </r>
  </si>
  <si>
    <r>
      <rPr>
        <sz val="10"/>
        <color indexed="8"/>
        <rFont val="Helvetica Neue"/>
      </rPr>
      <t>namespace</t>
    </r>
  </si>
  <si>
    <r>
      <rPr>
        <sz val="10"/>
        <color indexed="8"/>
        <rFont val="Helvetica Neue"/>
      </rPr>
      <t>:</t>
    </r>
    <r>
      <rPr>
        <sz val="10"/>
        <color indexed="16"/>
        <rFont val="Helvetica Neue"/>
      </rPr>
      <t>collection</t>
    </r>
    <r>
      <rPr>
        <sz val="10"/>
        <color indexed="8"/>
        <rFont val="Helvetica Neue"/>
      </rPr>
      <t>:</t>
    </r>
    <r>
      <rPr>
        <b val="1"/>
        <sz val="10"/>
        <color indexed="8"/>
        <rFont val="Helvetica Neue"/>
      </rPr>
      <t>terms</t>
    </r>
  </si>
  <si>
    <t>Namespace</t>
  </si>
  <si>
    <t>A namespace definition.</t>
  </si>
  <si>
    <t>Namespaces are terms used to disambiguate identifiers.</t>
  </si>
  <si>
    <t>Any class that conforms to the term identification protocol, that is, has a global identifier (&lt;code&gt;gid&lt;/code&gt;), can be used as a namespace.</t>
  </si>
  <si>
    <r>
      <rPr>
        <sz val="10"/>
        <color indexed="17"/>
        <rFont val="Helvetica Neue"/>
      </rPr>
      <t>:class:term:</t>
    </r>
    <r>
      <rPr>
        <b val="1"/>
        <sz val="10"/>
        <color indexed="8"/>
        <rFont val="Helvetica Neue"/>
      </rPr>
      <t>namespace</t>
    </r>
  </si>
  <si>
    <r>
      <rPr>
        <sz val="10"/>
        <color indexed="17"/>
        <rFont val="Helvetica Neue"/>
      </rPr>
      <t>:instance:instance</t>
    </r>
  </si>
  <si>
    <r>
      <rPr>
        <b val="1"/>
        <sz val="10"/>
        <color indexed="11"/>
        <rFont val="Helvetica Neue"/>
      </rPr>
      <t>terms/</t>
    </r>
    <r>
      <rPr>
        <sz val="10"/>
        <color indexed="17"/>
        <rFont val="Helvetica Neue"/>
      </rPr>
      <t>:instance:template</t>
    </r>
  </si>
  <si>
    <r>
      <rPr>
        <sz val="10"/>
        <color indexed="17"/>
        <rFont val="Helvetica Neue"/>
      </rPr>
      <t>:instance:template</t>
    </r>
  </si>
  <si>
    <t>template</t>
  </si>
  <si>
    <r>
      <rPr>
        <sz val="10"/>
        <color indexed="8"/>
        <rFont val="Helvetica Neue"/>
      </rPr>
      <t>k</t>
    </r>
    <r>
      <rPr>
        <sz val="10"/>
        <color indexed="17"/>
        <rFont val="Helvetica Neue"/>
      </rPr>
      <t>InstanceTemplate</t>
    </r>
  </si>
  <si>
    <r>
      <rPr>
        <sz val="10"/>
        <color indexed="8"/>
        <rFont val="Helvetica Neue"/>
      </rPr>
      <t>template</t>
    </r>
  </si>
  <si>
    <t>Template</t>
  </si>
  <si>
    <t>A template definition.</t>
  </si>
  <si>
    <t>Templates are directed graph term nodes that will not be recorded when traversing the structure, their function is to collect a set of child elements as if these were directly attached to the parent node.</t>
  </si>
  <si>
    <t>A template can only have this instance category, it cannot be used as other types of instances. In general, templates will hold sort field information to change the inherited sort order, but not appear as a tree node.</t>
  </si>
  <si>
    <r>
      <rPr>
        <sz val="10"/>
        <color indexed="17"/>
        <rFont val="Helvetica Neue"/>
      </rPr>
      <t>:class:term:</t>
    </r>
    <r>
      <rPr>
        <b val="1"/>
        <sz val="10"/>
        <color indexed="8"/>
        <rFont val="Helvetica Neue"/>
      </rPr>
      <t>template</t>
    </r>
  </si>
  <si>
    <r>
      <rPr>
        <b val="1"/>
        <sz val="10"/>
        <color indexed="11"/>
        <rFont val="Helvetica Neue"/>
      </rPr>
      <t>terms/</t>
    </r>
    <r>
      <rPr>
        <sz val="10"/>
        <color indexed="17"/>
        <rFont val="Helvetica Neue"/>
      </rPr>
      <t>:instance:enumeration</t>
    </r>
  </si>
  <si>
    <r>
      <rPr>
        <sz val="10"/>
        <color indexed="17"/>
        <rFont val="Helvetica Neue"/>
      </rPr>
      <t>:instance:enumeration</t>
    </r>
  </si>
  <si>
    <r>
      <rPr>
        <sz val="10"/>
        <color indexed="8"/>
        <rFont val="Helvetica Neue"/>
      </rPr>
      <t>k</t>
    </r>
    <r>
      <rPr>
        <sz val="10"/>
        <color indexed="17"/>
        <rFont val="Helvetica Neue"/>
      </rPr>
      <t>InstanceEnumeration</t>
    </r>
  </si>
  <si>
    <r>
      <rPr>
        <sz val="10"/>
        <color indexed="8"/>
        <rFont val="Helvetica Neue"/>
      </rPr>
      <t>enumeration</t>
    </r>
  </si>
  <si>
    <t>A controlled vocabulary definition.</t>
  </si>
  <si>
    <t>Enumerations are terms that define controlled vocabularies.</t>
  </si>
  <si>
    <t>An enumeration is a directed graph structured as a tree that implements a nested controlled vocabulary, the object is the term that defines the root element.</t>
  </si>
  <si>
    <r>
      <rPr>
        <sz val="10"/>
        <color indexed="17"/>
        <rFont val="Helvetica Neue"/>
      </rPr>
      <t>:class:term:</t>
    </r>
    <r>
      <rPr>
        <b val="1"/>
        <sz val="10"/>
        <color indexed="8"/>
        <rFont val="Helvetica Neue"/>
      </rPr>
      <t>enumeration</t>
    </r>
  </si>
  <si>
    <r>
      <rPr>
        <b val="1"/>
        <sz val="10"/>
        <color indexed="11"/>
        <rFont val="Helvetica Neue"/>
      </rPr>
      <t>terms/</t>
    </r>
    <r>
      <rPr>
        <sz val="10"/>
        <color indexed="17"/>
        <rFont val="Helvetica Neue"/>
      </rPr>
      <t>:instance:selection</t>
    </r>
  </si>
  <si>
    <r>
      <rPr>
        <sz val="10"/>
        <color indexed="17"/>
        <rFont val="Helvetica Neue"/>
      </rPr>
      <t>:instance:selection</t>
    </r>
  </si>
  <si>
    <t>selection</t>
  </si>
  <si>
    <r>
      <rPr>
        <sz val="10"/>
        <color indexed="8"/>
        <rFont val="Helvetica Neue"/>
      </rPr>
      <t>k</t>
    </r>
    <r>
      <rPr>
        <sz val="10"/>
        <color indexed="17"/>
        <rFont val="Helvetica Neue"/>
      </rPr>
      <t>InstanceSelection</t>
    </r>
  </si>
  <si>
    <r>
      <rPr>
        <sz val="10"/>
        <color indexed="8"/>
        <rFont val="Helvetica Neue"/>
      </rPr>
      <t>selection</t>
    </r>
  </si>
  <si>
    <t>element</t>
  </si>
  <si>
    <t>Selection</t>
  </si>
  <si>
    <t>A controlled vocabulary element.</t>
  </si>
  <si>
    <t>A selection is a term representing a controlled vocabulary element.</t>
  </si>
  <si>
    <r>
      <rPr>
        <sz val="10"/>
        <color indexed="17"/>
        <rFont val="Helvetica Neue"/>
      </rPr>
      <t>:class:term:</t>
    </r>
    <r>
      <rPr>
        <b val="1"/>
        <sz val="10"/>
        <color indexed="8"/>
        <rFont val="Helvetica Neue"/>
      </rPr>
      <t>selection</t>
    </r>
  </si>
  <si>
    <r>
      <rPr>
        <b val="1"/>
        <sz val="10"/>
        <color indexed="11"/>
        <rFont val="Helvetica Neue"/>
      </rPr>
      <t>terms/</t>
    </r>
    <r>
      <rPr>
        <sz val="10"/>
        <color indexed="17"/>
        <rFont val="Helvetica Neue"/>
      </rPr>
      <t>:instance:category</t>
    </r>
  </si>
  <si>
    <r>
      <rPr>
        <sz val="10"/>
        <color indexed="17"/>
        <rFont val="Helvetica Neue"/>
      </rPr>
      <t>:instance:category</t>
    </r>
  </si>
  <si>
    <r>
      <rPr>
        <sz val="10"/>
        <color indexed="8"/>
        <rFont val="Helvetica Neue"/>
      </rPr>
      <t>k</t>
    </r>
    <r>
      <rPr>
        <sz val="10"/>
        <color indexed="17"/>
        <rFont val="Helvetica Neue"/>
      </rPr>
      <t>InstanceCategory</t>
    </r>
  </si>
  <si>
    <t>A category definition</t>
  </si>
  <si>
    <t>A category is a term of a controlled vocabulary that is used as a header or group, but that is not a valid selection.</t>
  </si>
  <si>
    <r>
      <rPr>
        <sz val="10"/>
        <color indexed="17"/>
        <rFont val="Helvetica Neue"/>
      </rPr>
      <t>:class:term:</t>
    </r>
    <r>
      <rPr>
        <b val="1"/>
        <sz val="10"/>
        <color indexed="8"/>
        <rFont val="Helvetica Neue"/>
      </rPr>
      <t>category</t>
    </r>
  </si>
  <si>
    <r>
      <rPr>
        <b val="1"/>
        <sz val="10"/>
        <color indexed="11"/>
        <rFont val="Helvetica Neue"/>
      </rPr>
      <t>terms/</t>
    </r>
    <r>
      <rPr>
        <sz val="10"/>
        <color indexed="17"/>
        <rFont val="Helvetica Neue"/>
      </rPr>
      <t>:instance:collection</t>
    </r>
  </si>
  <si>
    <r>
      <rPr>
        <sz val="10"/>
        <color indexed="17"/>
        <rFont val="Helvetica Neue"/>
      </rPr>
      <t>:instance:collection</t>
    </r>
  </si>
  <si>
    <r>
      <rPr>
        <sz val="10"/>
        <color indexed="8"/>
        <rFont val="Helvetica Neue"/>
      </rPr>
      <t>k</t>
    </r>
    <r>
      <rPr>
        <sz val="10"/>
        <color indexed="17"/>
        <rFont val="Helvetica Neue"/>
      </rPr>
      <t>InstanceCollection</t>
    </r>
  </si>
  <si>
    <t>A collection definition.</t>
  </si>
  <si>
    <t>A collection is a term that defines a data collection.</t>
  </si>
  <si>
    <r>
      <rPr>
        <sz val="10"/>
        <color indexed="17"/>
        <rFont val="Helvetica Neue"/>
      </rPr>
      <t>:class:term:</t>
    </r>
    <r>
      <rPr>
        <b val="1"/>
        <sz val="10"/>
        <color indexed="8"/>
        <rFont val="Helvetica Neue"/>
      </rPr>
      <t>collection</t>
    </r>
  </si>
  <si>
    <r>
      <rPr>
        <b val="1"/>
        <sz val="10"/>
        <color indexed="11"/>
        <rFont val="Helvetica Neue"/>
      </rPr>
      <t>terms/</t>
    </r>
    <r>
      <rPr>
        <sz val="10"/>
        <color indexed="17"/>
        <rFont val="Helvetica Neue"/>
      </rPr>
      <t>:instance:instance</t>
    </r>
  </si>
  <si>
    <r>
      <rPr>
        <sz val="10"/>
        <color indexed="8"/>
        <rFont val="Helvetica Neue"/>
      </rPr>
      <t>k</t>
    </r>
    <r>
      <rPr>
        <sz val="10"/>
        <color indexed="17"/>
        <rFont val="Helvetica Neue"/>
      </rPr>
      <t>InstanceInstance</t>
    </r>
  </si>
  <si>
    <t>An object instance definition.</t>
  </si>
  <si>
    <t>An instance is a term that defines a specific object type instance.</t>
  </si>
  <si>
    <r>
      <rPr>
        <sz val="10"/>
        <color indexed="17"/>
        <rFont val="Helvetica Neue"/>
      </rPr>
      <t>:class:term:</t>
    </r>
    <r>
      <rPr>
        <b val="1"/>
        <sz val="10"/>
        <color indexed="8"/>
        <rFont val="Helvetica Neue"/>
      </rPr>
      <t>instance</t>
    </r>
  </si>
  <si>
    <r>
      <rPr>
        <b val="1"/>
        <sz val="10"/>
        <color indexed="11"/>
        <rFont val="Helvetica Neue"/>
      </rPr>
      <t>terms/</t>
    </r>
    <r>
      <rPr>
        <sz val="10"/>
        <color indexed="17"/>
        <rFont val="Helvetica Neue"/>
      </rPr>
      <t>:instance:type</t>
    </r>
  </si>
  <si>
    <r>
      <rPr>
        <sz val="10"/>
        <color indexed="17"/>
        <rFont val="Helvetica Neue"/>
      </rPr>
      <t>:instance:type</t>
    </r>
  </si>
  <si>
    <r>
      <rPr>
        <sz val="10"/>
        <color indexed="8"/>
        <rFont val="Helvetica Neue"/>
      </rPr>
      <t>k</t>
    </r>
    <r>
      <rPr>
        <sz val="10"/>
        <color indexed="17"/>
        <rFont val="Helvetica Neue"/>
      </rPr>
      <t>InstanceType</t>
    </r>
  </si>
  <si>
    <t>Data type</t>
  </si>
  <si>
    <t>A generic data type definition.</t>
  </si>
  <si>
    <t>A term that defines a generic data type.</t>
  </si>
  <si>
    <r>
      <rPr>
        <sz val="10"/>
        <color indexed="17"/>
        <rFont val="Helvetica Neue"/>
      </rPr>
      <t>:class:term:</t>
    </r>
    <r>
      <rPr>
        <b val="1"/>
        <sz val="10"/>
        <color indexed="8"/>
        <rFont val="Helvetica Neue"/>
      </rPr>
      <t>type</t>
    </r>
  </si>
  <si>
    <r>
      <rPr>
        <b val="1"/>
        <sz val="10"/>
        <color indexed="11"/>
        <rFont val="Helvetica Neue"/>
      </rPr>
      <t>terms/</t>
    </r>
    <r>
      <rPr>
        <sz val="10"/>
        <color indexed="17"/>
        <rFont val="Helvetica Neue"/>
      </rPr>
      <t>:instance:type:text</t>
    </r>
  </si>
  <si>
    <r>
      <rPr>
        <sz val="10"/>
        <color indexed="17"/>
        <rFont val="Helvetica Neue"/>
      </rPr>
      <t>:instance:type:text</t>
    </r>
  </si>
  <si>
    <r>
      <rPr>
        <b val="1"/>
        <sz val="10"/>
        <color indexed="14"/>
        <rFont val="Helvetica Neue"/>
      </rPr>
      <t>terms/</t>
    </r>
    <r>
      <rPr>
        <sz val="10"/>
        <color indexed="17"/>
        <rFont val="Helvetica Neue"/>
      </rPr>
      <t>:instance:type</t>
    </r>
  </si>
  <si>
    <t>text</t>
  </si>
  <si>
    <r>
      <rPr>
        <sz val="10"/>
        <color indexed="8"/>
        <rFont val="Helvetica Neue"/>
      </rPr>
      <t>k</t>
    </r>
    <r>
      <rPr>
        <sz val="10"/>
        <color indexed="17"/>
        <rFont val="Helvetica Neue"/>
      </rPr>
      <t>InstanceTypeText</t>
    </r>
  </si>
  <si>
    <r>
      <rPr>
        <sz val="10"/>
        <color indexed="8"/>
        <rFont val="Helvetica Neue"/>
      </rPr>
      <t>text</t>
    </r>
  </si>
  <si>
    <t>Text data type</t>
  </si>
  <si>
    <t>A text data type definition.</t>
  </si>
  <si>
    <t>A term that defines a text data type.</t>
  </si>
  <si>
    <t>A text data type may provide the regular expression validating the text value and the length bounds of the string.</t>
  </si>
  <si>
    <r>
      <rPr>
        <sz val="10"/>
        <color indexed="17"/>
        <rFont val="Helvetica Neue"/>
      </rPr>
      <t>:class:term:</t>
    </r>
    <r>
      <rPr>
        <b val="1"/>
        <sz val="10"/>
        <color indexed="8"/>
        <rFont val="Helvetica Neue"/>
      </rPr>
      <t>type</t>
    </r>
    <r>
      <rPr>
        <sz val="10"/>
        <color indexed="17"/>
        <rFont val="Helvetica Neue"/>
      </rPr>
      <t>:</t>
    </r>
    <r>
      <rPr>
        <b val="1"/>
        <sz val="10"/>
        <color indexed="8"/>
        <rFont val="Helvetica Neue"/>
      </rPr>
      <t>text</t>
    </r>
  </si>
  <si>
    <r>
      <rPr>
        <b val="1"/>
        <sz val="10"/>
        <color indexed="11"/>
        <rFont val="Helvetica Neue"/>
      </rPr>
      <t>terms/</t>
    </r>
    <r>
      <rPr>
        <sz val="10"/>
        <color indexed="17"/>
        <rFont val="Helvetica Neue"/>
      </rPr>
      <t>:instance:type:quant</t>
    </r>
  </si>
  <si>
    <r>
      <rPr>
        <sz val="10"/>
        <color indexed="17"/>
        <rFont val="Helvetica Neue"/>
      </rPr>
      <t>:instance:type:quant</t>
    </r>
  </si>
  <si>
    <t>quant</t>
  </si>
  <si>
    <r>
      <rPr>
        <sz val="10"/>
        <color indexed="8"/>
        <rFont val="Helvetica Neue"/>
      </rPr>
      <t>k</t>
    </r>
    <r>
      <rPr>
        <sz val="10"/>
        <color indexed="17"/>
        <rFont val="Helvetica Neue"/>
      </rPr>
      <t>InstanceTypeQuant</t>
    </r>
  </si>
  <si>
    <r>
      <rPr>
        <sz val="10"/>
        <color indexed="8"/>
        <rFont val="Helvetica Neue"/>
      </rPr>
      <t>quant</t>
    </r>
  </si>
  <si>
    <t>quantity</t>
  </si>
  <si>
    <t>Quantity data type</t>
  </si>
  <si>
    <t>A quantitative data type definition.</t>
  </si>
  <si>
    <t>A term that defines a quantitative data type.</t>
  </si>
  <si>
    <t>A quantitative data type represents a measure that may include range bounds.</t>
  </si>
  <si>
    <r>
      <rPr>
        <sz val="10"/>
        <color indexed="17"/>
        <rFont val="Helvetica Neue"/>
      </rPr>
      <t>:class:term:</t>
    </r>
    <r>
      <rPr>
        <b val="1"/>
        <sz val="10"/>
        <color indexed="8"/>
        <rFont val="Helvetica Neue"/>
      </rPr>
      <t>type</t>
    </r>
    <r>
      <rPr>
        <sz val="10"/>
        <color indexed="17"/>
        <rFont val="Helvetica Neue"/>
      </rPr>
      <t>:</t>
    </r>
    <r>
      <rPr>
        <b val="1"/>
        <sz val="10"/>
        <color indexed="8"/>
        <rFont val="Helvetica Neue"/>
      </rPr>
      <t>quant</t>
    </r>
  </si>
  <si>
    <r>
      <rPr>
        <b val="1"/>
        <sz val="10"/>
        <color indexed="11"/>
        <rFont val="Helvetica Neue"/>
      </rPr>
      <t>terms/</t>
    </r>
    <r>
      <rPr>
        <sz val="10"/>
        <color indexed="17"/>
        <rFont val="Helvetica Neue"/>
      </rPr>
      <t>:instance:predicate</t>
    </r>
  </si>
  <si>
    <r>
      <rPr>
        <sz val="10"/>
        <color indexed="17"/>
        <rFont val="Helvetica Neue"/>
      </rPr>
      <t>:instance:predicate</t>
    </r>
  </si>
  <si>
    <r>
      <rPr>
        <sz val="10"/>
        <color indexed="8"/>
        <rFont val="Helvetica Neue"/>
      </rPr>
      <t>k</t>
    </r>
    <r>
      <rPr>
        <sz val="10"/>
        <color indexed="17"/>
        <rFont val="Helvetica Neue"/>
      </rPr>
      <t>InstancePredicate</t>
    </r>
  </si>
  <si>
    <t>A relationship type definition.</t>
  </si>
  <si>
    <t>A predicate is a term that defines the type of a relationship.</t>
  </si>
  <si>
    <r>
      <rPr>
        <sz val="10"/>
        <color indexed="17"/>
        <rFont val="Helvetica Neue"/>
      </rPr>
      <t>:class:term:</t>
    </r>
    <r>
      <rPr>
        <b val="1"/>
        <sz val="10"/>
        <color indexed="8"/>
        <rFont val="Helvetica Neue"/>
      </rPr>
      <t>predicate</t>
    </r>
  </si>
  <si>
    <r>
      <rPr>
        <b val="1"/>
        <sz val="10"/>
        <color indexed="11"/>
        <rFont val="Helvetica Neue"/>
      </rPr>
      <t>terms/</t>
    </r>
    <r>
      <rPr>
        <sz val="10"/>
        <color indexed="17"/>
        <rFont val="Helvetica Neue"/>
      </rPr>
      <t>:instance:class</t>
    </r>
  </si>
  <si>
    <r>
      <rPr>
        <sz val="10"/>
        <color indexed="17"/>
        <rFont val="Helvetica Neue"/>
      </rPr>
      <t>:instance:class</t>
    </r>
  </si>
  <si>
    <r>
      <rPr>
        <sz val="10"/>
        <color indexed="8"/>
        <rFont val="Helvetica Neue"/>
      </rPr>
      <t>k</t>
    </r>
    <r>
      <rPr>
        <sz val="10"/>
        <color indexed="17"/>
        <rFont val="Helvetica Neue"/>
      </rPr>
      <t>InstanceClass</t>
    </r>
  </si>
  <si>
    <t>A data structure class definition.</t>
  </si>
  <si>
    <t>A class is a term that defines a data structure.</t>
  </si>
  <si>
    <t>A class is a data structure definition that can be shared both as a super-class or component of an object data structure definition.</t>
  </si>
  <si>
    <r>
      <rPr>
        <sz val="10"/>
        <color indexed="17"/>
        <rFont val="Helvetica Neue"/>
      </rPr>
      <t>:class:term:</t>
    </r>
    <r>
      <rPr>
        <b val="1"/>
        <sz val="10"/>
        <color indexed="8"/>
        <rFont val="Helvetica Neue"/>
      </rPr>
      <t>class</t>
    </r>
  </si>
  <si>
    <r>
      <rPr>
        <b val="1"/>
        <sz val="10"/>
        <color indexed="11"/>
        <rFont val="Helvetica Neue"/>
      </rPr>
      <t>terms/</t>
    </r>
    <r>
      <rPr>
        <sz val="10"/>
        <color indexed="17"/>
        <rFont val="Helvetica Neue"/>
      </rPr>
      <t>:instance:struct</t>
    </r>
  </si>
  <si>
    <r>
      <rPr>
        <sz val="10"/>
        <color indexed="17"/>
        <rFont val="Helvetica Neue"/>
      </rPr>
      <t>:instance:struct</t>
    </r>
  </si>
  <si>
    <r>
      <rPr>
        <sz val="10"/>
        <color indexed="8"/>
        <rFont val="Helvetica Neue"/>
      </rPr>
      <t>k</t>
    </r>
    <r>
      <rPr>
        <sz val="10"/>
        <color indexed="17"/>
        <rFont val="Helvetica Neue"/>
      </rPr>
      <t>InstanceStruct</t>
    </r>
  </si>
  <si>
    <t>A data structure definition.</t>
  </si>
  <si>
    <t>A structure is a term that groups a collection of descriptors.</t>
  </si>
  <si>
    <t>A structure is a data structure definition that is complete and does not depend on classes.</t>
  </si>
  <si>
    <r>
      <rPr>
        <sz val="10"/>
        <color indexed="17"/>
        <rFont val="Helvetica Neue"/>
      </rPr>
      <t>:class:term:</t>
    </r>
    <r>
      <rPr>
        <b val="1"/>
        <sz val="10"/>
        <color indexed="8"/>
        <rFont val="Helvetica Neue"/>
      </rPr>
      <t>struct</t>
    </r>
  </si>
  <si>
    <r>
      <rPr>
        <b val="1"/>
        <sz val="10"/>
        <color indexed="11"/>
        <rFont val="Helvetica Neue"/>
      </rPr>
      <t>terms/</t>
    </r>
    <r>
      <rPr>
        <sz val="10"/>
        <color indexed="17"/>
        <rFont val="Helvetica Neue"/>
      </rPr>
      <t>:instance:form</t>
    </r>
  </si>
  <si>
    <r>
      <rPr>
        <sz val="10"/>
        <color indexed="17"/>
        <rFont val="Helvetica Neue"/>
      </rPr>
      <t>:instance:form</t>
    </r>
  </si>
  <si>
    <r>
      <rPr>
        <sz val="10"/>
        <color indexed="8"/>
        <rFont val="Helvetica Neue"/>
      </rPr>
      <t>k</t>
    </r>
    <r>
      <rPr>
        <sz val="10"/>
        <color indexed="17"/>
        <rFont val="Helvetica Neue"/>
      </rPr>
      <t>InstanceForm</t>
    </r>
  </si>
  <si>
    <t>An input/output form definition.</t>
  </si>
  <si>
    <t>A form is a term that defines an input/output data exchange form.</t>
  </si>
  <si>
    <t>A form is a structure definition for an interactive input or output screen, it defines what information is exchanged between users and the system.</t>
  </si>
  <si>
    <r>
      <rPr>
        <sz val="10"/>
        <color indexed="17"/>
        <rFont val="Helvetica Neue"/>
      </rPr>
      <t>:class:term:</t>
    </r>
    <r>
      <rPr>
        <b val="1"/>
        <sz val="10"/>
        <color indexed="8"/>
        <rFont val="Helvetica Neue"/>
      </rPr>
      <t>form</t>
    </r>
  </si>
  <si>
    <r>
      <rPr>
        <b val="1"/>
        <sz val="10"/>
        <color indexed="11"/>
        <rFont val="Helvetica Neue"/>
      </rPr>
      <t>terms/</t>
    </r>
    <r>
      <rPr>
        <sz val="10"/>
        <color indexed="17"/>
        <rFont val="Helvetica Neue"/>
      </rPr>
      <t>:instance:field</t>
    </r>
  </si>
  <si>
    <r>
      <rPr>
        <sz val="10"/>
        <color indexed="17"/>
        <rFont val="Helvetica Neue"/>
      </rPr>
      <t>:instance:field</t>
    </r>
  </si>
  <si>
    <t>field</t>
  </si>
  <si>
    <r>
      <rPr>
        <sz val="10"/>
        <color indexed="8"/>
        <rFont val="Helvetica Neue"/>
      </rPr>
      <t>k</t>
    </r>
    <r>
      <rPr>
        <sz val="10"/>
        <color indexed="17"/>
        <rFont val="Helvetica Neue"/>
      </rPr>
      <t>InstanceField</t>
    </r>
  </si>
  <si>
    <r>
      <rPr>
        <sz val="10"/>
        <color indexed="8"/>
        <rFont val="Helvetica Neue"/>
      </rPr>
      <t>field</t>
    </r>
  </si>
  <si>
    <r>
      <rPr>
        <sz val="10"/>
        <color indexed="8"/>
        <rFont val="Helvetica Neue"/>
      </rPr>
      <t>:</t>
    </r>
    <r>
      <rPr>
        <sz val="10"/>
        <color indexed="16"/>
        <rFont val="Helvetica Neue"/>
      </rPr>
      <t>collection</t>
    </r>
    <r>
      <rPr>
        <sz val="10"/>
        <color indexed="8"/>
        <rFont val="Helvetica Neue"/>
      </rPr>
      <t>:</t>
    </r>
    <r>
      <rPr>
        <b val="1"/>
        <sz val="10"/>
        <color indexed="8"/>
        <rFont val="Helvetica Neue"/>
      </rPr>
      <t>descriptors</t>
    </r>
  </si>
  <si>
    <t>Descriptor</t>
  </si>
  <si>
    <t>A generic descriptor definition.</t>
  </si>
  <si>
    <t>A generic value definition.</t>
  </si>
  <si>
    <r>
      <rPr>
        <sz val="10"/>
        <color indexed="17"/>
        <rFont val="Helvetica Neue"/>
      </rPr>
      <t>:class:descriptor:</t>
    </r>
    <r>
      <rPr>
        <b val="1"/>
        <sz val="10"/>
        <color indexed="8"/>
        <rFont val="Helvetica Neue"/>
      </rPr>
      <t>any</t>
    </r>
  </si>
  <si>
    <r>
      <rPr>
        <b val="1"/>
        <sz val="10"/>
        <color indexed="11"/>
        <rFont val="Helvetica Neue"/>
      </rPr>
      <t>terms/</t>
    </r>
    <r>
      <rPr>
        <sz val="10"/>
        <color indexed="17"/>
        <rFont val="Helvetica Neue"/>
      </rPr>
      <t>:instance:field:txt</t>
    </r>
  </si>
  <si>
    <r>
      <rPr>
        <sz val="10"/>
        <color indexed="17"/>
        <rFont val="Helvetica Neue"/>
      </rPr>
      <t>:instance:field:txt</t>
    </r>
  </si>
  <si>
    <r>
      <rPr>
        <b val="1"/>
        <sz val="10"/>
        <color indexed="14"/>
        <rFont val="Helvetica Neue"/>
      </rPr>
      <t>terms/</t>
    </r>
    <r>
      <rPr>
        <sz val="10"/>
        <color indexed="17"/>
        <rFont val="Helvetica Neue"/>
      </rPr>
      <t>:instance:field</t>
    </r>
  </si>
  <si>
    <t>txt</t>
  </si>
  <si>
    <r>
      <rPr>
        <sz val="10"/>
        <color indexed="8"/>
        <rFont val="Helvetica Neue"/>
      </rPr>
      <t>k</t>
    </r>
    <r>
      <rPr>
        <sz val="10"/>
        <color indexed="17"/>
        <rFont val="Helvetica Neue"/>
      </rPr>
      <t>InstanceFieldTxt</t>
    </r>
  </si>
  <si>
    <r>
      <rPr>
        <sz val="10"/>
        <color indexed="8"/>
        <rFont val="Helvetica Neue"/>
      </rPr>
      <t>txt</t>
    </r>
  </si>
  <si>
    <t>Text descriptor</t>
  </si>
  <si>
    <t>A text descriptor definition.</t>
  </si>
  <si>
    <t>A value definition of type text or string.</t>
  </si>
  <si>
    <t>This category collects all data types that represent text values.</t>
  </si>
  <si>
    <r>
      <rPr>
        <sz val="10"/>
        <color indexed="17"/>
        <rFont val="Helvetica Neue"/>
      </rPr>
      <t>:class:descriptor:</t>
    </r>
    <r>
      <rPr>
        <b val="1"/>
        <sz val="10"/>
        <color indexed="8"/>
        <rFont val="Helvetica Neue"/>
      </rPr>
      <t>txt</t>
    </r>
  </si>
  <si>
    <r>
      <rPr>
        <b val="1"/>
        <sz val="10"/>
        <color indexed="11"/>
        <rFont val="Helvetica Neue"/>
      </rPr>
      <t>terms/</t>
    </r>
    <r>
      <rPr>
        <sz val="10"/>
        <color indexed="17"/>
        <rFont val="Helvetica Neue"/>
      </rPr>
      <t>:instance:field:key</t>
    </r>
  </si>
  <si>
    <r>
      <rPr>
        <sz val="10"/>
        <color indexed="17"/>
        <rFont val="Helvetica Neue"/>
      </rPr>
      <t>:instance:field:key</t>
    </r>
  </si>
  <si>
    <t>key</t>
  </si>
  <si>
    <r>
      <rPr>
        <sz val="10"/>
        <color indexed="8"/>
        <rFont val="Helvetica Neue"/>
      </rPr>
      <t>k</t>
    </r>
    <r>
      <rPr>
        <sz val="10"/>
        <color indexed="17"/>
        <rFont val="Helvetica Neue"/>
      </rPr>
      <t>InstanceFieldKey</t>
    </r>
  </si>
  <si>
    <r>
      <rPr>
        <sz val="10"/>
        <color indexed="8"/>
        <rFont val="Helvetica Neue"/>
      </rPr>
      <t>key</t>
    </r>
  </si>
  <si>
    <t>Key descriptor</t>
  </si>
  <si>
    <t>A key string descriptor definition.</t>
  </si>
  <si>
    <t>A value definition of type key or variable.</t>
  </si>
  <si>
    <t>This category collects all data types that represent text value that are used as object keys.</t>
  </si>
  <si>
    <r>
      <rPr>
        <sz val="10"/>
        <color indexed="17"/>
        <rFont val="Helvetica Neue"/>
      </rPr>
      <t>:class:descriptor:</t>
    </r>
    <r>
      <rPr>
        <b val="1"/>
        <sz val="10"/>
        <color indexed="8"/>
        <rFont val="Helvetica Neue"/>
      </rPr>
      <t>key</t>
    </r>
  </si>
  <si>
    <r>
      <rPr>
        <b val="1"/>
        <sz val="10"/>
        <color indexed="11"/>
        <rFont val="Helvetica Neue"/>
      </rPr>
      <t>terms/</t>
    </r>
    <r>
      <rPr>
        <sz val="10"/>
        <color indexed="17"/>
        <rFont val="Helvetica Neue"/>
      </rPr>
      <t>:instance:field:iaddr</t>
    </r>
  </si>
  <si>
    <r>
      <rPr>
        <sz val="10"/>
        <color indexed="17"/>
        <rFont val="Helvetica Neue"/>
      </rPr>
      <t>:instance:field:iaddr</t>
    </r>
  </si>
  <si>
    <t>iaddr</t>
  </si>
  <si>
    <r>
      <rPr>
        <sz val="10"/>
        <color indexed="8"/>
        <rFont val="Helvetica Neue"/>
      </rPr>
      <t>k</t>
    </r>
    <r>
      <rPr>
        <sz val="10"/>
        <color indexed="17"/>
        <rFont val="Helvetica Neue"/>
      </rPr>
      <t>InstanceFieldIaddr</t>
    </r>
  </si>
  <si>
    <r>
      <rPr>
        <sz val="10"/>
        <color indexed="8"/>
        <rFont val="Helvetica Neue"/>
      </rPr>
      <t>iaddr</t>
    </r>
  </si>
  <si>
    <t>URL</t>
  </si>
  <si>
    <t>e-mail</t>
  </si>
  <si>
    <t>Internet address descriptor</t>
  </si>
  <si>
    <t>An internet address descriptor definition.</t>
  </si>
  <si>
    <t>A value definition of type URL or e-mail.</t>
  </si>
  <si>
    <t>This category collects all data types that represent references to internet resources.</t>
  </si>
  <si>
    <r>
      <rPr>
        <sz val="10"/>
        <color indexed="17"/>
        <rFont val="Helvetica Neue"/>
      </rPr>
      <t>:class:descriptor:</t>
    </r>
    <r>
      <rPr>
        <b val="1"/>
        <sz val="10"/>
        <color indexed="8"/>
        <rFont val="Helvetica Neue"/>
      </rPr>
      <t>iaddr</t>
    </r>
  </si>
  <si>
    <r>
      <rPr>
        <b val="1"/>
        <sz val="10"/>
        <color indexed="11"/>
        <rFont val="Helvetica Neue"/>
      </rPr>
      <t>terms/</t>
    </r>
    <r>
      <rPr>
        <sz val="10"/>
        <color indexed="17"/>
        <rFont val="Helvetica Neue"/>
      </rPr>
      <t>:instance:field:enc</t>
    </r>
  </si>
  <si>
    <r>
      <rPr>
        <sz val="10"/>
        <color indexed="17"/>
        <rFont val="Helvetica Neue"/>
      </rPr>
      <t>:instance:field:enc</t>
    </r>
  </si>
  <si>
    <t>enc</t>
  </si>
  <si>
    <r>
      <rPr>
        <sz val="10"/>
        <color indexed="8"/>
        <rFont val="Helvetica Neue"/>
      </rPr>
      <t>k</t>
    </r>
    <r>
      <rPr>
        <sz val="10"/>
        <color indexed="17"/>
        <rFont val="Helvetica Neue"/>
      </rPr>
      <t>InstanceFieldEnc</t>
    </r>
  </si>
  <si>
    <r>
      <rPr>
        <sz val="10"/>
        <color indexed="8"/>
        <rFont val="Helvetica Neue"/>
      </rPr>
      <t>enc</t>
    </r>
  </si>
  <si>
    <t>XML</t>
  </si>
  <si>
    <t>SVG</t>
  </si>
  <si>
    <t>HTML</t>
  </si>
  <si>
    <t>Encoded text descriptor</t>
  </si>
  <si>
    <t>An encoded text descriptor definition.</t>
  </si>
  <si>
    <t>A value definition of type XML, SVG or HTML.</t>
  </si>
  <si>
    <t>This category collects all data types that represent encoded text values.</t>
  </si>
  <si>
    <r>
      <rPr>
        <sz val="10"/>
        <color indexed="17"/>
        <rFont val="Helvetica Neue"/>
      </rPr>
      <t>:class:descriptor:</t>
    </r>
    <r>
      <rPr>
        <b val="1"/>
        <sz val="10"/>
        <color indexed="8"/>
        <rFont val="Helvetica Neue"/>
      </rPr>
      <t>enc</t>
    </r>
  </si>
  <si>
    <r>
      <rPr>
        <b val="1"/>
        <sz val="10"/>
        <color indexed="11"/>
        <rFont val="Helvetica Neue"/>
      </rPr>
      <t>terms/</t>
    </r>
    <r>
      <rPr>
        <sz val="10"/>
        <color indexed="17"/>
        <rFont val="Helvetica Neue"/>
      </rPr>
      <t>:instance:field:hex</t>
    </r>
  </si>
  <si>
    <r>
      <rPr>
        <sz val="10"/>
        <color indexed="17"/>
        <rFont val="Helvetica Neue"/>
      </rPr>
      <t>:instance:field:hex</t>
    </r>
  </si>
  <si>
    <t>hex</t>
  </si>
  <si>
    <r>
      <rPr>
        <sz val="10"/>
        <color indexed="8"/>
        <rFont val="Helvetica Neue"/>
      </rPr>
      <t>k</t>
    </r>
    <r>
      <rPr>
        <sz val="10"/>
        <color indexed="17"/>
        <rFont val="Helvetica Neue"/>
      </rPr>
      <t>InstanceFieldHex</t>
    </r>
  </si>
  <si>
    <r>
      <rPr>
        <sz val="10"/>
        <color indexed="8"/>
        <rFont val="Helvetica Neue"/>
      </rPr>
      <t>hex</t>
    </r>
  </si>
  <si>
    <t>hexadecimal</t>
  </si>
  <si>
    <t>HEX descriptor</t>
  </si>
  <si>
    <t>A hexadecimal value descriptor definition.</t>
  </si>
  <si>
    <t>A value definition of a hexadecimal string.</t>
  </si>
  <si>
    <t>This category applies to hexadecimal values.</t>
  </si>
  <si>
    <r>
      <rPr>
        <sz val="10"/>
        <color indexed="17"/>
        <rFont val="Helvetica Neue"/>
      </rPr>
      <t>:class:descriptor:</t>
    </r>
    <r>
      <rPr>
        <b val="1"/>
        <sz val="10"/>
        <color indexed="8"/>
        <rFont val="Helvetica Neue"/>
      </rPr>
      <t>hex</t>
    </r>
  </si>
  <si>
    <r>
      <rPr>
        <b val="1"/>
        <sz val="10"/>
        <color indexed="11"/>
        <rFont val="Helvetica Neue"/>
      </rPr>
      <t>terms/</t>
    </r>
    <r>
      <rPr>
        <sz val="10"/>
        <color indexed="17"/>
        <rFont val="Helvetica Neue"/>
      </rPr>
      <t>:instance:field:date</t>
    </r>
  </si>
  <si>
    <r>
      <rPr>
        <sz val="10"/>
        <color indexed="17"/>
        <rFont val="Helvetica Neue"/>
      </rPr>
      <t>:instance:field:date</t>
    </r>
  </si>
  <si>
    <t>date</t>
  </si>
  <si>
    <r>
      <rPr>
        <sz val="10"/>
        <color indexed="8"/>
        <rFont val="Helvetica Neue"/>
      </rPr>
      <t>k</t>
    </r>
    <r>
      <rPr>
        <sz val="10"/>
        <color indexed="17"/>
        <rFont val="Helvetica Neue"/>
      </rPr>
      <t>InstanceFieldDate</t>
    </r>
  </si>
  <si>
    <r>
      <rPr>
        <sz val="10"/>
        <color indexed="8"/>
        <rFont val="Helvetica Neue"/>
      </rPr>
      <t>date</t>
    </r>
  </si>
  <si>
    <t>timestamp</t>
  </si>
  <si>
    <t>Date descriptor</t>
  </si>
  <si>
    <t>A time period descriptor definition.</t>
  </si>
  <si>
    <t>A value definition of a date and/or time.</t>
  </si>
  <si>
    <t>This category collects all data types that represent dates or time stamps.</t>
  </si>
  <si>
    <r>
      <rPr>
        <sz val="10"/>
        <color indexed="17"/>
        <rFont val="Helvetica Neue"/>
      </rPr>
      <t>:class:descriptor:</t>
    </r>
    <r>
      <rPr>
        <b val="1"/>
        <sz val="10"/>
        <color indexed="8"/>
        <rFont val="Helvetica Neue"/>
      </rPr>
      <t>date</t>
    </r>
  </si>
  <si>
    <r>
      <rPr>
        <b val="1"/>
        <sz val="10"/>
        <color indexed="11"/>
        <rFont val="Helvetica Neue"/>
      </rPr>
      <t>terms/</t>
    </r>
    <r>
      <rPr>
        <sz val="10"/>
        <color indexed="17"/>
        <rFont val="Helvetica Neue"/>
      </rPr>
      <t>:instance:field:num</t>
    </r>
  </si>
  <si>
    <r>
      <rPr>
        <sz val="10"/>
        <color indexed="17"/>
        <rFont val="Helvetica Neue"/>
      </rPr>
      <t>:instance:field:num</t>
    </r>
  </si>
  <si>
    <t>num</t>
  </si>
  <si>
    <r>
      <rPr>
        <sz val="10"/>
        <color indexed="8"/>
        <rFont val="Helvetica Neue"/>
      </rPr>
      <t>k</t>
    </r>
    <r>
      <rPr>
        <sz val="10"/>
        <color indexed="17"/>
        <rFont val="Helvetica Neue"/>
      </rPr>
      <t>InstanceFieldNum</t>
    </r>
  </si>
  <si>
    <r>
      <rPr>
        <sz val="10"/>
        <color indexed="8"/>
        <rFont val="Helvetica Neue"/>
      </rPr>
      <t>num</t>
    </r>
  </si>
  <si>
    <t>number</t>
  </si>
  <si>
    <t>numeric</t>
  </si>
  <si>
    <t>Number descriptor</t>
  </si>
  <si>
    <t>A numeric descriptor definition.</t>
  </si>
  <si>
    <t>A value definition of a generic number.</t>
  </si>
  <si>
    <t>This category collects all data types that represent numeric values.</t>
  </si>
  <si>
    <r>
      <rPr>
        <sz val="10"/>
        <color indexed="17"/>
        <rFont val="Helvetica Neue"/>
      </rPr>
      <t>:class:descriptor:</t>
    </r>
    <r>
      <rPr>
        <b val="1"/>
        <sz val="10"/>
        <color indexed="8"/>
        <rFont val="Helvetica Neue"/>
      </rPr>
      <t>num</t>
    </r>
  </si>
  <si>
    <r>
      <rPr>
        <b val="1"/>
        <sz val="10"/>
        <color indexed="11"/>
        <rFont val="Helvetica Neue"/>
      </rPr>
      <t>terms/</t>
    </r>
    <r>
      <rPr>
        <sz val="10"/>
        <color indexed="17"/>
        <rFont val="Helvetica Neue"/>
      </rPr>
      <t>:instance:field:bool</t>
    </r>
  </si>
  <si>
    <r>
      <rPr>
        <sz val="10"/>
        <color indexed="17"/>
        <rFont val="Helvetica Neue"/>
      </rPr>
      <t>:instance:field:bool</t>
    </r>
  </si>
  <si>
    <r>
      <rPr>
        <b val="1"/>
        <sz val="10"/>
        <color indexed="14"/>
        <rFont val="Helvetica Neue"/>
      </rPr>
      <t>terms</t>
    </r>
    <r>
      <rPr>
        <b val="1"/>
        <sz val="10"/>
        <color indexed="14"/>
        <rFont val="Helvetica Neue"/>
      </rPr>
      <t>/</t>
    </r>
    <r>
      <rPr>
        <sz val="10"/>
        <color indexed="17"/>
        <rFont val="Helvetica Neue"/>
      </rPr>
      <t>:instance:field</t>
    </r>
  </si>
  <si>
    <t>bool</t>
  </si>
  <si>
    <r>
      <rPr>
        <sz val="10"/>
        <color indexed="8"/>
        <rFont val="Helvetica Neue"/>
      </rPr>
      <t>k</t>
    </r>
    <r>
      <rPr>
        <sz val="10"/>
        <color indexed="17"/>
        <rFont val="Helvetica Neue"/>
      </rPr>
      <t>InstanceFieldBool</t>
    </r>
  </si>
  <si>
    <r>
      <rPr>
        <sz val="10"/>
        <color indexed="8"/>
        <rFont val="Helvetica Neue"/>
      </rPr>
      <t>bool</t>
    </r>
  </si>
  <si>
    <t>boolean</t>
  </si>
  <si>
    <t>Boolean descriptor</t>
  </si>
  <si>
    <t>A boolean descriptor.</t>
  </si>
  <si>
    <t>A value definition of a boolean.</t>
  </si>
  <si>
    <t>This category collects all data types that represent boolean values.</t>
  </si>
  <si>
    <r>
      <rPr>
        <b val="1"/>
        <sz val="10"/>
        <color indexed="11"/>
        <rFont val="Helvetica Neue"/>
      </rPr>
      <t>terms/</t>
    </r>
    <r>
      <rPr>
        <sz val="10"/>
        <color indexed="17"/>
        <rFont val="Helvetica Neue"/>
      </rPr>
      <t>:instance:field:range</t>
    </r>
  </si>
  <si>
    <r>
      <rPr>
        <sz val="10"/>
        <color indexed="17"/>
        <rFont val="Helvetica Neue"/>
      </rPr>
      <t>:instance:field:range</t>
    </r>
  </si>
  <si>
    <t>range</t>
  </si>
  <si>
    <r>
      <rPr>
        <sz val="10"/>
        <color indexed="8"/>
        <rFont val="Helvetica Neue"/>
      </rPr>
      <t>k</t>
    </r>
    <r>
      <rPr>
        <sz val="10"/>
        <color indexed="17"/>
        <rFont val="Helvetica Neue"/>
      </rPr>
      <t>InstanceFieldRange</t>
    </r>
  </si>
  <si>
    <r>
      <rPr>
        <sz val="10"/>
        <color indexed="8"/>
        <rFont val="Helvetica Neue"/>
      </rPr>
      <t>range</t>
    </r>
  </si>
  <si>
    <t>Range descriptor</t>
  </si>
  <si>
    <t>A range descriptor definition.</t>
  </si>
  <si>
    <t>A value definition of a generic range.</t>
  </si>
  <si>
    <t>This category collects all data types that represent ranges.</t>
  </si>
  <si>
    <r>
      <rPr>
        <sz val="10"/>
        <color indexed="17"/>
        <rFont val="Helvetica Neue"/>
      </rPr>
      <t>:class:descriptor:</t>
    </r>
    <r>
      <rPr>
        <b val="1"/>
        <sz val="10"/>
        <color indexed="8"/>
        <rFont val="Helvetica Neue"/>
      </rPr>
      <t>range</t>
    </r>
  </si>
  <si>
    <r>
      <rPr>
        <b val="1"/>
        <sz val="10"/>
        <color indexed="11"/>
        <rFont val="Helvetica Neue"/>
      </rPr>
      <t>terms/</t>
    </r>
    <r>
      <rPr>
        <sz val="10"/>
        <color indexed="17"/>
        <rFont val="Helvetica Neue"/>
      </rPr>
      <t>:instance:field:ref</t>
    </r>
  </si>
  <si>
    <r>
      <rPr>
        <sz val="10"/>
        <color indexed="17"/>
        <rFont val="Helvetica Neue"/>
      </rPr>
      <t>:instance:field:ref</t>
    </r>
  </si>
  <si>
    <t>ref</t>
  </si>
  <si>
    <r>
      <rPr>
        <sz val="10"/>
        <color indexed="8"/>
        <rFont val="Helvetica Neue"/>
      </rPr>
      <t>k</t>
    </r>
    <r>
      <rPr>
        <sz val="10"/>
        <color indexed="17"/>
        <rFont val="Helvetica Neue"/>
      </rPr>
      <t>InstanceFieldRef</t>
    </r>
  </si>
  <si>
    <r>
      <rPr>
        <sz val="10"/>
        <color indexed="8"/>
        <rFont val="Helvetica Neue"/>
      </rPr>
      <t>ref</t>
    </r>
  </si>
  <si>
    <t>reference</t>
  </si>
  <si>
    <t>Object reference descriptor</t>
  </si>
  <si>
    <t>An object reference descriptor definition.</t>
  </si>
  <si>
    <t>A value definition of an object reference.</t>
  </si>
  <si>
    <t>This category collects all data types that represent generic object references.</t>
  </si>
  <si>
    <r>
      <rPr>
        <sz val="10"/>
        <color indexed="17"/>
        <rFont val="Helvetica Neue"/>
      </rPr>
      <t>:class:descriptor:</t>
    </r>
    <r>
      <rPr>
        <b val="1"/>
        <sz val="10"/>
        <color indexed="8"/>
        <rFont val="Helvetica Neue"/>
      </rPr>
      <t>ref</t>
    </r>
  </si>
  <si>
    <r>
      <rPr>
        <b val="1"/>
        <sz val="10"/>
        <color indexed="11"/>
        <rFont val="Helvetica Neue"/>
      </rPr>
      <t>terms/</t>
    </r>
    <r>
      <rPr>
        <sz val="10"/>
        <color indexed="17"/>
        <rFont val="Helvetica Neue"/>
      </rPr>
      <t>:instance:field:ref:term</t>
    </r>
  </si>
  <si>
    <r>
      <rPr>
        <sz val="10"/>
        <color indexed="17"/>
        <rFont val="Helvetica Neue"/>
      </rPr>
      <t>:instance:field:ref:term</t>
    </r>
  </si>
  <si>
    <r>
      <rPr>
        <b val="1"/>
        <sz val="10"/>
        <color indexed="14"/>
        <rFont val="Helvetica Neue"/>
      </rPr>
      <t>terms</t>
    </r>
    <r>
      <rPr>
        <b val="1"/>
        <sz val="10"/>
        <color indexed="14"/>
        <rFont val="Helvetica Neue"/>
      </rPr>
      <t>/</t>
    </r>
    <r>
      <rPr>
        <sz val="10"/>
        <color indexed="17"/>
        <rFont val="Helvetica Neue"/>
      </rPr>
      <t>:instance:field:ref</t>
    </r>
  </si>
  <si>
    <r>
      <rPr>
        <sz val="10"/>
        <color indexed="8"/>
        <rFont val="Helvetica Neue"/>
      </rPr>
      <t>k</t>
    </r>
    <r>
      <rPr>
        <sz val="10"/>
        <color indexed="17"/>
        <rFont val="Helvetica Neue"/>
      </rPr>
      <t>InstanceFieldRefTerm</t>
    </r>
  </si>
  <si>
    <t>Term reference descriptor</t>
  </si>
  <si>
    <t>A term reference descriptor definition.</t>
  </si>
  <si>
    <t>A value definition of a term reference or enumeration.</t>
  </si>
  <si>
    <t>This category collects all data types that represent term references.</t>
  </si>
  <si>
    <r>
      <rPr>
        <sz val="10"/>
        <color indexed="17"/>
        <rFont val="Helvetica Neue"/>
      </rPr>
      <t>:class:descriptor:</t>
    </r>
    <r>
      <rPr>
        <b val="1"/>
        <sz val="10"/>
        <color indexed="8"/>
        <rFont val="Helvetica Neue"/>
      </rPr>
      <t>ref</t>
    </r>
    <r>
      <rPr>
        <sz val="10"/>
        <color indexed="17"/>
        <rFont val="Helvetica Neue"/>
      </rPr>
      <t>:</t>
    </r>
    <r>
      <rPr>
        <b val="1"/>
        <sz val="10"/>
        <color indexed="8"/>
        <rFont val="Helvetica Neue"/>
      </rPr>
      <t>term</t>
    </r>
  </si>
  <si>
    <r>
      <rPr>
        <b val="1"/>
        <sz val="10"/>
        <color indexed="11"/>
        <rFont val="Helvetica Neue"/>
      </rPr>
      <t>terms/</t>
    </r>
    <r>
      <rPr>
        <sz val="10"/>
        <color indexed="17"/>
        <rFont val="Helvetica Neue"/>
      </rPr>
      <t>:instance:field:ref:field</t>
    </r>
  </si>
  <si>
    <r>
      <rPr>
        <sz val="10"/>
        <color indexed="17"/>
        <rFont val="Helvetica Neue"/>
      </rPr>
      <t>:instance:field:ref:field</t>
    </r>
  </si>
  <si>
    <r>
      <rPr>
        <sz val="10"/>
        <color indexed="8"/>
        <rFont val="Helvetica Neue"/>
      </rPr>
      <t>k</t>
    </r>
    <r>
      <rPr>
        <sz val="10"/>
        <color indexed="17"/>
        <rFont val="Helvetica Neue"/>
      </rPr>
      <t>InstanceFieldRefField</t>
    </r>
  </si>
  <si>
    <t>Field reference descriptor</t>
  </si>
  <si>
    <t>A field reference descriptor definition.</t>
  </si>
  <si>
    <t>A value definition of a descriptor reference or enumeration.</t>
  </si>
  <si>
    <t>This category collects all data types that represent descriptor references.</t>
  </si>
  <si>
    <r>
      <rPr>
        <sz val="10"/>
        <color indexed="17"/>
        <rFont val="Helvetica Neue"/>
      </rPr>
      <t>:class:descriptor:</t>
    </r>
    <r>
      <rPr>
        <b val="1"/>
        <sz val="10"/>
        <color indexed="8"/>
        <rFont val="Helvetica Neue"/>
      </rPr>
      <t>ref</t>
    </r>
    <r>
      <rPr>
        <sz val="10"/>
        <color indexed="17"/>
        <rFont val="Helvetica Neue"/>
      </rPr>
      <t>:</t>
    </r>
    <r>
      <rPr>
        <b val="1"/>
        <sz val="10"/>
        <color indexed="8"/>
        <rFont val="Helvetica Neue"/>
      </rPr>
      <t>field</t>
    </r>
  </si>
  <si>
    <r>
      <rPr>
        <b val="1"/>
        <sz val="10"/>
        <color indexed="11"/>
        <rFont val="Helvetica Neue"/>
      </rPr>
      <t>terms/</t>
    </r>
    <r>
      <rPr>
        <sz val="10"/>
        <color indexed="17"/>
        <rFont val="Helvetica Neue"/>
      </rPr>
      <t>:instance:field:array</t>
    </r>
  </si>
  <si>
    <r>
      <rPr>
        <sz val="10"/>
        <color indexed="17"/>
        <rFont val="Helvetica Neue"/>
      </rPr>
      <t>:instance:field:array</t>
    </r>
  </si>
  <si>
    <t>array</t>
  </si>
  <si>
    <r>
      <rPr>
        <sz val="10"/>
        <color indexed="8"/>
        <rFont val="Helvetica Neue"/>
      </rPr>
      <t>k</t>
    </r>
    <r>
      <rPr>
        <sz val="10"/>
        <color indexed="17"/>
        <rFont val="Helvetica Neue"/>
      </rPr>
      <t>InstanceFieldArray</t>
    </r>
  </si>
  <si>
    <r>
      <rPr>
        <sz val="10"/>
        <color indexed="8"/>
        <rFont val="Helvetica Neue"/>
      </rPr>
      <t>array</t>
    </r>
  </si>
  <si>
    <t>Array descriptor</t>
  </si>
  <si>
    <t>An array value descriptor.</t>
  </si>
  <si>
    <t>A value definition of an array or list of heterogeneous values.</t>
  </si>
  <si>
    <t>This category collects all data types that represent lists and sets.</t>
  </si>
  <si>
    <r>
      <rPr>
        <b val="1"/>
        <sz val="10"/>
        <color indexed="11"/>
        <rFont val="Helvetica Neue"/>
      </rPr>
      <t>terms/</t>
    </r>
    <r>
      <rPr>
        <sz val="10"/>
        <color indexed="17"/>
        <rFont val="Helvetica Neue"/>
      </rPr>
      <t>:instance:field:struct</t>
    </r>
  </si>
  <si>
    <r>
      <rPr>
        <sz val="10"/>
        <color indexed="17"/>
        <rFont val="Helvetica Neue"/>
      </rPr>
      <t>:instance:field:struct</t>
    </r>
  </si>
  <si>
    <r>
      <rPr>
        <sz val="10"/>
        <color indexed="8"/>
        <rFont val="Helvetica Neue"/>
      </rPr>
      <t>k</t>
    </r>
    <r>
      <rPr>
        <sz val="10"/>
        <color indexed="17"/>
        <rFont val="Helvetica Neue"/>
      </rPr>
      <t>InstanceFieldStruct</t>
    </r>
  </si>
  <si>
    <t>Structure descriptor</t>
  </si>
  <si>
    <t>A data structure descriptor definition.</t>
  </si>
  <si>
    <t>A value definition of a data structure.</t>
  </si>
  <si>
    <t>This category collects all data types that represent structured data.</t>
  </si>
  <si>
    <r>
      <rPr>
        <sz val="10"/>
        <color indexed="17"/>
        <rFont val="Helvetica Neue"/>
      </rPr>
      <t>:class:descriptor:</t>
    </r>
    <r>
      <rPr>
        <b val="1"/>
        <sz val="10"/>
        <color indexed="8"/>
        <rFont val="Helvetica Neue"/>
      </rPr>
      <t>struct</t>
    </r>
  </si>
  <si>
    <r>
      <rPr>
        <b val="1"/>
        <sz val="10"/>
        <color indexed="11"/>
        <rFont val="Helvetica Neue"/>
      </rPr>
      <t>terms/</t>
    </r>
    <r>
      <rPr>
        <sz val="10"/>
        <color indexed="17"/>
        <rFont val="Helvetica Neue"/>
      </rPr>
      <t>:instance:field:map</t>
    </r>
  </si>
  <si>
    <r>
      <rPr>
        <sz val="10"/>
        <color indexed="17"/>
        <rFont val="Helvetica Neue"/>
      </rPr>
      <t>:instance:field:map</t>
    </r>
  </si>
  <si>
    <t>map</t>
  </si>
  <si>
    <r>
      <rPr>
        <sz val="10"/>
        <color indexed="8"/>
        <rFont val="Helvetica Neue"/>
      </rPr>
      <t>k</t>
    </r>
    <r>
      <rPr>
        <sz val="10"/>
        <color indexed="17"/>
        <rFont val="Helvetica Neue"/>
      </rPr>
      <t>InstanceFieldMap</t>
    </r>
  </si>
  <si>
    <r>
      <rPr>
        <sz val="10"/>
        <color indexed="8"/>
        <rFont val="Helvetica Neue"/>
      </rPr>
      <t>map</t>
    </r>
  </si>
  <si>
    <t>mapped</t>
  </si>
  <si>
    <t>Mapped descriptor</t>
  </si>
  <si>
    <t>A mapped value descriptor definition.</t>
  </si>
  <si>
    <t>A value definition of a generic mapped structure.</t>
  </si>
  <si>
    <t>This category collects all data types that represent structures with enumerated keys.</t>
  </si>
  <si>
    <r>
      <rPr>
        <sz val="10"/>
        <color indexed="17"/>
        <rFont val="Helvetica Neue"/>
      </rPr>
      <t>:class:descriptor:</t>
    </r>
    <r>
      <rPr>
        <b val="1"/>
        <sz val="10"/>
        <color indexed="8"/>
        <rFont val="Helvetica Neue"/>
      </rPr>
      <t>map</t>
    </r>
  </si>
  <si>
    <r>
      <rPr>
        <b val="1"/>
        <sz val="10"/>
        <color indexed="11"/>
        <rFont val="Helvetica Neue"/>
      </rPr>
      <t>terms/</t>
    </r>
    <r>
      <rPr>
        <sz val="10"/>
        <color indexed="17"/>
        <rFont val="Helvetica Neue"/>
      </rPr>
      <t>:instance:schema</t>
    </r>
  </si>
  <si>
    <r>
      <rPr>
        <sz val="10"/>
        <color indexed="17"/>
        <rFont val="Helvetica Neue"/>
      </rPr>
      <t>:instance:schema</t>
    </r>
  </si>
  <si>
    <r>
      <rPr>
        <b val="1"/>
        <sz val="10"/>
        <color indexed="14"/>
        <rFont val="Helvetica Neue"/>
      </rPr>
      <t>terms</t>
    </r>
    <r>
      <rPr>
        <b val="1"/>
        <sz val="10"/>
        <color indexed="14"/>
        <rFont val="Helvetica Neue"/>
      </rPr>
      <t>/</t>
    </r>
    <r>
      <rPr>
        <sz val="10"/>
        <color indexed="8"/>
        <rFont val="Helvetica Neue"/>
      </rPr>
      <t>:</t>
    </r>
    <r>
      <rPr>
        <sz val="10"/>
        <color indexed="16"/>
        <rFont val="Helvetica Neue"/>
      </rPr>
      <t>instance</t>
    </r>
  </si>
  <si>
    <t>schema</t>
  </si>
  <si>
    <r>
      <rPr>
        <sz val="10"/>
        <color indexed="8"/>
        <rFont val="Helvetica Neue"/>
      </rPr>
      <t>k</t>
    </r>
    <r>
      <rPr>
        <sz val="10"/>
        <color indexed="17"/>
        <rFont val="Helvetica Neue"/>
      </rPr>
      <t>InstanceSchema</t>
    </r>
  </si>
  <si>
    <r>
      <rPr>
        <sz val="10"/>
        <color indexed="8"/>
        <rFont val="Helvetica Neue"/>
      </rPr>
      <t>schema</t>
    </r>
  </si>
  <si>
    <r>
      <rPr>
        <sz val="10"/>
        <color indexed="8"/>
        <rFont val="Helvetica Neue"/>
      </rPr>
      <t>:</t>
    </r>
    <r>
      <rPr>
        <sz val="10"/>
        <color indexed="16"/>
        <rFont val="Helvetica Neue"/>
      </rPr>
      <t>collection</t>
    </r>
    <r>
      <rPr>
        <sz val="10"/>
        <color indexed="8"/>
        <rFont val="Helvetica Neue"/>
      </rPr>
      <t>:</t>
    </r>
    <r>
      <rPr>
        <b val="1"/>
        <sz val="10"/>
        <color indexed="8"/>
        <rFont val="Helvetica Neue"/>
      </rPr>
      <t>schemas</t>
    </r>
  </si>
  <si>
    <t>Dictionary edge</t>
  </si>
  <si>
    <t>A schema edge.</t>
  </si>
  <si>
    <t>This is a non branched dictionary edge instance identified by the source, destination and predicate.</t>
  </si>
  <si>
    <t>This type of edge resides in the schemas collection, it relates terms and descriptors among each other and links geographic items to terms.</t>
  </si>
  <si>
    <r>
      <rPr>
        <sz val="10"/>
        <color indexed="17"/>
        <rFont val="Helvetica Neue"/>
      </rPr>
      <t>:class:edge</t>
    </r>
  </si>
  <si>
    <r>
      <rPr>
        <b val="1"/>
        <sz val="10"/>
        <color indexed="11"/>
        <rFont val="Helvetica Neue"/>
      </rPr>
      <t>terms/</t>
    </r>
    <r>
      <rPr>
        <sz val="10"/>
        <color indexed="17"/>
        <rFont val="Helvetica Neue"/>
      </rPr>
      <t>:instance:schema:attribute</t>
    </r>
  </si>
  <si>
    <r>
      <rPr>
        <sz val="10"/>
        <color indexed="17"/>
        <rFont val="Helvetica Neue"/>
      </rPr>
      <t>:instance:schema:attribute</t>
    </r>
  </si>
  <si>
    <r>
      <rPr>
        <b val="1"/>
        <sz val="10"/>
        <color indexed="14"/>
        <rFont val="Helvetica Neue"/>
      </rPr>
      <t>terms</t>
    </r>
    <r>
      <rPr>
        <b val="1"/>
        <sz val="10"/>
        <color indexed="14"/>
        <rFont val="Helvetica Neue"/>
      </rPr>
      <t>/</t>
    </r>
    <r>
      <rPr>
        <sz val="10"/>
        <color indexed="17"/>
        <rFont val="Helvetica Neue"/>
      </rPr>
      <t>:instance:schema</t>
    </r>
  </si>
  <si>
    <t>attribute</t>
  </si>
  <si>
    <r>
      <rPr>
        <sz val="10"/>
        <color indexed="8"/>
        <rFont val="Helvetica Neue"/>
      </rPr>
      <t>k</t>
    </r>
    <r>
      <rPr>
        <sz val="10"/>
        <color indexed="17"/>
        <rFont val="Helvetica Neue"/>
      </rPr>
      <t>InstanceSchemaAttribute</t>
    </r>
  </si>
  <si>
    <r>
      <rPr>
        <sz val="10"/>
        <color indexed="8"/>
        <rFont val="Helvetica Neue"/>
      </rPr>
      <t>attribute</t>
    </r>
  </si>
  <si>
    <t>Dictionary attribute edge</t>
  </si>
  <si>
    <t>A schema attribute edge.</t>
  </si>
  <si>
    <t>This is a non branched dictionary edge instance identified by the source, destination, predicate and attributes.</t>
  </si>
  <si>
    <r>
      <rPr>
        <sz val="10"/>
        <color indexed="17"/>
        <rFont val="Helvetica Neue"/>
      </rPr>
      <t>:class:edge</t>
    </r>
    <r>
      <rPr>
        <sz val="10"/>
        <color indexed="17"/>
        <rFont val="Helvetica Neue"/>
      </rPr>
      <t>:</t>
    </r>
    <r>
      <rPr>
        <b val="1"/>
        <sz val="10"/>
        <color indexed="8"/>
        <rFont val="Helvetica Neue"/>
      </rPr>
      <t>attribute</t>
    </r>
  </si>
  <si>
    <r>
      <rPr>
        <b val="1"/>
        <sz val="10"/>
        <color indexed="11"/>
        <rFont val="Helvetica Neue"/>
      </rPr>
      <t>terms/</t>
    </r>
    <r>
      <rPr>
        <sz val="10"/>
        <color indexed="17"/>
        <rFont val="Helvetica Neue"/>
      </rPr>
      <t>:instance:schema:branch</t>
    </r>
  </si>
  <si>
    <r>
      <rPr>
        <sz val="10"/>
        <color indexed="17"/>
        <rFont val="Helvetica Neue"/>
      </rPr>
      <t>:instance:schema:branch</t>
    </r>
  </si>
  <si>
    <t>branch</t>
  </si>
  <si>
    <r>
      <rPr>
        <sz val="10"/>
        <color indexed="8"/>
        <rFont val="Helvetica Neue"/>
      </rPr>
      <t>k</t>
    </r>
    <r>
      <rPr>
        <sz val="10"/>
        <color indexed="17"/>
        <rFont val="Helvetica Neue"/>
      </rPr>
      <t>InstanceSchemaBranch</t>
    </r>
  </si>
  <si>
    <r>
      <rPr>
        <sz val="10"/>
        <color indexed="8"/>
        <rFont val="Helvetica Neue"/>
      </rPr>
      <t>branch</t>
    </r>
  </si>
  <si>
    <t>Dictionary branch edge</t>
  </si>
  <si>
    <t>A schema branch edge.</t>
  </si>
  <si>
    <t>This is a branched dictionary edge instance identified by the source, destination and predicate, featuring a required branches list and eventual modifiers structures.</t>
  </si>
  <si>
    <r>
      <rPr>
        <sz val="10"/>
        <color indexed="17"/>
        <rFont val="Helvetica Neue"/>
      </rPr>
      <t>:class:edge</t>
    </r>
    <r>
      <rPr>
        <sz val="10"/>
        <color indexed="17"/>
        <rFont val="Helvetica Neue"/>
      </rPr>
      <t>:</t>
    </r>
    <r>
      <rPr>
        <b val="1"/>
        <sz val="10"/>
        <color indexed="8"/>
        <rFont val="Helvetica Neue"/>
      </rPr>
      <t>branch</t>
    </r>
  </si>
  <si>
    <r>
      <rPr>
        <b val="1"/>
        <sz val="10"/>
        <color indexed="11"/>
        <rFont val="Helvetica Neue"/>
      </rPr>
      <t>terms/</t>
    </r>
    <r>
      <rPr>
        <sz val="10"/>
        <color indexed="17"/>
        <rFont val="Helvetica Neue"/>
      </rPr>
      <t>:instance:edge</t>
    </r>
  </si>
  <si>
    <r>
      <rPr>
        <sz val="10"/>
        <color indexed="17"/>
        <rFont val="Helvetica Neue"/>
      </rPr>
      <t>:instance:edge</t>
    </r>
  </si>
  <si>
    <r>
      <rPr>
        <sz val="10"/>
        <color indexed="8"/>
        <rFont val="Helvetica Neue"/>
      </rPr>
      <t>k</t>
    </r>
    <r>
      <rPr>
        <sz val="10"/>
        <color indexed="17"/>
        <rFont val="Helvetica Neue"/>
      </rPr>
      <t>InstanceEdge</t>
    </r>
  </si>
  <si>
    <r>
      <rPr>
        <sz val="10"/>
        <color indexed="8"/>
        <rFont val="Helvetica Neue"/>
      </rPr>
      <t>:</t>
    </r>
    <r>
      <rPr>
        <sz val="10"/>
        <color indexed="16"/>
        <rFont val="Helvetica Neue"/>
      </rPr>
      <t>collection</t>
    </r>
    <r>
      <rPr>
        <sz val="10"/>
        <color indexed="8"/>
        <rFont val="Helvetica Neue"/>
      </rPr>
      <t>:</t>
    </r>
    <r>
      <rPr>
        <b val="1"/>
        <sz val="10"/>
        <color indexed="8"/>
        <rFont val="Helvetica Neue"/>
      </rPr>
      <t>edges</t>
    </r>
  </si>
  <si>
    <t>Toponym edge</t>
  </si>
  <si>
    <t>A toponym edge.</t>
  </si>
  <si>
    <t>This is a non branched toponym edge instance identified by the source, destination and predicate.</t>
  </si>
  <si>
    <t>This type of edge resides in the edges collection, it relates geographic items among each other and links terms to geographic items.</t>
  </si>
  <si>
    <r>
      <rPr>
        <b val="1"/>
        <sz val="10"/>
        <color indexed="11"/>
        <rFont val="Helvetica Neue"/>
      </rPr>
      <t>terms/</t>
    </r>
    <r>
      <rPr>
        <sz val="10"/>
        <color indexed="17"/>
        <rFont val="Helvetica Neue"/>
      </rPr>
      <t>:instance:edge:attribute</t>
    </r>
  </si>
  <si>
    <r>
      <rPr>
        <sz val="10"/>
        <color indexed="17"/>
        <rFont val="Helvetica Neue"/>
      </rPr>
      <t>:instance:edge:attribute</t>
    </r>
  </si>
  <si>
    <r>
      <rPr>
        <b val="1"/>
        <sz val="10"/>
        <color indexed="14"/>
        <rFont val="Helvetica Neue"/>
      </rPr>
      <t>terms</t>
    </r>
    <r>
      <rPr>
        <b val="1"/>
        <sz val="10"/>
        <color indexed="14"/>
        <rFont val="Helvetica Neue"/>
      </rPr>
      <t>/</t>
    </r>
    <r>
      <rPr>
        <sz val="10"/>
        <color indexed="17"/>
        <rFont val="Helvetica Neue"/>
      </rPr>
      <t>:instance:edge</t>
    </r>
  </si>
  <si>
    <r>
      <rPr>
        <sz val="10"/>
        <color indexed="8"/>
        <rFont val="Helvetica Neue"/>
      </rPr>
      <t>k</t>
    </r>
    <r>
      <rPr>
        <sz val="10"/>
        <color indexed="17"/>
        <rFont val="Helvetica Neue"/>
      </rPr>
      <t>InstanceEdgeAttribute</t>
    </r>
  </si>
  <si>
    <t>Toponyms attribute edge</t>
  </si>
  <si>
    <t>A toponym attribute edge.</t>
  </si>
  <si>
    <t>This is a non branched toponym edge instance identified by the source, destination, predicate and attributes.</t>
  </si>
  <si>
    <r>
      <rPr>
        <b val="1"/>
        <sz val="10"/>
        <color indexed="11"/>
        <rFont val="Helvetica Neue"/>
      </rPr>
      <t>terms/</t>
    </r>
    <r>
      <rPr>
        <sz val="10"/>
        <color indexed="17"/>
        <rFont val="Helvetica Neue"/>
      </rPr>
      <t>:instance:edge:branch</t>
    </r>
  </si>
  <si>
    <r>
      <rPr>
        <sz val="10"/>
        <color indexed="17"/>
        <rFont val="Helvetica Neue"/>
      </rPr>
      <t>:instance:edge:branch</t>
    </r>
  </si>
  <si>
    <r>
      <rPr>
        <sz val="10"/>
        <color indexed="8"/>
        <rFont val="Helvetica Neue"/>
      </rPr>
      <t>k</t>
    </r>
    <r>
      <rPr>
        <sz val="10"/>
        <color indexed="17"/>
        <rFont val="Helvetica Neue"/>
      </rPr>
      <t>InstanceEdgeBranch</t>
    </r>
  </si>
  <si>
    <t>Toponym branch edge</t>
  </si>
  <si>
    <t>A toponym branch edge.</t>
  </si>
  <si>
    <t>This is a branched toponym edge instance identified by the source, destination and predicate, featuring a required branches list and eventual modifiers structures.</t>
  </si>
  <si>
    <r>
      <rPr>
        <b val="1"/>
        <sz val="10"/>
        <color indexed="11"/>
        <rFont val="Helvetica Neue"/>
      </rPr>
      <t>terms/</t>
    </r>
    <r>
      <rPr>
        <sz val="10"/>
        <color indexed="17"/>
        <rFont val="Helvetica Neue"/>
      </rPr>
      <t>:instance:link</t>
    </r>
  </si>
  <si>
    <r>
      <rPr>
        <sz val="10"/>
        <color indexed="17"/>
        <rFont val="Helvetica Neue"/>
      </rPr>
      <t>:instance:link</t>
    </r>
  </si>
  <si>
    <t>link</t>
  </si>
  <si>
    <t>kInstanceLink</t>
  </si>
  <si>
    <r>
      <rPr>
        <sz val="10"/>
        <color indexed="8"/>
        <rFont val="Helvetica Neue"/>
      </rPr>
      <t>link</t>
    </r>
  </si>
  <si>
    <r>
      <rPr>
        <sz val="10"/>
        <color indexed="8"/>
        <rFont val="Helvetica Neue"/>
      </rPr>
      <t>:</t>
    </r>
    <r>
      <rPr>
        <sz val="10"/>
        <color indexed="16"/>
        <rFont val="Helvetica Neue"/>
      </rPr>
      <t>collection</t>
    </r>
    <r>
      <rPr>
        <sz val="10"/>
        <color indexed="8"/>
        <rFont val="Helvetica Neue"/>
      </rPr>
      <t>:</t>
    </r>
    <r>
      <rPr>
        <b val="1"/>
        <sz val="10"/>
        <color indexed="8"/>
        <rFont val="Helvetica Neue"/>
      </rPr>
      <t>links</t>
    </r>
  </si>
  <si>
    <t>Data edge</t>
  </si>
  <si>
    <t>A data edge.</t>
  </si>
  <si>
    <t>This is a non branched link edge instance identified by the source, destination and predicate.</t>
  </si>
  <si>
    <t>This type of edge resides in the links collection, it relates data items among each other.</t>
  </si>
  <si>
    <r>
      <rPr>
        <b val="1"/>
        <sz val="10"/>
        <color indexed="11"/>
        <rFont val="Helvetica Neue"/>
      </rPr>
      <t>terms/</t>
    </r>
    <r>
      <rPr>
        <sz val="10"/>
        <color indexed="17"/>
        <rFont val="Helvetica Neue"/>
      </rPr>
      <t>:instance:link:attribute</t>
    </r>
  </si>
  <si>
    <r>
      <rPr>
        <sz val="10"/>
        <color indexed="17"/>
        <rFont val="Helvetica Neue"/>
      </rPr>
      <t>:instance:link:attribute</t>
    </r>
  </si>
  <si>
    <r>
      <rPr>
        <b val="1"/>
        <sz val="10"/>
        <color indexed="14"/>
        <rFont val="Helvetica Neue"/>
      </rPr>
      <t>terms</t>
    </r>
    <r>
      <rPr>
        <b val="1"/>
        <sz val="10"/>
        <color indexed="14"/>
        <rFont val="Helvetica Neue"/>
      </rPr>
      <t>/</t>
    </r>
    <r>
      <rPr>
        <sz val="10"/>
        <color indexed="17"/>
        <rFont val="Helvetica Neue"/>
      </rPr>
      <t>:instance:link</t>
    </r>
  </si>
  <si>
    <t>kInstanceLinkAttribute</t>
  </si>
  <si>
    <t>Data attribute edge</t>
  </si>
  <si>
    <t>A data attribute edge.</t>
  </si>
  <si>
    <t>This is a non branched link edge instance identified by the source, destination, predicate and attributes.</t>
  </si>
  <si>
    <r>
      <rPr>
        <b val="1"/>
        <sz val="10"/>
        <color indexed="11"/>
        <rFont val="Helvetica Neue"/>
      </rPr>
      <t>terms/</t>
    </r>
    <r>
      <rPr>
        <sz val="10"/>
        <color indexed="17"/>
        <rFont val="Helvetica Neue"/>
      </rPr>
      <t>:instance:link:branch</t>
    </r>
  </si>
  <si>
    <r>
      <rPr>
        <sz val="10"/>
        <color indexed="17"/>
        <rFont val="Helvetica Neue"/>
      </rPr>
      <t>:instance:link:branch</t>
    </r>
  </si>
  <si>
    <t>kInstanceLinkBranch</t>
  </si>
  <si>
    <t>Data branch edge</t>
  </si>
  <si>
    <t>A data branch edge.</t>
  </si>
  <si>
    <t>This is a branched link edge instance identified by the source, destination and predicate, featuring a required branches list and eventual modifiers structures.</t>
  </si>
  <si>
    <r>
      <rPr>
        <b val="1"/>
        <sz val="10"/>
        <color indexed="11"/>
        <rFont val="Helvetica Neue"/>
      </rPr>
      <t>terms/</t>
    </r>
    <r>
      <rPr>
        <sz val="10"/>
        <color indexed="17"/>
        <rFont val="Helvetica Neue"/>
      </rPr>
      <t>:instance:user</t>
    </r>
  </si>
  <si>
    <r>
      <rPr>
        <sz val="10"/>
        <color indexed="17"/>
        <rFont val="Helvetica Neue"/>
      </rPr>
      <t>:instance:user</t>
    </r>
  </si>
  <si>
    <r>
      <rPr>
        <sz val="10"/>
        <color indexed="8"/>
        <rFont val="Helvetica Neue"/>
      </rPr>
      <t>k</t>
    </r>
    <r>
      <rPr>
        <sz val="10"/>
        <color indexed="17"/>
        <rFont val="Helvetica Neue"/>
      </rPr>
      <t>InstanceUser</t>
    </r>
  </si>
  <si>
    <r>
      <rPr>
        <sz val="10"/>
        <color indexed="8"/>
        <rFont val="Helvetica Neue"/>
      </rPr>
      <t>:</t>
    </r>
    <r>
      <rPr>
        <sz val="10"/>
        <color indexed="16"/>
        <rFont val="Helvetica Neue"/>
      </rPr>
      <t>collection</t>
    </r>
    <r>
      <rPr>
        <sz val="10"/>
        <color indexed="8"/>
        <rFont val="Helvetica Neue"/>
      </rPr>
      <t>:</t>
    </r>
    <r>
      <rPr>
        <b val="1"/>
        <sz val="10"/>
        <color indexed="8"/>
        <rFont val="Helvetica Neue"/>
      </rPr>
      <t>users</t>
    </r>
  </si>
  <si>
    <t>User</t>
  </si>
  <si>
    <t>A user object.</t>
  </si>
  <si>
    <t>User records contain authentication and other user properties.</t>
  </si>
  <si>
    <r>
      <rPr>
        <sz val="10"/>
        <color indexed="8"/>
        <rFont val="Helvetica Neue"/>
      </rPr>
      <t>:</t>
    </r>
    <r>
      <rPr>
        <sz val="10"/>
        <color indexed="16"/>
        <rFont val="Helvetica Neue"/>
      </rPr>
      <t>class</t>
    </r>
    <r>
      <rPr>
        <sz val="10"/>
        <color indexed="8"/>
        <rFont val="Helvetica Neue"/>
      </rPr>
      <t>:</t>
    </r>
    <r>
      <rPr>
        <b val="1"/>
        <sz val="10"/>
        <color indexed="8"/>
        <rFont val="Helvetica Neue"/>
      </rPr>
      <t>user</t>
    </r>
  </si>
  <si>
    <r>
      <rPr>
        <b val="1"/>
        <sz val="10"/>
        <color indexed="11"/>
        <rFont val="Helvetica Neue"/>
      </rPr>
      <t>terms/</t>
    </r>
    <r>
      <rPr>
        <sz val="10"/>
        <color indexed="17"/>
        <rFont val="Helvetica Neue"/>
      </rPr>
      <t>:instance:group</t>
    </r>
  </si>
  <si>
    <r>
      <rPr>
        <sz val="10"/>
        <color indexed="17"/>
        <rFont val="Helvetica Neue"/>
      </rPr>
      <t>:instance:group</t>
    </r>
  </si>
  <si>
    <t>group</t>
  </si>
  <si>
    <r>
      <rPr>
        <sz val="10"/>
        <color indexed="8"/>
        <rFont val="Helvetica Neue"/>
      </rPr>
      <t>k</t>
    </r>
    <r>
      <rPr>
        <sz val="10"/>
        <color indexed="17"/>
        <rFont val="Helvetica Neue"/>
      </rPr>
      <t>InstanceGroup</t>
    </r>
  </si>
  <si>
    <r>
      <rPr>
        <sz val="10"/>
        <color indexed="8"/>
        <rFont val="Helvetica Neue"/>
      </rPr>
      <t>group</t>
    </r>
  </si>
  <si>
    <r>
      <rPr>
        <sz val="10"/>
        <color indexed="8"/>
        <rFont val="Helvetica Neue"/>
      </rPr>
      <t>:</t>
    </r>
    <r>
      <rPr>
        <sz val="10"/>
        <color indexed="16"/>
        <rFont val="Helvetica Neue"/>
      </rPr>
      <t>collection</t>
    </r>
    <r>
      <rPr>
        <sz val="10"/>
        <color indexed="8"/>
        <rFont val="Helvetica Neue"/>
      </rPr>
      <t>:</t>
    </r>
    <r>
      <rPr>
        <b val="1"/>
        <sz val="10"/>
        <color indexed="8"/>
        <rFont val="Helvetica Neue"/>
      </rPr>
      <t>groups</t>
    </r>
  </si>
  <si>
    <t>User group</t>
  </si>
  <si>
    <t>A user group object.</t>
  </si>
  <si>
    <t>User group records contain properties common to a set of users.</t>
  </si>
  <si>
    <r>
      <rPr>
        <sz val="10"/>
        <color indexed="8"/>
        <rFont val="Helvetica Neue"/>
      </rPr>
      <t>:</t>
    </r>
    <r>
      <rPr>
        <sz val="10"/>
        <color indexed="16"/>
        <rFont val="Helvetica Neue"/>
      </rPr>
      <t>class</t>
    </r>
    <r>
      <rPr>
        <sz val="10"/>
        <color indexed="8"/>
        <rFont val="Helvetica Neue"/>
      </rPr>
      <t>:</t>
    </r>
    <r>
      <rPr>
        <b val="1"/>
        <sz val="10"/>
        <color indexed="8"/>
        <rFont val="Helvetica Neue"/>
      </rPr>
      <t>user</t>
    </r>
    <r>
      <rPr>
        <sz val="10"/>
        <color indexed="8"/>
        <rFont val="Helvetica Neue"/>
      </rPr>
      <t>:</t>
    </r>
    <r>
      <rPr>
        <b val="1"/>
        <sz val="10"/>
        <color indexed="8"/>
        <rFont val="Helvetica Neue"/>
      </rPr>
      <t>group</t>
    </r>
  </si>
  <si>
    <r>
      <rPr>
        <b val="1"/>
        <sz val="10"/>
        <color indexed="11"/>
        <rFont val="Helvetica Neue"/>
      </rPr>
      <t>terms/</t>
    </r>
    <r>
      <rPr>
        <sz val="10"/>
        <color indexed="17"/>
        <rFont val="Helvetica Neue"/>
      </rPr>
      <t>:instance:manager</t>
    </r>
  </si>
  <si>
    <r>
      <rPr>
        <sz val="10"/>
        <color indexed="17"/>
        <rFont val="Helvetica Neue"/>
      </rPr>
      <t>:instance:manager</t>
    </r>
  </si>
  <si>
    <t>manager</t>
  </si>
  <si>
    <t>kInstanceManager</t>
  </si>
  <si>
    <r>
      <rPr>
        <sz val="10"/>
        <color indexed="8"/>
        <rFont val="Helvetica Neue"/>
      </rPr>
      <t>manager</t>
    </r>
  </si>
  <si>
    <t>User manager</t>
  </si>
  <si>
    <t>A user manager object,</t>
  </si>
  <si>
    <t>Users are managed by other users, this instance indicates the user manages other users.</t>
  </si>
  <si>
    <r>
      <rPr>
        <b val="1"/>
        <sz val="10"/>
        <color indexed="11"/>
        <rFont val="Helvetica Neue"/>
      </rPr>
      <t>terms/</t>
    </r>
    <r>
      <rPr>
        <sz val="10"/>
        <color indexed="17"/>
        <rFont val="Helvetica Neue"/>
      </rPr>
      <t>:instance:log</t>
    </r>
  </si>
  <si>
    <r>
      <rPr>
        <sz val="10"/>
        <color indexed="17"/>
        <rFont val="Helvetica Neue"/>
      </rPr>
      <t>:instance:log</t>
    </r>
  </si>
  <si>
    <t>log</t>
  </si>
  <si>
    <r>
      <rPr>
        <sz val="10"/>
        <color indexed="8"/>
        <rFont val="Helvetica Neue"/>
      </rPr>
      <t>k</t>
    </r>
    <r>
      <rPr>
        <sz val="10"/>
        <color indexed="17"/>
        <rFont val="Helvetica Neue"/>
      </rPr>
      <t>InstanceLog</t>
    </r>
  </si>
  <si>
    <r>
      <rPr>
        <sz val="10"/>
        <color indexed="8"/>
        <rFont val="Helvetica Neue"/>
      </rPr>
      <t>log</t>
    </r>
  </si>
  <si>
    <r>
      <rPr>
        <sz val="10"/>
        <color indexed="8"/>
        <rFont val="Helvetica Neue"/>
      </rPr>
      <t>:</t>
    </r>
    <r>
      <rPr>
        <sz val="10"/>
        <color indexed="16"/>
        <rFont val="Helvetica Neue"/>
      </rPr>
      <t>collection</t>
    </r>
    <r>
      <rPr>
        <sz val="10"/>
        <color indexed="8"/>
        <rFont val="Helvetica Neue"/>
      </rPr>
      <t>:</t>
    </r>
    <r>
      <rPr>
        <b val="1"/>
        <sz val="10"/>
        <color indexed="8"/>
        <rFont val="Helvetica Neue"/>
      </rPr>
      <t>logs</t>
    </r>
  </si>
  <si>
    <t>Log</t>
  </si>
  <si>
    <t>System log entries.</t>
  </si>
  <si>
    <t>A system log entry is a record describing a system event.</t>
  </si>
  <si>
    <r>
      <rPr>
        <sz val="10"/>
        <color indexed="8"/>
        <rFont val="Helvetica Neue"/>
      </rPr>
      <t>:</t>
    </r>
    <r>
      <rPr>
        <sz val="10"/>
        <color indexed="16"/>
        <rFont val="Helvetica Neue"/>
      </rPr>
      <t>class</t>
    </r>
    <r>
      <rPr>
        <sz val="10"/>
        <color indexed="8"/>
        <rFont val="Helvetica Neue"/>
      </rPr>
      <t>:</t>
    </r>
    <r>
      <rPr>
        <b val="1"/>
        <sz val="10"/>
        <color indexed="8"/>
        <rFont val="Helvetica Neue"/>
      </rPr>
      <t>log</t>
    </r>
  </si>
  <si>
    <r>
      <rPr>
        <b val="1"/>
        <sz val="10"/>
        <color indexed="11"/>
        <rFont val="Helvetica Neue"/>
      </rPr>
      <t>terms/</t>
    </r>
    <r>
      <rPr>
        <sz val="10"/>
        <color indexed="17"/>
        <rFont val="Helvetica Neue"/>
      </rPr>
      <t>:instance:message</t>
    </r>
  </si>
  <si>
    <r>
      <rPr>
        <sz val="10"/>
        <color indexed="17"/>
        <rFont val="Helvetica Neue"/>
      </rPr>
      <t>:instance:message</t>
    </r>
  </si>
  <si>
    <t>message</t>
  </si>
  <si>
    <r>
      <rPr>
        <sz val="10"/>
        <color indexed="8"/>
        <rFont val="Helvetica Neue"/>
      </rPr>
      <t>k</t>
    </r>
    <r>
      <rPr>
        <sz val="10"/>
        <color indexed="17"/>
        <rFont val="Helvetica Neue"/>
      </rPr>
      <t>InstanceMessage</t>
    </r>
  </si>
  <si>
    <r>
      <rPr>
        <sz val="10"/>
        <color indexed="8"/>
        <rFont val="Helvetica Neue"/>
      </rPr>
      <t>message</t>
    </r>
  </si>
  <si>
    <r>
      <rPr>
        <sz val="10"/>
        <color indexed="8"/>
        <rFont val="Helvetica Neue"/>
      </rPr>
      <t>:</t>
    </r>
    <r>
      <rPr>
        <sz val="10"/>
        <color indexed="16"/>
        <rFont val="Helvetica Neue"/>
      </rPr>
      <t>collection</t>
    </r>
    <r>
      <rPr>
        <sz val="10"/>
        <color indexed="8"/>
        <rFont val="Helvetica Neue"/>
      </rPr>
      <t>:</t>
    </r>
    <r>
      <rPr>
        <b val="1"/>
        <sz val="10"/>
        <color indexed="8"/>
        <rFont val="Helvetica Neue"/>
      </rPr>
      <t>messages</t>
    </r>
  </si>
  <si>
    <t>System message</t>
  </si>
  <si>
    <t>A system message entry.</t>
  </si>
  <si>
    <t>System messages are enumerated communication strings expressed in different languages.</t>
  </si>
  <si>
    <r>
      <rPr>
        <sz val="10"/>
        <color indexed="8"/>
        <rFont val="Helvetica Neue"/>
      </rPr>
      <t>:</t>
    </r>
    <r>
      <rPr>
        <sz val="10"/>
        <color indexed="16"/>
        <rFont val="Helvetica Neue"/>
      </rPr>
      <t>class</t>
    </r>
    <r>
      <rPr>
        <sz val="10"/>
        <color indexed="8"/>
        <rFont val="Helvetica Neue"/>
      </rPr>
      <t>:</t>
    </r>
    <r>
      <rPr>
        <b val="1"/>
        <sz val="10"/>
        <color indexed="8"/>
        <rFont val="Helvetica Neue"/>
      </rPr>
      <t>message</t>
    </r>
  </si>
  <si>
    <r>
      <rPr>
        <b val="1"/>
        <sz val="10"/>
        <color indexed="11"/>
        <rFont val="Helvetica Neue"/>
      </rPr>
      <t>terms/</t>
    </r>
    <r>
      <rPr>
        <sz val="10"/>
        <color indexed="17"/>
        <rFont val="Helvetica Neue"/>
      </rPr>
      <t>:instance:session</t>
    </r>
  </si>
  <si>
    <r>
      <rPr>
        <sz val="10"/>
        <color indexed="17"/>
        <rFont val="Helvetica Neue"/>
      </rPr>
      <t>:instance:session</t>
    </r>
  </si>
  <si>
    <t>session</t>
  </si>
  <si>
    <r>
      <rPr>
        <sz val="10"/>
        <color indexed="8"/>
        <rFont val="Helvetica Neue"/>
      </rPr>
      <t>k</t>
    </r>
    <r>
      <rPr>
        <sz val="10"/>
        <color indexed="17"/>
        <rFont val="Helvetica Neue"/>
      </rPr>
      <t>InstanceSession</t>
    </r>
  </si>
  <si>
    <r>
      <rPr>
        <sz val="10"/>
        <color indexed="8"/>
        <rFont val="Helvetica Neue"/>
      </rPr>
      <t>session</t>
    </r>
  </si>
  <si>
    <r>
      <rPr>
        <sz val="10"/>
        <color indexed="8"/>
        <rFont val="Helvetica Neue"/>
      </rPr>
      <t>:</t>
    </r>
    <r>
      <rPr>
        <sz val="10"/>
        <color indexed="16"/>
        <rFont val="Helvetica Neue"/>
      </rPr>
      <t>collection</t>
    </r>
    <r>
      <rPr>
        <sz val="10"/>
        <color indexed="8"/>
        <rFont val="Helvetica Neue"/>
      </rPr>
      <t>:</t>
    </r>
    <r>
      <rPr>
        <b val="1"/>
        <sz val="10"/>
        <color indexed="8"/>
        <rFont val="Helvetica Neue"/>
      </rPr>
      <t>sessions</t>
    </r>
  </si>
  <si>
    <t>User session</t>
  </si>
  <si>
    <t>A user session object.</t>
  </si>
  <si>
    <t>Sessions contain information regarding an open user session.</t>
  </si>
  <si>
    <r>
      <rPr>
        <sz val="10"/>
        <color indexed="8"/>
        <rFont val="Helvetica Neue"/>
      </rPr>
      <t>:</t>
    </r>
    <r>
      <rPr>
        <sz val="10"/>
        <color indexed="16"/>
        <rFont val="Helvetica Neue"/>
      </rPr>
      <t>class</t>
    </r>
    <r>
      <rPr>
        <sz val="10"/>
        <color indexed="8"/>
        <rFont val="Helvetica Neue"/>
      </rPr>
      <t>:</t>
    </r>
    <r>
      <rPr>
        <b val="1"/>
        <sz val="10"/>
        <color indexed="8"/>
        <rFont val="Helvetica Neue"/>
      </rPr>
      <t>session</t>
    </r>
  </si>
  <si>
    <r>
      <rPr>
        <b val="1"/>
        <sz val="10"/>
        <color indexed="11"/>
        <rFont val="Helvetica Neue"/>
      </rPr>
      <t>terms/</t>
    </r>
    <r>
      <rPr>
        <sz val="10"/>
        <color indexed="17"/>
        <rFont val="Helvetica Neue"/>
      </rPr>
      <t>:instance:setting</t>
    </r>
  </si>
  <si>
    <r>
      <rPr>
        <sz val="10"/>
        <color indexed="17"/>
        <rFont val="Helvetica Neue"/>
      </rPr>
      <t>:instance:setting</t>
    </r>
  </si>
  <si>
    <t>setting</t>
  </si>
  <si>
    <r>
      <rPr>
        <sz val="10"/>
        <color indexed="8"/>
        <rFont val="Helvetica Neue"/>
      </rPr>
      <t>k</t>
    </r>
    <r>
      <rPr>
        <sz val="10"/>
        <color indexed="17"/>
        <rFont val="Helvetica Neue"/>
      </rPr>
      <t>InstanceSetting</t>
    </r>
  </si>
  <si>
    <r>
      <rPr>
        <sz val="10"/>
        <color indexed="8"/>
        <rFont val="Helvetica Neue"/>
      </rPr>
      <t>setting</t>
    </r>
  </si>
  <si>
    <r>
      <rPr>
        <sz val="10"/>
        <color indexed="8"/>
        <rFont val="Helvetica Neue"/>
      </rPr>
      <t>:</t>
    </r>
    <r>
      <rPr>
        <sz val="10"/>
        <color indexed="16"/>
        <rFont val="Helvetica Neue"/>
      </rPr>
      <t>collection</t>
    </r>
    <r>
      <rPr>
        <sz val="10"/>
        <color indexed="8"/>
        <rFont val="Helvetica Neue"/>
      </rPr>
      <t>:</t>
    </r>
    <r>
      <rPr>
        <b val="1"/>
        <sz val="10"/>
        <color indexed="8"/>
        <rFont val="Helvetica Neue"/>
      </rPr>
      <t>settings</t>
    </r>
  </si>
  <si>
    <t>Setting</t>
  </si>
  <si>
    <t>A settings configuration.</t>
  </si>
  <si>
    <t>Settings contain global configuration options.</t>
  </si>
  <si>
    <r>
      <rPr>
        <sz val="10"/>
        <color indexed="8"/>
        <rFont val="Helvetica Neue"/>
      </rPr>
      <t>:</t>
    </r>
    <r>
      <rPr>
        <sz val="10"/>
        <color indexed="16"/>
        <rFont val="Helvetica Neue"/>
      </rPr>
      <t>class</t>
    </r>
    <r>
      <rPr>
        <sz val="10"/>
        <color indexed="8"/>
        <rFont val="Helvetica Neue"/>
      </rPr>
      <t>:</t>
    </r>
    <r>
      <rPr>
        <b val="1"/>
        <sz val="10"/>
        <color indexed="8"/>
        <rFont val="Helvetica Neue"/>
      </rPr>
      <t>setting</t>
    </r>
  </si>
  <si>
    <r>
      <rPr>
        <b val="1"/>
        <sz val="10"/>
        <color indexed="11"/>
        <rFont val="Helvetica Neue"/>
      </rPr>
      <t>terms/</t>
    </r>
    <r>
      <rPr>
        <sz val="10"/>
        <color indexed="17"/>
        <rFont val="Helvetica Neue"/>
      </rPr>
      <t>:instance:study</t>
    </r>
  </si>
  <si>
    <r>
      <rPr>
        <sz val="10"/>
        <color indexed="17"/>
        <rFont val="Helvetica Neue"/>
      </rPr>
      <t>:instance:study</t>
    </r>
  </si>
  <si>
    <r>
      <rPr>
        <sz val="10"/>
        <color indexed="8"/>
        <rFont val="Helvetica Neue"/>
      </rPr>
      <t>k</t>
    </r>
    <r>
      <rPr>
        <sz val="10"/>
        <color indexed="17"/>
        <rFont val="Helvetica Neue"/>
      </rPr>
      <t>InstanceStudy</t>
    </r>
  </si>
  <si>
    <r>
      <rPr>
        <sz val="10"/>
        <color indexed="8"/>
        <rFont val="Helvetica Neue"/>
      </rPr>
      <t>:</t>
    </r>
    <r>
      <rPr>
        <sz val="10"/>
        <color indexed="16"/>
        <rFont val="Helvetica Neue"/>
      </rPr>
      <t>collection</t>
    </r>
    <r>
      <rPr>
        <sz val="10"/>
        <color indexed="8"/>
        <rFont val="Helvetica Neue"/>
      </rPr>
      <t>:</t>
    </r>
    <r>
      <rPr>
        <b val="1"/>
        <sz val="10"/>
        <color indexed="8"/>
        <rFont val="Helvetica Neue"/>
      </rPr>
      <t>studies</t>
    </r>
  </si>
  <si>
    <t>A data study.</t>
  </si>
  <si>
    <t>A study is an entity collecting a series of documents, such as reports, datasets and questionnaires, associated with a distinct project or initiative in a specific time frame and region.</t>
  </si>
  <si>
    <r>
      <rPr>
        <sz val="10"/>
        <color indexed="8"/>
        <rFont val="Helvetica Neue"/>
      </rPr>
      <t>:</t>
    </r>
    <r>
      <rPr>
        <sz val="10"/>
        <color indexed="16"/>
        <rFont val="Helvetica Neue"/>
      </rPr>
      <t>class</t>
    </r>
    <r>
      <rPr>
        <sz val="10"/>
        <color indexed="8"/>
        <rFont val="Helvetica Neue"/>
      </rPr>
      <t>:</t>
    </r>
    <r>
      <rPr>
        <b val="1"/>
        <sz val="10"/>
        <color indexed="8"/>
        <rFont val="Helvetica Neue"/>
      </rPr>
      <t>study</t>
    </r>
  </si>
  <si>
    <r>
      <rPr>
        <b val="1"/>
        <sz val="10"/>
        <color indexed="11"/>
        <rFont val="Helvetica Neue"/>
      </rPr>
      <t>terms/</t>
    </r>
    <r>
      <rPr>
        <sz val="10"/>
        <color indexed="17"/>
        <rFont val="Helvetica Neue"/>
      </rPr>
      <t>:instance:annex</t>
    </r>
  </si>
  <si>
    <r>
      <rPr>
        <sz val="10"/>
        <color indexed="17"/>
        <rFont val="Helvetica Neue"/>
      </rPr>
      <t>:instance:annex</t>
    </r>
  </si>
  <si>
    <t>annex</t>
  </si>
  <si>
    <r>
      <rPr>
        <sz val="10"/>
        <color indexed="8"/>
        <rFont val="Helvetica Neue"/>
      </rPr>
      <t>k</t>
    </r>
    <r>
      <rPr>
        <sz val="10"/>
        <color indexed="17"/>
        <rFont val="Helvetica Neue"/>
      </rPr>
      <t>InstanceAnnex</t>
    </r>
  </si>
  <si>
    <r>
      <rPr>
        <sz val="10"/>
        <color indexed="8"/>
        <rFont val="Helvetica Neue"/>
      </rPr>
      <t>annex</t>
    </r>
  </si>
  <si>
    <r>
      <rPr>
        <sz val="10"/>
        <color indexed="8"/>
        <rFont val="Helvetica Neue"/>
      </rPr>
      <t>:</t>
    </r>
    <r>
      <rPr>
        <sz val="10"/>
        <color indexed="16"/>
        <rFont val="Helvetica Neue"/>
      </rPr>
      <t>collection</t>
    </r>
    <r>
      <rPr>
        <sz val="10"/>
        <color indexed="8"/>
        <rFont val="Helvetica Neue"/>
      </rPr>
      <t>:</t>
    </r>
    <r>
      <rPr>
        <b val="1"/>
        <sz val="10"/>
        <color indexed="8"/>
        <rFont val="Helvetica Neue"/>
      </rPr>
      <t>annexes</t>
    </r>
  </si>
  <si>
    <t>Annex document</t>
  </si>
  <si>
    <t>A data study annex document.</t>
  </si>
  <si>
    <t>Annex documents are the collection of all documents comprising a study.</t>
  </si>
  <si>
    <r>
      <rPr>
        <sz val="10"/>
        <color indexed="8"/>
        <rFont val="Helvetica Neue"/>
      </rPr>
      <t>:</t>
    </r>
    <r>
      <rPr>
        <sz val="10"/>
        <color indexed="16"/>
        <rFont val="Helvetica Neue"/>
      </rPr>
      <t>class</t>
    </r>
    <r>
      <rPr>
        <sz val="10"/>
        <color indexed="8"/>
        <rFont val="Helvetica Neue"/>
      </rPr>
      <t>:</t>
    </r>
    <r>
      <rPr>
        <b val="1"/>
        <sz val="10"/>
        <color indexed="8"/>
        <rFont val="Helvetica Neue"/>
      </rPr>
      <t>annex</t>
    </r>
  </si>
  <si>
    <r>
      <rPr>
        <b val="1"/>
        <sz val="10"/>
        <color indexed="11"/>
        <rFont val="Helvetica Neue"/>
      </rPr>
      <t>terms/</t>
    </r>
    <r>
      <rPr>
        <sz val="10"/>
        <color indexed="17"/>
        <rFont val="Helvetica Neue"/>
      </rPr>
      <t>:instance:smart</t>
    </r>
  </si>
  <si>
    <r>
      <rPr>
        <sz val="10"/>
        <color indexed="17"/>
        <rFont val="Helvetica Neue"/>
      </rPr>
      <t>:instance:smart</t>
    </r>
  </si>
  <si>
    <r>
      <rPr>
        <sz val="10"/>
        <color indexed="8"/>
        <rFont val="Helvetica Neue"/>
      </rPr>
      <t>k</t>
    </r>
    <r>
      <rPr>
        <sz val="10"/>
        <color indexed="17"/>
        <rFont val="Helvetica Neue"/>
      </rPr>
      <t>InstanceSmart</t>
    </r>
  </si>
  <si>
    <r>
      <rPr>
        <sz val="10"/>
        <color indexed="8"/>
        <rFont val="Helvetica Neue"/>
      </rPr>
      <t>smart</t>
    </r>
  </si>
  <si>
    <t>SMART</t>
  </si>
  <si>
    <r>
      <rPr>
        <sz val="10"/>
        <color indexed="8"/>
        <rFont val="Helvetica Neue"/>
      </rPr>
      <t>:</t>
    </r>
    <r>
      <rPr>
        <sz val="10"/>
        <color indexed="16"/>
        <rFont val="Helvetica Neue"/>
      </rPr>
      <t>collection</t>
    </r>
    <r>
      <rPr>
        <sz val="10"/>
        <color indexed="8"/>
        <rFont val="Helvetica Neue"/>
      </rPr>
      <t>:</t>
    </r>
    <r>
      <rPr>
        <b val="1"/>
        <sz val="10"/>
        <color indexed="8"/>
        <rFont val="Helvetica Neue"/>
      </rPr>
      <t>smart</t>
    </r>
  </si>
  <si>
    <t>SMART survey</t>
  </si>
  <si>
    <t>A SMART survey data record.</t>
  </si>
  <si>
    <t>SMART methodology survey dataset collection.</t>
  </si>
  <si>
    <r>
      <rPr>
        <sz val="10"/>
        <color indexed="8"/>
        <rFont val="Helvetica Neue"/>
      </rPr>
      <t>:</t>
    </r>
    <r>
      <rPr>
        <sz val="10"/>
        <color indexed="16"/>
        <rFont val="Helvetica Neue"/>
      </rPr>
      <t>class</t>
    </r>
    <r>
      <rPr>
        <sz val="10"/>
        <color indexed="8"/>
        <rFont val="Helvetica Neue"/>
      </rPr>
      <t>:</t>
    </r>
    <r>
      <rPr>
        <b val="1"/>
        <sz val="10"/>
        <color indexed="8"/>
        <rFont val="Helvetica Neue"/>
      </rPr>
      <t>smart</t>
    </r>
  </si>
  <si>
    <r>
      <rPr>
        <u val="single"/>
        <sz val="10"/>
        <color indexed="8"/>
        <rFont val="Helvetica Neue"/>
      </rPr>
      <t>http://smartmethodology.org</t>
    </r>
  </si>
  <si>
    <r>
      <rPr>
        <b val="1"/>
        <sz val="10"/>
        <color indexed="11"/>
        <rFont val="Helvetica Neue"/>
      </rPr>
      <t>terms/</t>
    </r>
    <r>
      <rPr>
        <sz val="10"/>
        <color indexed="17"/>
        <rFont val="Helvetica Neue"/>
      </rPr>
      <t>:type:collection</t>
    </r>
  </si>
  <si>
    <r>
      <rPr>
        <sz val="10"/>
        <color indexed="17"/>
        <rFont val="Helvetica Neue"/>
      </rPr>
      <t>:type:collection</t>
    </r>
  </si>
  <si>
    <r>
      <rPr>
        <sz val="10"/>
        <color indexed="8"/>
        <rFont val="Helvetica Neue"/>
      </rPr>
      <t>k</t>
    </r>
    <r>
      <rPr>
        <sz val="10"/>
        <color indexed="17"/>
        <rFont val="Helvetica Neue"/>
      </rPr>
      <t>TypeCollection</t>
    </r>
  </si>
  <si>
    <t>Collection type</t>
  </si>
  <si>
    <t>Collection types.</t>
  </si>
  <si>
    <t>This controlled vocabulary lists all collection kinds.</t>
  </si>
  <si>
    <r>
      <rPr>
        <b val="1"/>
        <sz val="10"/>
        <color indexed="11"/>
        <rFont val="Helvetica Neue"/>
      </rPr>
      <t>terms/</t>
    </r>
    <r>
      <rPr>
        <sz val="10"/>
        <color indexed="17"/>
        <rFont val="Helvetica Neue"/>
      </rPr>
      <t>:type:collection:document</t>
    </r>
  </si>
  <si>
    <r>
      <rPr>
        <sz val="10"/>
        <color indexed="17"/>
        <rFont val="Helvetica Neue"/>
      </rPr>
      <t>:type:collection:document</t>
    </r>
  </si>
  <si>
    <r>
      <rPr>
        <b val="1"/>
        <sz val="10"/>
        <color indexed="14"/>
        <rFont val="Helvetica Neue"/>
      </rPr>
      <t>terms</t>
    </r>
    <r>
      <rPr>
        <b val="1"/>
        <sz val="10"/>
        <color indexed="14"/>
        <rFont val="Helvetica Neue"/>
      </rPr>
      <t>/</t>
    </r>
    <r>
      <rPr>
        <sz val="10"/>
        <color indexed="17"/>
        <rFont val="Helvetica Neue"/>
      </rPr>
      <t>:type:collection</t>
    </r>
  </si>
  <si>
    <t>document</t>
  </si>
  <si>
    <r>
      <rPr>
        <sz val="10"/>
        <color indexed="8"/>
        <rFont val="Helvetica Neue"/>
      </rPr>
      <t>k</t>
    </r>
    <r>
      <rPr>
        <sz val="10"/>
        <color indexed="17"/>
        <rFont val="Helvetica Neue"/>
      </rPr>
      <t>TypeCollectionDocument</t>
    </r>
  </si>
  <si>
    <r>
      <rPr>
        <sz val="10"/>
        <color indexed="8"/>
        <rFont val="Helvetica Neue"/>
      </rPr>
      <t>document</t>
    </r>
  </si>
  <si>
    <t>Document collection</t>
  </si>
  <si>
    <t>Key/value document collection.</t>
  </si>
  <si>
    <r>
      <rPr>
        <b val="1"/>
        <sz val="10"/>
        <color indexed="11"/>
        <rFont val="Helvetica Neue"/>
      </rPr>
      <t>terms/</t>
    </r>
    <r>
      <rPr>
        <sz val="10"/>
        <color indexed="17"/>
        <rFont val="Helvetica Neue"/>
      </rPr>
      <t>:type:collection:edge</t>
    </r>
  </si>
  <si>
    <r>
      <rPr>
        <sz val="10"/>
        <color indexed="17"/>
        <rFont val="Helvetica Neue"/>
      </rPr>
      <t>:type:collection:edge</t>
    </r>
  </si>
  <si>
    <r>
      <rPr>
        <sz val="10"/>
        <color indexed="8"/>
        <rFont val="Helvetica Neue"/>
      </rPr>
      <t>k</t>
    </r>
    <r>
      <rPr>
        <sz val="10"/>
        <color indexed="17"/>
        <rFont val="Helvetica Neue"/>
      </rPr>
      <t>TypeCollectionEdge</t>
    </r>
  </si>
  <si>
    <t>Edge collecton</t>
  </si>
  <si>
    <t>Directed graph edge.</t>
  </si>
  <si>
    <r>
      <rPr>
        <b val="1"/>
        <sz val="10"/>
        <color indexed="11"/>
        <rFont val="Helvetica Neue"/>
      </rPr>
      <t>terms/</t>
    </r>
    <r>
      <rPr>
        <sz val="10"/>
        <color indexed="17"/>
        <rFont val="Helvetica Neue"/>
      </rPr>
      <t>:enum:collection</t>
    </r>
  </si>
  <si>
    <r>
      <rPr>
        <sz val="10"/>
        <color indexed="17"/>
        <rFont val="Helvetica Neue"/>
      </rPr>
      <t>:enum:collection</t>
    </r>
  </si>
  <si>
    <r>
      <rPr>
        <sz val="10"/>
        <color indexed="8"/>
        <rFont val="Helvetica Neue"/>
      </rPr>
      <t>k</t>
    </r>
    <r>
      <rPr>
        <sz val="10"/>
        <color indexed="17"/>
        <rFont val="Helvetica Neue"/>
      </rPr>
      <t>EnumCollection</t>
    </r>
  </si>
  <si>
    <t>Data collections.</t>
  </si>
  <si>
    <t>This &lt;em&gt;controlled vocabulary&lt;/em&gt; contains the available list of &lt;em&gt;collections&lt;/em&gt;. Collections &lt;em&gt;organise&lt;/em&gt; all &lt;em&gt;data&lt;/em&gt; into the &lt;em&gt;database&lt;/em&gt;. Each collection contains a &lt;em&gt;predefined set of class instances&lt;/em&gt;. The enumeration is divided into collection categories.</t>
  </si>
  <si>
    <r>
      <rPr>
        <b val="1"/>
        <sz val="10"/>
        <color indexed="11"/>
        <rFont val="Helvetica Neue"/>
      </rPr>
      <t>terms/</t>
    </r>
    <r>
      <rPr>
        <sz val="10"/>
        <color indexed="8"/>
        <rFont val="Helvetica Neue"/>
      </rPr>
      <t>:</t>
    </r>
    <r>
      <rPr>
        <sz val="10"/>
        <color indexed="16"/>
        <rFont val="Helvetica Neue"/>
      </rPr>
      <t>collection</t>
    </r>
    <r>
      <rPr>
        <sz val="10"/>
        <color indexed="8"/>
        <rFont val="Helvetica Neue"/>
      </rPr>
      <t>:</t>
    </r>
    <r>
      <rPr>
        <b val="1"/>
        <sz val="10"/>
        <color indexed="8"/>
        <rFont val="Helvetica Neue"/>
      </rPr>
      <t>terms</t>
    </r>
  </si>
  <si>
    <r>
      <rPr>
        <b val="1"/>
        <sz val="10"/>
        <color indexed="14"/>
        <rFont val="Helvetica Neue"/>
      </rPr>
      <t>terms</t>
    </r>
    <r>
      <rPr>
        <b val="1"/>
        <sz val="10"/>
        <color indexed="14"/>
        <rFont val="Helvetica Neue"/>
      </rPr>
      <t>/</t>
    </r>
    <r>
      <rPr>
        <sz val="10"/>
        <color indexed="8"/>
        <rFont val="Helvetica Neue"/>
      </rPr>
      <t>:</t>
    </r>
    <r>
      <rPr>
        <sz val="10"/>
        <color indexed="16"/>
        <rFont val="Helvetica Neue"/>
      </rPr>
      <t>collection</t>
    </r>
  </si>
  <si>
    <r>
      <rPr>
        <b val="1"/>
        <sz val="10"/>
        <color indexed="8"/>
        <rFont val="Helvetica Neue"/>
      </rPr>
      <t>terms</t>
    </r>
  </si>
  <si>
    <r>
      <rPr>
        <sz val="10"/>
        <color indexed="8"/>
        <rFont val="Helvetica Neue"/>
      </rPr>
      <t>k</t>
    </r>
    <r>
      <rPr>
        <sz val="10"/>
        <color indexed="16"/>
        <rFont val="Helvetica Neue"/>
      </rPr>
      <t>Collection</t>
    </r>
    <r>
      <rPr>
        <b val="1"/>
        <sz val="10"/>
        <color indexed="8"/>
        <rFont val="Helvetica Neue"/>
      </rPr>
      <t>Terms</t>
    </r>
  </si>
  <si>
    <r>
      <rPr>
        <sz val="10"/>
        <color indexed="8"/>
        <rFont val="Helvetica Neue"/>
      </rPr>
      <t>terms</t>
    </r>
  </si>
  <si>
    <t>Terms</t>
  </si>
  <si>
    <t>The collection that stores terms.</t>
  </si>
  <si>
    <r>
      <rPr>
        <b val="1"/>
        <sz val="10"/>
        <color indexed="11"/>
        <rFont val="Helvetica Neue"/>
      </rPr>
      <t>terms/</t>
    </r>
    <r>
      <rPr>
        <sz val="10"/>
        <color indexed="8"/>
        <rFont val="Helvetica Neue"/>
      </rPr>
      <t>:</t>
    </r>
    <r>
      <rPr>
        <sz val="10"/>
        <color indexed="16"/>
        <rFont val="Helvetica Neue"/>
      </rPr>
      <t>collection</t>
    </r>
    <r>
      <rPr>
        <sz val="10"/>
        <color indexed="8"/>
        <rFont val="Helvetica Neue"/>
      </rPr>
      <t>:</t>
    </r>
    <r>
      <rPr>
        <b val="1"/>
        <sz val="10"/>
        <color indexed="8"/>
        <rFont val="Helvetica Neue"/>
      </rPr>
      <t>descriptors</t>
    </r>
  </si>
  <si>
    <r>
      <rPr>
        <b val="1"/>
        <sz val="10"/>
        <color indexed="8"/>
        <rFont val="Helvetica Neue"/>
      </rPr>
      <t>descriptors</t>
    </r>
  </si>
  <si>
    <r>
      <rPr>
        <sz val="10"/>
        <color indexed="8"/>
        <rFont val="Helvetica Neue"/>
      </rPr>
      <t>k</t>
    </r>
    <r>
      <rPr>
        <sz val="10"/>
        <color indexed="16"/>
        <rFont val="Helvetica Neue"/>
      </rPr>
      <t>Collection</t>
    </r>
    <r>
      <rPr>
        <b val="1"/>
        <sz val="10"/>
        <color indexed="8"/>
        <rFont val="Helvetica Neue"/>
      </rPr>
      <t>Descriptors</t>
    </r>
  </si>
  <si>
    <r>
      <rPr>
        <sz val="10"/>
        <color indexed="8"/>
        <rFont val="Helvetica Neue"/>
      </rPr>
      <t>descriptors</t>
    </r>
  </si>
  <si>
    <t>Descriptors</t>
  </si>
  <si>
    <t>This collection stores descriptors.</t>
  </si>
  <si>
    <r>
      <rPr>
        <b val="1"/>
        <sz val="10"/>
        <color indexed="11"/>
        <rFont val="Helvetica Neue"/>
      </rPr>
      <t>terms/</t>
    </r>
    <r>
      <rPr>
        <sz val="10"/>
        <color indexed="8"/>
        <rFont val="Helvetica Neue"/>
      </rPr>
      <t>:</t>
    </r>
    <r>
      <rPr>
        <sz val="10"/>
        <color indexed="16"/>
        <rFont val="Helvetica Neue"/>
      </rPr>
      <t>collection</t>
    </r>
    <r>
      <rPr>
        <sz val="10"/>
        <color indexed="8"/>
        <rFont val="Helvetica Neue"/>
      </rPr>
      <t>:</t>
    </r>
    <r>
      <rPr>
        <b val="1"/>
        <sz val="10"/>
        <color indexed="8"/>
        <rFont val="Helvetica Neue"/>
      </rPr>
      <t>toponyms</t>
    </r>
  </si>
  <si>
    <r>
      <rPr>
        <sz val="10"/>
        <color indexed="8"/>
        <rFont val="Helvetica Neue"/>
      </rPr>
      <t>:</t>
    </r>
    <r>
      <rPr>
        <sz val="10"/>
        <color indexed="16"/>
        <rFont val="Helvetica Neue"/>
      </rPr>
      <t>collection</t>
    </r>
    <r>
      <rPr>
        <sz val="10"/>
        <color indexed="8"/>
        <rFont val="Helvetica Neue"/>
      </rPr>
      <t>:</t>
    </r>
    <r>
      <rPr>
        <b val="1"/>
        <sz val="10"/>
        <color indexed="8"/>
        <rFont val="Helvetica Neue"/>
      </rPr>
      <t>toponyms</t>
    </r>
  </si>
  <si>
    <r>
      <rPr>
        <b val="1"/>
        <sz val="10"/>
        <color indexed="8"/>
        <rFont val="Helvetica Neue"/>
      </rPr>
      <t>toponyms</t>
    </r>
  </si>
  <si>
    <r>
      <rPr>
        <sz val="10"/>
        <color indexed="8"/>
        <rFont val="Helvetica Neue"/>
      </rPr>
      <t>k</t>
    </r>
    <r>
      <rPr>
        <sz val="10"/>
        <color indexed="16"/>
        <rFont val="Helvetica Neue"/>
      </rPr>
      <t>Collection</t>
    </r>
    <r>
      <rPr>
        <b val="1"/>
        <sz val="10"/>
        <color indexed="8"/>
        <rFont val="Helvetica Neue"/>
      </rPr>
      <t>Toponyms</t>
    </r>
  </si>
  <si>
    <r>
      <rPr>
        <sz val="10"/>
        <color indexed="8"/>
        <rFont val="Helvetica Neue"/>
      </rPr>
      <t>toponyms</t>
    </r>
  </si>
  <si>
    <t>toponym</t>
  </si>
  <si>
    <t>Geographic &amp; administrative units and toponyms.</t>
  </si>
  <si>
    <r>
      <rPr>
        <b val="1"/>
        <sz val="10"/>
        <color indexed="11"/>
        <rFont val="Helvetica Neue"/>
      </rPr>
      <t>terms/</t>
    </r>
    <r>
      <rPr>
        <sz val="10"/>
        <color indexed="8"/>
        <rFont val="Helvetica Neue"/>
      </rPr>
      <t>:</t>
    </r>
    <r>
      <rPr>
        <sz val="10"/>
        <color indexed="16"/>
        <rFont val="Helvetica Neue"/>
      </rPr>
      <t>collection</t>
    </r>
    <r>
      <rPr>
        <sz val="10"/>
        <color indexed="8"/>
        <rFont val="Helvetica Neue"/>
      </rPr>
      <t>:</t>
    </r>
    <r>
      <rPr>
        <b val="1"/>
        <sz val="10"/>
        <color indexed="8"/>
        <rFont val="Helvetica Neue"/>
      </rPr>
      <t>shapes</t>
    </r>
  </si>
  <si>
    <r>
      <rPr>
        <sz val="10"/>
        <color indexed="8"/>
        <rFont val="Helvetica Neue"/>
      </rPr>
      <t>:</t>
    </r>
    <r>
      <rPr>
        <sz val="10"/>
        <color indexed="16"/>
        <rFont val="Helvetica Neue"/>
      </rPr>
      <t>collection</t>
    </r>
    <r>
      <rPr>
        <sz val="10"/>
        <color indexed="8"/>
        <rFont val="Helvetica Neue"/>
      </rPr>
      <t>:</t>
    </r>
    <r>
      <rPr>
        <b val="1"/>
        <sz val="10"/>
        <color indexed="8"/>
        <rFont val="Helvetica Neue"/>
      </rPr>
      <t>shapes</t>
    </r>
  </si>
  <si>
    <r>
      <rPr>
        <b val="1"/>
        <sz val="10"/>
        <color indexed="8"/>
        <rFont val="Helvetica Neue"/>
      </rPr>
      <t>shapes</t>
    </r>
  </si>
  <si>
    <r>
      <rPr>
        <sz val="10"/>
        <color indexed="8"/>
        <rFont val="Helvetica Neue"/>
      </rPr>
      <t>k</t>
    </r>
    <r>
      <rPr>
        <sz val="10"/>
        <color indexed="16"/>
        <rFont val="Helvetica Neue"/>
      </rPr>
      <t>Collection</t>
    </r>
    <r>
      <rPr>
        <b val="1"/>
        <sz val="10"/>
        <color indexed="8"/>
        <rFont val="Helvetica Neue"/>
      </rPr>
      <t>Shapes</t>
    </r>
  </si>
  <si>
    <r>
      <rPr>
        <sz val="10"/>
        <color indexed="8"/>
        <rFont val="Helvetica Neue"/>
      </rPr>
      <t>shapes</t>
    </r>
  </si>
  <si>
    <t>shape</t>
  </si>
  <si>
    <t>Shapes</t>
  </si>
  <si>
    <t>Geographic &amp; administrative geometries.</t>
  </si>
  <si>
    <r>
      <rPr>
        <b val="1"/>
        <sz val="10"/>
        <color indexed="11"/>
        <rFont val="Helvetica Neue"/>
      </rPr>
      <t>terms/</t>
    </r>
    <r>
      <rPr>
        <sz val="10"/>
        <color indexed="8"/>
        <rFont val="Helvetica Neue"/>
      </rPr>
      <t>:</t>
    </r>
    <r>
      <rPr>
        <sz val="10"/>
        <color indexed="16"/>
        <rFont val="Helvetica Neue"/>
      </rPr>
      <t>collection</t>
    </r>
    <r>
      <rPr>
        <sz val="10"/>
        <color indexed="8"/>
        <rFont val="Helvetica Neue"/>
      </rPr>
      <t>:</t>
    </r>
    <r>
      <rPr>
        <b val="1"/>
        <sz val="10"/>
        <color indexed="8"/>
        <rFont val="Helvetica Neue"/>
      </rPr>
      <t>users</t>
    </r>
  </si>
  <si>
    <r>
      <rPr>
        <b val="1"/>
        <sz val="10"/>
        <color indexed="8"/>
        <rFont val="Helvetica Neue"/>
      </rPr>
      <t>users</t>
    </r>
  </si>
  <si>
    <r>
      <rPr>
        <sz val="10"/>
        <color indexed="8"/>
        <rFont val="Helvetica Neue"/>
      </rPr>
      <t>k</t>
    </r>
    <r>
      <rPr>
        <sz val="10"/>
        <color indexed="16"/>
        <rFont val="Helvetica Neue"/>
      </rPr>
      <t>Collection</t>
    </r>
    <r>
      <rPr>
        <b val="1"/>
        <sz val="10"/>
        <color indexed="8"/>
        <rFont val="Helvetica Neue"/>
      </rPr>
      <t>Users</t>
    </r>
  </si>
  <si>
    <r>
      <rPr>
        <sz val="10"/>
        <color indexed="8"/>
        <rFont val="Helvetica Neue"/>
      </rPr>
      <t>users</t>
    </r>
  </si>
  <si>
    <t>Users</t>
  </si>
  <si>
    <t>This collection stores user credentials and information.</t>
  </si>
  <si>
    <r>
      <rPr>
        <b val="1"/>
        <sz val="10"/>
        <color indexed="11"/>
        <rFont val="Helvetica Neue"/>
      </rPr>
      <t>terms/</t>
    </r>
    <r>
      <rPr>
        <sz val="10"/>
        <color indexed="8"/>
        <rFont val="Helvetica Neue"/>
      </rPr>
      <t>:</t>
    </r>
    <r>
      <rPr>
        <sz val="10"/>
        <color indexed="16"/>
        <rFont val="Helvetica Neue"/>
      </rPr>
      <t>collection</t>
    </r>
    <r>
      <rPr>
        <sz val="10"/>
        <color indexed="8"/>
        <rFont val="Helvetica Neue"/>
      </rPr>
      <t>:</t>
    </r>
    <r>
      <rPr>
        <b val="1"/>
        <sz val="10"/>
        <color indexed="8"/>
        <rFont val="Helvetica Neue"/>
      </rPr>
      <t>groups</t>
    </r>
  </si>
  <si>
    <r>
      <rPr>
        <b val="1"/>
        <sz val="10"/>
        <color indexed="8"/>
        <rFont val="Helvetica Neue"/>
      </rPr>
      <t>groups</t>
    </r>
  </si>
  <si>
    <r>
      <rPr>
        <sz val="10"/>
        <color indexed="8"/>
        <rFont val="Helvetica Neue"/>
      </rPr>
      <t>k</t>
    </r>
    <r>
      <rPr>
        <sz val="10"/>
        <color indexed="16"/>
        <rFont val="Helvetica Neue"/>
      </rPr>
      <t>Collection</t>
    </r>
    <r>
      <rPr>
        <b val="1"/>
        <sz val="10"/>
        <color indexed="8"/>
        <rFont val="Helvetica Neue"/>
      </rPr>
      <t>Groups</t>
    </r>
  </si>
  <si>
    <r>
      <rPr>
        <sz val="10"/>
        <color indexed="8"/>
        <rFont val="Helvetica Neue"/>
      </rPr>
      <t>groups</t>
    </r>
  </si>
  <si>
    <t>Groups</t>
  </si>
  <si>
    <t>This collection stores user groups information.</t>
  </si>
  <si>
    <r>
      <rPr>
        <b val="1"/>
        <sz val="10"/>
        <color indexed="11"/>
        <rFont val="Helvetica Neue"/>
      </rPr>
      <t>terms/</t>
    </r>
    <r>
      <rPr>
        <sz val="10"/>
        <color indexed="8"/>
        <rFont val="Helvetica Neue"/>
      </rPr>
      <t>:</t>
    </r>
    <r>
      <rPr>
        <sz val="10"/>
        <color indexed="16"/>
        <rFont val="Helvetica Neue"/>
      </rPr>
      <t>collection</t>
    </r>
    <r>
      <rPr>
        <sz val="10"/>
        <color indexed="8"/>
        <rFont val="Helvetica Neue"/>
      </rPr>
      <t>:</t>
    </r>
    <r>
      <rPr>
        <b val="1"/>
        <sz val="10"/>
        <color indexed="8"/>
        <rFont val="Helvetica Neue"/>
      </rPr>
      <t>settings</t>
    </r>
  </si>
  <si>
    <r>
      <rPr>
        <b val="1"/>
        <sz val="10"/>
        <color indexed="8"/>
        <rFont val="Helvetica Neue"/>
      </rPr>
      <t>settings</t>
    </r>
  </si>
  <si>
    <r>
      <rPr>
        <sz val="10"/>
        <color indexed="8"/>
        <rFont val="Helvetica Neue"/>
      </rPr>
      <t>k</t>
    </r>
    <r>
      <rPr>
        <sz val="10"/>
        <color indexed="16"/>
        <rFont val="Helvetica Neue"/>
      </rPr>
      <t>Collection</t>
    </r>
    <r>
      <rPr>
        <b val="1"/>
        <sz val="10"/>
        <color indexed="8"/>
        <rFont val="Helvetica Neue"/>
      </rPr>
      <t>Settings</t>
    </r>
  </si>
  <si>
    <r>
      <rPr>
        <sz val="10"/>
        <color indexed="8"/>
        <rFont val="Helvetica Neue"/>
      </rPr>
      <t>settings</t>
    </r>
  </si>
  <si>
    <t>Settings</t>
  </si>
  <si>
    <t>This collection stores system configurations and settings.</t>
  </si>
  <si>
    <r>
      <rPr>
        <b val="1"/>
        <sz val="10"/>
        <color indexed="11"/>
        <rFont val="Helvetica Neue"/>
      </rPr>
      <t>terms/</t>
    </r>
    <r>
      <rPr>
        <sz val="10"/>
        <color indexed="8"/>
        <rFont val="Helvetica Neue"/>
      </rPr>
      <t>:</t>
    </r>
    <r>
      <rPr>
        <sz val="10"/>
        <color indexed="16"/>
        <rFont val="Helvetica Neue"/>
      </rPr>
      <t>collection</t>
    </r>
    <r>
      <rPr>
        <sz val="10"/>
        <color indexed="8"/>
        <rFont val="Helvetica Neue"/>
      </rPr>
      <t>:</t>
    </r>
    <r>
      <rPr>
        <b val="1"/>
        <sz val="10"/>
        <color indexed="8"/>
        <rFont val="Helvetica Neue"/>
      </rPr>
      <t>logs</t>
    </r>
  </si>
  <si>
    <r>
      <rPr>
        <b val="1"/>
        <sz val="10"/>
        <color indexed="8"/>
        <rFont val="Helvetica Neue"/>
      </rPr>
      <t>logs</t>
    </r>
  </si>
  <si>
    <r>
      <rPr>
        <sz val="10"/>
        <color indexed="8"/>
        <rFont val="Helvetica Neue"/>
      </rPr>
      <t>k</t>
    </r>
    <r>
      <rPr>
        <sz val="10"/>
        <color indexed="16"/>
        <rFont val="Helvetica Neue"/>
      </rPr>
      <t>Collection</t>
    </r>
    <r>
      <rPr>
        <b val="1"/>
        <sz val="10"/>
        <color indexed="8"/>
        <rFont val="Helvetica Neue"/>
      </rPr>
      <t>Logs</t>
    </r>
  </si>
  <si>
    <r>
      <rPr>
        <sz val="10"/>
        <color indexed="8"/>
        <rFont val="Helvetica Neue"/>
      </rPr>
      <t>logs</t>
    </r>
  </si>
  <si>
    <t>Logs</t>
  </si>
  <si>
    <t>This collection stores user log information.</t>
  </si>
  <si>
    <r>
      <rPr>
        <b val="1"/>
        <sz val="10"/>
        <color indexed="11"/>
        <rFont val="Helvetica Neue"/>
      </rPr>
      <t>terms/</t>
    </r>
    <r>
      <rPr>
        <sz val="10"/>
        <color indexed="8"/>
        <rFont val="Helvetica Neue"/>
      </rPr>
      <t>:</t>
    </r>
    <r>
      <rPr>
        <sz val="10"/>
        <color indexed="16"/>
        <rFont val="Helvetica Neue"/>
      </rPr>
      <t>collection</t>
    </r>
    <r>
      <rPr>
        <sz val="10"/>
        <color indexed="8"/>
        <rFont val="Helvetica Neue"/>
      </rPr>
      <t>:</t>
    </r>
    <r>
      <rPr>
        <b val="1"/>
        <sz val="10"/>
        <color indexed="8"/>
        <rFont val="Helvetica Neue"/>
      </rPr>
      <t>messages</t>
    </r>
  </si>
  <si>
    <r>
      <rPr>
        <b val="1"/>
        <sz val="10"/>
        <color indexed="8"/>
        <rFont val="Helvetica Neue"/>
      </rPr>
      <t>messages</t>
    </r>
  </si>
  <si>
    <r>
      <rPr>
        <sz val="10"/>
        <color indexed="8"/>
        <rFont val="Helvetica Neue"/>
      </rPr>
      <t>k</t>
    </r>
    <r>
      <rPr>
        <sz val="10"/>
        <color indexed="16"/>
        <rFont val="Helvetica Neue"/>
      </rPr>
      <t>Collection</t>
    </r>
    <r>
      <rPr>
        <b val="1"/>
        <sz val="10"/>
        <color indexed="8"/>
        <rFont val="Helvetica Neue"/>
      </rPr>
      <t>Messages</t>
    </r>
  </si>
  <si>
    <r>
      <rPr>
        <sz val="10"/>
        <color indexed="8"/>
        <rFont val="Helvetica Neue"/>
      </rPr>
      <t>messages</t>
    </r>
  </si>
  <si>
    <t>Messages</t>
  </si>
  <si>
    <t>This collection stores all system messages in all languages.</t>
  </si>
  <si>
    <r>
      <rPr>
        <b val="1"/>
        <sz val="10"/>
        <color indexed="11"/>
        <rFont val="Helvetica Neue"/>
      </rPr>
      <t>terms/</t>
    </r>
    <r>
      <rPr>
        <sz val="10"/>
        <color indexed="8"/>
        <rFont val="Helvetica Neue"/>
      </rPr>
      <t>:</t>
    </r>
    <r>
      <rPr>
        <sz val="10"/>
        <color indexed="16"/>
        <rFont val="Helvetica Neue"/>
      </rPr>
      <t>collection</t>
    </r>
    <r>
      <rPr>
        <sz val="10"/>
        <color indexed="8"/>
        <rFont val="Helvetica Neue"/>
      </rPr>
      <t>:</t>
    </r>
    <r>
      <rPr>
        <b val="1"/>
        <sz val="10"/>
        <color indexed="8"/>
        <rFont val="Helvetica Neue"/>
      </rPr>
      <t>sessions</t>
    </r>
  </si>
  <si>
    <r>
      <rPr>
        <b val="1"/>
        <sz val="10"/>
        <color indexed="8"/>
        <rFont val="Helvetica Neue"/>
      </rPr>
      <t>sessions</t>
    </r>
  </si>
  <si>
    <r>
      <rPr>
        <sz val="10"/>
        <color indexed="8"/>
        <rFont val="Helvetica Neue"/>
      </rPr>
      <t>k</t>
    </r>
    <r>
      <rPr>
        <sz val="10"/>
        <color indexed="16"/>
        <rFont val="Helvetica Neue"/>
      </rPr>
      <t>Collection</t>
    </r>
    <r>
      <rPr>
        <b val="1"/>
        <sz val="10"/>
        <color indexed="8"/>
        <rFont val="Helvetica Neue"/>
      </rPr>
      <t>Sessions</t>
    </r>
  </si>
  <si>
    <r>
      <rPr>
        <sz val="10"/>
        <color indexed="8"/>
        <rFont val="Helvetica Neue"/>
      </rPr>
      <t>sessions</t>
    </r>
  </si>
  <si>
    <t>Sessions</t>
  </si>
  <si>
    <t>This collection stores current user sessions.</t>
  </si>
  <si>
    <r>
      <rPr>
        <b val="1"/>
        <sz val="10"/>
        <color indexed="11"/>
        <rFont val="Helvetica Neue"/>
      </rPr>
      <t>terms/</t>
    </r>
    <r>
      <rPr>
        <sz val="10"/>
        <color indexed="8"/>
        <rFont val="Helvetica Neue"/>
      </rPr>
      <t>:</t>
    </r>
    <r>
      <rPr>
        <sz val="10"/>
        <color indexed="16"/>
        <rFont val="Helvetica Neue"/>
      </rPr>
      <t>collection</t>
    </r>
    <r>
      <rPr>
        <sz val="10"/>
        <color indexed="8"/>
        <rFont val="Helvetica Neue"/>
      </rPr>
      <t>:</t>
    </r>
    <r>
      <rPr>
        <b val="1"/>
        <sz val="10"/>
        <color indexed="8"/>
        <rFont val="Helvetica Neue"/>
      </rPr>
      <t>studies</t>
    </r>
  </si>
  <si>
    <r>
      <rPr>
        <b val="1"/>
        <sz val="10"/>
        <color indexed="8"/>
        <rFont val="Helvetica Neue"/>
      </rPr>
      <t>studies</t>
    </r>
  </si>
  <si>
    <r>
      <rPr>
        <sz val="10"/>
        <color indexed="8"/>
        <rFont val="Helvetica Neue"/>
      </rPr>
      <t>k</t>
    </r>
    <r>
      <rPr>
        <sz val="10"/>
        <color indexed="16"/>
        <rFont val="Helvetica Neue"/>
      </rPr>
      <t>Collection</t>
    </r>
    <r>
      <rPr>
        <b val="1"/>
        <sz val="10"/>
        <color indexed="8"/>
        <rFont val="Helvetica Neue"/>
      </rPr>
      <t>Studies</t>
    </r>
  </si>
  <si>
    <r>
      <rPr>
        <sz val="10"/>
        <color indexed="8"/>
        <rFont val="Helvetica Neue"/>
      </rPr>
      <t>studies</t>
    </r>
  </si>
  <si>
    <t>Studies</t>
  </si>
  <si>
    <t>This collection stores data studies.</t>
  </si>
  <si>
    <r>
      <rPr>
        <b val="1"/>
        <sz val="10"/>
        <color indexed="11"/>
        <rFont val="Helvetica Neue"/>
      </rPr>
      <t>terms/</t>
    </r>
    <r>
      <rPr>
        <sz val="10"/>
        <color indexed="8"/>
        <rFont val="Helvetica Neue"/>
      </rPr>
      <t>:</t>
    </r>
    <r>
      <rPr>
        <sz val="10"/>
        <color indexed="16"/>
        <rFont val="Helvetica Neue"/>
      </rPr>
      <t>collection</t>
    </r>
    <r>
      <rPr>
        <sz val="10"/>
        <color indexed="8"/>
        <rFont val="Helvetica Neue"/>
      </rPr>
      <t>:</t>
    </r>
    <r>
      <rPr>
        <b val="1"/>
        <sz val="10"/>
        <color indexed="8"/>
        <rFont val="Helvetica Neue"/>
      </rPr>
      <t>annexes</t>
    </r>
  </si>
  <si>
    <r>
      <rPr>
        <b val="1"/>
        <sz val="10"/>
        <color indexed="8"/>
        <rFont val="Helvetica Neue"/>
      </rPr>
      <t>annexes</t>
    </r>
  </si>
  <si>
    <r>
      <rPr>
        <sz val="10"/>
        <color indexed="8"/>
        <rFont val="Helvetica Neue"/>
      </rPr>
      <t>k</t>
    </r>
    <r>
      <rPr>
        <sz val="10"/>
        <color indexed="16"/>
        <rFont val="Helvetica Neue"/>
      </rPr>
      <t>Collection</t>
    </r>
    <r>
      <rPr>
        <b val="1"/>
        <sz val="10"/>
        <color indexed="8"/>
        <rFont val="Helvetica Neue"/>
      </rPr>
      <t>Annexes</t>
    </r>
  </si>
  <si>
    <r>
      <rPr>
        <sz val="10"/>
        <color indexed="8"/>
        <rFont val="Helvetica Neue"/>
      </rPr>
      <t>annexes</t>
    </r>
  </si>
  <si>
    <t>Annexes</t>
  </si>
  <si>
    <t>This collection stores data study annex documents.</t>
  </si>
  <si>
    <r>
      <rPr>
        <b val="1"/>
        <sz val="10"/>
        <color indexed="11"/>
        <rFont val="Helvetica Neue"/>
      </rPr>
      <t>terms/</t>
    </r>
    <r>
      <rPr>
        <sz val="10"/>
        <color indexed="8"/>
        <rFont val="Helvetica Neue"/>
      </rPr>
      <t>:</t>
    </r>
    <r>
      <rPr>
        <sz val="10"/>
        <color indexed="16"/>
        <rFont val="Helvetica Neue"/>
      </rPr>
      <t>collection</t>
    </r>
    <r>
      <rPr>
        <sz val="10"/>
        <color indexed="8"/>
        <rFont val="Helvetica Neue"/>
      </rPr>
      <t>:</t>
    </r>
    <r>
      <rPr>
        <b val="1"/>
        <sz val="10"/>
        <color indexed="8"/>
        <rFont val="Helvetica Neue"/>
      </rPr>
      <t>smart</t>
    </r>
  </si>
  <si>
    <r>
      <rPr>
        <b val="1"/>
        <sz val="10"/>
        <color indexed="8"/>
        <rFont val="Helvetica Neue"/>
      </rPr>
      <t>smart</t>
    </r>
  </si>
  <si>
    <r>
      <rPr>
        <sz val="10"/>
        <color indexed="8"/>
        <rFont val="Helvetica Neue"/>
      </rPr>
      <t>k</t>
    </r>
    <r>
      <rPr>
        <sz val="10"/>
        <color indexed="16"/>
        <rFont val="Helvetica Neue"/>
      </rPr>
      <t>Collection</t>
    </r>
    <r>
      <rPr>
        <b val="1"/>
        <sz val="10"/>
        <color indexed="8"/>
        <rFont val="Helvetica Neue"/>
      </rPr>
      <t>Smart</t>
    </r>
  </si>
  <si>
    <t>This collection stores SMART surveys.</t>
  </si>
  <si>
    <r>
      <rPr>
        <b val="1"/>
        <sz val="10"/>
        <color indexed="11"/>
        <rFont val="Helvetica Neue"/>
      </rPr>
      <t>terms/</t>
    </r>
    <r>
      <rPr>
        <sz val="10"/>
        <color indexed="8"/>
        <rFont val="Helvetica Neue"/>
      </rPr>
      <t>:</t>
    </r>
    <r>
      <rPr>
        <sz val="10"/>
        <color indexed="16"/>
        <rFont val="Helvetica Neue"/>
      </rPr>
      <t>collection</t>
    </r>
    <r>
      <rPr>
        <sz val="10"/>
        <color indexed="8"/>
        <rFont val="Helvetica Neue"/>
      </rPr>
      <t>:</t>
    </r>
    <r>
      <rPr>
        <b val="1"/>
        <sz val="10"/>
        <color indexed="8"/>
        <rFont val="Helvetica Neue"/>
      </rPr>
      <t>schemas</t>
    </r>
  </si>
  <si>
    <r>
      <rPr>
        <b val="1"/>
        <sz val="10"/>
        <color indexed="8"/>
        <rFont val="Helvetica Neue"/>
      </rPr>
      <t>schemas</t>
    </r>
  </si>
  <si>
    <r>
      <rPr>
        <sz val="10"/>
        <color indexed="8"/>
        <rFont val="Helvetica Neue"/>
      </rPr>
      <t>k</t>
    </r>
    <r>
      <rPr>
        <sz val="10"/>
        <color indexed="16"/>
        <rFont val="Helvetica Neue"/>
      </rPr>
      <t>Collection</t>
    </r>
    <r>
      <rPr>
        <b val="1"/>
        <sz val="10"/>
        <color indexed="8"/>
        <rFont val="Helvetica Neue"/>
      </rPr>
      <t>Schemas</t>
    </r>
  </si>
  <si>
    <r>
      <rPr>
        <sz val="10"/>
        <color indexed="8"/>
        <rFont val="Helvetica Neue"/>
      </rPr>
      <t>schemas</t>
    </r>
  </si>
  <si>
    <t>Schemas</t>
  </si>
  <si>
    <t>This collection stores controlled vocabularies and structure schemas.</t>
  </si>
  <si>
    <r>
      <rPr>
        <b val="1"/>
        <sz val="10"/>
        <color indexed="11"/>
        <rFont val="Helvetica Neue"/>
      </rPr>
      <t>terms/</t>
    </r>
    <r>
      <rPr>
        <sz val="10"/>
        <color indexed="8"/>
        <rFont val="Helvetica Neue"/>
      </rPr>
      <t>:</t>
    </r>
    <r>
      <rPr>
        <sz val="10"/>
        <color indexed="16"/>
        <rFont val="Helvetica Neue"/>
      </rPr>
      <t>collection</t>
    </r>
    <r>
      <rPr>
        <sz val="10"/>
        <color indexed="8"/>
        <rFont val="Helvetica Neue"/>
      </rPr>
      <t>:</t>
    </r>
    <r>
      <rPr>
        <b val="1"/>
        <sz val="10"/>
        <color indexed="8"/>
        <rFont val="Helvetica Neue"/>
      </rPr>
      <t>edges</t>
    </r>
  </si>
  <si>
    <r>
      <rPr>
        <b val="1"/>
        <sz val="10"/>
        <color indexed="8"/>
        <rFont val="Helvetica Neue"/>
      </rPr>
      <t>edges</t>
    </r>
  </si>
  <si>
    <r>
      <rPr>
        <sz val="10"/>
        <color indexed="8"/>
        <rFont val="Helvetica Neue"/>
      </rPr>
      <t>k</t>
    </r>
    <r>
      <rPr>
        <sz val="10"/>
        <color indexed="16"/>
        <rFont val="Helvetica Neue"/>
      </rPr>
      <t>Collection</t>
    </r>
    <r>
      <rPr>
        <b val="1"/>
        <sz val="10"/>
        <color indexed="8"/>
        <rFont val="Helvetica Neue"/>
      </rPr>
      <t>Edges</t>
    </r>
  </si>
  <si>
    <r>
      <rPr>
        <sz val="10"/>
        <color indexed="8"/>
        <rFont val="Helvetica Neue"/>
      </rPr>
      <t>edges</t>
    </r>
  </si>
  <si>
    <t>Edges</t>
  </si>
  <si>
    <t>This collection stores relationships between objects other than controlled vocabularies and schemas.</t>
  </si>
  <si>
    <r>
      <rPr>
        <b val="1"/>
        <sz val="10"/>
        <color indexed="11"/>
        <rFont val="Helvetica Neue"/>
      </rPr>
      <t>terms/</t>
    </r>
    <r>
      <rPr>
        <sz val="10"/>
        <color indexed="8"/>
        <rFont val="Helvetica Neue"/>
      </rPr>
      <t>:</t>
    </r>
    <r>
      <rPr>
        <sz val="10"/>
        <color indexed="16"/>
        <rFont val="Helvetica Neue"/>
      </rPr>
      <t>collection</t>
    </r>
    <r>
      <rPr>
        <sz val="10"/>
        <color indexed="8"/>
        <rFont val="Helvetica Neue"/>
      </rPr>
      <t>:</t>
    </r>
    <r>
      <rPr>
        <b val="1"/>
        <sz val="10"/>
        <color indexed="8"/>
        <rFont val="Helvetica Neue"/>
      </rPr>
      <t>links</t>
    </r>
  </si>
  <si>
    <r>
      <rPr>
        <b val="1"/>
        <sz val="10"/>
        <color indexed="8"/>
        <rFont val="Helvetica Neue"/>
      </rPr>
      <t>links</t>
    </r>
  </si>
  <si>
    <r>
      <rPr>
        <sz val="10"/>
        <color indexed="8"/>
        <rFont val="Helvetica Neue"/>
      </rPr>
      <t>k</t>
    </r>
    <r>
      <rPr>
        <sz val="10"/>
        <color indexed="16"/>
        <rFont val="Helvetica Neue"/>
      </rPr>
      <t>Collection</t>
    </r>
    <r>
      <rPr>
        <b val="1"/>
        <sz val="10"/>
        <color indexed="8"/>
        <rFont val="Helvetica Neue"/>
      </rPr>
      <t>Links</t>
    </r>
  </si>
  <si>
    <r>
      <rPr>
        <sz val="10"/>
        <color indexed="8"/>
        <rFont val="Helvetica Neue"/>
      </rPr>
      <t>links</t>
    </r>
  </si>
  <si>
    <t>Links</t>
  </si>
  <si>
    <t>This collection stores data relationships.</t>
  </si>
  <si>
    <t>The collection stores all &lt;em&gt;directed graph edges&lt;/em&gt; that &lt;em&gt;do not represent&lt;/em&gt; data &lt;em&gt;dictionary&lt;/em&gt;, and &lt;em&gt;geographic&lt;/em&gt; element relationships.</t>
  </si>
  <si>
    <r>
      <rPr>
        <b val="1"/>
        <sz val="10"/>
        <color indexed="11"/>
        <rFont val="Helvetica Neue"/>
      </rPr>
      <t>terms/</t>
    </r>
    <r>
      <rPr>
        <sz val="10"/>
        <color indexed="8"/>
        <rFont val="Helvetica Neue"/>
      </rPr>
      <t>:</t>
    </r>
    <r>
      <rPr>
        <sz val="10"/>
        <color indexed="16"/>
        <rFont val="Helvetica Neue"/>
      </rPr>
      <t>collection</t>
    </r>
    <r>
      <rPr>
        <sz val="10"/>
        <color indexed="8"/>
        <rFont val="Helvetica Neue"/>
      </rPr>
      <t>:</t>
    </r>
    <r>
      <rPr>
        <b val="1"/>
        <sz val="10"/>
        <color indexed="8"/>
        <rFont val="Helvetica Neue"/>
      </rPr>
      <t>hierarchies</t>
    </r>
  </si>
  <si>
    <r>
      <rPr>
        <sz val="10"/>
        <color indexed="8"/>
        <rFont val="Helvetica Neue"/>
      </rPr>
      <t>:</t>
    </r>
    <r>
      <rPr>
        <sz val="10"/>
        <color indexed="16"/>
        <rFont val="Helvetica Neue"/>
      </rPr>
      <t>collection</t>
    </r>
    <r>
      <rPr>
        <sz val="10"/>
        <color indexed="8"/>
        <rFont val="Helvetica Neue"/>
      </rPr>
      <t>:</t>
    </r>
    <r>
      <rPr>
        <b val="1"/>
        <sz val="10"/>
        <color indexed="8"/>
        <rFont val="Helvetica Neue"/>
      </rPr>
      <t>hierarchies</t>
    </r>
  </si>
  <si>
    <r>
      <rPr>
        <b val="1"/>
        <sz val="10"/>
        <color indexed="8"/>
        <rFont val="Helvetica Neue"/>
      </rPr>
      <t>hierarchies</t>
    </r>
  </si>
  <si>
    <r>
      <rPr>
        <sz val="10"/>
        <color indexed="8"/>
        <rFont val="Helvetica Neue"/>
      </rPr>
      <t>k</t>
    </r>
    <r>
      <rPr>
        <sz val="10"/>
        <color indexed="16"/>
        <rFont val="Helvetica Neue"/>
      </rPr>
      <t>Collection</t>
    </r>
    <r>
      <rPr>
        <b val="1"/>
        <sz val="10"/>
        <color indexed="8"/>
        <rFont val="Helvetica Neue"/>
      </rPr>
      <t>Hierarchies</t>
    </r>
  </si>
  <si>
    <r>
      <rPr>
        <sz val="10"/>
        <color indexed="8"/>
        <rFont val="Helvetica Neue"/>
      </rPr>
      <t>hierarchies</t>
    </r>
  </si>
  <si>
    <t>hierarchy</t>
  </si>
  <si>
    <t>Hierarchies</t>
  </si>
  <si>
    <t>This collection stores hierarchical relationships.</t>
  </si>
  <si>
    <t>The collection stores all &lt;em&gt;directed graph edges&lt;/em&gt; that represent &lt;em&gt;hierarchies&lt;/em&gt; between &lt;em&gt;data dictionary elements&lt;/em&gt;; this mostly concerns relationships between users and user groups.</t>
  </si>
  <si>
    <r>
      <rPr>
        <b val="1"/>
        <sz val="10"/>
        <color indexed="11"/>
        <rFont val="Helvetica Neue"/>
      </rPr>
      <t>terms/</t>
    </r>
    <r>
      <rPr>
        <sz val="10"/>
        <color indexed="17"/>
        <rFont val="Helvetica Neue"/>
      </rPr>
      <t>:kind:data</t>
    </r>
  </si>
  <si>
    <r>
      <rPr>
        <sz val="10"/>
        <color indexed="17"/>
        <rFont val="Helvetica Neue"/>
      </rPr>
      <t>:kind:data</t>
    </r>
  </si>
  <si>
    <r>
      <rPr>
        <b val="1"/>
        <sz val="10"/>
        <color indexed="14"/>
        <rFont val="Helvetica Neue"/>
      </rPr>
      <t>terms</t>
    </r>
    <r>
      <rPr>
        <b val="1"/>
        <sz val="10"/>
        <color indexed="14"/>
        <rFont val="Helvetica Neue"/>
      </rPr>
      <t>/</t>
    </r>
    <r>
      <rPr>
        <sz val="10"/>
        <color indexed="8"/>
        <rFont val="Helvetica Neue"/>
      </rPr>
      <t>:</t>
    </r>
    <r>
      <rPr>
        <sz val="10"/>
        <color indexed="16"/>
        <rFont val="Helvetica Neue"/>
      </rPr>
      <t>kind</t>
    </r>
  </si>
  <si>
    <r>
      <rPr>
        <sz val="10"/>
        <color indexed="8"/>
        <rFont val="Helvetica Neue"/>
      </rPr>
      <t>k</t>
    </r>
    <r>
      <rPr>
        <sz val="10"/>
        <color indexed="17"/>
        <rFont val="Helvetica Neue"/>
      </rPr>
      <t>KindData</t>
    </r>
  </si>
  <si>
    <t>Data kind</t>
  </si>
  <si>
    <t>Data scope.</t>
  </si>
  <si>
    <t>This &lt;em&gt;controlled vocabulary&lt;/em&gt; contains all the &lt;em&gt;available data kinds&lt;/em&gt; for &lt;em&gt;descriptors&lt;/em&gt;, these classifications provide information on the &lt;em&gt;kind&lt;/em&gt; of &lt;em&gt;data&lt;/em&gt;.</t>
  </si>
  <si>
    <r>
      <rPr>
        <b val="1"/>
        <sz val="10"/>
        <color indexed="11"/>
        <rFont val="Helvetica Neue"/>
      </rPr>
      <t>terms/</t>
    </r>
    <r>
      <rPr>
        <sz val="10"/>
        <color indexed="17"/>
        <rFont val="Helvetica Neue"/>
      </rPr>
      <t>:kind:data:</t>
    </r>
    <r>
      <rPr>
        <b val="1"/>
        <sz val="10"/>
        <color indexed="8"/>
        <rFont val="Helvetica Neue"/>
      </rPr>
      <t>qualitative</t>
    </r>
  </si>
  <si>
    <r>
      <rPr>
        <sz val="10"/>
        <color indexed="17"/>
        <rFont val="Helvetica Neue"/>
      </rPr>
      <t>:kind:data</t>
    </r>
    <r>
      <rPr>
        <sz val="10"/>
        <color indexed="17"/>
        <rFont val="Helvetica Neue"/>
      </rPr>
      <t>:</t>
    </r>
    <r>
      <rPr>
        <b val="1"/>
        <sz val="10"/>
        <color indexed="8"/>
        <rFont val="Helvetica Neue"/>
      </rPr>
      <t>qualitative</t>
    </r>
  </si>
  <si>
    <r>
      <rPr>
        <b val="1"/>
        <sz val="10"/>
        <color indexed="14"/>
        <rFont val="Helvetica Neue"/>
      </rPr>
      <t>terms</t>
    </r>
    <r>
      <rPr>
        <b val="1"/>
        <sz val="10"/>
        <color indexed="14"/>
        <rFont val="Helvetica Neue"/>
      </rPr>
      <t>/</t>
    </r>
    <r>
      <rPr>
        <sz val="10"/>
        <color indexed="17"/>
        <rFont val="Helvetica Neue"/>
      </rPr>
      <t>:kind:data</t>
    </r>
  </si>
  <si>
    <t>qualitative</t>
  </si>
  <si>
    <r>
      <rPr>
        <sz val="10"/>
        <color indexed="8"/>
        <rFont val="Helvetica Neue"/>
      </rPr>
      <t>k</t>
    </r>
    <r>
      <rPr>
        <sz val="10"/>
        <color indexed="17"/>
        <rFont val="Helvetica Neue"/>
      </rPr>
      <t>KindData</t>
    </r>
    <r>
      <rPr>
        <b val="1"/>
        <sz val="10"/>
        <color indexed="8"/>
        <rFont val="Helvetica Neue"/>
      </rPr>
      <t>Qualitative</t>
    </r>
  </si>
  <si>
    <r>
      <rPr>
        <sz val="10"/>
        <color indexed="8"/>
        <rFont val="Helvetica Neue"/>
      </rPr>
      <t>qualitative</t>
    </r>
  </si>
  <si>
    <t>Qualitative</t>
  </si>
  <si>
    <t>Qualitative data.</t>
  </si>
  <si>
    <t>Data of this type does &lt;em&gt;not represent a quantity&lt;/em&gt;, it is &lt;em&gt;descriptive&lt;/em&gt; and &lt;em&gt;cannot be categorised&lt;/em&gt;.</t>
  </si>
  <si>
    <r>
      <rPr>
        <b val="1"/>
        <sz val="10"/>
        <color indexed="11"/>
        <rFont val="Helvetica Neue"/>
      </rPr>
      <t>terms/</t>
    </r>
    <r>
      <rPr>
        <sz val="10"/>
        <color indexed="17"/>
        <rFont val="Helvetica Neue"/>
      </rPr>
      <t>:kind:data:</t>
    </r>
    <r>
      <rPr>
        <b val="1"/>
        <sz val="10"/>
        <color indexed="8"/>
        <rFont val="Helvetica Neue"/>
      </rPr>
      <t>categorical</t>
    </r>
  </si>
  <si>
    <r>
      <rPr>
        <sz val="10"/>
        <color indexed="17"/>
        <rFont val="Helvetica Neue"/>
      </rPr>
      <t>:kind:data</t>
    </r>
    <r>
      <rPr>
        <sz val="10"/>
        <color indexed="17"/>
        <rFont val="Helvetica Neue"/>
      </rPr>
      <t>:</t>
    </r>
    <r>
      <rPr>
        <b val="1"/>
        <sz val="10"/>
        <color indexed="8"/>
        <rFont val="Helvetica Neue"/>
      </rPr>
      <t>categorical</t>
    </r>
  </si>
  <si>
    <t>categorical</t>
  </si>
  <si>
    <r>
      <rPr>
        <sz val="10"/>
        <color indexed="8"/>
        <rFont val="Helvetica Neue"/>
      </rPr>
      <t>k</t>
    </r>
    <r>
      <rPr>
        <sz val="10"/>
        <color indexed="17"/>
        <rFont val="Helvetica Neue"/>
      </rPr>
      <t>KindData</t>
    </r>
    <r>
      <rPr>
        <b val="1"/>
        <sz val="10"/>
        <color indexed="8"/>
        <rFont val="Helvetica Neue"/>
      </rPr>
      <t>Categorical</t>
    </r>
  </si>
  <si>
    <r>
      <rPr>
        <sz val="10"/>
        <color indexed="8"/>
        <rFont val="Helvetica Neue"/>
      </rPr>
      <t>categorical</t>
    </r>
  </si>
  <si>
    <t>Categorical</t>
  </si>
  <si>
    <t>Categorical data.</t>
  </si>
  <si>
    <t>A &lt;em&gt;categorical&lt;/em&gt; property is one which can take on &lt;em&gt;one&lt;/em&gt; or &lt;em&gt;more&lt;/em&gt; of a &lt;em&gt;limited&lt;/em&gt;, and usually &lt;em&gt;fixed&lt;/em&gt;, &lt;em&gt;number of possible values&lt;/em&gt;  from an &lt;em&gt;enumerated set&lt;/em&gt; of &lt;em&gt;choices&lt;/em&gt;.</t>
  </si>
  <si>
    <r>
      <rPr>
        <b val="1"/>
        <sz val="10"/>
        <color indexed="11"/>
        <rFont val="Helvetica Neue"/>
      </rPr>
      <t>terms/</t>
    </r>
    <r>
      <rPr>
        <sz val="10"/>
        <color indexed="17"/>
        <rFont val="Helvetica Neue"/>
      </rPr>
      <t>:kind:data:</t>
    </r>
    <r>
      <rPr>
        <b val="1"/>
        <sz val="10"/>
        <color indexed="8"/>
        <rFont val="Helvetica Neue"/>
      </rPr>
      <t>ordinal</t>
    </r>
  </si>
  <si>
    <r>
      <rPr>
        <sz val="10"/>
        <color indexed="17"/>
        <rFont val="Helvetica Neue"/>
      </rPr>
      <t>:kind:data</t>
    </r>
    <r>
      <rPr>
        <sz val="10"/>
        <color indexed="17"/>
        <rFont val="Helvetica Neue"/>
      </rPr>
      <t>:</t>
    </r>
    <r>
      <rPr>
        <b val="1"/>
        <sz val="10"/>
        <color indexed="8"/>
        <rFont val="Helvetica Neue"/>
      </rPr>
      <t>ordinal</t>
    </r>
  </si>
  <si>
    <t>ordinal</t>
  </si>
  <si>
    <r>
      <rPr>
        <sz val="10"/>
        <color indexed="8"/>
        <rFont val="Helvetica Neue"/>
      </rPr>
      <t>k</t>
    </r>
    <r>
      <rPr>
        <sz val="10"/>
        <color indexed="17"/>
        <rFont val="Helvetica Neue"/>
      </rPr>
      <t>KindData</t>
    </r>
    <r>
      <rPr>
        <b val="1"/>
        <sz val="10"/>
        <color indexed="8"/>
        <rFont val="Helvetica Neue"/>
      </rPr>
      <t>Ordinal</t>
    </r>
  </si>
  <si>
    <r>
      <rPr>
        <sz val="10"/>
        <color indexed="8"/>
        <rFont val="Helvetica Neue"/>
      </rPr>
      <t>ordinal</t>
    </r>
  </si>
  <si>
    <t>Ordinal</t>
  </si>
  <si>
    <t>Hierarchical or positional information.</t>
  </si>
  <si>
    <t>An &lt;em&gt;ordinal&lt;/em&gt; property provides information on the &lt;em&gt;position&lt;/em&gt; of an item in a &lt;em&gt;hierarchy&lt;/em&gt; or &lt;em&gt;list&lt;/em&gt;, such as a hierarchical level or sort order.</t>
  </si>
  <si>
    <r>
      <rPr>
        <b val="1"/>
        <sz val="10"/>
        <color indexed="11"/>
        <rFont val="Helvetica Neue"/>
      </rPr>
      <t>terms/</t>
    </r>
    <r>
      <rPr>
        <sz val="10"/>
        <color indexed="17"/>
        <rFont val="Helvetica Neue"/>
      </rPr>
      <t>:kind:data:</t>
    </r>
    <r>
      <rPr>
        <b val="1"/>
        <sz val="10"/>
        <color indexed="8"/>
        <rFont val="Helvetica Neue"/>
      </rPr>
      <t>discrete</t>
    </r>
  </si>
  <si>
    <r>
      <rPr>
        <sz val="10"/>
        <color indexed="17"/>
        <rFont val="Helvetica Neue"/>
      </rPr>
      <t>:kind:data</t>
    </r>
    <r>
      <rPr>
        <sz val="10"/>
        <color indexed="17"/>
        <rFont val="Helvetica Neue"/>
      </rPr>
      <t>:</t>
    </r>
    <r>
      <rPr>
        <b val="1"/>
        <sz val="10"/>
        <color indexed="8"/>
        <rFont val="Helvetica Neue"/>
      </rPr>
      <t>discrete</t>
    </r>
  </si>
  <si>
    <t>discrete</t>
  </si>
  <si>
    <r>
      <rPr>
        <sz val="10"/>
        <color indexed="8"/>
        <rFont val="Helvetica Neue"/>
      </rPr>
      <t>k</t>
    </r>
    <r>
      <rPr>
        <sz val="10"/>
        <color indexed="17"/>
        <rFont val="Helvetica Neue"/>
      </rPr>
      <t>KindData</t>
    </r>
    <r>
      <rPr>
        <b val="1"/>
        <sz val="10"/>
        <color indexed="8"/>
        <rFont val="Helvetica Neue"/>
      </rPr>
      <t>Discrete</t>
    </r>
  </si>
  <si>
    <r>
      <rPr>
        <sz val="10"/>
        <color indexed="8"/>
        <rFont val="Helvetica Neue"/>
      </rPr>
      <t>discrete</t>
    </r>
  </si>
  <si>
    <t>Discrete</t>
  </si>
  <si>
    <t>Discrete data.</t>
  </si>
  <si>
    <t>A &lt;em&gt;discrete&lt;/em&gt; property is one which may take an &lt;em&gt;indefinite number of values&lt;/em&gt;, which &lt;em&gt;differentiates&lt;/em&gt; it from a &lt;em&gt;categorical property&lt;/em&gt;, and whose &lt;em&gt;values&lt;/em&gt; are &lt;em&gt;not continuous&lt;/em&gt;, which &lt;em&gt;differentiates&lt;/em&gt; it from a &lt;em&gt;quantitative property&lt;/em&gt;.</t>
  </si>
  <si>
    <r>
      <rPr>
        <b val="1"/>
        <sz val="10"/>
        <color indexed="11"/>
        <rFont val="Helvetica Neue"/>
      </rPr>
      <t>terms/</t>
    </r>
    <r>
      <rPr>
        <sz val="10"/>
        <color indexed="17"/>
        <rFont val="Helvetica Neue"/>
      </rPr>
      <t>:kind:data:</t>
    </r>
    <r>
      <rPr>
        <b val="1"/>
        <sz val="10"/>
        <color indexed="8"/>
        <rFont val="Helvetica Neue"/>
      </rPr>
      <t>quantitative</t>
    </r>
  </si>
  <si>
    <r>
      <rPr>
        <sz val="10"/>
        <color indexed="17"/>
        <rFont val="Helvetica Neue"/>
      </rPr>
      <t>:kind:data</t>
    </r>
    <r>
      <rPr>
        <sz val="10"/>
        <color indexed="17"/>
        <rFont val="Helvetica Neue"/>
      </rPr>
      <t>:</t>
    </r>
    <r>
      <rPr>
        <b val="1"/>
        <sz val="10"/>
        <color indexed="8"/>
        <rFont val="Helvetica Neue"/>
      </rPr>
      <t>quantitative</t>
    </r>
  </si>
  <si>
    <t>quantitative</t>
  </si>
  <si>
    <r>
      <rPr>
        <sz val="10"/>
        <color indexed="8"/>
        <rFont val="Helvetica Neue"/>
      </rPr>
      <t>k</t>
    </r>
    <r>
      <rPr>
        <sz val="10"/>
        <color indexed="17"/>
        <rFont val="Helvetica Neue"/>
      </rPr>
      <t>KindData</t>
    </r>
    <r>
      <rPr>
        <b val="1"/>
        <sz val="10"/>
        <color indexed="8"/>
        <rFont val="Helvetica Neue"/>
      </rPr>
      <t>Quantitative</t>
    </r>
  </si>
  <si>
    <r>
      <rPr>
        <sz val="10"/>
        <color indexed="8"/>
        <rFont val="Helvetica Neue"/>
      </rPr>
      <t>quantitative</t>
    </r>
  </si>
  <si>
    <t>Quantitative</t>
  </si>
  <si>
    <t>Quantitative data.</t>
  </si>
  <si>
    <t>A &lt;em&gt;quantitative&lt;/em&gt; property is one whose type of information is based in &lt;em&gt;quantities&lt;/em&gt; or else &lt;em&gt;quantifiable data&lt;/em&gt;, these are in general &lt;em&gt;numerical values&lt;/em&gt; which can be &lt;em&gt;aggregated in ranges&lt;/em&gt;.</t>
  </si>
  <si>
    <r>
      <rPr>
        <b val="1"/>
        <sz val="10"/>
        <color indexed="11"/>
        <rFont val="Helvetica Neue"/>
      </rPr>
      <t>terms/</t>
    </r>
    <r>
      <rPr>
        <sz val="10"/>
        <color indexed="17"/>
        <rFont val="Helvetica Neue"/>
      </rPr>
      <t>:type:scalar</t>
    </r>
  </si>
  <si>
    <r>
      <rPr>
        <sz val="10"/>
        <color indexed="17"/>
        <rFont val="Helvetica Neue"/>
      </rPr>
      <t>:type:scalar</t>
    </r>
  </si>
  <si>
    <t>scalar</t>
  </si>
  <si>
    <r>
      <rPr>
        <sz val="10"/>
        <color indexed="8"/>
        <rFont val="Helvetica Neue"/>
      </rPr>
      <t>k</t>
    </r>
    <r>
      <rPr>
        <sz val="10"/>
        <color indexed="17"/>
        <rFont val="Helvetica Neue"/>
      </rPr>
      <t>TypeScalar</t>
    </r>
  </si>
  <si>
    <r>
      <rPr>
        <sz val="10"/>
        <color indexed="8"/>
        <rFont val="Helvetica Neue"/>
      </rPr>
      <t>scalar</t>
    </r>
  </si>
  <si>
    <t>Scalar type</t>
  </si>
  <si>
    <t>Scalar data types.</t>
  </si>
  <si>
    <r>
      <rPr>
        <b val="1"/>
        <sz val="10"/>
        <color indexed="11"/>
        <rFont val="Helvetica Neue"/>
      </rPr>
      <t>terms/</t>
    </r>
    <r>
      <rPr>
        <sz val="10"/>
        <color indexed="17"/>
        <rFont val="Helvetica Neue"/>
      </rPr>
      <t>:type:container</t>
    </r>
  </si>
  <si>
    <r>
      <rPr>
        <sz val="10"/>
        <color indexed="17"/>
        <rFont val="Helvetica Neue"/>
      </rPr>
      <t>:type:container</t>
    </r>
  </si>
  <si>
    <t>container</t>
  </si>
  <si>
    <r>
      <rPr>
        <sz val="10"/>
        <color indexed="8"/>
        <rFont val="Helvetica Neue"/>
      </rPr>
      <t>k</t>
    </r>
    <r>
      <rPr>
        <sz val="10"/>
        <color indexed="17"/>
        <rFont val="Helvetica Neue"/>
      </rPr>
      <t>TypeContainer</t>
    </r>
  </si>
  <si>
    <r>
      <rPr>
        <sz val="10"/>
        <color indexed="8"/>
        <rFont val="Helvetica Neue"/>
      </rPr>
      <t>container</t>
    </r>
  </si>
  <si>
    <t>Container type</t>
  </si>
  <si>
    <t>Container data types.</t>
  </si>
  <si>
    <r>
      <rPr>
        <b val="1"/>
        <sz val="10"/>
        <color indexed="11"/>
        <rFont val="Helvetica Neue"/>
      </rPr>
      <t>terms/</t>
    </r>
    <r>
      <rPr>
        <sz val="10"/>
        <color indexed="17"/>
        <rFont val="Helvetica Neue"/>
      </rPr>
      <t>:type:data</t>
    </r>
  </si>
  <si>
    <r>
      <rPr>
        <sz val="10"/>
        <color indexed="17"/>
        <rFont val="Helvetica Neue"/>
      </rPr>
      <t>:type:data</t>
    </r>
  </si>
  <si>
    <r>
      <rPr>
        <sz val="10"/>
        <color indexed="8"/>
        <rFont val="Helvetica Neue"/>
      </rPr>
      <t>k</t>
    </r>
    <r>
      <rPr>
        <sz val="10"/>
        <color indexed="17"/>
        <rFont val="Helvetica Neue"/>
      </rPr>
      <t>TypeData</t>
    </r>
  </si>
  <si>
    <t>Data types.</t>
  </si>
  <si>
    <t>This controlled vocabulary contains the list of all &lt;em&gt;base data types&lt;/em&gt;, these correspond to the data types from which the value types are constituted.</t>
  </si>
  <si>
    <t>A data type is an abstract definition for a data type, descriptors define a value type which is a hierarchy of data types.</t>
  </si>
  <si>
    <r>
      <rPr>
        <b val="1"/>
        <sz val="10"/>
        <color indexed="11"/>
        <rFont val="Helvetica Neue"/>
      </rPr>
      <t>terms/</t>
    </r>
    <r>
      <rPr>
        <sz val="10"/>
        <color indexed="17"/>
        <rFont val="Helvetica Neue"/>
      </rPr>
      <t>:type:data:any</t>
    </r>
  </si>
  <si>
    <r>
      <rPr>
        <sz val="10"/>
        <color indexed="17"/>
        <rFont val="Helvetica Neue"/>
      </rPr>
      <t>:type:data:any</t>
    </r>
  </si>
  <si>
    <r>
      <rPr>
        <b val="1"/>
        <sz val="10"/>
        <color indexed="14"/>
        <rFont val="Helvetica Neue"/>
      </rPr>
      <t>terms</t>
    </r>
    <r>
      <rPr>
        <b val="1"/>
        <sz val="10"/>
        <color indexed="14"/>
        <rFont val="Helvetica Neue"/>
      </rPr>
      <t>/</t>
    </r>
    <r>
      <rPr>
        <sz val="10"/>
        <color indexed="17"/>
        <rFont val="Helvetica Neue"/>
      </rPr>
      <t>:type:data</t>
    </r>
  </si>
  <si>
    <t>any</t>
  </si>
  <si>
    <r>
      <rPr>
        <sz val="10"/>
        <color indexed="8"/>
        <rFont val="Helvetica Neue"/>
      </rPr>
      <t>k</t>
    </r>
    <r>
      <rPr>
        <sz val="10"/>
        <color indexed="17"/>
        <rFont val="Helvetica Neue"/>
      </rPr>
      <t>TypeDataAny</t>
    </r>
  </si>
  <si>
    <r>
      <rPr>
        <sz val="10"/>
        <color indexed="8"/>
        <rFont val="Helvetica Neue"/>
      </rPr>
      <t>any</t>
    </r>
  </si>
  <si>
    <t>Any</t>
  </si>
  <si>
    <t>Any data type.</t>
  </si>
  <si>
    <t>Data can be of &lt;em&gt;any type&lt;/em&gt;.</t>
  </si>
  <si>
    <r>
      <rPr>
        <b val="1"/>
        <sz val="10"/>
        <color indexed="11"/>
        <rFont val="Helvetica Neue"/>
      </rPr>
      <t>terms/</t>
    </r>
    <r>
      <rPr>
        <sz val="10"/>
        <color indexed="17"/>
        <rFont val="Helvetica Neue"/>
      </rPr>
      <t>:type:data:bool</t>
    </r>
  </si>
  <si>
    <r>
      <rPr>
        <sz val="10"/>
        <color indexed="17"/>
        <rFont val="Helvetica Neue"/>
      </rPr>
      <t>:type:data:bool</t>
    </r>
  </si>
  <si>
    <r>
      <rPr>
        <sz val="10"/>
        <color indexed="8"/>
        <rFont val="Helvetica Neue"/>
      </rPr>
      <t>k</t>
    </r>
    <r>
      <rPr>
        <sz val="10"/>
        <color indexed="17"/>
        <rFont val="Helvetica Neue"/>
      </rPr>
      <t>TypeDataBool</t>
    </r>
  </si>
  <si>
    <r>
      <rPr>
        <sz val="10"/>
        <color indexed="8"/>
        <rFont val="Helvetica Neue"/>
      </rPr>
      <t>:</t>
    </r>
    <r>
      <rPr>
        <sz val="10"/>
        <color indexed="16"/>
        <rFont val="Helvetica Neue"/>
      </rPr>
      <t>rule</t>
    </r>
    <r>
      <rPr>
        <sz val="10"/>
        <color indexed="8"/>
        <rFont val="Helvetica Neue"/>
      </rPr>
      <t>:</t>
    </r>
    <r>
      <rPr>
        <b val="1"/>
        <sz val="10"/>
        <color indexed="8"/>
        <rFont val="Helvetica Neue"/>
      </rPr>
      <t>castBoolean</t>
    </r>
  </si>
  <si>
    <t>Boolean</t>
  </si>
  <si>
    <t>Boolean data type.</t>
  </si>
  <si>
    <t>Data can be &lt;em&gt;true&lt;/em&gt; or &lt;em&gt;false&lt;/em&gt;.</t>
  </si>
  <si>
    <r>
      <rPr>
        <b val="1"/>
        <sz val="10"/>
        <color indexed="11"/>
        <rFont val="Helvetica Neue"/>
      </rPr>
      <t>terms/</t>
    </r>
    <r>
      <rPr>
        <sz val="10"/>
        <color indexed="17"/>
        <rFont val="Helvetica Neue"/>
      </rPr>
      <t>:type:data:text</t>
    </r>
  </si>
  <si>
    <r>
      <rPr>
        <sz val="10"/>
        <color indexed="17"/>
        <rFont val="Helvetica Neue"/>
      </rPr>
      <t>:type:data:text</t>
    </r>
  </si>
  <si>
    <r>
      <rPr>
        <sz val="10"/>
        <color indexed="8"/>
        <rFont val="Helvetica Neue"/>
      </rPr>
      <t>k</t>
    </r>
    <r>
      <rPr>
        <sz val="10"/>
        <color indexed="17"/>
        <rFont val="Helvetica Neue"/>
      </rPr>
      <t>TypeDataText</t>
    </r>
  </si>
  <si>
    <r>
      <rPr>
        <sz val="10"/>
        <color indexed="8"/>
        <rFont val="Helvetica Neue"/>
      </rPr>
      <t>:</t>
    </r>
    <r>
      <rPr>
        <sz val="10"/>
        <color indexed="16"/>
        <rFont val="Helvetica Neue"/>
      </rPr>
      <t>rule</t>
    </r>
    <r>
      <rPr>
        <sz val="10"/>
        <color indexed="8"/>
        <rFont val="Helvetica Neue"/>
      </rPr>
      <t>:</t>
    </r>
    <r>
      <rPr>
        <b val="1"/>
        <sz val="10"/>
        <color indexed="8"/>
        <rFont val="Helvetica Neue"/>
      </rPr>
      <t>castString</t>
    </r>
  </si>
  <si>
    <t>Text</t>
  </si>
  <si>
    <t>Text data type.</t>
  </si>
  <si>
    <t>Data is a &lt;em&gt;text string&lt;/em&gt;.</t>
  </si>
  <si>
    <t>Text value types have the following modifiers:&lt;ul&gt;&lt;li&gt;&lt;em&gt;length&lt;/em&gt;: minimum and maximum number of characters.&lt;li&gt;&lt;em&gt;regex&lt;/em&gt;: validating regular expression.&lt;li&gt;&lt;em&gt;range&lt;/em&gt;: minimum and maximum string value range.&lt;/ul&gt;</t>
  </si>
  <si>
    <r>
      <rPr>
        <b val="1"/>
        <sz val="10"/>
        <color indexed="11"/>
        <rFont val="Helvetica Neue"/>
      </rPr>
      <t>terms/</t>
    </r>
    <r>
      <rPr>
        <sz val="10"/>
        <color indexed="17"/>
        <rFont val="Helvetica Neue"/>
      </rPr>
      <t>:type:data:numeric</t>
    </r>
  </si>
  <si>
    <r>
      <rPr>
        <sz val="10"/>
        <color indexed="17"/>
        <rFont val="Helvetica Neue"/>
      </rPr>
      <t>:type:data:numeric</t>
    </r>
  </si>
  <si>
    <r>
      <rPr>
        <sz val="10"/>
        <color indexed="8"/>
        <rFont val="Helvetica Neue"/>
      </rPr>
      <t>k</t>
    </r>
    <r>
      <rPr>
        <sz val="10"/>
        <color indexed="17"/>
        <rFont val="Helvetica Neue"/>
      </rPr>
      <t>TypeDataNumeric</t>
    </r>
  </si>
  <si>
    <r>
      <rPr>
        <sz val="10"/>
        <color indexed="8"/>
        <rFont val="Helvetica Neue"/>
      </rPr>
      <t>numeric</t>
    </r>
  </si>
  <si>
    <r>
      <rPr>
        <sz val="10"/>
        <color indexed="8"/>
        <rFont val="Helvetica Neue"/>
      </rPr>
      <t>:</t>
    </r>
    <r>
      <rPr>
        <sz val="10"/>
        <color indexed="16"/>
        <rFont val="Helvetica Neue"/>
      </rPr>
      <t>rule</t>
    </r>
    <r>
      <rPr>
        <sz val="10"/>
        <color indexed="8"/>
        <rFont val="Helvetica Neue"/>
      </rPr>
      <t>:</t>
    </r>
    <r>
      <rPr>
        <b val="1"/>
        <sz val="10"/>
        <color indexed="8"/>
        <rFont val="Helvetica Neue"/>
      </rPr>
      <t>castNumber</t>
    </r>
  </si>
  <si>
    <t>Numeric</t>
  </si>
  <si>
    <t>Numeric data type.</t>
  </si>
  <si>
    <t>Data represents a &lt;em&gt;numeric value&lt;/em&gt;.</t>
  </si>
  <si>
    <t>Numeric value types have the following modifiers:&lt;ul&gt;&lt;li&gt;&lt;em&gt;range&lt;/em&gt;: the range to which a value must belong.&lt;li&gt;&lt;em&gt;round&lt;/em&gt;: the number of decimal positions.&lt;/ul&gt;</t>
  </si>
  <si>
    <r>
      <rPr>
        <b val="1"/>
        <sz val="10"/>
        <color indexed="11"/>
        <rFont val="Helvetica Neue"/>
      </rPr>
      <t>terms/</t>
    </r>
    <r>
      <rPr>
        <sz val="10"/>
        <color indexed="17"/>
        <rFont val="Helvetica Neue"/>
      </rPr>
      <t>:type:data:list</t>
    </r>
  </si>
  <si>
    <r>
      <rPr>
        <sz val="10"/>
        <color indexed="17"/>
        <rFont val="Helvetica Neue"/>
      </rPr>
      <t>:type:data:list</t>
    </r>
  </si>
  <si>
    <t>list</t>
  </si>
  <si>
    <r>
      <rPr>
        <sz val="10"/>
        <color indexed="8"/>
        <rFont val="Helvetica Neue"/>
      </rPr>
      <t>k</t>
    </r>
    <r>
      <rPr>
        <sz val="10"/>
        <color indexed="17"/>
        <rFont val="Helvetica Neue"/>
      </rPr>
      <t>TypeDataList</t>
    </r>
  </si>
  <si>
    <r>
      <rPr>
        <sz val="10"/>
        <color indexed="8"/>
        <rFont val="Helvetica Neue"/>
      </rPr>
      <t>list</t>
    </r>
  </si>
  <si>
    <t>Array</t>
  </si>
  <si>
    <t>Array data type.</t>
  </si>
  <si>
    <t>Data is a &lt;em&gt;list&lt;em&gt; of values.</t>
  </si>
  <si>
    <t>Array value types have the following modifiers:&lt;ul&gt;&lt;li&gt;&lt;em&gt;size&lt;/em&gt;: minimum and maximum number of elements.&lt;/ul&gt;</t>
  </si>
  <si>
    <r>
      <rPr>
        <b val="1"/>
        <sz val="10"/>
        <color indexed="11"/>
        <rFont val="Helvetica Neue"/>
      </rPr>
      <t>terms/</t>
    </r>
    <r>
      <rPr>
        <sz val="10"/>
        <color indexed="17"/>
        <rFont val="Helvetica Neue"/>
      </rPr>
      <t>:type:data:struct</t>
    </r>
  </si>
  <si>
    <r>
      <rPr>
        <sz val="10"/>
        <color indexed="17"/>
        <rFont val="Helvetica Neue"/>
      </rPr>
      <t>:type:data:struct</t>
    </r>
  </si>
  <si>
    <r>
      <rPr>
        <sz val="10"/>
        <color indexed="8"/>
        <rFont val="Helvetica Neue"/>
      </rPr>
      <t>k</t>
    </r>
    <r>
      <rPr>
        <sz val="10"/>
        <color indexed="17"/>
        <rFont val="Helvetica Neue"/>
      </rPr>
      <t>TypeDataStruct</t>
    </r>
  </si>
  <si>
    <t>Structured data type.</t>
  </si>
  <si>
    <t>Data is an &lt;em&gt;object&lt;/em&gt; whose properties &lt;em&gt;must be defined by descriptors&lt;/em&gt;.</t>
  </si>
  <si>
    <t>Structures are objects containing a set of key/value pairs, the key corresponds to a descriptor and the value is the descriptor’s value. This data type should not have custom data validation fields, since its contents are expected to be standard descriptors. This data type &lt;em&gt;cannot feature the object's type &lt;code&gt;type-key&lt;/code&gt; and &lt;code&gt;type-value&lt;/code&gt; fields.</t>
  </si>
  <si>
    <r>
      <rPr>
        <b val="1"/>
        <sz val="10"/>
        <color indexed="11"/>
        <rFont val="Helvetica Neue"/>
      </rPr>
      <t>terms/</t>
    </r>
    <r>
      <rPr>
        <sz val="10"/>
        <color indexed="17"/>
        <rFont val="Helvetica Neue"/>
      </rPr>
      <t>:type:data:object</t>
    </r>
  </si>
  <si>
    <r>
      <rPr>
        <sz val="10"/>
        <color indexed="17"/>
        <rFont val="Helvetica Neue"/>
      </rPr>
      <t>:type:data:object</t>
    </r>
  </si>
  <si>
    <r>
      <rPr>
        <sz val="10"/>
        <color indexed="8"/>
        <rFont val="Helvetica Neue"/>
      </rPr>
      <t>k</t>
    </r>
    <r>
      <rPr>
        <sz val="10"/>
        <color indexed="17"/>
        <rFont val="Helvetica Neue"/>
      </rPr>
      <t>TypeDataObject</t>
    </r>
  </si>
  <si>
    <t>Object</t>
  </si>
  <si>
    <t>Generic structured data type.</t>
  </si>
  <si>
    <t>Data is an &lt;em&gt;object&lt;/em&gt; whose properties &lt;em&gt;can be of any type&lt;/em&gt;.</t>
  </si>
  <si>
    <t>Structures are objects containing a set of key/value pairs, the key can be any string and must be unique within the object and the value can be of any type. This data type supports two validation fields: &lt;code&gt;type-key&lt;/code&gt; and &lt;code&gt;type-value&lt;/code&gt;, if provided, they respectively represent the key and value data types. Both fields are structures containing the type field that holds the data type, and an optional set of other fields that add options to the data types.</t>
  </si>
  <si>
    <r>
      <rPr>
        <b val="1"/>
        <sz val="10"/>
        <color indexed="11"/>
        <rFont val="Helvetica Neue"/>
      </rPr>
      <t>terms/</t>
    </r>
    <r>
      <rPr>
        <sz val="10"/>
        <color indexed="17"/>
        <rFont val="Helvetica Neue"/>
      </rPr>
      <t>:type:value</t>
    </r>
  </si>
  <si>
    <r>
      <rPr>
        <sz val="10"/>
        <color indexed="17"/>
        <rFont val="Helvetica Neue"/>
      </rPr>
      <t>:type:value</t>
    </r>
  </si>
  <si>
    <t>value</t>
  </si>
  <si>
    <r>
      <rPr>
        <sz val="10"/>
        <color indexed="8"/>
        <rFont val="Helvetica Neue"/>
      </rPr>
      <t>k</t>
    </r>
    <r>
      <rPr>
        <sz val="10"/>
        <color indexed="17"/>
        <rFont val="Helvetica Neue"/>
      </rPr>
      <t>TypeValue</t>
    </r>
  </si>
  <si>
    <r>
      <rPr>
        <sz val="10"/>
        <color indexed="8"/>
        <rFont val="Helvetica Neue"/>
      </rPr>
      <t>value</t>
    </r>
  </si>
  <si>
    <t>Value type</t>
  </si>
  <si>
    <t>Value data types.</t>
  </si>
  <si>
    <t>This &lt;em&gt;controlled vocabulary&lt;/em&gt; contains all the &lt;em&gt;types&lt;/em&gt; that values associated with descriptors can take. Each value type is associated to a hierarchy of data or value types which together provide all the necessary information on the value format.</t>
  </si>
  <si>
    <t>A value type is a type associated with a descriptor, these types are constituted by a hierarchy of data types.</t>
  </si>
  <si>
    <r>
      <rPr>
        <b val="1"/>
        <sz val="10"/>
        <color indexed="11"/>
        <rFont val="Helvetica Neue"/>
      </rPr>
      <t>terms/</t>
    </r>
    <r>
      <rPr>
        <sz val="10"/>
        <color indexed="17"/>
        <rFont val="Helvetica Neue"/>
      </rPr>
      <t>:type:value:set</t>
    </r>
  </si>
  <si>
    <r>
      <rPr>
        <sz val="10"/>
        <color indexed="17"/>
        <rFont val="Helvetica Neue"/>
      </rPr>
      <t>:type:value:set</t>
    </r>
  </si>
  <si>
    <r>
      <rPr>
        <b val="1"/>
        <sz val="10"/>
        <color indexed="14"/>
        <rFont val="Helvetica Neue"/>
      </rPr>
      <t>terms</t>
    </r>
    <r>
      <rPr>
        <b val="1"/>
        <sz val="10"/>
        <color indexed="14"/>
        <rFont val="Helvetica Neue"/>
      </rPr>
      <t>/</t>
    </r>
    <r>
      <rPr>
        <sz val="10"/>
        <color indexed="17"/>
        <rFont val="Helvetica Neue"/>
      </rPr>
      <t>:type:value</t>
    </r>
  </si>
  <si>
    <t>set</t>
  </si>
  <si>
    <r>
      <rPr>
        <sz val="10"/>
        <color indexed="8"/>
        <rFont val="Helvetica Neue"/>
      </rPr>
      <t>k</t>
    </r>
    <r>
      <rPr>
        <sz val="10"/>
        <color indexed="17"/>
        <rFont val="Helvetica Neue"/>
      </rPr>
      <t>TypeValueSet</t>
    </r>
  </si>
  <si>
    <r>
      <rPr>
        <sz val="10"/>
        <color indexed="8"/>
        <rFont val="Helvetica Neue"/>
      </rPr>
      <t>set</t>
    </r>
  </si>
  <si>
    <t>Set</t>
  </si>
  <si>
    <t>Set data type.</t>
  </si>
  <si>
    <t>Data is a &lt;em&gt;list&lt;/em&gt; of unique values.</t>
  </si>
  <si>
    <t>Set value types have the following modifiers:&lt;ul&gt;&lt;li&gt;&lt;em&gt;size&lt;/em&gt;: minimum and maximum number of elements.&lt;/ul&gt;It is implied that the elements of a set must be unique.</t>
  </si>
  <si>
    <r>
      <rPr>
        <b val="1"/>
        <sz val="10"/>
        <color indexed="11"/>
        <rFont val="Helvetica Neue"/>
      </rPr>
      <t>terms/</t>
    </r>
    <r>
      <rPr>
        <sz val="10"/>
        <color indexed="17"/>
        <rFont val="Helvetica Neue"/>
      </rPr>
      <t>:type:value:</t>
    </r>
    <r>
      <rPr>
        <b val="1"/>
        <sz val="10"/>
        <color indexed="8"/>
        <rFont val="Helvetica Neue"/>
      </rPr>
      <t>ref</t>
    </r>
  </si>
  <si>
    <r>
      <rPr>
        <sz val="10"/>
        <color indexed="17"/>
        <rFont val="Helvetica Neue"/>
      </rPr>
      <t>:type:value</t>
    </r>
    <r>
      <rPr>
        <sz val="10"/>
        <color indexed="17"/>
        <rFont val="Helvetica Neue"/>
      </rPr>
      <t>:</t>
    </r>
    <r>
      <rPr>
        <b val="1"/>
        <sz val="10"/>
        <color indexed="8"/>
        <rFont val="Helvetica Neue"/>
      </rPr>
      <t>ref</t>
    </r>
  </si>
  <si>
    <r>
      <rPr>
        <sz val="10"/>
        <color indexed="8"/>
        <rFont val="Helvetica Neue"/>
      </rPr>
      <t>k</t>
    </r>
    <r>
      <rPr>
        <sz val="10"/>
        <color indexed="17"/>
        <rFont val="Helvetica Neue"/>
      </rPr>
      <t>TypeValue</t>
    </r>
    <r>
      <rPr>
        <b val="1"/>
        <sz val="10"/>
        <color indexed="8"/>
        <rFont val="Helvetica Neue"/>
      </rPr>
      <t>Ref</t>
    </r>
  </si>
  <si>
    <t>string</t>
  </si>
  <si>
    <t>Reference</t>
  </si>
  <si>
    <t>A string that references an object key field.</t>
  </si>
  <si>
    <t>The string references another pbject’s key field, &lt;em&gt;except its &lt;code&gt;_id&lt;/code&gt; field&lt;/em&gt;.</t>
  </si>
  <si>
    <t>This type is used to collect reference-related validation options such as the list of enumerations or the collection in which to locate the referenced object. All types that reference &lt;code&gt;_key&lt;/code&gt; or &lt;code&gt;gid&lt;/code&gt; fields of other objects derive from this type. References to &lt;code&gt;_id&lt;/code&gt; fields do not have options and are not in this type hierarchy. Since it is used as a base type, to inject validation options, this type cannot have default options.</t>
  </si>
  <si>
    <r>
      <rPr>
        <b val="1"/>
        <sz val="10"/>
        <color indexed="11"/>
        <rFont val="Helvetica Neue"/>
      </rPr>
      <t>terms/</t>
    </r>
    <r>
      <rPr>
        <sz val="10"/>
        <color indexed="17"/>
        <rFont val="Helvetica Neue"/>
      </rPr>
      <t>:type:value:</t>
    </r>
    <r>
      <rPr>
        <b val="1"/>
        <sz val="10"/>
        <color indexed="8"/>
        <rFont val="Helvetica Neue"/>
      </rPr>
      <t>hex</t>
    </r>
  </si>
  <si>
    <r>
      <rPr>
        <sz val="10"/>
        <color indexed="17"/>
        <rFont val="Helvetica Neue"/>
      </rPr>
      <t>:type:value</t>
    </r>
    <r>
      <rPr>
        <sz val="10"/>
        <color indexed="17"/>
        <rFont val="Helvetica Neue"/>
      </rPr>
      <t>:</t>
    </r>
    <r>
      <rPr>
        <b val="1"/>
        <sz val="10"/>
        <color indexed="8"/>
        <rFont val="Helvetica Neue"/>
      </rPr>
      <t>hex</t>
    </r>
  </si>
  <si>
    <r>
      <rPr>
        <sz val="10"/>
        <color indexed="8"/>
        <rFont val="Helvetica Neue"/>
      </rPr>
      <t>k</t>
    </r>
    <r>
      <rPr>
        <sz val="10"/>
        <color indexed="17"/>
        <rFont val="Helvetica Neue"/>
      </rPr>
      <t>TypeValue</t>
    </r>
    <r>
      <rPr>
        <b val="1"/>
        <sz val="10"/>
        <color indexed="8"/>
        <rFont val="Helvetica Neue"/>
      </rPr>
      <t>Hex</t>
    </r>
  </si>
  <si>
    <r>
      <rPr>
        <sz val="10"/>
        <color indexed="8"/>
        <rFont val="Helvetica Neue"/>
      </rPr>
      <t>:</t>
    </r>
    <r>
      <rPr>
        <sz val="10"/>
        <color indexed="16"/>
        <rFont val="Helvetica Neue"/>
      </rPr>
      <t>rule</t>
    </r>
    <r>
      <rPr>
        <sz val="10"/>
        <color indexed="8"/>
        <rFont val="Helvetica Neue"/>
      </rPr>
      <t>:</t>
    </r>
    <r>
      <rPr>
        <b val="1"/>
        <sz val="10"/>
        <color indexed="8"/>
        <rFont val="Helvetica Neue"/>
      </rPr>
      <t>castHexadecimal</t>
    </r>
  </si>
  <si>
    <r>
      <rPr>
        <sz val="10"/>
        <color indexed="8"/>
        <rFont val="Helvetica Neue"/>
      </rPr>
      <t>:</t>
    </r>
    <r>
      <rPr>
        <sz val="10"/>
        <color indexed="16"/>
        <rFont val="Helvetica Neue"/>
      </rPr>
      <t>rule</t>
    </r>
    <r>
      <rPr>
        <sz val="10"/>
        <color indexed="8"/>
        <rFont val="Helvetica Neue"/>
      </rPr>
      <t>:</t>
    </r>
    <r>
      <rPr>
        <b val="1"/>
        <sz val="10"/>
        <color indexed="8"/>
        <rFont val="Helvetica Neue"/>
      </rPr>
      <t>customHex</t>
    </r>
  </si>
  <si>
    <t>Hexadecimal</t>
  </si>
  <si>
    <t>A hexadecimal number.</t>
  </si>
  <si>
    <t>Values are &lt;em&gt;numbers&lt;/em&gt; expressed in &lt;em&gt;hexadecimal notation&lt;/em&gt;.</t>
  </si>
  <si>
    <r>
      <rPr>
        <b val="1"/>
        <sz val="10"/>
        <color indexed="11"/>
        <rFont val="Helvetica Neue"/>
      </rPr>
      <t>terms/</t>
    </r>
    <r>
      <rPr>
        <sz val="10"/>
        <color indexed="17"/>
        <rFont val="Helvetica Neue"/>
      </rPr>
      <t>:type:value:</t>
    </r>
    <r>
      <rPr>
        <b val="1"/>
        <sz val="10"/>
        <color indexed="8"/>
        <rFont val="Helvetica Neue"/>
      </rPr>
      <t>url</t>
    </r>
  </si>
  <si>
    <r>
      <rPr>
        <sz val="10"/>
        <color indexed="17"/>
        <rFont val="Helvetica Neue"/>
      </rPr>
      <t>:type:value</t>
    </r>
    <r>
      <rPr>
        <sz val="10"/>
        <color indexed="17"/>
        <rFont val="Helvetica Neue"/>
      </rPr>
      <t>:</t>
    </r>
    <r>
      <rPr>
        <b val="1"/>
        <sz val="10"/>
        <color indexed="8"/>
        <rFont val="Helvetica Neue"/>
      </rPr>
      <t>url</t>
    </r>
  </si>
  <si>
    <t>url</t>
  </si>
  <si>
    <r>
      <rPr>
        <sz val="10"/>
        <color indexed="8"/>
        <rFont val="Helvetica Neue"/>
      </rPr>
      <t>k</t>
    </r>
    <r>
      <rPr>
        <sz val="10"/>
        <color indexed="17"/>
        <rFont val="Helvetica Neue"/>
      </rPr>
      <t>TypeValue</t>
    </r>
    <r>
      <rPr>
        <b val="1"/>
        <sz val="10"/>
        <color indexed="8"/>
        <rFont val="Helvetica Neue"/>
      </rPr>
      <t>Url</t>
    </r>
  </si>
  <si>
    <r>
      <rPr>
        <sz val="10"/>
        <color indexed="8"/>
        <rFont val="Helvetica Neue"/>
      </rPr>
      <t>url</t>
    </r>
  </si>
  <si>
    <r>
      <rPr>
        <sz val="10"/>
        <color indexed="8"/>
        <rFont val="Helvetica Neue"/>
      </rPr>
      <t>:</t>
    </r>
    <r>
      <rPr>
        <sz val="10"/>
        <color indexed="16"/>
        <rFont val="Helvetica Neue"/>
      </rPr>
      <t>rule</t>
    </r>
    <r>
      <rPr>
        <sz val="10"/>
        <color indexed="8"/>
        <rFont val="Helvetica Neue"/>
      </rPr>
      <t>:</t>
    </r>
    <r>
      <rPr>
        <b val="1"/>
        <sz val="10"/>
        <color indexed="8"/>
        <rFont val="Helvetica Neue"/>
      </rPr>
      <t>customUrl</t>
    </r>
  </si>
  <si>
    <t>A link to an internet resource.</t>
  </si>
  <si>
    <t>Values are &lt;code&gt;URL&lt;/code&gt; &lt;em&gt;internet links&lt;/em&gt;.</t>
  </si>
  <si>
    <r>
      <rPr>
        <b val="1"/>
        <sz val="10"/>
        <color indexed="11"/>
        <rFont val="Helvetica Neue"/>
      </rPr>
      <t>terms/</t>
    </r>
    <r>
      <rPr>
        <sz val="10"/>
        <color indexed="17"/>
        <rFont val="Helvetica Neue"/>
      </rPr>
      <t>:type:value:</t>
    </r>
    <r>
      <rPr>
        <b val="1"/>
        <sz val="10"/>
        <color indexed="8"/>
        <rFont val="Helvetica Neue"/>
      </rPr>
      <t>xml</t>
    </r>
  </si>
  <si>
    <r>
      <rPr>
        <sz val="10"/>
        <color indexed="17"/>
        <rFont val="Helvetica Neue"/>
      </rPr>
      <t>:type:value</t>
    </r>
    <r>
      <rPr>
        <sz val="10"/>
        <color indexed="17"/>
        <rFont val="Helvetica Neue"/>
      </rPr>
      <t>:</t>
    </r>
    <r>
      <rPr>
        <b val="1"/>
        <sz val="10"/>
        <color indexed="8"/>
        <rFont val="Helvetica Neue"/>
      </rPr>
      <t>xml</t>
    </r>
  </si>
  <si>
    <t>xml</t>
  </si>
  <si>
    <r>
      <rPr>
        <sz val="10"/>
        <color indexed="8"/>
        <rFont val="Helvetica Neue"/>
      </rPr>
      <t>k</t>
    </r>
    <r>
      <rPr>
        <sz val="10"/>
        <color indexed="17"/>
        <rFont val="Helvetica Neue"/>
      </rPr>
      <t>TypeValue</t>
    </r>
    <r>
      <rPr>
        <b val="1"/>
        <sz val="10"/>
        <color indexed="8"/>
        <rFont val="Helvetica Neue"/>
      </rPr>
      <t>Xml</t>
    </r>
  </si>
  <si>
    <r>
      <rPr>
        <sz val="10"/>
        <color indexed="8"/>
        <rFont val="Helvetica Neue"/>
      </rPr>
      <t>xml</t>
    </r>
  </si>
  <si>
    <t>XML code</t>
  </si>
  <si>
    <t>Values are &lt;em&gt;text&lt;/em&gt; formatted in &lt;code&gt;XML&lt;/code&gt; notation.</t>
  </si>
  <si>
    <r>
      <rPr>
        <b val="1"/>
        <sz val="10"/>
        <color indexed="11"/>
        <rFont val="Helvetica Neue"/>
      </rPr>
      <t>terms/</t>
    </r>
    <r>
      <rPr>
        <sz val="10"/>
        <color indexed="17"/>
        <rFont val="Helvetica Neue"/>
      </rPr>
      <t>:type:value:</t>
    </r>
    <r>
      <rPr>
        <b val="1"/>
        <sz val="10"/>
        <color indexed="8"/>
        <rFont val="Helvetica Neue"/>
      </rPr>
      <t>svg</t>
    </r>
  </si>
  <si>
    <r>
      <rPr>
        <sz val="10"/>
        <color indexed="17"/>
        <rFont val="Helvetica Neue"/>
      </rPr>
      <t>:type:value</t>
    </r>
    <r>
      <rPr>
        <sz val="10"/>
        <color indexed="17"/>
        <rFont val="Helvetica Neue"/>
      </rPr>
      <t>:</t>
    </r>
    <r>
      <rPr>
        <b val="1"/>
        <sz val="10"/>
        <color indexed="8"/>
        <rFont val="Helvetica Neue"/>
      </rPr>
      <t>svg</t>
    </r>
  </si>
  <si>
    <t>svg</t>
  </si>
  <si>
    <r>
      <rPr>
        <sz val="10"/>
        <color indexed="8"/>
        <rFont val="Helvetica Neue"/>
      </rPr>
      <t>k</t>
    </r>
    <r>
      <rPr>
        <sz val="10"/>
        <color indexed="17"/>
        <rFont val="Helvetica Neue"/>
      </rPr>
      <t>TypeValue</t>
    </r>
    <r>
      <rPr>
        <b val="1"/>
        <sz val="10"/>
        <color indexed="8"/>
        <rFont val="Helvetica Neue"/>
      </rPr>
      <t>Svg</t>
    </r>
  </si>
  <si>
    <r>
      <rPr>
        <sz val="10"/>
        <color indexed="8"/>
        <rFont val="Helvetica Neue"/>
      </rPr>
      <t>svg</t>
    </r>
  </si>
  <si>
    <t>image</t>
  </si>
  <si>
    <t>Scalable Vector Graphics code.</t>
  </si>
  <si>
    <r>
      <rPr>
        <sz val="10"/>
        <color indexed="8"/>
        <rFont val="Helvetica Neue"/>
      </rPr>
      <t>&lt;em&gt;Image&lt;/em&gt; encoded in &lt;em&gt;&lt;a href='</t>
    </r>
    <r>
      <rPr>
        <u val="single"/>
        <sz val="10"/>
        <color indexed="8"/>
        <rFont val="Helvetica Neue"/>
      </rPr>
      <t>https://www.w3.org/Graphics/SVG/</t>
    </r>
    <r>
      <rPr>
        <sz val="10"/>
        <color indexed="8"/>
        <rFont val="Helvetica Neue"/>
      </rPr>
      <t>'&gt;Scalable Vector Graphics&lt;/a&gt;&lt;/em&gt; format, this type of image is &lt;em&gt;vector&lt;/em&gt; based, so it &lt;em&gt;doesn&amp;#39;t depend on resolution&lt;/em&gt;.</t>
    </r>
  </si>
  <si>
    <r>
      <rPr>
        <b val="1"/>
        <sz val="10"/>
        <color indexed="11"/>
        <rFont val="Helvetica Neue"/>
      </rPr>
      <t>terms/</t>
    </r>
    <r>
      <rPr>
        <sz val="10"/>
        <color indexed="17"/>
        <rFont val="Helvetica Neue"/>
      </rPr>
      <t>:type:value:</t>
    </r>
    <r>
      <rPr>
        <b val="1"/>
        <sz val="10"/>
        <color indexed="8"/>
        <rFont val="Helvetica Neue"/>
      </rPr>
      <t>html</t>
    </r>
  </si>
  <si>
    <r>
      <rPr>
        <sz val="10"/>
        <color indexed="17"/>
        <rFont val="Helvetica Neue"/>
      </rPr>
      <t>:type:value</t>
    </r>
    <r>
      <rPr>
        <sz val="10"/>
        <color indexed="17"/>
        <rFont val="Helvetica Neue"/>
      </rPr>
      <t>:</t>
    </r>
    <r>
      <rPr>
        <b val="1"/>
        <sz val="10"/>
        <color indexed="8"/>
        <rFont val="Helvetica Neue"/>
      </rPr>
      <t>html</t>
    </r>
  </si>
  <si>
    <t>html</t>
  </si>
  <si>
    <r>
      <rPr>
        <sz val="10"/>
        <color indexed="8"/>
        <rFont val="Helvetica Neue"/>
      </rPr>
      <t>k</t>
    </r>
    <r>
      <rPr>
        <sz val="10"/>
        <color indexed="17"/>
        <rFont val="Helvetica Neue"/>
      </rPr>
      <t>TypeValue</t>
    </r>
    <r>
      <rPr>
        <b val="1"/>
        <sz val="10"/>
        <color indexed="8"/>
        <rFont val="Helvetica Neue"/>
      </rPr>
      <t>Html</t>
    </r>
  </si>
  <si>
    <r>
      <rPr>
        <sz val="10"/>
        <color indexed="8"/>
        <rFont val="Helvetica Neue"/>
      </rPr>
      <t>html</t>
    </r>
  </si>
  <si>
    <t>HTML code.</t>
  </si>
  <si>
    <t>Values are &lt;em&gt;text&lt;/em&gt; formatted in &lt;code&gt;HTML&lt;/code&gt; notation.</t>
  </si>
  <si>
    <r>
      <rPr>
        <b val="1"/>
        <sz val="10"/>
        <color indexed="11"/>
        <rFont val="Helvetica Neue"/>
      </rPr>
      <t>terms/</t>
    </r>
    <r>
      <rPr>
        <sz val="10"/>
        <color indexed="17"/>
        <rFont val="Helvetica Neue"/>
      </rPr>
      <t>:type:value:</t>
    </r>
    <r>
      <rPr>
        <b val="1"/>
        <sz val="10"/>
        <color indexed="8"/>
        <rFont val="Helvetica Neue"/>
      </rPr>
      <t>str</t>
    </r>
  </si>
  <si>
    <r>
      <rPr>
        <sz val="10"/>
        <color indexed="17"/>
        <rFont val="Helvetica Neue"/>
      </rPr>
      <t>:type:value</t>
    </r>
    <r>
      <rPr>
        <sz val="10"/>
        <color indexed="17"/>
        <rFont val="Helvetica Neue"/>
      </rPr>
      <t>:</t>
    </r>
    <r>
      <rPr>
        <b val="1"/>
        <sz val="10"/>
        <color indexed="8"/>
        <rFont val="Helvetica Neue"/>
      </rPr>
      <t>str</t>
    </r>
  </si>
  <si>
    <t>str</t>
  </si>
  <si>
    <r>
      <rPr>
        <sz val="10"/>
        <color indexed="8"/>
        <rFont val="Helvetica Neue"/>
      </rPr>
      <t>k</t>
    </r>
    <r>
      <rPr>
        <sz val="10"/>
        <color indexed="17"/>
        <rFont val="Helvetica Neue"/>
      </rPr>
      <t>TypeValue</t>
    </r>
    <r>
      <rPr>
        <b val="1"/>
        <sz val="10"/>
        <color indexed="8"/>
        <rFont val="Helvetica Neue"/>
      </rPr>
      <t>Str</t>
    </r>
  </si>
  <si>
    <r>
      <rPr>
        <sz val="10"/>
        <color indexed="8"/>
        <rFont val="Helvetica Neue"/>
      </rPr>
      <t>str</t>
    </r>
  </si>
  <si>
    <t>String</t>
  </si>
  <si>
    <t>A short string of text.</t>
  </si>
  <si>
    <t>Values are &lt;em&gt;strings&lt;/em&gt; that &lt;em&gt;cannot exceed 255&lt;/em&gt; &lt;code&gt;UTF-8&lt;/code&gt; &lt;em&gt;characters&lt;/em&gt;.</t>
  </si>
  <si>
    <r>
      <rPr>
        <b val="1"/>
        <sz val="10"/>
        <color indexed="11"/>
        <rFont val="Helvetica Neue"/>
      </rPr>
      <t>terms/</t>
    </r>
    <r>
      <rPr>
        <sz val="10"/>
        <color indexed="17"/>
        <rFont val="Helvetica Neue"/>
      </rPr>
      <t>:type:value:</t>
    </r>
    <r>
      <rPr>
        <b val="1"/>
        <sz val="10"/>
        <color indexed="8"/>
        <rFont val="Helvetica Neue"/>
      </rPr>
      <t>key</t>
    </r>
  </si>
  <si>
    <r>
      <rPr>
        <sz val="10"/>
        <color indexed="17"/>
        <rFont val="Helvetica Neue"/>
      </rPr>
      <t>:type:value</t>
    </r>
    <r>
      <rPr>
        <sz val="10"/>
        <color indexed="17"/>
        <rFont val="Helvetica Neue"/>
      </rPr>
      <t>:</t>
    </r>
    <r>
      <rPr>
        <b val="1"/>
        <sz val="10"/>
        <color indexed="8"/>
        <rFont val="Helvetica Neue"/>
      </rPr>
      <t>key</t>
    </r>
  </si>
  <si>
    <r>
      <rPr>
        <sz val="10"/>
        <color indexed="8"/>
        <rFont val="Helvetica Neue"/>
      </rPr>
      <t>k</t>
    </r>
    <r>
      <rPr>
        <sz val="10"/>
        <color indexed="17"/>
        <rFont val="Helvetica Neue"/>
      </rPr>
      <t>TypeValue</t>
    </r>
    <r>
      <rPr>
        <b val="1"/>
        <sz val="10"/>
        <color indexed="8"/>
        <rFont val="Helvetica Neue"/>
      </rPr>
      <t>Key</t>
    </r>
  </si>
  <si>
    <t>/^[a-zA-Z0-9_\-+=$:;,.@()!*’'%\\\\]+$/</t>
  </si>
  <si>
    <t>Key</t>
  </si>
  <si>
    <t>A string that can be used as a record identifier.</t>
  </si>
  <si>
    <t>The string cannot contain spaces, it allows a subset of punctuation and it must be anon-empty and up to a length of 254 characters.</t>
  </si>
  <si>
    <r>
      <rPr>
        <b val="1"/>
        <sz val="10"/>
        <color indexed="11"/>
        <rFont val="Helvetica Neue"/>
      </rPr>
      <t>terms/</t>
    </r>
    <r>
      <rPr>
        <sz val="10"/>
        <color indexed="17"/>
        <rFont val="Helvetica Neue"/>
      </rPr>
      <t>:type:value:</t>
    </r>
    <r>
      <rPr>
        <b val="1"/>
        <sz val="10"/>
        <color indexed="8"/>
        <rFont val="Helvetica Neue"/>
      </rPr>
      <t>lid</t>
    </r>
  </si>
  <si>
    <r>
      <rPr>
        <sz val="10"/>
        <color indexed="17"/>
        <rFont val="Helvetica Neue"/>
      </rPr>
      <t>:type:value</t>
    </r>
    <r>
      <rPr>
        <sz val="10"/>
        <color indexed="17"/>
        <rFont val="Helvetica Neue"/>
      </rPr>
      <t>:</t>
    </r>
    <r>
      <rPr>
        <b val="1"/>
        <sz val="10"/>
        <color indexed="8"/>
        <rFont val="Helvetica Neue"/>
      </rPr>
      <t>lid</t>
    </r>
  </si>
  <si>
    <t>lid</t>
  </si>
  <si>
    <r>
      <rPr>
        <sz val="10"/>
        <color indexed="8"/>
        <rFont val="Helvetica Neue"/>
      </rPr>
      <t>k</t>
    </r>
    <r>
      <rPr>
        <sz val="10"/>
        <color indexed="17"/>
        <rFont val="Helvetica Neue"/>
      </rPr>
      <t>TypeValue</t>
    </r>
    <r>
      <rPr>
        <b val="1"/>
        <sz val="10"/>
        <color indexed="8"/>
        <rFont val="Helvetica Neue"/>
      </rPr>
      <t>Lid</t>
    </r>
  </si>
  <si>
    <r>
      <rPr>
        <sz val="10"/>
        <color indexed="8"/>
        <rFont val="Helvetica Neue"/>
      </rPr>
      <t>lid</t>
    </r>
  </si>
  <si>
    <t>/^[a-zA-Z0-9_\-+=$;,.@()!*’'%]+$/</t>
  </si>
  <si>
    <t>Local identifier</t>
  </si>
  <si>
    <t>A string that can be used as a local identifier.</t>
  </si>
  <si>
    <t>The string cannot contain spaces, it allows a subset of punctuation and it must be anon-empty and up to a length of 64 characters.</t>
  </si>
  <si>
    <r>
      <rPr>
        <b val="1"/>
        <sz val="10"/>
        <color indexed="11"/>
        <rFont val="Helvetica Neue"/>
      </rPr>
      <t>terms/</t>
    </r>
    <r>
      <rPr>
        <sz val="10"/>
        <color indexed="17"/>
        <rFont val="Helvetica Neue"/>
      </rPr>
      <t>:type:value:</t>
    </r>
    <r>
      <rPr>
        <b val="1"/>
        <sz val="10"/>
        <color indexed="8"/>
        <rFont val="Helvetica Neue"/>
      </rPr>
      <t>var</t>
    </r>
  </si>
  <si>
    <r>
      <rPr>
        <sz val="10"/>
        <color indexed="17"/>
        <rFont val="Helvetica Neue"/>
      </rPr>
      <t>:type:value</t>
    </r>
    <r>
      <rPr>
        <sz val="10"/>
        <color indexed="17"/>
        <rFont val="Helvetica Neue"/>
      </rPr>
      <t>:</t>
    </r>
    <r>
      <rPr>
        <b val="1"/>
        <sz val="10"/>
        <color indexed="8"/>
        <rFont val="Helvetica Neue"/>
      </rPr>
      <t>var</t>
    </r>
  </si>
  <si>
    <t>var</t>
  </si>
  <si>
    <r>
      <rPr>
        <sz val="10"/>
        <color indexed="8"/>
        <rFont val="Helvetica Neue"/>
      </rPr>
      <t>k</t>
    </r>
    <r>
      <rPr>
        <sz val="10"/>
        <color indexed="17"/>
        <rFont val="Helvetica Neue"/>
      </rPr>
      <t>TypeValue</t>
    </r>
    <r>
      <rPr>
        <b val="1"/>
        <sz val="10"/>
        <color indexed="8"/>
        <rFont val="Helvetica Neue"/>
      </rPr>
      <t>Var</t>
    </r>
  </si>
  <si>
    <r>
      <rPr>
        <sz val="10"/>
        <color indexed="8"/>
        <rFont val="Helvetica Neue"/>
      </rPr>
      <t>var</t>
    </r>
  </si>
  <si>
    <t>variable</t>
  </si>
  <si>
    <t>/^[a-zA-Z0-9_]+$/</t>
  </si>
  <si>
    <t>Variable</t>
  </si>
  <si>
    <t>A string that can be used as a variable name.</t>
  </si>
  <si>
    <t>The string must be alphanumeric, non-empty and up to 64 characters long; it allows the use of underscores.</t>
  </si>
  <si>
    <r>
      <rPr>
        <b val="1"/>
        <sz val="10"/>
        <color indexed="11"/>
        <rFont val="Helvetica Neue"/>
      </rPr>
      <t>terms/</t>
    </r>
    <r>
      <rPr>
        <sz val="10"/>
        <color indexed="17"/>
        <rFont val="Helvetica Neue"/>
      </rPr>
      <t>:type:value:</t>
    </r>
    <r>
      <rPr>
        <b val="1"/>
        <sz val="10"/>
        <color indexed="8"/>
        <rFont val="Helvetica Neue"/>
      </rPr>
      <t>date</t>
    </r>
  </si>
  <si>
    <r>
      <rPr>
        <sz val="10"/>
        <color indexed="17"/>
        <rFont val="Helvetica Neue"/>
      </rPr>
      <t>:type:value</t>
    </r>
    <r>
      <rPr>
        <sz val="10"/>
        <color indexed="17"/>
        <rFont val="Helvetica Neue"/>
      </rPr>
      <t>:</t>
    </r>
    <r>
      <rPr>
        <b val="1"/>
        <sz val="10"/>
        <color indexed="8"/>
        <rFont val="Helvetica Neue"/>
      </rPr>
      <t>date</t>
    </r>
  </si>
  <si>
    <r>
      <rPr>
        <sz val="10"/>
        <color indexed="8"/>
        <rFont val="Helvetica Neue"/>
      </rPr>
      <t>k</t>
    </r>
    <r>
      <rPr>
        <sz val="10"/>
        <color indexed="17"/>
        <rFont val="Helvetica Neue"/>
      </rPr>
      <t>TypeValue</t>
    </r>
    <r>
      <rPr>
        <b val="1"/>
        <sz val="10"/>
        <color indexed="8"/>
        <rFont val="Helvetica Neue"/>
      </rPr>
      <t>Date</t>
    </r>
  </si>
  <si>
    <r>
      <rPr>
        <sz val="10"/>
        <color indexed="8"/>
        <rFont val="Helvetica Neue"/>
      </rPr>
      <t>:</t>
    </r>
    <r>
      <rPr>
        <sz val="10"/>
        <color indexed="16"/>
        <rFont val="Helvetica Neue"/>
      </rPr>
      <t>rule</t>
    </r>
    <r>
      <rPr>
        <sz val="10"/>
        <color indexed="8"/>
        <rFont val="Helvetica Neue"/>
      </rPr>
      <t>:</t>
    </r>
    <r>
      <rPr>
        <b val="1"/>
        <sz val="10"/>
        <color indexed="8"/>
        <rFont val="Helvetica Neue"/>
      </rPr>
      <t>customDate</t>
    </r>
  </si>
  <si>
    <t>/(^\d{4}$)|(^\d{6}$)|(^\d{8}$)|(^\d{4}\/\d*$)|(^\d{4}\-\d*$)|(^\d{4}\/\d*\/\d*$)|(^\d{4}\-\d*\-\d*$)/</t>
  </si>
  <si>
    <t>Date</t>
  </si>
  <si>
    <t>A date in which the day, or the day and month may be omitted.</t>
  </si>
  <si>
    <t>Values are a date in &lt;code&gt;YYYYMMDD&lt;/code&gt;, &lt;code&gt;YYYYMM&lt;/code&gt;, or &lt;code&gt;YYYY&lt;/code&gt; format.</t>
  </si>
  <si>
    <r>
      <rPr>
        <b val="1"/>
        <sz val="10"/>
        <color indexed="11"/>
        <rFont val="Helvetica Neue"/>
      </rPr>
      <t>terms/</t>
    </r>
    <r>
      <rPr>
        <sz val="10"/>
        <color indexed="17"/>
        <rFont val="Helvetica Neue"/>
      </rPr>
      <t>:type:value:</t>
    </r>
    <r>
      <rPr>
        <b val="1"/>
        <sz val="10"/>
        <color indexed="8"/>
        <rFont val="Helvetica Neue"/>
      </rPr>
      <t>email</t>
    </r>
  </si>
  <si>
    <r>
      <rPr>
        <sz val="10"/>
        <color indexed="17"/>
        <rFont val="Helvetica Neue"/>
      </rPr>
      <t>:type:value</t>
    </r>
    <r>
      <rPr>
        <sz val="10"/>
        <color indexed="17"/>
        <rFont val="Helvetica Neue"/>
      </rPr>
      <t>:</t>
    </r>
    <r>
      <rPr>
        <b val="1"/>
        <sz val="10"/>
        <color indexed="8"/>
        <rFont val="Helvetica Neue"/>
      </rPr>
      <t>email</t>
    </r>
  </si>
  <si>
    <t>email</t>
  </si>
  <si>
    <r>
      <rPr>
        <sz val="10"/>
        <color indexed="8"/>
        <rFont val="Helvetica Neue"/>
      </rPr>
      <t>k</t>
    </r>
    <r>
      <rPr>
        <sz val="10"/>
        <color indexed="17"/>
        <rFont val="Helvetica Neue"/>
      </rPr>
      <t>TypeValue</t>
    </r>
    <r>
      <rPr>
        <b val="1"/>
        <sz val="10"/>
        <color indexed="8"/>
        <rFont val="Helvetica Neue"/>
      </rPr>
      <t>Email</t>
    </r>
  </si>
  <si>
    <r>
      <rPr>
        <sz val="10"/>
        <color indexed="8"/>
        <rFont val="Helvetica Neue"/>
      </rPr>
      <t>email</t>
    </r>
  </si>
  <si>
    <r>
      <rPr>
        <sz val="10"/>
        <color indexed="8"/>
        <rFont val="Helvetica Neue"/>
      </rPr>
      <t>:</t>
    </r>
    <r>
      <rPr>
        <sz val="10"/>
        <color indexed="16"/>
        <rFont val="Helvetica Neue"/>
      </rPr>
      <t>rule</t>
    </r>
    <r>
      <rPr>
        <sz val="10"/>
        <color indexed="8"/>
        <rFont val="Helvetica Neue"/>
      </rPr>
      <t>:</t>
    </r>
    <r>
      <rPr>
        <b val="1"/>
        <sz val="10"/>
        <color indexed="8"/>
        <rFont val="Helvetica Neue"/>
      </rPr>
      <t>customEmail</t>
    </r>
  </si>
  <si>
    <t>E-mail</t>
  </si>
  <si>
    <t>E-mail address.</t>
  </si>
  <si>
    <t>Values are &lt;em&gt;e-mail&lt;/em&gt; addresses.</t>
  </si>
  <si>
    <r>
      <rPr>
        <b val="1"/>
        <sz val="10"/>
        <color indexed="11"/>
        <rFont val="Helvetica Neue"/>
      </rPr>
      <t>terms/</t>
    </r>
    <r>
      <rPr>
        <sz val="10"/>
        <color indexed="17"/>
        <rFont val="Helvetica Neue"/>
      </rPr>
      <t>:type:value:</t>
    </r>
    <r>
      <rPr>
        <b val="1"/>
        <sz val="10"/>
        <color indexed="8"/>
        <rFont val="Helvetica Neue"/>
      </rPr>
      <t>ref</t>
    </r>
    <r>
      <rPr>
        <sz val="10"/>
        <color indexed="17"/>
        <rFont val="Helvetica Neue"/>
      </rPr>
      <t>:</t>
    </r>
    <r>
      <rPr>
        <b val="1"/>
        <sz val="10"/>
        <color indexed="8"/>
        <rFont val="Helvetica Neue"/>
      </rPr>
      <t>id</t>
    </r>
  </si>
  <si>
    <r>
      <rPr>
        <sz val="10"/>
        <color indexed="17"/>
        <rFont val="Helvetica Neue"/>
      </rPr>
      <t>:type:value</t>
    </r>
    <r>
      <rPr>
        <sz val="10"/>
        <color indexed="17"/>
        <rFont val="Helvetica Neue"/>
      </rPr>
      <t>:</t>
    </r>
    <r>
      <rPr>
        <b val="1"/>
        <sz val="10"/>
        <color indexed="8"/>
        <rFont val="Helvetica Neue"/>
      </rPr>
      <t>ref</t>
    </r>
    <r>
      <rPr>
        <sz val="10"/>
        <color indexed="17"/>
        <rFont val="Helvetica Neue"/>
      </rPr>
      <t>:</t>
    </r>
    <r>
      <rPr>
        <b val="1"/>
        <sz val="10"/>
        <color indexed="8"/>
        <rFont val="Helvetica Neue"/>
      </rPr>
      <t>id</t>
    </r>
  </si>
  <si>
    <r>
      <rPr>
        <b val="1"/>
        <sz val="10"/>
        <color indexed="14"/>
        <rFont val="Helvetica Neue"/>
      </rPr>
      <t>terms</t>
    </r>
    <r>
      <rPr>
        <b val="1"/>
        <sz val="10"/>
        <color indexed="14"/>
        <rFont val="Helvetica Neue"/>
      </rPr>
      <t>/</t>
    </r>
    <r>
      <rPr>
        <sz val="10"/>
        <color indexed="17"/>
        <rFont val="Helvetica Neue"/>
      </rPr>
      <t>:type:value:</t>
    </r>
    <r>
      <rPr>
        <b val="1"/>
        <sz val="10"/>
        <color indexed="8"/>
        <rFont val="Helvetica Neue"/>
      </rPr>
      <t>ref</t>
    </r>
  </si>
  <si>
    <r>
      <rPr>
        <sz val="10"/>
        <color indexed="8"/>
        <rFont val="Helvetica Neue"/>
      </rPr>
      <t>k</t>
    </r>
    <r>
      <rPr>
        <sz val="10"/>
        <color indexed="17"/>
        <rFont val="Helvetica Neue"/>
      </rPr>
      <t>TypeValue</t>
    </r>
    <r>
      <rPr>
        <b val="1"/>
        <sz val="10"/>
        <color indexed="8"/>
        <rFont val="Helvetica Neue"/>
      </rPr>
      <t>RefId</t>
    </r>
  </si>
  <si>
    <r>
      <rPr>
        <sz val="10"/>
        <color indexed="8"/>
        <rFont val="Helvetica Neue"/>
      </rPr>
      <t>:</t>
    </r>
    <r>
      <rPr>
        <sz val="10"/>
        <color indexed="16"/>
        <rFont val="Helvetica Neue"/>
      </rPr>
      <t>rule</t>
    </r>
    <r>
      <rPr>
        <sz val="10"/>
        <color indexed="8"/>
        <rFont val="Helvetica Neue"/>
      </rPr>
      <t>:</t>
    </r>
    <r>
      <rPr>
        <b val="1"/>
        <sz val="10"/>
        <color indexed="8"/>
        <rFont val="Helvetica Neue"/>
      </rPr>
      <t>customIdReference</t>
    </r>
  </si>
  <si>
    <t>Object reference</t>
  </si>
  <si>
    <t>Reference to a database document.</t>
  </si>
  <si>
    <t>This field contain the &lt;em&gt;reference&lt;/em&gt; to a &lt;em&gt;document&lt;/em&gt; in the &lt;em&gt;database&lt;/em&gt;, it contains the &lt;code&gt;_id&lt;/code&gt; of the requested document which can reside in any collection of the database.</t>
  </si>
  <si>
    <t>Use this type when the value is an &lt;code&gt;_id&lt;/code&gt;.</t>
  </si>
  <si>
    <r>
      <rPr>
        <b val="1"/>
        <sz val="10"/>
        <color indexed="11"/>
        <rFont val="Helvetica Neue"/>
      </rPr>
      <t>terms/</t>
    </r>
    <r>
      <rPr>
        <sz val="10"/>
        <color indexed="17"/>
        <rFont val="Helvetica Neue"/>
      </rPr>
      <t>:type:value:</t>
    </r>
    <r>
      <rPr>
        <b val="1"/>
        <sz val="10"/>
        <color indexed="8"/>
        <rFont val="Helvetica Neue"/>
      </rPr>
      <t>ref</t>
    </r>
    <r>
      <rPr>
        <sz val="10"/>
        <color indexed="17"/>
        <rFont val="Helvetica Neue"/>
      </rPr>
      <t>:</t>
    </r>
    <r>
      <rPr>
        <b val="1"/>
        <sz val="10"/>
        <color indexed="8"/>
        <rFont val="Helvetica Neue"/>
      </rPr>
      <t>key</t>
    </r>
  </si>
  <si>
    <r>
      <rPr>
        <sz val="10"/>
        <color indexed="17"/>
        <rFont val="Helvetica Neue"/>
      </rPr>
      <t>:type:value</t>
    </r>
    <r>
      <rPr>
        <sz val="10"/>
        <color indexed="17"/>
        <rFont val="Helvetica Neue"/>
      </rPr>
      <t>:</t>
    </r>
    <r>
      <rPr>
        <b val="1"/>
        <sz val="10"/>
        <color indexed="8"/>
        <rFont val="Helvetica Neue"/>
      </rPr>
      <t>ref</t>
    </r>
    <r>
      <rPr>
        <sz val="10"/>
        <color indexed="17"/>
        <rFont val="Helvetica Neue"/>
      </rPr>
      <t>:</t>
    </r>
    <r>
      <rPr>
        <b val="1"/>
        <sz val="10"/>
        <color indexed="8"/>
        <rFont val="Helvetica Neue"/>
      </rPr>
      <t>key</t>
    </r>
  </si>
  <si>
    <r>
      <rPr>
        <sz val="10"/>
        <color indexed="8"/>
        <rFont val="Helvetica Neue"/>
      </rPr>
      <t>k</t>
    </r>
    <r>
      <rPr>
        <sz val="10"/>
        <color indexed="17"/>
        <rFont val="Helvetica Neue"/>
      </rPr>
      <t>TypeValue</t>
    </r>
    <r>
      <rPr>
        <b val="1"/>
        <sz val="10"/>
        <color indexed="8"/>
        <rFont val="Helvetica Neue"/>
      </rPr>
      <t>RefKey</t>
    </r>
  </si>
  <si>
    <r>
      <rPr>
        <sz val="10"/>
        <color indexed="8"/>
        <rFont val="Helvetica Neue"/>
      </rPr>
      <t>:</t>
    </r>
    <r>
      <rPr>
        <sz val="10"/>
        <color indexed="16"/>
        <rFont val="Helvetica Neue"/>
      </rPr>
      <t>rule</t>
    </r>
    <r>
      <rPr>
        <sz val="10"/>
        <color indexed="8"/>
        <rFont val="Helvetica Neue"/>
      </rPr>
      <t>:</t>
    </r>
    <r>
      <rPr>
        <b val="1"/>
        <sz val="10"/>
        <color indexed="8"/>
        <rFont val="Helvetica Neue"/>
      </rPr>
      <t>customKeyReference</t>
    </r>
  </si>
  <si>
    <t>Document reference</t>
  </si>
  <si>
    <t>Reference to a collection document.</t>
  </si>
  <si>
    <t>This field contain the &lt;em&gt;reference&lt;/em&gt; to a &lt;em&gt;document&lt;/em&gt; in a &lt;em&gt;collection&lt;/em&gt;, it contains the &lt;code&gt;_key&lt;/code&gt; of the requested document, the &lt;em&gt;collection is required&lt;/em&gt;.</t>
  </si>
  <si>
    <r>
      <rPr>
        <b val="1"/>
        <sz val="10"/>
        <color indexed="11"/>
        <rFont val="Helvetica Neue"/>
      </rPr>
      <t>terms/</t>
    </r>
    <r>
      <rPr>
        <sz val="10"/>
        <color indexed="17"/>
        <rFont val="Helvetica Neue"/>
      </rPr>
      <t>:type:value:</t>
    </r>
    <r>
      <rPr>
        <b val="1"/>
        <sz val="10"/>
        <color indexed="8"/>
        <rFont val="Helvetica Neue"/>
      </rPr>
      <t>ref</t>
    </r>
    <r>
      <rPr>
        <sz val="10"/>
        <color indexed="17"/>
        <rFont val="Helvetica Neue"/>
      </rPr>
      <t>:</t>
    </r>
    <r>
      <rPr>
        <b val="1"/>
        <sz val="10"/>
        <color indexed="8"/>
        <rFont val="Helvetica Neue"/>
      </rPr>
      <t>gid</t>
    </r>
  </si>
  <si>
    <r>
      <rPr>
        <sz val="10"/>
        <color indexed="17"/>
        <rFont val="Helvetica Neue"/>
      </rPr>
      <t>:type:value</t>
    </r>
    <r>
      <rPr>
        <sz val="10"/>
        <color indexed="17"/>
        <rFont val="Helvetica Neue"/>
      </rPr>
      <t>:</t>
    </r>
    <r>
      <rPr>
        <b val="1"/>
        <sz val="10"/>
        <color indexed="8"/>
        <rFont val="Helvetica Neue"/>
      </rPr>
      <t>ref</t>
    </r>
    <r>
      <rPr>
        <sz val="10"/>
        <color indexed="17"/>
        <rFont val="Helvetica Neue"/>
      </rPr>
      <t>:</t>
    </r>
    <r>
      <rPr>
        <b val="1"/>
        <sz val="10"/>
        <color indexed="8"/>
        <rFont val="Helvetica Neue"/>
      </rPr>
      <t>gid</t>
    </r>
  </si>
  <si>
    <t>gid</t>
  </si>
  <si>
    <r>
      <rPr>
        <sz val="10"/>
        <color indexed="8"/>
        <rFont val="Helvetica Neue"/>
      </rPr>
      <t>k</t>
    </r>
    <r>
      <rPr>
        <sz val="10"/>
        <color indexed="17"/>
        <rFont val="Helvetica Neue"/>
      </rPr>
      <t>TypeValue</t>
    </r>
    <r>
      <rPr>
        <b val="1"/>
        <sz val="10"/>
        <color indexed="8"/>
        <rFont val="Helvetica Neue"/>
      </rPr>
      <t>RefGid</t>
    </r>
  </si>
  <si>
    <r>
      <rPr>
        <sz val="10"/>
        <color indexed="8"/>
        <rFont val="Helvetica Neue"/>
      </rPr>
      <t>gid</t>
    </r>
  </si>
  <si>
    <r>
      <rPr>
        <sz val="10"/>
        <color indexed="8"/>
        <rFont val="Helvetica Neue"/>
      </rPr>
      <t>:</t>
    </r>
    <r>
      <rPr>
        <sz val="10"/>
        <color indexed="16"/>
        <rFont val="Helvetica Neue"/>
      </rPr>
      <t>rule</t>
    </r>
    <r>
      <rPr>
        <sz val="10"/>
        <color indexed="8"/>
        <rFont val="Helvetica Neue"/>
      </rPr>
      <t>:</t>
    </r>
    <r>
      <rPr>
        <b val="1"/>
        <sz val="10"/>
        <color indexed="8"/>
        <rFont val="Helvetica Neue"/>
      </rPr>
      <t>customGidReference</t>
    </r>
  </si>
  <si>
    <t>GID reference</t>
  </si>
  <si>
    <t>Global identifier reference.</t>
  </si>
  <si>
    <t>This field contain the &lt;em&gt;reference&lt;/em&gt; to a &lt;em&gt;document&lt;/em&gt; in a &lt;em&gt;collection&lt;/em&gt;, it contains the &lt;code&gt;gid&lt;/code&gt; of the requested document, the &lt;em&gt;collection is required&lt;/em&gt;.</t>
  </si>
  <si>
    <r>
      <rPr>
        <b val="1"/>
        <sz val="10"/>
        <color indexed="11"/>
        <rFont val="Helvetica Neue"/>
      </rPr>
      <t>terms/</t>
    </r>
    <r>
      <rPr>
        <sz val="10"/>
        <color indexed="17"/>
        <rFont val="Helvetica Neue"/>
      </rPr>
      <t>:type:value:</t>
    </r>
    <r>
      <rPr>
        <b val="1"/>
        <sz val="10"/>
        <color indexed="8"/>
        <rFont val="Helvetica Neue"/>
      </rPr>
      <t>term</t>
    </r>
  </si>
  <si>
    <r>
      <rPr>
        <sz val="10"/>
        <color indexed="17"/>
        <rFont val="Helvetica Neue"/>
      </rPr>
      <t>:type:value</t>
    </r>
    <r>
      <rPr>
        <sz val="10"/>
        <color indexed="17"/>
        <rFont val="Helvetica Neue"/>
      </rPr>
      <t>:</t>
    </r>
    <r>
      <rPr>
        <b val="1"/>
        <sz val="10"/>
        <color indexed="8"/>
        <rFont val="Helvetica Neue"/>
      </rPr>
      <t>term</t>
    </r>
  </si>
  <si>
    <r>
      <rPr>
        <sz val="10"/>
        <color indexed="8"/>
        <rFont val="Helvetica Neue"/>
      </rPr>
      <t>k</t>
    </r>
    <r>
      <rPr>
        <sz val="10"/>
        <color indexed="17"/>
        <rFont val="Helvetica Neue"/>
      </rPr>
      <t>TypeValue</t>
    </r>
    <r>
      <rPr>
        <b val="1"/>
        <sz val="10"/>
        <color indexed="8"/>
        <rFont val="Helvetica Neue"/>
      </rPr>
      <t>Term</t>
    </r>
  </si>
  <si>
    <t>Term reference</t>
  </si>
  <si>
    <t>Reference to a term stored in the database</t>
  </si>
  <si>
    <t>This is a &lt;em&gt;reference&lt;/em&gt;, &lt;code&gt;_key&lt;/code&gt;, to a &lt;em&gt;term&lt;/em&gt; stored in the &lt;em&gt;database&lt;/em&gt;, any object stored in the &lt;code&gt;terms&lt;/code&gt; collection is valid.</t>
  </si>
  <si>
    <r>
      <rPr>
        <b val="1"/>
        <sz val="10"/>
        <color indexed="11"/>
        <rFont val="Helvetica Neue"/>
      </rPr>
      <t>terms/</t>
    </r>
    <r>
      <rPr>
        <sz val="10"/>
        <color indexed="17"/>
        <rFont val="Helvetica Neue"/>
      </rPr>
      <t>:type:value:</t>
    </r>
    <r>
      <rPr>
        <b val="1"/>
        <sz val="10"/>
        <color indexed="8"/>
        <rFont val="Helvetica Neue"/>
      </rPr>
      <t>field</t>
    </r>
  </si>
  <si>
    <r>
      <rPr>
        <sz val="10"/>
        <color indexed="17"/>
        <rFont val="Helvetica Neue"/>
      </rPr>
      <t>:type:value</t>
    </r>
    <r>
      <rPr>
        <sz val="10"/>
        <color indexed="17"/>
        <rFont val="Helvetica Neue"/>
      </rPr>
      <t>:</t>
    </r>
    <r>
      <rPr>
        <b val="1"/>
        <sz val="10"/>
        <color indexed="8"/>
        <rFont val="Helvetica Neue"/>
      </rPr>
      <t>field</t>
    </r>
  </si>
  <si>
    <r>
      <rPr>
        <sz val="10"/>
        <color indexed="8"/>
        <rFont val="Helvetica Neue"/>
      </rPr>
      <t>k</t>
    </r>
    <r>
      <rPr>
        <sz val="10"/>
        <color indexed="17"/>
        <rFont val="Helvetica Neue"/>
      </rPr>
      <t>TypeValue</t>
    </r>
    <r>
      <rPr>
        <b val="1"/>
        <sz val="10"/>
        <color indexed="8"/>
        <rFont val="Helvetica Neue"/>
      </rPr>
      <t>Field</t>
    </r>
  </si>
  <si>
    <t>Descriptor reference</t>
  </si>
  <si>
    <t>Reference to a descriptor stored in the database</t>
  </si>
  <si>
    <t>This is a &lt;em&gt;reference&lt;/em&gt;, &lt;code&gt;gid&lt;/code&gt;, to a &lt;em&gt;descriptor&lt;/em&gt; stored in the &lt;em&gt;database&lt;/em&gt;, any object stored in the &lt;code&gt;descriptors&lt;/code&gt; collection is valid.</t>
  </si>
  <si>
    <r>
      <rPr>
        <b val="1"/>
        <sz val="10"/>
        <color indexed="11"/>
        <rFont val="Helvetica Neue"/>
      </rPr>
      <t>terms/</t>
    </r>
    <r>
      <rPr>
        <sz val="10"/>
        <color indexed="17"/>
        <rFont val="Helvetica Neue"/>
      </rPr>
      <t>:type:value:</t>
    </r>
    <r>
      <rPr>
        <b val="1"/>
        <sz val="10"/>
        <color indexed="8"/>
        <rFont val="Helvetica Neue"/>
      </rPr>
      <t>enum</t>
    </r>
  </si>
  <si>
    <r>
      <rPr>
        <sz val="10"/>
        <color indexed="17"/>
        <rFont val="Helvetica Neue"/>
      </rPr>
      <t>:type:value</t>
    </r>
    <r>
      <rPr>
        <sz val="10"/>
        <color indexed="17"/>
        <rFont val="Helvetica Neue"/>
      </rPr>
      <t>:</t>
    </r>
    <r>
      <rPr>
        <b val="1"/>
        <sz val="10"/>
        <color indexed="8"/>
        <rFont val="Helvetica Neue"/>
      </rPr>
      <t>enum</t>
    </r>
  </si>
  <si>
    <r>
      <rPr>
        <sz val="10"/>
        <color indexed="8"/>
        <rFont val="Helvetica Neue"/>
      </rPr>
      <t>k</t>
    </r>
    <r>
      <rPr>
        <sz val="10"/>
        <color indexed="17"/>
        <rFont val="Helvetica Neue"/>
      </rPr>
      <t>TypeValue</t>
    </r>
    <r>
      <rPr>
        <b val="1"/>
        <sz val="10"/>
        <color indexed="8"/>
        <rFont val="Helvetica Neue"/>
      </rPr>
      <t>Enum</t>
    </r>
  </si>
  <si>
    <r>
      <rPr>
        <sz val="10"/>
        <color indexed="8"/>
        <rFont val="Helvetica Neue"/>
      </rPr>
      <t>:</t>
    </r>
    <r>
      <rPr>
        <sz val="10"/>
        <color indexed="16"/>
        <rFont val="Helvetica Neue"/>
      </rPr>
      <t>rule</t>
    </r>
    <r>
      <rPr>
        <sz val="10"/>
        <color indexed="8"/>
        <rFont val="Helvetica Neue"/>
      </rPr>
      <t>:</t>
    </r>
    <r>
      <rPr>
        <b val="1"/>
        <sz val="10"/>
        <color indexed="8"/>
        <rFont val="Helvetica Neue"/>
      </rPr>
      <t>customInstance</t>
    </r>
  </si>
  <si>
    <r>
      <rPr>
        <b val="1"/>
        <sz val="10"/>
        <color indexed="11"/>
        <rFont val="Helvetica Neue"/>
      </rPr>
      <t>terms/</t>
    </r>
    <r>
      <rPr>
        <sz val="10"/>
        <color indexed="17"/>
        <rFont val="Helvetica Neue"/>
      </rPr>
      <t>:type:value:</t>
    </r>
    <r>
      <rPr>
        <b val="1"/>
        <sz val="10"/>
        <color indexed="8"/>
        <rFont val="Helvetica Neue"/>
      </rPr>
      <t>int</t>
    </r>
  </si>
  <si>
    <r>
      <rPr>
        <sz val="10"/>
        <color indexed="17"/>
        <rFont val="Helvetica Neue"/>
      </rPr>
      <t>:type:value</t>
    </r>
    <r>
      <rPr>
        <sz val="10"/>
        <color indexed="17"/>
        <rFont val="Helvetica Neue"/>
      </rPr>
      <t>:</t>
    </r>
    <r>
      <rPr>
        <b val="1"/>
        <sz val="10"/>
        <color indexed="8"/>
        <rFont val="Helvetica Neue"/>
      </rPr>
      <t>int</t>
    </r>
  </si>
  <si>
    <t>int</t>
  </si>
  <si>
    <r>
      <rPr>
        <sz val="10"/>
        <color indexed="8"/>
        <rFont val="Helvetica Neue"/>
      </rPr>
      <t>k</t>
    </r>
    <r>
      <rPr>
        <sz val="10"/>
        <color indexed="17"/>
        <rFont val="Helvetica Neue"/>
      </rPr>
      <t>TypeValue</t>
    </r>
    <r>
      <rPr>
        <b val="1"/>
        <sz val="10"/>
        <color indexed="8"/>
        <rFont val="Helvetica Neue"/>
      </rPr>
      <t>Int</t>
    </r>
  </si>
  <si>
    <r>
      <rPr>
        <sz val="10"/>
        <color indexed="8"/>
        <rFont val="Helvetica Neue"/>
      </rPr>
      <t>int</t>
    </r>
  </si>
  <si>
    <t>integer</t>
  </si>
  <si>
    <r>
      <rPr>
        <sz val="10"/>
        <color indexed="8"/>
        <rFont val="Helvetica Neue"/>
      </rPr>
      <t>:</t>
    </r>
    <r>
      <rPr>
        <sz val="10"/>
        <color indexed="16"/>
        <rFont val="Helvetica Neue"/>
      </rPr>
      <t>rule</t>
    </r>
    <r>
      <rPr>
        <sz val="10"/>
        <color indexed="8"/>
        <rFont val="Helvetica Neue"/>
      </rPr>
      <t>:</t>
    </r>
    <r>
      <rPr>
        <b val="1"/>
        <sz val="10"/>
        <color indexed="8"/>
        <rFont val="Helvetica Neue"/>
      </rPr>
      <t>customInt</t>
    </r>
  </si>
  <si>
    <t>Integer</t>
  </si>
  <si>
    <t>An integer. number</t>
  </si>
  <si>
    <t>Values are &lt;em&gt;numbers without decimal points&lt;/em&gt;.</t>
  </si>
  <si>
    <r>
      <rPr>
        <b val="1"/>
        <sz val="10"/>
        <color indexed="11"/>
        <rFont val="Helvetica Neue"/>
      </rPr>
      <t>terms/</t>
    </r>
    <r>
      <rPr>
        <sz val="10"/>
        <color indexed="17"/>
        <rFont val="Helvetica Neue"/>
      </rPr>
      <t>:type:value:</t>
    </r>
    <r>
      <rPr>
        <b val="1"/>
        <sz val="10"/>
        <color indexed="8"/>
        <rFont val="Helvetica Neue"/>
      </rPr>
      <t>stamp</t>
    </r>
  </si>
  <si>
    <r>
      <rPr>
        <sz val="10"/>
        <color indexed="17"/>
        <rFont val="Helvetica Neue"/>
      </rPr>
      <t>:type:value</t>
    </r>
    <r>
      <rPr>
        <sz val="10"/>
        <color indexed="17"/>
        <rFont val="Helvetica Neue"/>
      </rPr>
      <t>:</t>
    </r>
    <r>
      <rPr>
        <b val="1"/>
        <sz val="10"/>
        <color indexed="8"/>
        <rFont val="Helvetica Neue"/>
      </rPr>
      <t>stamp</t>
    </r>
  </si>
  <si>
    <t>stamp</t>
  </si>
  <si>
    <r>
      <rPr>
        <sz val="10"/>
        <color indexed="8"/>
        <rFont val="Helvetica Neue"/>
      </rPr>
      <t>k</t>
    </r>
    <r>
      <rPr>
        <sz val="10"/>
        <color indexed="17"/>
        <rFont val="Helvetica Neue"/>
      </rPr>
      <t>TypeValue</t>
    </r>
    <r>
      <rPr>
        <b val="1"/>
        <sz val="10"/>
        <color indexed="8"/>
        <rFont val="Helvetica Neue"/>
      </rPr>
      <t>Stamp</t>
    </r>
  </si>
  <si>
    <r>
      <rPr>
        <sz val="10"/>
        <color indexed="8"/>
        <rFont val="Helvetica Neue"/>
      </rPr>
      <t>stamp</t>
    </r>
  </si>
  <si>
    <r>
      <rPr>
        <sz val="10"/>
        <color indexed="8"/>
        <rFont val="Helvetica Neue"/>
      </rPr>
      <t>:</t>
    </r>
    <r>
      <rPr>
        <sz val="10"/>
        <color indexed="16"/>
        <rFont val="Helvetica Neue"/>
      </rPr>
      <t>rule</t>
    </r>
    <r>
      <rPr>
        <sz val="10"/>
        <color indexed="8"/>
        <rFont val="Helvetica Neue"/>
      </rPr>
      <t>:</t>
    </r>
    <r>
      <rPr>
        <b val="1"/>
        <sz val="10"/>
        <color indexed="8"/>
        <rFont val="Helvetica Neue"/>
      </rPr>
      <t>customTimeStamp</t>
    </r>
  </si>
  <si>
    <t>Time stamp</t>
  </si>
  <si>
    <t>Date and time stamp.</t>
  </si>
  <si>
    <t>Values represent a &lt;em&gt;specific date and time&lt;/em&gt;, these are implemented as a &lt;em&gt;numeric timestamp&lt;/em&gt; indicating the number of milliseconds elapsed since the &lt;code&gt;UNIX epoch&lt;/code&gt;, &lt;em&gt;January 1st 1970 00:00:00.000 UTC.&lt;/em&gt;</t>
  </si>
  <si>
    <r>
      <rPr>
        <b val="1"/>
        <sz val="10"/>
        <color indexed="11"/>
        <rFont val="Helvetica Neue"/>
      </rPr>
      <t>terms/</t>
    </r>
    <r>
      <rPr>
        <sz val="10"/>
        <color indexed="17"/>
        <rFont val="Helvetica Neue"/>
      </rPr>
      <t>:type:value:</t>
    </r>
    <r>
      <rPr>
        <b val="1"/>
        <sz val="10"/>
        <color indexed="8"/>
        <rFont val="Helvetica Neue"/>
      </rPr>
      <t>size</t>
    </r>
  </si>
  <si>
    <r>
      <rPr>
        <sz val="10"/>
        <color indexed="17"/>
        <rFont val="Helvetica Neue"/>
      </rPr>
      <t>:type:value</t>
    </r>
    <r>
      <rPr>
        <sz val="10"/>
        <color indexed="17"/>
        <rFont val="Helvetica Neue"/>
      </rPr>
      <t>:</t>
    </r>
    <r>
      <rPr>
        <b val="1"/>
        <sz val="10"/>
        <color indexed="8"/>
        <rFont val="Helvetica Neue"/>
      </rPr>
      <t>size</t>
    </r>
  </si>
  <si>
    <t>size</t>
  </si>
  <si>
    <r>
      <rPr>
        <sz val="10"/>
        <color indexed="8"/>
        <rFont val="Helvetica Neue"/>
      </rPr>
      <t>k</t>
    </r>
    <r>
      <rPr>
        <sz val="10"/>
        <color indexed="17"/>
        <rFont val="Helvetica Neue"/>
      </rPr>
      <t>TypeValue</t>
    </r>
    <r>
      <rPr>
        <b val="1"/>
        <sz val="10"/>
        <color indexed="8"/>
        <rFont val="Helvetica Neue"/>
      </rPr>
      <t>Size</t>
    </r>
  </si>
  <si>
    <r>
      <rPr>
        <sz val="10"/>
        <color indexed="8"/>
        <rFont val="Helvetica Neue"/>
      </rPr>
      <t>size</t>
    </r>
  </si>
  <si>
    <r>
      <rPr>
        <sz val="10"/>
        <color indexed="8"/>
        <rFont val="Helvetica Neue"/>
      </rPr>
      <t>:</t>
    </r>
    <r>
      <rPr>
        <sz val="10"/>
        <color indexed="16"/>
        <rFont val="Helvetica Neue"/>
      </rPr>
      <t>rule</t>
    </r>
    <r>
      <rPr>
        <sz val="10"/>
        <color indexed="8"/>
        <rFont val="Helvetica Neue"/>
      </rPr>
      <t>:</t>
    </r>
    <r>
      <rPr>
        <b val="1"/>
        <sz val="10"/>
        <color indexed="8"/>
        <rFont val="Helvetica Neue"/>
      </rPr>
      <t>customSizeRange</t>
    </r>
  </si>
  <si>
    <t>Size</t>
  </si>
  <si>
    <t>A minimum and maximum number of elements.</t>
  </si>
  <si>
    <t>Values represent a &lt;em&gt;range&lt;/em&gt; between a &lt;em&gt;minimum&lt;/em&gt; and &lt;em&gt;maximum&lt;/em&gt; bound in which it is possible to indicate whether the individual &lt;em&gt;bounds&lt;/em&gt; are &lt;em&gt;included&lt;/em&gt; or &lt;em&gt;excluded&lt;/em&gt; from the range, this data type applies to elements count, thus its numeric values must be integers.</t>
  </si>
  <si>
    <t xml:space="preserve">&lt;p&gt;This data type is implemented as an array of 4 elements:&lt;/p&gt;
&lt;ol&gt;
&lt;li&gt;Minimum bound, of range, &lt;code&gt;integer&lt;/code&gt;.&lt;/li&gt;
&lt;li&gt;Maximum bound of range., &lt;code&gt;integer&lt;/code&gt;&lt;/li&gt;
&lt;li&gt;Minimum bound included flag, &lt;code&gt;boolean&lt;/code&gt;: &lt;code&gt;true&lt;/code&gt; includes minimum, &lt;code&gt;false&lt;/code&gt; excludes it.&lt;/li&gt;
&lt;li&gt;Maximum bound included flag, &lt;code&gt;boolean&lt;/code&gt;: &lt;code&gt;true&lt;/code&gt; includes maximum, &lt;code&gt;false&lt;/code&gt; excludes it.&lt;/li&gt;
&lt;/ol&gt;
</t>
  </si>
  <si>
    <r>
      <rPr>
        <b val="1"/>
        <sz val="10"/>
        <color indexed="11"/>
        <rFont val="Helvetica Neue"/>
      </rPr>
      <t>terms/</t>
    </r>
    <r>
      <rPr>
        <sz val="10"/>
        <color indexed="17"/>
        <rFont val="Helvetica Neue"/>
      </rPr>
      <t>:type:value:</t>
    </r>
    <r>
      <rPr>
        <b val="1"/>
        <sz val="10"/>
        <color indexed="8"/>
        <rFont val="Helvetica Neue"/>
      </rPr>
      <t>range</t>
    </r>
  </si>
  <si>
    <r>
      <rPr>
        <sz val="10"/>
        <color indexed="17"/>
        <rFont val="Helvetica Neue"/>
      </rPr>
      <t>:type:value</t>
    </r>
    <r>
      <rPr>
        <sz val="10"/>
        <color indexed="17"/>
        <rFont val="Helvetica Neue"/>
      </rPr>
      <t>:</t>
    </r>
    <r>
      <rPr>
        <b val="1"/>
        <sz val="10"/>
        <color indexed="8"/>
        <rFont val="Helvetica Neue"/>
      </rPr>
      <t>range</t>
    </r>
  </si>
  <si>
    <r>
      <rPr>
        <sz val="10"/>
        <color indexed="8"/>
        <rFont val="Helvetica Neue"/>
      </rPr>
      <t>k</t>
    </r>
    <r>
      <rPr>
        <sz val="10"/>
        <color indexed="17"/>
        <rFont val="Helvetica Neue"/>
      </rPr>
      <t>TypeValue</t>
    </r>
    <r>
      <rPr>
        <b val="1"/>
        <sz val="10"/>
        <color indexed="8"/>
        <rFont val="Helvetica Neue"/>
      </rPr>
      <t>Range</t>
    </r>
  </si>
  <si>
    <r>
      <rPr>
        <sz val="10"/>
        <color indexed="8"/>
        <rFont val="Helvetica Neue"/>
      </rPr>
      <t>:</t>
    </r>
    <r>
      <rPr>
        <sz val="10"/>
        <color indexed="16"/>
        <rFont val="Helvetica Neue"/>
      </rPr>
      <t>rule</t>
    </r>
    <r>
      <rPr>
        <sz val="10"/>
        <color indexed="8"/>
        <rFont val="Helvetica Neue"/>
      </rPr>
      <t>:</t>
    </r>
    <r>
      <rPr>
        <b val="1"/>
        <sz val="10"/>
        <color indexed="8"/>
        <rFont val="Helvetica Neue"/>
      </rPr>
      <t>customRange</t>
    </r>
  </si>
  <si>
    <t>Range</t>
  </si>
  <si>
    <t>A minimum and maximum range.</t>
  </si>
  <si>
    <t>Values represent a &lt;em&gt;range&lt;/em&gt; between a &lt;em&gt;minimum&lt;/em&gt; and &lt;em&gt;maximum&lt;/em&gt; bound in which it is possible to indicate whether the individual &lt;em&gt;bounds&lt;/em&gt; are &lt;em&gt;included&lt;/em&gt; or &lt;em&gt;excluded&lt;/em&gt; from the range.</t>
  </si>
  <si>
    <t xml:space="preserve">&lt;p&gt;This data type is implemented as an array of 4 elements:&lt;/p&gt;
&lt;ol&gt;
&lt;li&gt;Minimum bound, of range, &lt;code&gt;numeric&lt;/code&gt;.&lt;/li&gt;
&lt;li&gt;Maximum bound of range., &lt;code&gt;numeric&lt;/code&gt;&lt;/li&gt;
&lt;li&gt;Minimum bound included flag, &lt;code&gt;boolean&lt;/code&gt;: &lt;code&gt;true&lt;/code&gt; includes minimum, &lt;code&gt;false&lt;/code&gt; excludes it.&lt;/li&gt;
&lt;li&gt;Maximum bound included flag, &lt;code&gt;boolean&lt;/code&gt;: &lt;code&gt;true&lt;/code&gt; includes maximum, &lt;code&gt;false&lt;/code&gt; excludes it.&lt;/li&gt;
&lt;/ol&gt;
</t>
  </si>
  <si>
    <r>
      <rPr>
        <b val="1"/>
        <sz val="10"/>
        <color indexed="11"/>
        <rFont val="Helvetica Neue"/>
      </rPr>
      <t>terms/</t>
    </r>
    <r>
      <rPr>
        <sz val="10"/>
        <color indexed="17"/>
        <rFont val="Helvetica Neue"/>
      </rPr>
      <t>:type:value:</t>
    </r>
    <r>
      <rPr>
        <b val="1"/>
        <sz val="10"/>
        <color indexed="8"/>
        <rFont val="Helvetica Neue"/>
      </rPr>
      <t>str</t>
    </r>
    <r>
      <rPr>
        <sz val="10"/>
        <color indexed="17"/>
        <rFont val="Helvetica Neue"/>
      </rPr>
      <t>:</t>
    </r>
    <r>
      <rPr>
        <b val="1"/>
        <sz val="10"/>
        <color indexed="8"/>
        <rFont val="Helvetica Neue"/>
      </rPr>
      <t>set</t>
    </r>
  </si>
  <si>
    <r>
      <rPr>
        <sz val="10"/>
        <color indexed="17"/>
        <rFont val="Helvetica Neue"/>
      </rPr>
      <t>:type:value</t>
    </r>
    <r>
      <rPr>
        <sz val="10"/>
        <color indexed="17"/>
        <rFont val="Helvetica Neue"/>
      </rPr>
      <t>:</t>
    </r>
    <r>
      <rPr>
        <b val="1"/>
        <sz val="10"/>
        <color indexed="8"/>
        <rFont val="Helvetica Neue"/>
      </rPr>
      <t>str</t>
    </r>
    <r>
      <rPr>
        <sz val="10"/>
        <color indexed="17"/>
        <rFont val="Helvetica Neue"/>
      </rPr>
      <t>:</t>
    </r>
    <r>
      <rPr>
        <b val="1"/>
        <sz val="10"/>
        <color indexed="8"/>
        <rFont val="Helvetica Neue"/>
      </rPr>
      <t>set</t>
    </r>
  </si>
  <si>
    <r>
      <rPr>
        <b val="1"/>
        <sz val="10"/>
        <color indexed="14"/>
        <rFont val="Helvetica Neue"/>
      </rPr>
      <t>terms</t>
    </r>
    <r>
      <rPr>
        <b val="1"/>
        <sz val="10"/>
        <color indexed="14"/>
        <rFont val="Helvetica Neue"/>
      </rPr>
      <t>/</t>
    </r>
    <r>
      <rPr>
        <sz val="10"/>
        <color indexed="17"/>
        <rFont val="Helvetica Neue"/>
      </rPr>
      <t>:type:value:</t>
    </r>
    <r>
      <rPr>
        <b val="1"/>
        <sz val="10"/>
        <color indexed="8"/>
        <rFont val="Helvetica Neue"/>
      </rPr>
      <t>str</t>
    </r>
  </si>
  <si>
    <r>
      <rPr>
        <sz val="10"/>
        <color indexed="8"/>
        <rFont val="Helvetica Neue"/>
      </rPr>
      <t>k</t>
    </r>
    <r>
      <rPr>
        <sz val="10"/>
        <color indexed="17"/>
        <rFont val="Helvetica Neue"/>
      </rPr>
      <t>TypeValue</t>
    </r>
    <r>
      <rPr>
        <b val="1"/>
        <sz val="10"/>
        <color indexed="8"/>
        <rFont val="Helvetica Neue"/>
      </rPr>
      <t>StrSet</t>
    </r>
  </si>
  <si>
    <t>Strings set</t>
  </si>
  <si>
    <t>List of unique strings.</t>
  </si>
  <si>
    <t>This is a &lt;em&gt;list&lt;/em&gt; of &lt;em&gt;unique&lt;/em&gt; strings.</t>
  </si>
  <si>
    <r>
      <rPr>
        <b val="1"/>
        <sz val="10"/>
        <color indexed="11"/>
        <rFont val="Helvetica Neue"/>
      </rPr>
      <t>terms/</t>
    </r>
    <r>
      <rPr>
        <sz val="10"/>
        <color indexed="17"/>
        <rFont val="Helvetica Neue"/>
      </rPr>
      <t>:type:value:</t>
    </r>
    <r>
      <rPr>
        <b val="1"/>
        <sz val="10"/>
        <color indexed="8"/>
        <rFont val="Helvetica Neue"/>
      </rPr>
      <t>geojson</t>
    </r>
  </si>
  <si>
    <r>
      <rPr>
        <sz val="10"/>
        <color indexed="17"/>
        <rFont val="Helvetica Neue"/>
      </rPr>
      <t>:type:value</t>
    </r>
    <r>
      <rPr>
        <sz val="10"/>
        <color indexed="17"/>
        <rFont val="Helvetica Neue"/>
      </rPr>
      <t>:</t>
    </r>
    <r>
      <rPr>
        <b val="1"/>
        <sz val="10"/>
        <color indexed="8"/>
        <rFont val="Helvetica Neue"/>
      </rPr>
      <t>geojson</t>
    </r>
  </si>
  <si>
    <t>geojson</t>
  </si>
  <si>
    <r>
      <rPr>
        <sz val="10"/>
        <color indexed="8"/>
        <rFont val="Helvetica Neue"/>
      </rPr>
      <t>k</t>
    </r>
    <r>
      <rPr>
        <sz val="10"/>
        <color indexed="17"/>
        <rFont val="Helvetica Neue"/>
      </rPr>
      <t>TypeValue</t>
    </r>
    <r>
      <rPr>
        <b val="1"/>
        <sz val="10"/>
        <color indexed="8"/>
        <rFont val="Helvetica Neue"/>
      </rPr>
      <t>Geojson</t>
    </r>
  </si>
  <si>
    <r>
      <rPr>
        <sz val="10"/>
        <color indexed="8"/>
        <rFont val="Helvetica Neue"/>
      </rPr>
      <t>geojson</t>
    </r>
  </si>
  <si>
    <t>GeoJson</t>
  </si>
  <si>
    <r>
      <rPr>
        <sz val="10"/>
        <color indexed="8"/>
        <rFont val="Helvetica Neue"/>
      </rPr>
      <t>:</t>
    </r>
    <r>
      <rPr>
        <sz val="10"/>
        <color indexed="16"/>
        <rFont val="Helvetica Neue"/>
      </rPr>
      <t>rule</t>
    </r>
    <r>
      <rPr>
        <sz val="10"/>
        <color indexed="8"/>
        <rFont val="Helvetica Neue"/>
      </rPr>
      <t>:</t>
    </r>
    <r>
      <rPr>
        <b val="1"/>
        <sz val="10"/>
        <color indexed="8"/>
        <rFont val="Helvetica Neue"/>
      </rPr>
      <t>customGeoJSON</t>
    </r>
  </si>
  <si>
    <t>Geometry</t>
  </si>
  <si>
    <t>GeoJSON geometry.</t>
  </si>
  <si>
    <r>
      <rPr>
        <sz val="10"/>
        <color indexed="8"/>
        <rFont val="Helvetica Neue"/>
      </rPr>
      <t>This data type is a structure that implements the &lt;a href='</t>
    </r>
    <r>
      <rPr>
        <u val="single"/>
        <sz val="10"/>
        <color indexed="8"/>
        <rFont val="Helvetica Neue"/>
      </rPr>
      <t>http://geojson.org/</t>
    </r>
    <r>
      <rPr>
        <sz val="10"/>
        <color indexed="8"/>
        <rFont val="Helvetica Neue"/>
      </rPr>
      <t>'&gt;GeoJSON&lt;/a&gt; standard. All the elements of the structure follow the standard, while the &lt;code&gt;properties&lt;/code&gt; structure must contain valid descriptors.</t>
    </r>
  </si>
  <si>
    <t>&lt;p&gt;The &lt;code&gt;geometry&lt;/code&gt; properties are implemented as a structure with two elements: &lt;code&gt;type&lt;/code&gt;, which holds a string that indicates the shape type and &lt;code&gt;coordinates&lt;/code&gt;, which holds an array with the coordinates of the shape vertices.&lt;/p&gt;
&lt;p&gt;Available shapes:&lt;/p&gt;
&lt;ul&gt;
&lt;li&gt;&lt;code&gt;Point&lt;/code&gt;: A single position. The &lt;code&gt;coordinates&lt;/code&gt; field holds an array of two floats: [&lt;em&gt;longitude&lt;/em&gt;, &lt;em&gt;latitude&lt;/em&gt;].&lt;/li&gt;
&lt;li&gt;&lt;code&gt;MultiPoint&lt;/code&gt;: The &lt;code&gt;coordinates&lt;/code&gt; field holds an array of &lt;em&gt;Point&lt;/em&gt; coordinates.&lt;/li&gt;
&lt;li&gt;&lt;code&gt;LineString&lt;/code&gt;: A line. The &lt;code&gt;coordinates&lt;/code&gt; field is an array of two [&lt;em&gt;longitude&lt;/em&gt;, &lt;em&gt;latitude&lt;/em&gt;] arrays providing the start and end positions of the line.&lt;/li&gt;
&lt;li&gt;&lt;code&gt;MultiLineString&lt;/code&gt;: The &lt;code&gt;coordinates&lt;/code&gt; field holds an array of &lt;em&gt;LineString&lt;/em&gt; coordinates.&lt;/li&gt;
&lt;li&gt;&lt;code&gt;Polygon&lt;/code&gt;: A polygon. The &lt;code&gt;coordinates&lt;/code&gt; field contains nested arrays which represent the polygon points starting from the exterior and including eventual holes. The top array contains the rings, the rings contain an array of [&lt;em&gt;longitude&lt;/em&gt;, &lt;em&gt;latitude&lt;/em&gt;] points which represent the contour of the ring; &lt;em&gt;the first and the last coordinate must be the same&lt;/em&gt;.&lt;/li&gt;
&lt;li&gt;&lt;code&gt;MultiPolygon&lt;/code&gt;: The &lt;code&gt;coordinates&lt;/code&gt; field holds an array of &lt;em&gt;Polygon&lt;/em&gt; coordinates.&lt;/li&gt;
&lt;/ul&gt;</t>
  </si>
  <si>
    <r>
      <rPr>
        <b val="1"/>
        <sz val="10"/>
        <color indexed="11"/>
        <rFont val="Helvetica Neue"/>
      </rPr>
      <t>terms/</t>
    </r>
    <r>
      <rPr>
        <sz val="10"/>
        <color indexed="17"/>
        <rFont val="Helvetica Neue"/>
      </rPr>
      <t>:type:format</t>
    </r>
  </si>
  <si>
    <r>
      <rPr>
        <sz val="10"/>
        <color indexed="17"/>
        <rFont val="Helvetica Neue"/>
      </rPr>
      <t>:type:format</t>
    </r>
  </si>
  <si>
    <r>
      <rPr>
        <sz val="10"/>
        <color indexed="8"/>
        <rFont val="Helvetica Neue"/>
      </rPr>
      <t>k</t>
    </r>
    <r>
      <rPr>
        <sz val="10"/>
        <color indexed="17"/>
        <rFont val="Helvetica Neue"/>
      </rPr>
      <t>TypeFormat</t>
    </r>
  </si>
  <si>
    <t>Data format</t>
  </si>
  <si>
    <t>Data type formats.</t>
  </si>
  <si>
    <t>This &lt;em&gt;controlled vocabulary&lt;/em&gt; indicates how &lt;em&gt;data type values&lt;/em&gt; are &lt;em&gt;shaped&lt;/em&gt;. Values can be &lt;strong&gt;scalar&lt;/strong&gt;, which indicates a &lt;em&gt;single value&lt;/em&gt; of the provided data type; &lt;strong&gt;list&lt;/strong&gt;, which indicates a &lt;em&gt;list of values&lt;/em&gt; of the provided data type; &lt;strong&gt;set&lt;/strong&gt;, which indicates a &lt;em&gt;set of unique values&lt;/em&gt; of the provided data type and &lt;strong&gt;struct&lt;/strong&gt; which indicates a structured type.</t>
  </si>
  <si>
    <r>
      <rPr>
        <b val="1"/>
        <sz val="10"/>
        <color indexed="11"/>
        <rFont val="Helvetica Neue"/>
      </rPr>
      <t>terms/</t>
    </r>
    <r>
      <rPr>
        <sz val="10"/>
        <color indexed="17"/>
        <rFont val="Helvetica Neue"/>
      </rPr>
      <t>:type:format:</t>
    </r>
    <r>
      <rPr>
        <b val="1"/>
        <sz val="10"/>
        <color indexed="8"/>
        <rFont val="Helvetica Neue"/>
      </rPr>
      <t>scalar</t>
    </r>
  </si>
  <si>
    <r>
      <rPr>
        <sz val="10"/>
        <color indexed="17"/>
        <rFont val="Helvetica Neue"/>
      </rPr>
      <t>:type:format</t>
    </r>
    <r>
      <rPr>
        <sz val="10"/>
        <color indexed="17"/>
        <rFont val="Helvetica Neue"/>
      </rPr>
      <t>:</t>
    </r>
    <r>
      <rPr>
        <b val="1"/>
        <sz val="10"/>
        <color indexed="8"/>
        <rFont val="Helvetica Neue"/>
      </rPr>
      <t>scalar</t>
    </r>
  </si>
  <si>
    <r>
      <rPr>
        <b val="1"/>
        <sz val="10"/>
        <color indexed="14"/>
        <rFont val="Helvetica Neue"/>
      </rPr>
      <t>terms</t>
    </r>
    <r>
      <rPr>
        <b val="1"/>
        <sz val="10"/>
        <color indexed="14"/>
        <rFont val="Helvetica Neue"/>
      </rPr>
      <t>/</t>
    </r>
    <r>
      <rPr>
        <sz val="10"/>
        <color indexed="17"/>
        <rFont val="Helvetica Neue"/>
      </rPr>
      <t>:type:format</t>
    </r>
  </si>
  <si>
    <r>
      <rPr>
        <sz val="10"/>
        <color indexed="8"/>
        <rFont val="Helvetica Neue"/>
      </rPr>
      <t>k</t>
    </r>
    <r>
      <rPr>
        <sz val="10"/>
        <color indexed="17"/>
        <rFont val="Helvetica Neue"/>
      </rPr>
      <t>TypeFormat</t>
    </r>
    <r>
      <rPr>
        <b val="1"/>
        <sz val="10"/>
        <color indexed="8"/>
        <rFont val="Helvetica Neue"/>
      </rPr>
      <t>Scalar</t>
    </r>
  </si>
  <si>
    <t>Scalar</t>
  </si>
  <si>
    <t>A scalar type.</t>
  </si>
  <si>
    <t>A single value.</t>
  </si>
  <si>
    <r>
      <rPr>
        <b val="1"/>
        <sz val="10"/>
        <color indexed="11"/>
        <rFont val="Helvetica Neue"/>
      </rPr>
      <t>terms/</t>
    </r>
    <r>
      <rPr>
        <sz val="10"/>
        <color indexed="17"/>
        <rFont val="Helvetica Neue"/>
      </rPr>
      <t>:type:format:</t>
    </r>
    <r>
      <rPr>
        <b val="1"/>
        <sz val="10"/>
        <color indexed="8"/>
        <rFont val="Helvetica Neue"/>
      </rPr>
      <t>list</t>
    </r>
  </si>
  <si>
    <r>
      <rPr>
        <sz val="10"/>
        <color indexed="17"/>
        <rFont val="Helvetica Neue"/>
      </rPr>
      <t>:type:format</t>
    </r>
    <r>
      <rPr>
        <sz val="10"/>
        <color indexed="17"/>
        <rFont val="Helvetica Neue"/>
      </rPr>
      <t>:</t>
    </r>
    <r>
      <rPr>
        <b val="1"/>
        <sz val="10"/>
        <color indexed="8"/>
        <rFont val="Helvetica Neue"/>
      </rPr>
      <t>list</t>
    </r>
  </si>
  <si>
    <r>
      <rPr>
        <sz val="10"/>
        <color indexed="8"/>
        <rFont val="Helvetica Neue"/>
      </rPr>
      <t>k</t>
    </r>
    <r>
      <rPr>
        <sz val="10"/>
        <color indexed="17"/>
        <rFont val="Helvetica Neue"/>
      </rPr>
      <t>TypeFormat</t>
    </r>
    <r>
      <rPr>
        <b val="1"/>
        <sz val="10"/>
        <color indexed="8"/>
        <rFont val="Helvetica Neue"/>
      </rPr>
      <t>List</t>
    </r>
  </si>
  <si>
    <t>List</t>
  </si>
  <si>
    <t>List or array.</t>
  </si>
  <si>
    <t>An array of values.</t>
  </si>
  <si>
    <r>
      <rPr>
        <b val="1"/>
        <sz val="10"/>
        <color indexed="11"/>
        <rFont val="Helvetica Neue"/>
      </rPr>
      <t>terms/</t>
    </r>
    <r>
      <rPr>
        <sz val="10"/>
        <color indexed="17"/>
        <rFont val="Helvetica Neue"/>
      </rPr>
      <t>:type:format:</t>
    </r>
    <r>
      <rPr>
        <b val="1"/>
        <sz val="10"/>
        <color indexed="8"/>
        <rFont val="Helvetica Neue"/>
      </rPr>
      <t>set</t>
    </r>
  </si>
  <si>
    <r>
      <rPr>
        <sz val="10"/>
        <color indexed="17"/>
        <rFont val="Helvetica Neue"/>
      </rPr>
      <t>:type:format</t>
    </r>
    <r>
      <rPr>
        <sz val="10"/>
        <color indexed="17"/>
        <rFont val="Helvetica Neue"/>
      </rPr>
      <t>:</t>
    </r>
    <r>
      <rPr>
        <b val="1"/>
        <sz val="10"/>
        <color indexed="8"/>
        <rFont val="Helvetica Neue"/>
      </rPr>
      <t>set</t>
    </r>
  </si>
  <si>
    <r>
      <rPr>
        <sz val="10"/>
        <color indexed="8"/>
        <rFont val="Helvetica Neue"/>
      </rPr>
      <t>k</t>
    </r>
    <r>
      <rPr>
        <sz val="10"/>
        <color indexed="17"/>
        <rFont val="Helvetica Neue"/>
      </rPr>
      <t>TypeFormat</t>
    </r>
    <r>
      <rPr>
        <b val="1"/>
        <sz val="10"/>
        <color indexed="8"/>
        <rFont val="Helvetica Neue"/>
      </rPr>
      <t>Set</t>
    </r>
  </si>
  <si>
    <t>A set of unique elements.</t>
  </si>
  <si>
    <t>An array of unique values.</t>
  </si>
  <si>
    <r>
      <rPr>
        <b val="1"/>
        <sz val="10"/>
        <color indexed="11"/>
        <rFont val="Helvetica Neue"/>
      </rPr>
      <t>terms/</t>
    </r>
    <r>
      <rPr>
        <sz val="10"/>
        <color indexed="17"/>
        <rFont val="Helvetica Neue"/>
      </rPr>
      <t>:type:unit</t>
    </r>
  </si>
  <si>
    <r>
      <rPr>
        <sz val="10"/>
        <color indexed="17"/>
        <rFont val="Helvetica Neue"/>
      </rPr>
      <t>:type:unit</t>
    </r>
  </si>
  <si>
    <r>
      <rPr>
        <sz val="10"/>
        <color indexed="8"/>
        <rFont val="Helvetica Neue"/>
      </rPr>
      <t>k</t>
    </r>
    <r>
      <rPr>
        <sz val="10"/>
        <color indexed="17"/>
        <rFont val="Helvetica Neue"/>
      </rPr>
      <t>TypeUnit</t>
    </r>
  </si>
  <si>
    <t>Data unit</t>
  </si>
  <si>
    <t>Data measurement unit types.</t>
  </si>
  <si>
    <t>This &lt;em&gt;controlled vocabulary&lt;/em&gt; contains the available &lt;em&gt;measurement units&lt;/em&gt;. The list is divided into measurement type categories.</t>
  </si>
  <si>
    <r>
      <rPr>
        <b val="1"/>
        <sz val="10"/>
        <color indexed="11"/>
        <rFont val="Helvetica Neue"/>
      </rPr>
      <t>terms/</t>
    </r>
    <r>
      <rPr>
        <sz val="10"/>
        <color indexed="17"/>
        <rFont val="Helvetica Neue"/>
      </rPr>
      <t>:type:unit:</t>
    </r>
    <r>
      <rPr>
        <b val="1"/>
        <sz val="10"/>
        <color indexed="8"/>
        <rFont val="Helvetica Neue"/>
      </rPr>
      <t>length</t>
    </r>
  </si>
  <si>
    <r>
      <rPr>
        <sz val="10"/>
        <color indexed="17"/>
        <rFont val="Helvetica Neue"/>
      </rPr>
      <t>:type:unit</t>
    </r>
    <r>
      <rPr>
        <sz val="10"/>
        <color indexed="17"/>
        <rFont val="Helvetica Neue"/>
      </rPr>
      <t>:</t>
    </r>
    <r>
      <rPr>
        <b val="1"/>
        <sz val="10"/>
        <color indexed="8"/>
        <rFont val="Helvetica Neue"/>
      </rPr>
      <t>length</t>
    </r>
  </si>
  <si>
    <r>
      <rPr>
        <b val="1"/>
        <sz val="10"/>
        <color indexed="14"/>
        <rFont val="Helvetica Neue"/>
      </rPr>
      <t>terms</t>
    </r>
    <r>
      <rPr>
        <b val="1"/>
        <sz val="10"/>
        <color indexed="14"/>
        <rFont val="Helvetica Neue"/>
      </rPr>
      <t>/</t>
    </r>
    <r>
      <rPr>
        <sz val="10"/>
        <color indexed="17"/>
        <rFont val="Helvetica Neue"/>
      </rPr>
      <t>:type:unit</t>
    </r>
  </si>
  <si>
    <t>length</t>
  </si>
  <si>
    <r>
      <rPr>
        <sz val="10"/>
        <color indexed="8"/>
        <rFont val="Helvetica Neue"/>
      </rPr>
      <t>k</t>
    </r>
    <r>
      <rPr>
        <sz val="10"/>
        <color indexed="17"/>
        <rFont val="Helvetica Neue"/>
      </rPr>
      <t>TypeUnit</t>
    </r>
    <r>
      <rPr>
        <b val="1"/>
        <sz val="10"/>
        <color indexed="8"/>
        <rFont val="Helvetica Neue"/>
      </rPr>
      <t>Length</t>
    </r>
  </si>
  <si>
    <r>
      <rPr>
        <sz val="10"/>
        <color indexed="8"/>
        <rFont val="Helvetica Neue"/>
      </rPr>
      <t>length</t>
    </r>
  </si>
  <si>
    <t>Length</t>
  </si>
  <si>
    <t>Length measurement units.</t>
  </si>
  <si>
    <r>
      <rPr>
        <b val="1"/>
        <sz val="10"/>
        <color indexed="11"/>
        <rFont val="Helvetica Neue"/>
      </rPr>
      <t>terms/</t>
    </r>
    <r>
      <rPr>
        <sz val="10"/>
        <color indexed="17"/>
        <rFont val="Helvetica Neue"/>
      </rPr>
      <t>:type:unit:</t>
    </r>
    <r>
      <rPr>
        <b val="1"/>
        <sz val="10"/>
        <color indexed="8"/>
        <rFont val="Helvetica Neue"/>
      </rPr>
      <t>area</t>
    </r>
  </si>
  <si>
    <r>
      <rPr>
        <sz val="10"/>
        <color indexed="17"/>
        <rFont val="Helvetica Neue"/>
      </rPr>
      <t>:type:unit</t>
    </r>
    <r>
      <rPr>
        <sz val="10"/>
        <color indexed="17"/>
        <rFont val="Helvetica Neue"/>
      </rPr>
      <t>:</t>
    </r>
    <r>
      <rPr>
        <b val="1"/>
        <sz val="10"/>
        <color indexed="8"/>
        <rFont val="Helvetica Neue"/>
      </rPr>
      <t>area</t>
    </r>
  </si>
  <si>
    <t>area</t>
  </si>
  <si>
    <r>
      <rPr>
        <sz val="10"/>
        <color indexed="8"/>
        <rFont val="Helvetica Neue"/>
      </rPr>
      <t>k</t>
    </r>
    <r>
      <rPr>
        <sz val="10"/>
        <color indexed="17"/>
        <rFont val="Helvetica Neue"/>
      </rPr>
      <t>TypeUnit</t>
    </r>
    <r>
      <rPr>
        <b val="1"/>
        <sz val="10"/>
        <color indexed="8"/>
        <rFont val="Helvetica Neue"/>
      </rPr>
      <t>Area</t>
    </r>
  </si>
  <si>
    <r>
      <rPr>
        <sz val="10"/>
        <color indexed="8"/>
        <rFont val="Helvetica Neue"/>
      </rPr>
      <t>area</t>
    </r>
  </si>
  <si>
    <t>Area</t>
  </si>
  <si>
    <t>Area measurement units.</t>
  </si>
  <si>
    <r>
      <rPr>
        <b val="1"/>
        <sz val="10"/>
        <color indexed="11"/>
        <rFont val="Helvetica Neue"/>
      </rPr>
      <t>terms/</t>
    </r>
    <r>
      <rPr>
        <sz val="10"/>
        <color indexed="17"/>
        <rFont val="Helvetica Neue"/>
      </rPr>
      <t>:type:unit:</t>
    </r>
    <r>
      <rPr>
        <b val="1"/>
        <sz val="10"/>
        <color indexed="8"/>
        <rFont val="Helvetica Neue"/>
      </rPr>
      <t>weight</t>
    </r>
  </si>
  <si>
    <r>
      <rPr>
        <sz val="10"/>
        <color indexed="17"/>
        <rFont val="Helvetica Neue"/>
      </rPr>
      <t>:type:unit</t>
    </r>
    <r>
      <rPr>
        <sz val="10"/>
        <color indexed="17"/>
        <rFont val="Helvetica Neue"/>
      </rPr>
      <t>:</t>
    </r>
    <r>
      <rPr>
        <b val="1"/>
        <sz val="10"/>
        <color indexed="8"/>
        <rFont val="Helvetica Neue"/>
      </rPr>
      <t>weight</t>
    </r>
  </si>
  <si>
    <t>weight</t>
  </si>
  <si>
    <r>
      <rPr>
        <sz val="10"/>
        <color indexed="8"/>
        <rFont val="Helvetica Neue"/>
      </rPr>
      <t>k</t>
    </r>
    <r>
      <rPr>
        <sz val="10"/>
        <color indexed="17"/>
        <rFont val="Helvetica Neue"/>
      </rPr>
      <t>TypeUnit</t>
    </r>
    <r>
      <rPr>
        <b val="1"/>
        <sz val="10"/>
        <color indexed="8"/>
        <rFont val="Helvetica Neue"/>
      </rPr>
      <t>Weight</t>
    </r>
  </si>
  <si>
    <r>
      <rPr>
        <sz val="10"/>
        <color indexed="8"/>
        <rFont val="Helvetica Neue"/>
      </rPr>
      <t>weight</t>
    </r>
  </si>
  <si>
    <t>Weight</t>
  </si>
  <si>
    <t>Weight measurement units.</t>
  </si>
  <si>
    <r>
      <rPr>
        <b val="1"/>
        <sz val="10"/>
        <color indexed="11"/>
        <rFont val="Helvetica Neue"/>
      </rPr>
      <t>terms/</t>
    </r>
    <r>
      <rPr>
        <sz val="10"/>
        <color indexed="17"/>
        <rFont val="Helvetica Neue"/>
      </rPr>
      <t>:type:unit:</t>
    </r>
    <r>
      <rPr>
        <b val="1"/>
        <sz val="10"/>
        <color indexed="8"/>
        <rFont val="Helvetica Neue"/>
      </rPr>
      <t>time</t>
    </r>
  </si>
  <si>
    <r>
      <rPr>
        <sz val="10"/>
        <color indexed="17"/>
        <rFont val="Helvetica Neue"/>
      </rPr>
      <t>:type:unit</t>
    </r>
    <r>
      <rPr>
        <sz val="10"/>
        <color indexed="17"/>
        <rFont val="Helvetica Neue"/>
      </rPr>
      <t>:</t>
    </r>
    <r>
      <rPr>
        <b val="1"/>
        <sz val="10"/>
        <color indexed="8"/>
        <rFont val="Helvetica Neue"/>
      </rPr>
      <t>time</t>
    </r>
  </si>
  <si>
    <t>time</t>
  </si>
  <si>
    <r>
      <rPr>
        <sz val="10"/>
        <color indexed="8"/>
        <rFont val="Helvetica Neue"/>
      </rPr>
      <t>k</t>
    </r>
    <r>
      <rPr>
        <sz val="10"/>
        <color indexed="17"/>
        <rFont val="Helvetica Neue"/>
      </rPr>
      <t>TypeUnit</t>
    </r>
    <r>
      <rPr>
        <b val="1"/>
        <sz val="10"/>
        <color indexed="8"/>
        <rFont val="Helvetica Neue"/>
      </rPr>
      <t>Time</t>
    </r>
  </si>
  <si>
    <r>
      <rPr>
        <sz val="10"/>
        <color indexed="8"/>
        <rFont val="Helvetica Neue"/>
      </rPr>
      <t>time</t>
    </r>
  </si>
  <si>
    <t>Time</t>
  </si>
  <si>
    <t>Time measurement units.</t>
  </si>
  <si>
    <r>
      <rPr>
        <b val="1"/>
        <sz val="10"/>
        <color indexed="11"/>
        <rFont val="Helvetica Neue"/>
      </rPr>
      <t>terms/</t>
    </r>
    <r>
      <rPr>
        <sz val="10"/>
        <color indexed="17"/>
        <rFont val="Helvetica Neue"/>
      </rPr>
      <t>:type:unit:</t>
    </r>
    <r>
      <rPr>
        <b val="1"/>
        <sz val="10"/>
        <color indexed="8"/>
        <rFont val="Helvetica Neue"/>
      </rPr>
      <t>age</t>
    </r>
  </si>
  <si>
    <r>
      <rPr>
        <sz val="10"/>
        <color indexed="17"/>
        <rFont val="Helvetica Neue"/>
      </rPr>
      <t>:type:unit</t>
    </r>
    <r>
      <rPr>
        <sz val="10"/>
        <color indexed="17"/>
        <rFont val="Helvetica Neue"/>
      </rPr>
      <t>:</t>
    </r>
    <r>
      <rPr>
        <b val="1"/>
        <sz val="10"/>
        <color indexed="8"/>
        <rFont val="Helvetica Neue"/>
      </rPr>
      <t>age</t>
    </r>
  </si>
  <si>
    <t>age</t>
  </si>
  <si>
    <r>
      <rPr>
        <sz val="10"/>
        <color indexed="8"/>
        <rFont val="Helvetica Neue"/>
      </rPr>
      <t>k</t>
    </r>
    <r>
      <rPr>
        <sz val="10"/>
        <color indexed="17"/>
        <rFont val="Helvetica Neue"/>
      </rPr>
      <t>TypeUnit</t>
    </r>
    <r>
      <rPr>
        <b val="1"/>
        <sz val="10"/>
        <color indexed="8"/>
        <rFont val="Helvetica Neue"/>
      </rPr>
      <t>Age</t>
    </r>
  </si>
  <si>
    <r>
      <rPr>
        <sz val="10"/>
        <color indexed="8"/>
        <rFont val="Helvetica Neue"/>
      </rPr>
      <t>age</t>
    </r>
  </si>
  <si>
    <t>Age</t>
  </si>
  <si>
    <t>Age measurement units.</t>
  </si>
  <si>
    <r>
      <rPr>
        <b val="1"/>
        <sz val="10"/>
        <color indexed="11"/>
        <rFont val="Helvetica Neue"/>
      </rPr>
      <t>terms/</t>
    </r>
    <r>
      <rPr>
        <sz val="10"/>
        <color indexed="8"/>
        <rFont val="Helvetica Neue"/>
      </rPr>
      <t>:</t>
    </r>
    <r>
      <rPr>
        <sz val="10"/>
        <color indexed="16"/>
        <rFont val="Helvetica Neue"/>
      </rPr>
      <t>enum</t>
    </r>
    <r>
      <rPr>
        <sz val="10"/>
        <color indexed="8"/>
        <rFont val="Helvetica Neue"/>
      </rPr>
      <t>:</t>
    </r>
    <r>
      <rPr>
        <b val="1"/>
        <sz val="10"/>
        <color indexed="8"/>
        <rFont val="Helvetica Neue"/>
      </rPr>
      <t>unit</t>
    </r>
  </si>
  <si>
    <r>
      <rPr>
        <sz val="10"/>
        <color indexed="8"/>
        <rFont val="Helvetica Neue"/>
      </rPr>
      <t>:</t>
    </r>
    <r>
      <rPr>
        <sz val="10"/>
        <color indexed="16"/>
        <rFont val="Helvetica Neue"/>
      </rPr>
      <t>enum</t>
    </r>
    <r>
      <rPr>
        <sz val="10"/>
        <color indexed="8"/>
        <rFont val="Helvetica Neue"/>
      </rPr>
      <t>:</t>
    </r>
    <r>
      <rPr>
        <b val="1"/>
        <sz val="10"/>
        <color indexed="8"/>
        <rFont val="Helvetica Neue"/>
      </rPr>
      <t>unit</t>
    </r>
  </si>
  <si>
    <r>
      <rPr>
        <sz val="10"/>
        <color indexed="8"/>
        <rFont val="Helvetica Neue"/>
      </rPr>
      <t>k</t>
    </r>
    <r>
      <rPr>
        <sz val="10"/>
        <color indexed="16"/>
        <rFont val="Helvetica Neue"/>
      </rPr>
      <t>Enum</t>
    </r>
    <r>
      <rPr>
        <b val="1"/>
        <sz val="10"/>
        <color indexed="8"/>
        <rFont val="Helvetica Neue"/>
      </rPr>
      <t>Unit</t>
    </r>
  </si>
  <si>
    <t>Units</t>
  </si>
  <si>
    <t>Measurement units.</t>
  </si>
  <si>
    <r>
      <rPr>
        <b val="1"/>
        <sz val="10"/>
        <color indexed="11"/>
        <rFont val="Helvetica Neue"/>
      </rPr>
      <t>terms/</t>
    </r>
    <r>
      <rPr>
        <sz val="10"/>
        <color indexed="17"/>
        <rFont val="Helvetica Neue"/>
      </rPr>
      <t>:type:unit:</t>
    </r>
    <r>
      <rPr>
        <b val="1"/>
        <sz val="10"/>
        <color indexed="8"/>
        <rFont val="Helvetica Neue"/>
      </rPr>
      <t>length</t>
    </r>
    <r>
      <rPr>
        <sz val="10"/>
        <color indexed="17"/>
        <rFont val="Helvetica Neue"/>
      </rPr>
      <t>:</t>
    </r>
    <r>
      <rPr>
        <b val="1"/>
        <sz val="10"/>
        <color indexed="8"/>
        <rFont val="Helvetica Neue"/>
      </rPr>
      <t>km</t>
    </r>
  </si>
  <si>
    <r>
      <rPr>
        <sz val="10"/>
        <color indexed="17"/>
        <rFont val="Helvetica Neue"/>
      </rPr>
      <t>:type:unit</t>
    </r>
    <r>
      <rPr>
        <sz val="10"/>
        <color indexed="17"/>
        <rFont val="Helvetica Neue"/>
      </rPr>
      <t>:</t>
    </r>
    <r>
      <rPr>
        <b val="1"/>
        <sz val="10"/>
        <color indexed="8"/>
        <rFont val="Helvetica Neue"/>
      </rPr>
      <t>length</t>
    </r>
    <r>
      <rPr>
        <sz val="10"/>
        <color indexed="17"/>
        <rFont val="Helvetica Neue"/>
      </rPr>
      <t>:</t>
    </r>
    <r>
      <rPr>
        <b val="1"/>
        <sz val="10"/>
        <color indexed="8"/>
        <rFont val="Helvetica Neue"/>
      </rPr>
      <t>km</t>
    </r>
  </si>
  <si>
    <r>
      <rPr>
        <b val="1"/>
        <sz val="10"/>
        <color indexed="14"/>
        <rFont val="Helvetica Neue"/>
      </rPr>
      <t>terms</t>
    </r>
    <r>
      <rPr>
        <b val="1"/>
        <sz val="10"/>
        <color indexed="14"/>
        <rFont val="Helvetica Neue"/>
      </rPr>
      <t>/</t>
    </r>
    <r>
      <rPr>
        <sz val="10"/>
        <color indexed="17"/>
        <rFont val="Helvetica Neue"/>
      </rPr>
      <t>:type:unit:</t>
    </r>
    <r>
      <rPr>
        <b val="1"/>
        <sz val="10"/>
        <color indexed="8"/>
        <rFont val="Helvetica Neue"/>
      </rPr>
      <t>length</t>
    </r>
  </si>
  <si>
    <t>km</t>
  </si>
  <si>
    <r>
      <rPr>
        <sz val="10"/>
        <color indexed="8"/>
        <rFont val="Helvetica Neue"/>
      </rPr>
      <t>k</t>
    </r>
    <r>
      <rPr>
        <sz val="10"/>
        <color indexed="17"/>
        <rFont val="Helvetica Neue"/>
      </rPr>
      <t>TypeUnit</t>
    </r>
    <r>
      <rPr>
        <b val="1"/>
        <sz val="10"/>
        <color indexed="8"/>
        <rFont val="Helvetica Neue"/>
      </rPr>
      <t>LengthKm</t>
    </r>
  </si>
  <si>
    <t>km.</t>
  </si>
  <si>
    <r>
      <rPr>
        <sz val="10"/>
        <color indexed="8"/>
        <rFont val="Helvetica Neue"/>
      </rPr>
      <t>km</t>
    </r>
  </si>
  <si>
    <t>kilometer</t>
  </si>
  <si>
    <t>Kilometer</t>
  </si>
  <si>
    <r>
      <rPr>
        <b val="1"/>
        <sz val="10"/>
        <color indexed="11"/>
        <rFont val="Helvetica Neue"/>
      </rPr>
      <t>terms/</t>
    </r>
    <r>
      <rPr>
        <sz val="10"/>
        <color indexed="17"/>
        <rFont val="Helvetica Neue"/>
      </rPr>
      <t>:type:unit:</t>
    </r>
    <r>
      <rPr>
        <b val="1"/>
        <sz val="10"/>
        <color indexed="8"/>
        <rFont val="Helvetica Neue"/>
      </rPr>
      <t>length</t>
    </r>
    <r>
      <rPr>
        <sz val="10"/>
        <color indexed="17"/>
        <rFont val="Helvetica Neue"/>
      </rPr>
      <t>:</t>
    </r>
    <r>
      <rPr>
        <b val="1"/>
        <sz val="10"/>
        <color indexed="8"/>
        <rFont val="Helvetica Neue"/>
      </rPr>
      <t>m</t>
    </r>
  </si>
  <si>
    <r>
      <rPr>
        <sz val="10"/>
        <color indexed="17"/>
        <rFont val="Helvetica Neue"/>
      </rPr>
      <t>:type:unit</t>
    </r>
    <r>
      <rPr>
        <sz val="10"/>
        <color indexed="17"/>
        <rFont val="Helvetica Neue"/>
      </rPr>
      <t>:</t>
    </r>
    <r>
      <rPr>
        <b val="1"/>
        <sz val="10"/>
        <color indexed="8"/>
        <rFont val="Helvetica Neue"/>
      </rPr>
      <t>length</t>
    </r>
    <r>
      <rPr>
        <sz val="10"/>
        <color indexed="17"/>
        <rFont val="Helvetica Neue"/>
      </rPr>
      <t>:</t>
    </r>
    <r>
      <rPr>
        <b val="1"/>
        <sz val="10"/>
        <color indexed="8"/>
        <rFont val="Helvetica Neue"/>
      </rPr>
      <t>m</t>
    </r>
  </si>
  <si>
    <t>m</t>
  </si>
  <si>
    <r>
      <rPr>
        <sz val="10"/>
        <color indexed="8"/>
        <rFont val="Helvetica Neue"/>
      </rPr>
      <t>k</t>
    </r>
    <r>
      <rPr>
        <sz val="10"/>
        <color indexed="17"/>
        <rFont val="Helvetica Neue"/>
      </rPr>
      <t>TypeUnit</t>
    </r>
    <r>
      <rPr>
        <b val="1"/>
        <sz val="10"/>
        <color indexed="8"/>
        <rFont val="Helvetica Neue"/>
      </rPr>
      <t>LengthM</t>
    </r>
  </si>
  <si>
    <t>m.</t>
  </si>
  <si>
    <r>
      <rPr>
        <sz val="10"/>
        <color indexed="8"/>
        <rFont val="Helvetica Neue"/>
      </rPr>
      <t>m</t>
    </r>
  </si>
  <si>
    <t>meter</t>
  </si>
  <si>
    <t>Metre</t>
  </si>
  <si>
    <r>
      <rPr>
        <b val="1"/>
        <sz val="10"/>
        <color indexed="11"/>
        <rFont val="Helvetica Neue"/>
      </rPr>
      <t>terms/</t>
    </r>
    <r>
      <rPr>
        <sz val="10"/>
        <color indexed="17"/>
        <rFont val="Helvetica Neue"/>
      </rPr>
      <t>:type:unit:</t>
    </r>
    <r>
      <rPr>
        <b val="1"/>
        <sz val="10"/>
        <color indexed="8"/>
        <rFont val="Helvetica Neue"/>
      </rPr>
      <t>length</t>
    </r>
    <r>
      <rPr>
        <sz val="10"/>
        <color indexed="17"/>
        <rFont val="Helvetica Neue"/>
      </rPr>
      <t>:</t>
    </r>
    <r>
      <rPr>
        <b val="1"/>
        <sz val="10"/>
        <color indexed="8"/>
        <rFont val="Helvetica Neue"/>
      </rPr>
      <t>cm</t>
    </r>
  </si>
  <si>
    <r>
      <rPr>
        <sz val="10"/>
        <color indexed="17"/>
        <rFont val="Helvetica Neue"/>
      </rPr>
      <t>:type:unit</t>
    </r>
    <r>
      <rPr>
        <sz val="10"/>
        <color indexed="17"/>
        <rFont val="Helvetica Neue"/>
      </rPr>
      <t>:</t>
    </r>
    <r>
      <rPr>
        <b val="1"/>
        <sz val="10"/>
        <color indexed="8"/>
        <rFont val="Helvetica Neue"/>
      </rPr>
      <t>length</t>
    </r>
    <r>
      <rPr>
        <sz val="10"/>
        <color indexed="17"/>
        <rFont val="Helvetica Neue"/>
      </rPr>
      <t>:</t>
    </r>
    <r>
      <rPr>
        <b val="1"/>
        <sz val="10"/>
        <color indexed="8"/>
        <rFont val="Helvetica Neue"/>
      </rPr>
      <t>cm</t>
    </r>
  </si>
  <si>
    <t>cm</t>
  </si>
  <si>
    <r>
      <rPr>
        <sz val="10"/>
        <color indexed="8"/>
        <rFont val="Helvetica Neue"/>
      </rPr>
      <t>k</t>
    </r>
    <r>
      <rPr>
        <sz val="10"/>
        <color indexed="17"/>
        <rFont val="Helvetica Neue"/>
      </rPr>
      <t>TypeUnit</t>
    </r>
    <r>
      <rPr>
        <b val="1"/>
        <sz val="10"/>
        <color indexed="8"/>
        <rFont val="Helvetica Neue"/>
      </rPr>
      <t>LengthCm</t>
    </r>
  </si>
  <si>
    <t>cm.</t>
  </si>
  <si>
    <r>
      <rPr>
        <sz val="10"/>
        <color indexed="8"/>
        <rFont val="Helvetica Neue"/>
      </rPr>
      <t>cm</t>
    </r>
  </si>
  <si>
    <t>centimeter</t>
  </si>
  <si>
    <t>Centimetre</t>
  </si>
  <si>
    <r>
      <rPr>
        <b val="1"/>
        <sz val="10"/>
        <color indexed="11"/>
        <rFont val="Helvetica Neue"/>
      </rPr>
      <t>terms/</t>
    </r>
    <r>
      <rPr>
        <sz val="10"/>
        <color indexed="17"/>
        <rFont val="Helvetica Neue"/>
      </rPr>
      <t>:type:unit:</t>
    </r>
    <r>
      <rPr>
        <b val="1"/>
        <sz val="10"/>
        <color indexed="8"/>
        <rFont val="Helvetica Neue"/>
      </rPr>
      <t>length</t>
    </r>
    <r>
      <rPr>
        <sz val="10"/>
        <color indexed="17"/>
        <rFont val="Helvetica Neue"/>
      </rPr>
      <t>:</t>
    </r>
    <r>
      <rPr>
        <b val="1"/>
        <sz val="10"/>
        <color indexed="8"/>
        <rFont val="Helvetica Neue"/>
      </rPr>
      <t>mm</t>
    </r>
  </si>
  <si>
    <r>
      <rPr>
        <sz val="10"/>
        <color indexed="17"/>
        <rFont val="Helvetica Neue"/>
      </rPr>
      <t>:type:unit</t>
    </r>
    <r>
      <rPr>
        <sz val="10"/>
        <color indexed="17"/>
        <rFont val="Helvetica Neue"/>
      </rPr>
      <t>:</t>
    </r>
    <r>
      <rPr>
        <b val="1"/>
        <sz val="10"/>
        <color indexed="8"/>
        <rFont val="Helvetica Neue"/>
      </rPr>
      <t>length</t>
    </r>
    <r>
      <rPr>
        <sz val="10"/>
        <color indexed="17"/>
        <rFont val="Helvetica Neue"/>
      </rPr>
      <t>:</t>
    </r>
    <r>
      <rPr>
        <b val="1"/>
        <sz val="10"/>
        <color indexed="8"/>
        <rFont val="Helvetica Neue"/>
      </rPr>
      <t>mm</t>
    </r>
  </si>
  <si>
    <t>mm</t>
  </si>
  <si>
    <r>
      <rPr>
        <sz val="10"/>
        <color indexed="8"/>
        <rFont val="Helvetica Neue"/>
      </rPr>
      <t>k</t>
    </r>
    <r>
      <rPr>
        <sz val="10"/>
        <color indexed="17"/>
        <rFont val="Helvetica Neue"/>
      </rPr>
      <t>TypeUnit</t>
    </r>
    <r>
      <rPr>
        <b val="1"/>
        <sz val="10"/>
        <color indexed="8"/>
        <rFont val="Helvetica Neue"/>
      </rPr>
      <t>LengthMm</t>
    </r>
  </si>
  <si>
    <t>mm.</t>
  </si>
  <si>
    <r>
      <rPr>
        <sz val="10"/>
        <color indexed="8"/>
        <rFont val="Helvetica Neue"/>
      </rPr>
      <t>mm</t>
    </r>
  </si>
  <si>
    <t>millimeter</t>
  </si>
  <si>
    <t>Millimeter</t>
  </si>
  <si>
    <r>
      <rPr>
        <b val="1"/>
        <sz val="10"/>
        <color indexed="11"/>
        <rFont val="Helvetica Neue"/>
      </rPr>
      <t>terms/</t>
    </r>
    <r>
      <rPr>
        <sz val="10"/>
        <color indexed="17"/>
        <rFont val="Helvetica Neue"/>
      </rPr>
      <t>:type:unit:</t>
    </r>
    <r>
      <rPr>
        <b val="1"/>
        <sz val="10"/>
        <color indexed="8"/>
        <rFont val="Helvetica Neue"/>
      </rPr>
      <t>area</t>
    </r>
    <r>
      <rPr>
        <sz val="10"/>
        <color indexed="17"/>
        <rFont val="Helvetica Neue"/>
      </rPr>
      <t>:</t>
    </r>
    <r>
      <rPr>
        <b val="1"/>
        <sz val="10"/>
        <color indexed="8"/>
        <rFont val="Helvetica Neue"/>
      </rPr>
      <t>km</t>
    </r>
  </si>
  <si>
    <r>
      <rPr>
        <sz val="10"/>
        <color indexed="17"/>
        <rFont val="Helvetica Neue"/>
      </rPr>
      <t>:type:unit</t>
    </r>
    <r>
      <rPr>
        <sz val="10"/>
        <color indexed="17"/>
        <rFont val="Helvetica Neue"/>
      </rPr>
      <t>:</t>
    </r>
    <r>
      <rPr>
        <b val="1"/>
        <sz val="10"/>
        <color indexed="8"/>
        <rFont val="Helvetica Neue"/>
      </rPr>
      <t>area</t>
    </r>
    <r>
      <rPr>
        <sz val="10"/>
        <color indexed="17"/>
        <rFont val="Helvetica Neue"/>
      </rPr>
      <t>:</t>
    </r>
    <r>
      <rPr>
        <b val="1"/>
        <sz val="10"/>
        <color indexed="8"/>
        <rFont val="Helvetica Neue"/>
      </rPr>
      <t>km</t>
    </r>
  </si>
  <si>
    <r>
      <rPr>
        <b val="1"/>
        <sz val="10"/>
        <color indexed="14"/>
        <rFont val="Helvetica Neue"/>
      </rPr>
      <t>terms</t>
    </r>
    <r>
      <rPr>
        <b val="1"/>
        <sz val="10"/>
        <color indexed="14"/>
        <rFont val="Helvetica Neue"/>
      </rPr>
      <t>/</t>
    </r>
    <r>
      <rPr>
        <sz val="10"/>
        <color indexed="17"/>
        <rFont val="Helvetica Neue"/>
      </rPr>
      <t>:type:unit:</t>
    </r>
    <r>
      <rPr>
        <b val="1"/>
        <sz val="10"/>
        <color indexed="8"/>
        <rFont val="Helvetica Neue"/>
      </rPr>
      <t>area</t>
    </r>
  </si>
  <si>
    <r>
      <rPr>
        <sz val="10"/>
        <color indexed="8"/>
        <rFont val="Helvetica Neue"/>
      </rPr>
      <t>k</t>
    </r>
    <r>
      <rPr>
        <sz val="10"/>
        <color indexed="17"/>
        <rFont val="Helvetica Neue"/>
      </rPr>
      <t>TypeUnit</t>
    </r>
    <r>
      <rPr>
        <b val="1"/>
        <sz val="10"/>
        <color indexed="8"/>
        <rFont val="Helvetica Neue"/>
      </rPr>
      <t>AreaKm</t>
    </r>
  </si>
  <si>
    <t>km2.</t>
  </si>
  <si>
    <t>Square kilometer</t>
  </si>
  <si>
    <r>
      <rPr>
        <b val="1"/>
        <sz val="10"/>
        <color indexed="11"/>
        <rFont val="Helvetica Neue"/>
      </rPr>
      <t>terms/</t>
    </r>
    <r>
      <rPr>
        <sz val="10"/>
        <color indexed="17"/>
        <rFont val="Helvetica Neue"/>
      </rPr>
      <t>:type:unit:</t>
    </r>
    <r>
      <rPr>
        <b val="1"/>
        <sz val="10"/>
        <color indexed="8"/>
        <rFont val="Helvetica Neue"/>
      </rPr>
      <t>area</t>
    </r>
    <r>
      <rPr>
        <sz val="10"/>
        <color indexed="17"/>
        <rFont val="Helvetica Neue"/>
      </rPr>
      <t>:</t>
    </r>
    <r>
      <rPr>
        <b val="1"/>
        <sz val="10"/>
        <color indexed="8"/>
        <rFont val="Helvetica Neue"/>
      </rPr>
      <t>m</t>
    </r>
  </si>
  <si>
    <r>
      <rPr>
        <sz val="10"/>
        <color indexed="17"/>
        <rFont val="Helvetica Neue"/>
      </rPr>
      <t>:type:unit</t>
    </r>
    <r>
      <rPr>
        <sz val="10"/>
        <color indexed="17"/>
        <rFont val="Helvetica Neue"/>
      </rPr>
      <t>:</t>
    </r>
    <r>
      <rPr>
        <b val="1"/>
        <sz val="10"/>
        <color indexed="8"/>
        <rFont val="Helvetica Neue"/>
      </rPr>
      <t>area</t>
    </r>
    <r>
      <rPr>
        <sz val="10"/>
        <color indexed="17"/>
        <rFont val="Helvetica Neue"/>
      </rPr>
      <t>:</t>
    </r>
    <r>
      <rPr>
        <b val="1"/>
        <sz val="10"/>
        <color indexed="8"/>
        <rFont val="Helvetica Neue"/>
      </rPr>
      <t>m</t>
    </r>
  </si>
  <si>
    <r>
      <rPr>
        <sz val="10"/>
        <color indexed="8"/>
        <rFont val="Helvetica Neue"/>
      </rPr>
      <t>k</t>
    </r>
    <r>
      <rPr>
        <sz val="10"/>
        <color indexed="17"/>
        <rFont val="Helvetica Neue"/>
      </rPr>
      <t>TypeUnit</t>
    </r>
    <r>
      <rPr>
        <b val="1"/>
        <sz val="10"/>
        <color indexed="8"/>
        <rFont val="Helvetica Neue"/>
      </rPr>
      <t>AreaM</t>
    </r>
  </si>
  <si>
    <t>m2.</t>
  </si>
  <si>
    <t>Square metre</t>
  </si>
  <si>
    <r>
      <rPr>
        <b val="1"/>
        <sz val="10"/>
        <color indexed="11"/>
        <rFont val="Helvetica Neue"/>
      </rPr>
      <t>terms/</t>
    </r>
    <r>
      <rPr>
        <sz val="10"/>
        <color indexed="17"/>
        <rFont val="Helvetica Neue"/>
      </rPr>
      <t>:type:unit:</t>
    </r>
    <r>
      <rPr>
        <b val="1"/>
        <sz val="10"/>
        <color indexed="8"/>
        <rFont val="Helvetica Neue"/>
      </rPr>
      <t>area</t>
    </r>
    <r>
      <rPr>
        <sz val="10"/>
        <color indexed="17"/>
        <rFont val="Helvetica Neue"/>
      </rPr>
      <t>:</t>
    </r>
    <r>
      <rPr>
        <b val="1"/>
        <sz val="10"/>
        <color indexed="8"/>
        <rFont val="Helvetica Neue"/>
      </rPr>
      <t>cm</t>
    </r>
  </si>
  <si>
    <r>
      <rPr>
        <sz val="10"/>
        <color indexed="17"/>
        <rFont val="Helvetica Neue"/>
      </rPr>
      <t>:type:unit</t>
    </r>
    <r>
      <rPr>
        <sz val="10"/>
        <color indexed="17"/>
        <rFont val="Helvetica Neue"/>
      </rPr>
      <t>:</t>
    </r>
    <r>
      <rPr>
        <b val="1"/>
        <sz val="10"/>
        <color indexed="8"/>
        <rFont val="Helvetica Neue"/>
      </rPr>
      <t>area</t>
    </r>
    <r>
      <rPr>
        <sz val="10"/>
        <color indexed="17"/>
        <rFont val="Helvetica Neue"/>
      </rPr>
      <t>:</t>
    </r>
    <r>
      <rPr>
        <b val="1"/>
        <sz val="10"/>
        <color indexed="8"/>
        <rFont val="Helvetica Neue"/>
      </rPr>
      <t>cm</t>
    </r>
  </si>
  <si>
    <r>
      <rPr>
        <sz val="10"/>
        <color indexed="8"/>
        <rFont val="Helvetica Neue"/>
      </rPr>
      <t>k</t>
    </r>
    <r>
      <rPr>
        <sz val="10"/>
        <color indexed="17"/>
        <rFont val="Helvetica Neue"/>
      </rPr>
      <t>TypeUnit</t>
    </r>
    <r>
      <rPr>
        <b val="1"/>
        <sz val="10"/>
        <color indexed="8"/>
        <rFont val="Helvetica Neue"/>
      </rPr>
      <t>AreaCm</t>
    </r>
  </si>
  <si>
    <t>cm2.</t>
  </si>
  <si>
    <t>Square centimetre</t>
  </si>
  <si>
    <r>
      <rPr>
        <b val="1"/>
        <sz val="10"/>
        <color indexed="11"/>
        <rFont val="Helvetica Neue"/>
      </rPr>
      <t>terms/</t>
    </r>
    <r>
      <rPr>
        <sz val="10"/>
        <color indexed="17"/>
        <rFont val="Helvetica Neue"/>
      </rPr>
      <t>:type:unit:</t>
    </r>
    <r>
      <rPr>
        <b val="1"/>
        <sz val="10"/>
        <color indexed="8"/>
        <rFont val="Helvetica Neue"/>
      </rPr>
      <t>area</t>
    </r>
    <r>
      <rPr>
        <sz val="10"/>
        <color indexed="17"/>
        <rFont val="Helvetica Neue"/>
      </rPr>
      <t>:</t>
    </r>
    <r>
      <rPr>
        <b val="1"/>
        <sz val="10"/>
        <color indexed="8"/>
        <rFont val="Helvetica Neue"/>
      </rPr>
      <t>mm</t>
    </r>
  </si>
  <si>
    <r>
      <rPr>
        <sz val="10"/>
        <color indexed="17"/>
        <rFont val="Helvetica Neue"/>
      </rPr>
      <t>:type:unit</t>
    </r>
    <r>
      <rPr>
        <sz val="10"/>
        <color indexed="17"/>
        <rFont val="Helvetica Neue"/>
      </rPr>
      <t>:</t>
    </r>
    <r>
      <rPr>
        <b val="1"/>
        <sz val="10"/>
        <color indexed="8"/>
        <rFont val="Helvetica Neue"/>
      </rPr>
      <t>area</t>
    </r>
    <r>
      <rPr>
        <sz val="10"/>
        <color indexed="17"/>
        <rFont val="Helvetica Neue"/>
      </rPr>
      <t>:</t>
    </r>
    <r>
      <rPr>
        <b val="1"/>
        <sz val="10"/>
        <color indexed="8"/>
        <rFont val="Helvetica Neue"/>
      </rPr>
      <t>mm</t>
    </r>
  </si>
  <si>
    <r>
      <rPr>
        <sz val="10"/>
        <color indexed="8"/>
        <rFont val="Helvetica Neue"/>
      </rPr>
      <t>k</t>
    </r>
    <r>
      <rPr>
        <sz val="10"/>
        <color indexed="17"/>
        <rFont val="Helvetica Neue"/>
      </rPr>
      <t>TypeUnit</t>
    </r>
    <r>
      <rPr>
        <b val="1"/>
        <sz val="10"/>
        <color indexed="8"/>
        <rFont val="Helvetica Neue"/>
      </rPr>
      <t>AreaMm</t>
    </r>
  </si>
  <si>
    <t>mm2.</t>
  </si>
  <si>
    <t>Square millimeter</t>
  </si>
  <si>
    <r>
      <rPr>
        <b val="1"/>
        <sz val="10"/>
        <color indexed="11"/>
        <rFont val="Helvetica Neue"/>
      </rPr>
      <t>terms/</t>
    </r>
    <r>
      <rPr>
        <sz val="10"/>
        <color indexed="17"/>
        <rFont val="Helvetica Neue"/>
      </rPr>
      <t>:type:unit:</t>
    </r>
    <r>
      <rPr>
        <b val="1"/>
        <sz val="10"/>
        <color indexed="8"/>
        <rFont val="Helvetica Neue"/>
      </rPr>
      <t>weight</t>
    </r>
    <r>
      <rPr>
        <sz val="10"/>
        <color indexed="17"/>
        <rFont val="Helvetica Neue"/>
      </rPr>
      <t>:</t>
    </r>
    <r>
      <rPr>
        <b val="1"/>
        <sz val="10"/>
        <color indexed="8"/>
        <rFont val="Helvetica Neue"/>
      </rPr>
      <t>kg</t>
    </r>
  </si>
  <si>
    <r>
      <rPr>
        <sz val="10"/>
        <color indexed="17"/>
        <rFont val="Helvetica Neue"/>
      </rPr>
      <t>:type:unit</t>
    </r>
    <r>
      <rPr>
        <sz val="10"/>
        <color indexed="17"/>
        <rFont val="Helvetica Neue"/>
      </rPr>
      <t>:</t>
    </r>
    <r>
      <rPr>
        <b val="1"/>
        <sz val="10"/>
        <color indexed="8"/>
        <rFont val="Helvetica Neue"/>
      </rPr>
      <t>weight</t>
    </r>
    <r>
      <rPr>
        <sz val="10"/>
        <color indexed="17"/>
        <rFont val="Helvetica Neue"/>
      </rPr>
      <t>:</t>
    </r>
    <r>
      <rPr>
        <b val="1"/>
        <sz val="10"/>
        <color indexed="8"/>
        <rFont val="Helvetica Neue"/>
      </rPr>
      <t>kg</t>
    </r>
  </si>
  <si>
    <r>
      <rPr>
        <b val="1"/>
        <sz val="10"/>
        <color indexed="14"/>
        <rFont val="Helvetica Neue"/>
      </rPr>
      <t>terms</t>
    </r>
    <r>
      <rPr>
        <b val="1"/>
        <sz val="10"/>
        <color indexed="14"/>
        <rFont val="Helvetica Neue"/>
      </rPr>
      <t>/</t>
    </r>
    <r>
      <rPr>
        <sz val="10"/>
        <color indexed="17"/>
        <rFont val="Helvetica Neue"/>
      </rPr>
      <t>:type:unit:</t>
    </r>
    <r>
      <rPr>
        <b val="1"/>
        <sz val="10"/>
        <color indexed="8"/>
        <rFont val="Helvetica Neue"/>
      </rPr>
      <t>weight</t>
    </r>
  </si>
  <si>
    <t>kg</t>
  </si>
  <si>
    <r>
      <rPr>
        <sz val="10"/>
        <color indexed="8"/>
        <rFont val="Helvetica Neue"/>
      </rPr>
      <t>k</t>
    </r>
    <r>
      <rPr>
        <sz val="10"/>
        <color indexed="17"/>
        <rFont val="Helvetica Neue"/>
      </rPr>
      <t>TypeUnit</t>
    </r>
    <r>
      <rPr>
        <b val="1"/>
        <sz val="10"/>
        <color indexed="8"/>
        <rFont val="Helvetica Neue"/>
      </rPr>
      <t>WeightKg</t>
    </r>
  </si>
  <si>
    <t>kg.</t>
  </si>
  <si>
    <r>
      <rPr>
        <sz val="10"/>
        <color indexed="8"/>
        <rFont val="Helvetica Neue"/>
      </rPr>
      <t>kg</t>
    </r>
  </si>
  <si>
    <t>kilogram</t>
  </si>
  <si>
    <t>Kilogram</t>
  </si>
  <si>
    <r>
      <rPr>
        <b val="1"/>
        <sz val="10"/>
        <color indexed="11"/>
        <rFont val="Helvetica Neue"/>
      </rPr>
      <t>terms/</t>
    </r>
    <r>
      <rPr>
        <sz val="10"/>
        <color indexed="17"/>
        <rFont val="Helvetica Neue"/>
      </rPr>
      <t>:type:unit:</t>
    </r>
    <r>
      <rPr>
        <b val="1"/>
        <sz val="10"/>
        <color indexed="8"/>
        <rFont val="Helvetica Neue"/>
      </rPr>
      <t>weight</t>
    </r>
    <r>
      <rPr>
        <sz val="10"/>
        <color indexed="17"/>
        <rFont val="Helvetica Neue"/>
      </rPr>
      <t>:</t>
    </r>
    <r>
      <rPr>
        <b val="1"/>
        <sz val="10"/>
        <color indexed="8"/>
        <rFont val="Helvetica Neue"/>
      </rPr>
      <t>g</t>
    </r>
  </si>
  <si>
    <r>
      <rPr>
        <sz val="10"/>
        <color indexed="17"/>
        <rFont val="Helvetica Neue"/>
      </rPr>
      <t>:type:unit</t>
    </r>
    <r>
      <rPr>
        <sz val="10"/>
        <color indexed="17"/>
        <rFont val="Helvetica Neue"/>
      </rPr>
      <t>:</t>
    </r>
    <r>
      <rPr>
        <b val="1"/>
        <sz val="10"/>
        <color indexed="8"/>
        <rFont val="Helvetica Neue"/>
      </rPr>
      <t>weight</t>
    </r>
    <r>
      <rPr>
        <sz val="10"/>
        <color indexed="17"/>
        <rFont val="Helvetica Neue"/>
      </rPr>
      <t>:</t>
    </r>
    <r>
      <rPr>
        <b val="1"/>
        <sz val="10"/>
        <color indexed="8"/>
        <rFont val="Helvetica Neue"/>
      </rPr>
      <t>g</t>
    </r>
  </si>
  <si>
    <t>g</t>
  </si>
  <si>
    <r>
      <rPr>
        <sz val="10"/>
        <color indexed="8"/>
        <rFont val="Helvetica Neue"/>
      </rPr>
      <t>k</t>
    </r>
    <r>
      <rPr>
        <sz val="10"/>
        <color indexed="17"/>
        <rFont val="Helvetica Neue"/>
      </rPr>
      <t>TypeUnit</t>
    </r>
    <r>
      <rPr>
        <b val="1"/>
        <sz val="10"/>
        <color indexed="8"/>
        <rFont val="Helvetica Neue"/>
      </rPr>
      <t>WeightG</t>
    </r>
  </si>
  <si>
    <t>g.</t>
  </si>
  <si>
    <r>
      <rPr>
        <sz val="10"/>
        <color indexed="8"/>
        <rFont val="Helvetica Neue"/>
      </rPr>
      <t>g</t>
    </r>
  </si>
  <si>
    <t>gram</t>
  </si>
  <si>
    <t>Gram</t>
  </si>
  <si>
    <r>
      <rPr>
        <b val="1"/>
        <sz val="10"/>
        <color indexed="11"/>
        <rFont val="Helvetica Neue"/>
      </rPr>
      <t>terms/</t>
    </r>
    <r>
      <rPr>
        <sz val="10"/>
        <color indexed="17"/>
        <rFont val="Helvetica Neue"/>
      </rPr>
      <t>:type:unit:</t>
    </r>
    <r>
      <rPr>
        <b val="1"/>
        <sz val="10"/>
        <color indexed="8"/>
        <rFont val="Helvetica Neue"/>
      </rPr>
      <t>weight</t>
    </r>
    <r>
      <rPr>
        <sz val="10"/>
        <color indexed="17"/>
        <rFont val="Helvetica Neue"/>
      </rPr>
      <t>:</t>
    </r>
    <r>
      <rPr>
        <b val="1"/>
        <sz val="10"/>
        <color indexed="8"/>
        <rFont val="Helvetica Neue"/>
      </rPr>
      <t>cg</t>
    </r>
  </si>
  <si>
    <r>
      <rPr>
        <sz val="10"/>
        <color indexed="17"/>
        <rFont val="Helvetica Neue"/>
      </rPr>
      <t>:type:unit</t>
    </r>
    <r>
      <rPr>
        <sz val="10"/>
        <color indexed="17"/>
        <rFont val="Helvetica Neue"/>
      </rPr>
      <t>:</t>
    </r>
    <r>
      <rPr>
        <b val="1"/>
        <sz val="10"/>
        <color indexed="8"/>
        <rFont val="Helvetica Neue"/>
      </rPr>
      <t>weight</t>
    </r>
    <r>
      <rPr>
        <sz val="10"/>
        <color indexed="17"/>
        <rFont val="Helvetica Neue"/>
      </rPr>
      <t>:</t>
    </r>
    <r>
      <rPr>
        <b val="1"/>
        <sz val="10"/>
        <color indexed="8"/>
        <rFont val="Helvetica Neue"/>
      </rPr>
      <t>cg</t>
    </r>
  </si>
  <si>
    <t>cg</t>
  </si>
  <si>
    <r>
      <rPr>
        <sz val="10"/>
        <color indexed="8"/>
        <rFont val="Helvetica Neue"/>
      </rPr>
      <t>k</t>
    </r>
    <r>
      <rPr>
        <sz val="10"/>
        <color indexed="17"/>
        <rFont val="Helvetica Neue"/>
      </rPr>
      <t>TypeUnit</t>
    </r>
    <r>
      <rPr>
        <b val="1"/>
        <sz val="10"/>
        <color indexed="8"/>
        <rFont val="Helvetica Neue"/>
      </rPr>
      <t>WeightCg</t>
    </r>
  </si>
  <si>
    <t>cg.</t>
  </si>
  <si>
    <r>
      <rPr>
        <sz val="10"/>
        <color indexed="8"/>
        <rFont val="Helvetica Neue"/>
      </rPr>
      <t>cg</t>
    </r>
  </si>
  <si>
    <t>centigram</t>
  </si>
  <si>
    <t>Centigram</t>
  </si>
  <si>
    <r>
      <rPr>
        <b val="1"/>
        <sz val="10"/>
        <color indexed="11"/>
        <rFont val="Helvetica Neue"/>
      </rPr>
      <t>terms/</t>
    </r>
    <r>
      <rPr>
        <sz val="10"/>
        <color indexed="17"/>
        <rFont val="Helvetica Neue"/>
      </rPr>
      <t>:type:unit:</t>
    </r>
    <r>
      <rPr>
        <b val="1"/>
        <sz val="10"/>
        <color indexed="8"/>
        <rFont val="Helvetica Neue"/>
      </rPr>
      <t>weight</t>
    </r>
    <r>
      <rPr>
        <sz val="10"/>
        <color indexed="17"/>
        <rFont val="Helvetica Neue"/>
      </rPr>
      <t>:</t>
    </r>
    <r>
      <rPr>
        <b val="1"/>
        <sz val="10"/>
        <color indexed="8"/>
        <rFont val="Helvetica Neue"/>
      </rPr>
      <t>mg</t>
    </r>
  </si>
  <si>
    <r>
      <rPr>
        <sz val="10"/>
        <color indexed="17"/>
        <rFont val="Helvetica Neue"/>
      </rPr>
      <t>:type:unit</t>
    </r>
    <r>
      <rPr>
        <sz val="10"/>
        <color indexed="17"/>
        <rFont val="Helvetica Neue"/>
      </rPr>
      <t>:</t>
    </r>
    <r>
      <rPr>
        <b val="1"/>
        <sz val="10"/>
        <color indexed="8"/>
        <rFont val="Helvetica Neue"/>
      </rPr>
      <t>weight</t>
    </r>
    <r>
      <rPr>
        <sz val="10"/>
        <color indexed="17"/>
        <rFont val="Helvetica Neue"/>
      </rPr>
      <t>:</t>
    </r>
    <r>
      <rPr>
        <b val="1"/>
        <sz val="10"/>
        <color indexed="8"/>
        <rFont val="Helvetica Neue"/>
      </rPr>
      <t>mg</t>
    </r>
  </si>
  <si>
    <t>mg</t>
  </si>
  <si>
    <r>
      <rPr>
        <sz val="10"/>
        <color indexed="8"/>
        <rFont val="Helvetica Neue"/>
      </rPr>
      <t>k</t>
    </r>
    <r>
      <rPr>
        <sz val="10"/>
        <color indexed="17"/>
        <rFont val="Helvetica Neue"/>
      </rPr>
      <t>TypeUnit</t>
    </r>
    <r>
      <rPr>
        <b val="1"/>
        <sz val="10"/>
        <color indexed="8"/>
        <rFont val="Helvetica Neue"/>
      </rPr>
      <t>WeightMg</t>
    </r>
  </si>
  <si>
    <t>mg.</t>
  </si>
  <si>
    <r>
      <rPr>
        <sz val="10"/>
        <color indexed="8"/>
        <rFont val="Helvetica Neue"/>
      </rPr>
      <t>mg</t>
    </r>
  </si>
  <si>
    <t>milligram</t>
  </si>
  <si>
    <t>Milligram</t>
  </si>
  <si>
    <r>
      <rPr>
        <b val="1"/>
        <sz val="10"/>
        <color indexed="11"/>
        <rFont val="Helvetica Neue"/>
      </rPr>
      <t>terms/</t>
    </r>
    <r>
      <rPr>
        <sz val="10"/>
        <color indexed="17"/>
        <rFont val="Helvetica Neue"/>
      </rPr>
      <t>:type:unit:</t>
    </r>
    <r>
      <rPr>
        <b val="1"/>
        <sz val="10"/>
        <color indexed="8"/>
        <rFont val="Helvetica Neue"/>
      </rPr>
      <t>time</t>
    </r>
    <r>
      <rPr>
        <sz val="10"/>
        <color indexed="17"/>
        <rFont val="Helvetica Neue"/>
      </rPr>
      <t>:</t>
    </r>
    <r>
      <rPr>
        <b val="1"/>
        <sz val="10"/>
        <color indexed="8"/>
        <rFont val="Helvetica Neue"/>
      </rPr>
      <t>h</t>
    </r>
  </si>
  <si>
    <r>
      <rPr>
        <sz val="10"/>
        <color indexed="17"/>
        <rFont val="Helvetica Neue"/>
      </rPr>
      <t>:type:unit</t>
    </r>
    <r>
      <rPr>
        <sz val="10"/>
        <color indexed="17"/>
        <rFont val="Helvetica Neue"/>
      </rPr>
      <t>:</t>
    </r>
    <r>
      <rPr>
        <b val="1"/>
        <sz val="10"/>
        <color indexed="8"/>
        <rFont val="Helvetica Neue"/>
      </rPr>
      <t>time</t>
    </r>
    <r>
      <rPr>
        <sz val="10"/>
        <color indexed="17"/>
        <rFont val="Helvetica Neue"/>
      </rPr>
      <t>:</t>
    </r>
    <r>
      <rPr>
        <b val="1"/>
        <sz val="10"/>
        <color indexed="8"/>
        <rFont val="Helvetica Neue"/>
      </rPr>
      <t>h</t>
    </r>
  </si>
  <si>
    <r>
      <rPr>
        <b val="1"/>
        <sz val="10"/>
        <color indexed="14"/>
        <rFont val="Helvetica Neue"/>
      </rPr>
      <t>terms</t>
    </r>
    <r>
      <rPr>
        <b val="1"/>
        <sz val="10"/>
        <color indexed="14"/>
        <rFont val="Helvetica Neue"/>
      </rPr>
      <t>/</t>
    </r>
    <r>
      <rPr>
        <sz val="10"/>
        <color indexed="17"/>
        <rFont val="Helvetica Neue"/>
      </rPr>
      <t>:type:unit:</t>
    </r>
    <r>
      <rPr>
        <b val="1"/>
        <sz val="10"/>
        <color indexed="8"/>
        <rFont val="Helvetica Neue"/>
      </rPr>
      <t>time</t>
    </r>
  </si>
  <si>
    <t>h</t>
  </si>
  <si>
    <r>
      <rPr>
        <sz val="10"/>
        <color indexed="8"/>
        <rFont val="Helvetica Neue"/>
      </rPr>
      <t>k</t>
    </r>
    <r>
      <rPr>
        <sz val="10"/>
        <color indexed="17"/>
        <rFont val="Helvetica Neue"/>
      </rPr>
      <t>TypeUnit</t>
    </r>
    <r>
      <rPr>
        <b val="1"/>
        <sz val="10"/>
        <color indexed="8"/>
        <rFont val="Helvetica Neue"/>
      </rPr>
      <t>TimeH</t>
    </r>
  </si>
  <si>
    <t>h.</t>
  </si>
  <si>
    <r>
      <rPr>
        <sz val="10"/>
        <color indexed="8"/>
        <rFont val="Helvetica Neue"/>
      </rPr>
      <t>h</t>
    </r>
  </si>
  <si>
    <t>hour</t>
  </si>
  <si>
    <t>Hour</t>
  </si>
  <si>
    <r>
      <rPr>
        <b val="1"/>
        <sz val="10"/>
        <color indexed="11"/>
        <rFont val="Helvetica Neue"/>
      </rPr>
      <t>terms/</t>
    </r>
    <r>
      <rPr>
        <sz val="10"/>
        <color indexed="17"/>
        <rFont val="Helvetica Neue"/>
      </rPr>
      <t>:type:unit:</t>
    </r>
    <r>
      <rPr>
        <b val="1"/>
        <sz val="10"/>
        <color indexed="8"/>
        <rFont val="Helvetica Neue"/>
      </rPr>
      <t>time</t>
    </r>
    <r>
      <rPr>
        <sz val="10"/>
        <color indexed="17"/>
        <rFont val="Helvetica Neue"/>
      </rPr>
      <t>:</t>
    </r>
    <r>
      <rPr>
        <b val="1"/>
        <sz val="10"/>
        <color indexed="8"/>
        <rFont val="Helvetica Neue"/>
      </rPr>
      <t>m</t>
    </r>
  </si>
  <si>
    <r>
      <rPr>
        <sz val="10"/>
        <color indexed="17"/>
        <rFont val="Helvetica Neue"/>
      </rPr>
      <t>:type:unit</t>
    </r>
    <r>
      <rPr>
        <sz val="10"/>
        <color indexed="17"/>
        <rFont val="Helvetica Neue"/>
      </rPr>
      <t>:</t>
    </r>
    <r>
      <rPr>
        <b val="1"/>
        <sz val="10"/>
        <color indexed="8"/>
        <rFont val="Helvetica Neue"/>
      </rPr>
      <t>time</t>
    </r>
    <r>
      <rPr>
        <sz val="10"/>
        <color indexed="17"/>
        <rFont val="Helvetica Neue"/>
      </rPr>
      <t>:</t>
    </r>
    <r>
      <rPr>
        <b val="1"/>
        <sz val="10"/>
        <color indexed="8"/>
        <rFont val="Helvetica Neue"/>
      </rPr>
      <t>m</t>
    </r>
  </si>
  <si>
    <r>
      <rPr>
        <sz val="10"/>
        <color indexed="8"/>
        <rFont val="Helvetica Neue"/>
      </rPr>
      <t>k</t>
    </r>
    <r>
      <rPr>
        <sz val="10"/>
        <color indexed="17"/>
        <rFont val="Helvetica Neue"/>
      </rPr>
      <t>TypeUnit</t>
    </r>
    <r>
      <rPr>
        <b val="1"/>
        <sz val="10"/>
        <color indexed="8"/>
        <rFont val="Helvetica Neue"/>
      </rPr>
      <t>TimeM</t>
    </r>
  </si>
  <si>
    <t>min.</t>
  </si>
  <si>
    <t>minute</t>
  </si>
  <si>
    <t>Minute</t>
  </si>
  <si>
    <r>
      <rPr>
        <b val="1"/>
        <sz val="10"/>
        <color indexed="11"/>
        <rFont val="Helvetica Neue"/>
      </rPr>
      <t>terms/</t>
    </r>
    <r>
      <rPr>
        <sz val="10"/>
        <color indexed="17"/>
        <rFont val="Helvetica Neue"/>
      </rPr>
      <t>:type:unit:</t>
    </r>
    <r>
      <rPr>
        <b val="1"/>
        <sz val="10"/>
        <color indexed="8"/>
        <rFont val="Helvetica Neue"/>
      </rPr>
      <t>time</t>
    </r>
    <r>
      <rPr>
        <sz val="10"/>
        <color indexed="17"/>
        <rFont val="Helvetica Neue"/>
      </rPr>
      <t>:</t>
    </r>
    <r>
      <rPr>
        <b val="1"/>
        <sz val="10"/>
        <color indexed="8"/>
        <rFont val="Helvetica Neue"/>
      </rPr>
      <t>s</t>
    </r>
  </si>
  <si>
    <r>
      <rPr>
        <sz val="10"/>
        <color indexed="17"/>
        <rFont val="Helvetica Neue"/>
      </rPr>
      <t>:type:unit</t>
    </r>
    <r>
      <rPr>
        <sz val="10"/>
        <color indexed="17"/>
        <rFont val="Helvetica Neue"/>
      </rPr>
      <t>:</t>
    </r>
    <r>
      <rPr>
        <b val="1"/>
        <sz val="10"/>
        <color indexed="8"/>
        <rFont val="Helvetica Neue"/>
      </rPr>
      <t>time</t>
    </r>
    <r>
      <rPr>
        <sz val="10"/>
        <color indexed="17"/>
        <rFont val="Helvetica Neue"/>
      </rPr>
      <t>:</t>
    </r>
    <r>
      <rPr>
        <b val="1"/>
        <sz val="10"/>
        <color indexed="8"/>
        <rFont val="Helvetica Neue"/>
      </rPr>
      <t>s</t>
    </r>
  </si>
  <si>
    <t>s</t>
  </si>
  <si>
    <r>
      <rPr>
        <sz val="10"/>
        <color indexed="8"/>
        <rFont val="Helvetica Neue"/>
      </rPr>
      <t>k</t>
    </r>
    <r>
      <rPr>
        <sz val="10"/>
        <color indexed="17"/>
        <rFont val="Helvetica Neue"/>
      </rPr>
      <t>TypeUnit</t>
    </r>
    <r>
      <rPr>
        <b val="1"/>
        <sz val="10"/>
        <color indexed="8"/>
        <rFont val="Helvetica Neue"/>
      </rPr>
      <t>TimeS</t>
    </r>
  </si>
  <si>
    <t>s.</t>
  </si>
  <si>
    <r>
      <rPr>
        <sz val="10"/>
        <color indexed="8"/>
        <rFont val="Helvetica Neue"/>
      </rPr>
      <t>s</t>
    </r>
  </si>
  <si>
    <t>second</t>
  </si>
  <si>
    <t>Second</t>
  </si>
  <si>
    <r>
      <rPr>
        <b val="1"/>
        <sz val="10"/>
        <color indexed="11"/>
        <rFont val="Helvetica Neue"/>
      </rPr>
      <t>terms/</t>
    </r>
    <r>
      <rPr>
        <sz val="10"/>
        <color indexed="17"/>
        <rFont val="Helvetica Neue"/>
      </rPr>
      <t>:type:unit:</t>
    </r>
    <r>
      <rPr>
        <b val="1"/>
        <sz val="10"/>
        <color indexed="8"/>
        <rFont val="Helvetica Neue"/>
      </rPr>
      <t>age</t>
    </r>
    <r>
      <rPr>
        <sz val="10"/>
        <color indexed="17"/>
        <rFont val="Helvetica Neue"/>
      </rPr>
      <t>:</t>
    </r>
    <r>
      <rPr>
        <b val="1"/>
        <sz val="10"/>
        <color indexed="8"/>
        <rFont val="Helvetica Neue"/>
      </rPr>
      <t>y</t>
    </r>
  </si>
  <si>
    <r>
      <rPr>
        <sz val="10"/>
        <color indexed="17"/>
        <rFont val="Helvetica Neue"/>
      </rPr>
      <t>:type:unit</t>
    </r>
    <r>
      <rPr>
        <sz val="10"/>
        <color indexed="17"/>
        <rFont val="Helvetica Neue"/>
      </rPr>
      <t>:</t>
    </r>
    <r>
      <rPr>
        <b val="1"/>
        <sz val="10"/>
        <color indexed="8"/>
        <rFont val="Helvetica Neue"/>
      </rPr>
      <t>age</t>
    </r>
    <r>
      <rPr>
        <sz val="10"/>
        <color indexed="17"/>
        <rFont val="Helvetica Neue"/>
      </rPr>
      <t>:</t>
    </r>
    <r>
      <rPr>
        <b val="1"/>
        <sz val="10"/>
        <color indexed="8"/>
        <rFont val="Helvetica Neue"/>
      </rPr>
      <t>y</t>
    </r>
  </si>
  <si>
    <r>
      <rPr>
        <b val="1"/>
        <sz val="10"/>
        <color indexed="14"/>
        <rFont val="Helvetica Neue"/>
      </rPr>
      <t>terms</t>
    </r>
    <r>
      <rPr>
        <b val="1"/>
        <sz val="10"/>
        <color indexed="14"/>
        <rFont val="Helvetica Neue"/>
      </rPr>
      <t>/</t>
    </r>
    <r>
      <rPr>
        <sz val="10"/>
        <color indexed="17"/>
        <rFont val="Helvetica Neue"/>
      </rPr>
      <t>:type:unit:</t>
    </r>
    <r>
      <rPr>
        <b val="1"/>
        <sz val="10"/>
        <color indexed="8"/>
        <rFont val="Helvetica Neue"/>
      </rPr>
      <t>age</t>
    </r>
  </si>
  <si>
    <t>y</t>
  </si>
  <si>
    <r>
      <rPr>
        <sz val="10"/>
        <color indexed="8"/>
        <rFont val="Helvetica Neue"/>
      </rPr>
      <t>k</t>
    </r>
    <r>
      <rPr>
        <sz val="10"/>
        <color indexed="17"/>
        <rFont val="Helvetica Neue"/>
      </rPr>
      <t>TypeUnit</t>
    </r>
    <r>
      <rPr>
        <b val="1"/>
        <sz val="10"/>
        <color indexed="8"/>
        <rFont val="Helvetica Neue"/>
      </rPr>
      <t>AgeY</t>
    </r>
  </si>
  <si>
    <t>YYYY.</t>
  </si>
  <si>
    <r>
      <rPr>
        <sz val="10"/>
        <color indexed="8"/>
        <rFont val="Helvetica Neue"/>
      </rPr>
      <t>y</t>
    </r>
  </si>
  <si>
    <t>Y</t>
  </si>
  <si>
    <t>year</t>
  </si>
  <si>
    <t>Years</t>
  </si>
  <si>
    <t>Age in years.</t>
  </si>
  <si>
    <r>
      <rPr>
        <b val="1"/>
        <sz val="10"/>
        <color indexed="11"/>
        <rFont val="Helvetica Neue"/>
      </rPr>
      <t>terms/</t>
    </r>
    <r>
      <rPr>
        <sz val="10"/>
        <color indexed="17"/>
        <rFont val="Helvetica Neue"/>
      </rPr>
      <t>:type:unit:</t>
    </r>
    <r>
      <rPr>
        <b val="1"/>
        <sz val="10"/>
        <color indexed="8"/>
        <rFont val="Helvetica Neue"/>
      </rPr>
      <t>age</t>
    </r>
    <r>
      <rPr>
        <sz val="10"/>
        <color indexed="17"/>
        <rFont val="Helvetica Neue"/>
      </rPr>
      <t>:</t>
    </r>
    <r>
      <rPr>
        <b val="1"/>
        <sz val="10"/>
        <color indexed="8"/>
        <rFont val="Helvetica Neue"/>
      </rPr>
      <t>m</t>
    </r>
  </si>
  <si>
    <r>
      <rPr>
        <sz val="10"/>
        <color indexed="17"/>
        <rFont val="Helvetica Neue"/>
      </rPr>
      <t>:type:unit</t>
    </r>
    <r>
      <rPr>
        <sz val="10"/>
        <color indexed="17"/>
        <rFont val="Helvetica Neue"/>
      </rPr>
      <t>:</t>
    </r>
    <r>
      <rPr>
        <b val="1"/>
        <sz val="10"/>
        <color indexed="8"/>
        <rFont val="Helvetica Neue"/>
      </rPr>
      <t>age</t>
    </r>
    <r>
      <rPr>
        <sz val="10"/>
        <color indexed="17"/>
        <rFont val="Helvetica Neue"/>
      </rPr>
      <t>:</t>
    </r>
    <r>
      <rPr>
        <b val="1"/>
        <sz val="10"/>
        <color indexed="8"/>
        <rFont val="Helvetica Neue"/>
      </rPr>
      <t>m</t>
    </r>
  </si>
  <si>
    <r>
      <rPr>
        <sz val="10"/>
        <color indexed="8"/>
        <rFont val="Helvetica Neue"/>
      </rPr>
      <t>k</t>
    </r>
    <r>
      <rPr>
        <sz val="10"/>
        <color indexed="17"/>
        <rFont val="Helvetica Neue"/>
      </rPr>
      <t>TypeUnit</t>
    </r>
    <r>
      <rPr>
        <b val="1"/>
        <sz val="10"/>
        <color indexed="8"/>
        <rFont val="Helvetica Neue"/>
      </rPr>
      <t>AgeM</t>
    </r>
  </si>
  <si>
    <t>MM.</t>
  </si>
  <si>
    <t>M</t>
  </si>
  <si>
    <t>month</t>
  </si>
  <si>
    <t>Months</t>
  </si>
  <si>
    <t>Age in months.</t>
  </si>
  <si>
    <r>
      <rPr>
        <b val="1"/>
        <sz val="10"/>
        <color indexed="11"/>
        <rFont val="Helvetica Neue"/>
      </rPr>
      <t>terms/</t>
    </r>
    <r>
      <rPr>
        <sz val="10"/>
        <color indexed="17"/>
        <rFont val="Helvetica Neue"/>
      </rPr>
      <t>:type:unit:</t>
    </r>
    <r>
      <rPr>
        <b val="1"/>
        <sz val="10"/>
        <color indexed="8"/>
        <rFont val="Helvetica Neue"/>
      </rPr>
      <t>age</t>
    </r>
    <r>
      <rPr>
        <sz val="10"/>
        <color indexed="17"/>
        <rFont val="Helvetica Neue"/>
      </rPr>
      <t>:</t>
    </r>
    <r>
      <rPr>
        <b val="1"/>
        <sz val="10"/>
        <color indexed="8"/>
        <rFont val="Helvetica Neue"/>
      </rPr>
      <t>d</t>
    </r>
  </si>
  <si>
    <r>
      <rPr>
        <sz val="10"/>
        <color indexed="17"/>
        <rFont val="Helvetica Neue"/>
      </rPr>
      <t>:type:unit</t>
    </r>
    <r>
      <rPr>
        <sz val="10"/>
        <color indexed="17"/>
        <rFont val="Helvetica Neue"/>
      </rPr>
      <t>:</t>
    </r>
    <r>
      <rPr>
        <b val="1"/>
        <sz val="10"/>
        <color indexed="8"/>
        <rFont val="Helvetica Neue"/>
      </rPr>
      <t>age</t>
    </r>
    <r>
      <rPr>
        <sz val="10"/>
        <color indexed="17"/>
        <rFont val="Helvetica Neue"/>
      </rPr>
      <t>:</t>
    </r>
    <r>
      <rPr>
        <b val="1"/>
        <sz val="10"/>
        <color indexed="8"/>
        <rFont val="Helvetica Neue"/>
      </rPr>
      <t>d</t>
    </r>
  </si>
  <si>
    <t>d</t>
  </si>
  <si>
    <r>
      <rPr>
        <sz val="10"/>
        <color indexed="8"/>
        <rFont val="Helvetica Neue"/>
      </rPr>
      <t>k</t>
    </r>
    <r>
      <rPr>
        <sz val="10"/>
        <color indexed="17"/>
        <rFont val="Helvetica Neue"/>
      </rPr>
      <t>TypeUnit</t>
    </r>
    <r>
      <rPr>
        <b val="1"/>
        <sz val="10"/>
        <color indexed="8"/>
        <rFont val="Helvetica Neue"/>
      </rPr>
      <t>AgeD</t>
    </r>
  </si>
  <si>
    <t>DD.</t>
  </si>
  <si>
    <r>
      <rPr>
        <sz val="10"/>
        <color indexed="8"/>
        <rFont val="Helvetica Neue"/>
      </rPr>
      <t>d</t>
    </r>
  </si>
  <si>
    <t>D</t>
  </si>
  <si>
    <t>day</t>
  </si>
  <si>
    <t>Days</t>
  </si>
  <si>
    <t>Age in days.</t>
  </si>
  <si>
    <r>
      <rPr>
        <b val="1"/>
        <sz val="10"/>
        <color indexed="11"/>
        <rFont val="Helvetica Neue"/>
      </rPr>
      <t>terms/</t>
    </r>
    <r>
      <rPr>
        <sz val="10"/>
        <color indexed="17"/>
        <rFont val="Helvetica Neue"/>
      </rPr>
      <t>:enum:language</t>
    </r>
  </si>
  <si>
    <r>
      <rPr>
        <sz val="10"/>
        <color indexed="17"/>
        <rFont val="Helvetica Neue"/>
      </rPr>
      <t>:enum:language</t>
    </r>
  </si>
  <si>
    <r>
      <rPr>
        <sz val="10"/>
        <color indexed="8"/>
        <rFont val="Helvetica Neue"/>
      </rPr>
      <t>k</t>
    </r>
    <r>
      <rPr>
        <sz val="10"/>
        <color indexed="17"/>
        <rFont val="Helvetica Neue"/>
      </rPr>
      <t>EnumLanguage</t>
    </r>
  </si>
  <si>
    <r>
      <rPr>
        <sz val="10"/>
        <color indexed="8"/>
        <rFont val="Helvetica Neue"/>
      </rPr>
      <t>language</t>
    </r>
  </si>
  <si>
    <t>Available languages.</t>
  </si>
  <si>
    <t>This &lt;em&gt;controlled vocabulary&lt;/em&gt; contains the available &lt;em&gt;languages&lt;/em&gt; in which &lt;em&gt;labels&lt;/em&gt; and &lt;em&gt;descriptions&lt;/em&gt; are available.</t>
  </si>
  <si>
    <r>
      <rPr>
        <b val="1"/>
        <sz val="10"/>
        <color indexed="11"/>
        <rFont val="Helvetica Neue"/>
      </rPr>
      <t>terms/</t>
    </r>
    <r>
      <rPr>
        <sz val="10"/>
        <color indexed="17"/>
        <rFont val="Helvetica Neue"/>
      </rPr>
      <t>:type:predicate</t>
    </r>
  </si>
  <si>
    <r>
      <rPr>
        <sz val="10"/>
        <color indexed="17"/>
        <rFont val="Helvetica Neue"/>
      </rPr>
      <t>:type:predicate</t>
    </r>
  </si>
  <si>
    <r>
      <rPr>
        <sz val="10"/>
        <color indexed="8"/>
        <rFont val="Helvetica Neue"/>
      </rPr>
      <t>k</t>
    </r>
    <r>
      <rPr>
        <sz val="10"/>
        <color indexed="17"/>
        <rFont val="Helvetica Neue"/>
      </rPr>
      <t>TypePredicate</t>
    </r>
  </si>
  <si>
    <t>Predicate type</t>
  </si>
  <si>
    <t>List of predicate types.</t>
  </si>
  <si>
    <r>
      <rPr>
        <b val="1"/>
        <sz val="10"/>
        <color indexed="11"/>
        <rFont val="Helvetica Neue"/>
      </rPr>
      <t>terms/</t>
    </r>
    <r>
      <rPr>
        <sz val="10"/>
        <color indexed="17"/>
        <rFont val="Helvetica Neue"/>
      </rPr>
      <t>:type:predicate:</t>
    </r>
    <r>
      <rPr>
        <b val="1"/>
        <sz val="10"/>
        <color indexed="8"/>
        <rFont val="Helvetica Neue"/>
      </rPr>
      <t>enum</t>
    </r>
  </si>
  <si>
    <r>
      <rPr>
        <sz val="10"/>
        <color indexed="17"/>
        <rFont val="Helvetica Neue"/>
      </rPr>
      <t>:type:predicate</t>
    </r>
    <r>
      <rPr>
        <sz val="10"/>
        <color indexed="17"/>
        <rFont val="Helvetica Neue"/>
      </rPr>
      <t>:</t>
    </r>
    <r>
      <rPr>
        <b val="1"/>
        <sz val="10"/>
        <color indexed="8"/>
        <rFont val="Helvetica Neue"/>
      </rPr>
      <t>enum</t>
    </r>
  </si>
  <si>
    <r>
      <rPr>
        <b val="1"/>
        <sz val="10"/>
        <color indexed="14"/>
        <rFont val="Helvetica Neue"/>
      </rPr>
      <t>terms</t>
    </r>
    <r>
      <rPr>
        <b val="1"/>
        <sz val="10"/>
        <color indexed="14"/>
        <rFont val="Helvetica Neue"/>
      </rPr>
      <t>/</t>
    </r>
    <r>
      <rPr>
        <sz val="10"/>
        <color indexed="17"/>
        <rFont val="Helvetica Neue"/>
      </rPr>
      <t>:type:predicate</t>
    </r>
  </si>
  <si>
    <r>
      <rPr>
        <sz val="10"/>
        <color indexed="8"/>
        <rFont val="Helvetica Neue"/>
      </rPr>
      <t>k</t>
    </r>
    <r>
      <rPr>
        <sz val="10"/>
        <color indexed="17"/>
        <rFont val="Helvetica Neue"/>
      </rPr>
      <t>TypePredicate</t>
    </r>
    <r>
      <rPr>
        <b val="1"/>
        <sz val="10"/>
        <color indexed="8"/>
        <rFont val="Helvetica Neue"/>
      </rPr>
      <t>Enum</t>
    </r>
  </si>
  <si>
    <t>The class of predicates used in controlled vocabularies.</t>
  </si>
  <si>
    <r>
      <rPr>
        <b val="1"/>
        <sz val="10"/>
        <color indexed="11"/>
        <rFont val="Helvetica Neue"/>
      </rPr>
      <t>terms/</t>
    </r>
    <r>
      <rPr>
        <sz val="10"/>
        <color indexed="17"/>
        <rFont val="Helvetica Neue"/>
      </rPr>
      <t>:type:predicate:</t>
    </r>
    <r>
      <rPr>
        <b val="1"/>
        <sz val="10"/>
        <color indexed="8"/>
        <rFont val="Helvetica Neue"/>
      </rPr>
      <t>struct</t>
    </r>
  </si>
  <si>
    <r>
      <rPr>
        <sz val="10"/>
        <color indexed="17"/>
        <rFont val="Helvetica Neue"/>
      </rPr>
      <t>:type:predicate</t>
    </r>
    <r>
      <rPr>
        <sz val="10"/>
        <color indexed="17"/>
        <rFont val="Helvetica Neue"/>
      </rPr>
      <t>:</t>
    </r>
    <r>
      <rPr>
        <b val="1"/>
        <sz val="10"/>
        <color indexed="8"/>
        <rFont val="Helvetica Neue"/>
      </rPr>
      <t>struct</t>
    </r>
  </si>
  <si>
    <r>
      <rPr>
        <sz val="10"/>
        <color indexed="8"/>
        <rFont val="Helvetica Neue"/>
      </rPr>
      <t>k</t>
    </r>
    <r>
      <rPr>
        <sz val="10"/>
        <color indexed="17"/>
        <rFont val="Helvetica Neue"/>
      </rPr>
      <t>TypePredicate</t>
    </r>
    <r>
      <rPr>
        <b val="1"/>
        <sz val="10"/>
        <color indexed="8"/>
        <rFont val="Helvetica Neue"/>
      </rPr>
      <t>Struct</t>
    </r>
  </si>
  <si>
    <t>The class of predicates used in structure schemas.</t>
  </si>
  <si>
    <r>
      <rPr>
        <b val="1"/>
        <sz val="10"/>
        <color indexed="11"/>
        <rFont val="Helvetica Neue"/>
      </rPr>
      <t>terms/</t>
    </r>
    <r>
      <rPr>
        <sz val="10"/>
        <color indexed="17"/>
        <rFont val="Helvetica Neue"/>
      </rPr>
      <t>:type:predicate:</t>
    </r>
    <r>
      <rPr>
        <b val="1"/>
        <sz val="10"/>
        <color indexed="8"/>
        <rFont val="Helvetica Neue"/>
      </rPr>
      <t>form</t>
    </r>
  </si>
  <si>
    <r>
      <rPr>
        <sz val="10"/>
        <color indexed="17"/>
        <rFont val="Helvetica Neue"/>
      </rPr>
      <t>:type:predicate</t>
    </r>
    <r>
      <rPr>
        <sz val="10"/>
        <color indexed="17"/>
        <rFont val="Helvetica Neue"/>
      </rPr>
      <t>:</t>
    </r>
    <r>
      <rPr>
        <b val="1"/>
        <sz val="10"/>
        <color indexed="8"/>
        <rFont val="Helvetica Neue"/>
      </rPr>
      <t>form</t>
    </r>
  </si>
  <si>
    <r>
      <rPr>
        <sz val="10"/>
        <color indexed="8"/>
        <rFont val="Helvetica Neue"/>
      </rPr>
      <t>k</t>
    </r>
    <r>
      <rPr>
        <sz val="10"/>
        <color indexed="17"/>
        <rFont val="Helvetica Neue"/>
      </rPr>
      <t>TypePredicate</t>
    </r>
    <r>
      <rPr>
        <b val="1"/>
        <sz val="10"/>
        <color indexed="8"/>
        <rFont val="Helvetica Neue"/>
      </rPr>
      <t>Form</t>
    </r>
  </si>
  <si>
    <t>The class of predicates used in forms.</t>
  </si>
  <si>
    <r>
      <rPr>
        <b val="1"/>
        <sz val="10"/>
        <color indexed="11"/>
        <rFont val="Helvetica Neue"/>
      </rPr>
      <t>terms/</t>
    </r>
    <r>
      <rPr>
        <sz val="10"/>
        <color indexed="17"/>
        <rFont val="Helvetica Neue"/>
      </rPr>
      <t>:type:predicate:</t>
    </r>
    <r>
      <rPr>
        <b val="1"/>
        <sz val="10"/>
        <color indexed="8"/>
        <rFont val="Helvetica Neue"/>
      </rPr>
      <t>function</t>
    </r>
  </si>
  <si>
    <r>
      <rPr>
        <sz val="10"/>
        <color indexed="17"/>
        <rFont val="Helvetica Neue"/>
      </rPr>
      <t>:type:predicate</t>
    </r>
    <r>
      <rPr>
        <sz val="10"/>
        <color indexed="17"/>
        <rFont val="Helvetica Neue"/>
      </rPr>
      <t>:</t>
    </r>
    <r>
      <rPr>
        <b val="1"/>
        <sz val="10"/>
        <color indexed="8"/>
        <rFont val="Helvetica Neue"/>
      </rPr>
      <t>function</t>
    </r>
  </si>
  <si>
    <t>function</t>
  </si>
  <si>
    <r>
      <rPr>
        <sz val="10"/>
        <color indexed="8"/>
        <rFont val="Helvetica Neue"/>
      </rPr>
      <t>k</t>
    </r>
    <r>
      <rPr>
        <sz val="10"/>
        <color indexed="17"/>
        <rFont val="Helvetica Neue"/>
      </rPr>
      <t>TypePredicate</t>
    </r>
    <r>
      <rPr>
        <b val="1"/>
        <sz val="10"/>
        <color indexed="8"/>
        <rFont val="Helvetica Neue"/>
      </rPr>
      <t>Function</t>
    </r>
  </si>
  <si>
    <r>
      <rPr>
        <sz val="10"/>
        <color indexed="8"/>
        <rFont val="Helvetica Neue"/>
      </rPr>
      <t>function</t>
    </r>
  </si>
  <si>
    <t>Function</t>
  </si>
  <si>
    <t>The class of predicates used to represent a function.</t>
  </si>
  <si>
    <r>
      <rPr>
        <b val="1"/>
        <sz val="10"/>
        <color indexed="11"/>
        <rFont val="Helvetica Neue"/>
      </rPr>
      <t>terms/</t>
    </r>
    <r>
      <rPr>
        <sz val="10"/>
        <color indexed="17"/>
        <rFont val="Helvetica Neue"/>
      </rPr>
      <t>:type:predicate:</t>
    </r>
    <r>
      <rPr>
        <b val="1"/>
        <sz val="10"/>
        <color indexed="8"/>
        <rFont val="Helvetica Neue"/>
      </rPr>
      <t>attribute</t>
    </r>
  </si>
  <si>
    <r>
      <rPr>
        <sz val="10"/>
        <color indexed="17"/>
        <rFont val="Helvetica Neue"/>
      </rPr>
      <t>:type:predicate</t>
    </r>
    <r>
      <rPr>
        <sz val="10"/>
        <color indexed="17"/>
        <rFont val="Helvetica Neue"/>
      </rPr>
      <t>:</t>
    </r>
    <r>
      <rPr>
        <b val="1"/>
        <sz val="10"/>
        <color indexed="8"/>
        <rFont val="Helvetica Neue"/>
      </rPr>
      <t>attribute</t>
    </r>
  </si>
  <si>
    <r>
      <rPr>
        <sz val="10"/>
        <color indexed="8"/>
        <rFont val="Helvetica Neue"/>
      </rPr>
      <t>k</t>
    </r>
    <r>
      <rPr>
        <sz val="10"/>
        <color indexed="17"/>
        <rFont val="Helvetica Neue"/>
      </rPr>
      <t>TypePredicate</t>
    </r>
    <r>
      <rPr>
        <b val="1"/>
        <sz val="10"/>
        <color indexed="8"/>
        <rFont val="Helvetica Neue"/>
      </rPr>
      <t>Attribute</t>
    </r>
  </si>
  <si>
    <t>Attribute</t>
  </si>
  <si>
    <t>The class of predicates used to represent an attribute.</t>
  </si>
  <si>
    <r>
      <rPr>
        <b val="1"/>
        <sz val="10"/>
        <color indexed="11"/>
        <rFont val="Helvetica Neue"/>
      </rPr>
      <t>terms/</t>
    </r>
    <r>
      <rPr>
        <sz val="10"/>
        <color indexed="8"/>
        <rFont val="Helvetica Neue"/>
      </rPr>
      <t>:</t>
    </r>
    <r>
      <rPr>
        <sz val="10"/>
        <color indexed="16"/>
        <rFont val="Helvetica Neue"/>
      </rPr>
      <t>enum</t>
    </r>
    <r>
      <rPr>
        <sz val="10"/>
        <color indexed="8"/>
        <rFont val="Helvetica Neue"/>
      </rPr>
      <t>:</t>
    </r>
    <r>
      <rPr>
        <b val="1"/>
        <sz val="10"/>
        <color indexed="8"/>
        <rFont val="Helvetica Neue"/>
      </rPr>
      <t>predicate</t>
    </r>
  </si>
  <si>
    <r>
      <rPr>
        <sz val="10"/>
        <color indexed="8"/>
        <rFont val="Helvetica Neue"/>
      </rPr>
      <t>:</t>
    </r>
    <r>
      <rPr>
        <sz val="10"/>
        <color indexed="16"/>
        <rFont val="Helvetica Neue"/>
      </rPr>
      <t>enum</t>
    </r>
    <r>
      <rPr>
        <sz val="10"/>
        <color indexed="8"/>
        <rFont val="Helvetica Neue"/>
      </rPr>
      <t>:</t>
    </r>
    <r>
      <rPr>
        <b val="1"/>
        <sz val="10"/>
        <color indexed="8"/>
        <rFont val="Helvetica Neue"/>
      </rPr>
      <t>predicate</t>
    </r>
  </si>
  <si>
    <r>
      <rPr>
        <sz val="10"/>
        <color indexed="8"/>
        <rFont val="Helvetica Neue"/>
      </rPr>
      <t>k</t>
    </r>
    <r>
      <rPr>
        <sz val="10"/>
        <color indexed="16"/>
        <rFont val="Helvetica Neue"/>
      </rPr>
      <t>Enum</t>
    </r>
    <r>
      <rPr>
        <b val="1"/>
        <sz val="10"/>
        <color indexed="8"/>
        <rFont val="Helvetica Neue"/>
      </rPr>
      <t>Predicate</t>
    </r>
  </si>
  <si>
    <t>Predicates</t>
  </si>
  <si>
    <t>List of predicates.</t>
  </si>
  <si>
    <r>
      <rPr>
        <b val="1"/>
        <sz val="10"/>
        <color indexed="11"/>
        <rFont val="Helvetica Neue"/>
      </rPr>
      <t>terms/</t>
    </r>
    <r>
      <rPr>
        <sz val="10"/>
        <color indexed="16"/>
        <rFont val="Helvetica Neue"/>
      </rPr>
      <t>:predicate:</t>
    </r>
    <r>
      <rPr>
        <b val="1"/>
        <sz val="10"/>
        <color indexed="8"/>
        <rFont val="Helvetica Neue"/>
      </rPr>
      <t>template-of</t>
    </r>
  </si>
  <si>
    <r>
      <rPr>
        <sz val="10"/>
        <color indexed="16"/>
        <rFont val="Helvetica Neue"/>
      </rPr>
      <t>:predicate</t>
    </r>
    <r>
      <rPr>
        <sz val="10"/>
        <color indexed="16"/>
        <rFont val="Helvetica Neue"/>
      </rPr>
      <t>:</t>
    </r>
    <r>
      <rPr>
        <b val="1"/>
        <sz val="10"/>
        <color indexed="8"/>
        <rFont val="Helvetica Neue"/>
      </rPr>
      <t>template-of</t>
    </r>
  </si>
  <si>
    <r>
      <rPr>
        <b val="1"/>
        <sz val="10"/>
        <color indexed="14"/>
        <rFont val="Helvetica Neue"/>
      </rPr>
      <t>terms</t>
    </r>
    <r>
      <rPr>
        <b val="1"/>
        <sz val="10"/>
        <color indexed="14"/>
        <rFont val="Helvetica Neue"/>
      </rPr>
      <t>/</t>
    </r>
    <r>
      <rPr>
        <sz val="10"/>
        <color indexed="16"/>
        <rFont val="Helvetica Neue"/>
      </rPr>
      <t>:predicate</t>
    </r>
  </si>
  <si>
    <t>template-of</t>
  </si>
  <si>
    <r>
      <rPr>
        <sz val="10"/>
        <color indexed="8"/>
        <rFont val="Helvetica Neue"/>
      </rPr>
      <t>k</t>
    </r>
    <r>
      <rPr>
        <sz val="10"/>
        <color indexed="16"/>
        <rFont val="Helvetica Neue"/>
      </rPr>
      <t>Predicate</t>
    </r>
    <r>
      <rPr>
        <b val="1"/>
        <sz val="10"/>
        <color indexed="8"/>
        <rFont val="Helvetica Neue"/>
      </rPr>
      <t>TemplateOf</t>
    </r>
  </si>
  <si>
    <r>
      <rPr>
        <sz val="10"/>
        <color indexed="8"/>
        <rFont val="Helvetica Neue"/>
      </rPr>
      <t>template-of</t>
    </r>
  </si>
  <si>
    <r>
      <rPr>
        <sz val="10"/>
        <color indexed="17"/>
        <rFont val="Helvetica Neue"/>
      </rPr>
      <t>:type:traversal</t>
    </r>
    <r>
      <rPr>
        <sz val="10"/>
        <color indexed="17"/>
        <rFont val="Helvetica Neue"/>
      </rPr>
      <t>:</t>
    </r>
    <r>
      <rPr>
        <b val="1"/>
        <sz val="10"/>
        <color indexed="8"/>
        <rFont val="Helvetica Neue"/>
      </rPr>
      <t>is</t>
    </r>
  </si>
  <si>
    <t>Template of</t>
  </si>
  <si>
    <t>Controlled vocabulary template.</t>
  </si>
  <si>
    <t>In a &lt;em&gt;controlled vocabulary&lt;/em&gt; directed graph this predicate indicates that the &lt;em&gt;source node&lt;/em&gt; is a &lt;em&gt;template&lt;/em&gt; or &lt;em&gt;namespace&lt;/em&gt;. Edges with this predicate &lt;em&gt;do not require a branch&lt;/em&gt; and the &lt;em&gt;source node&lt;/em&gt; will be &lt;em&gt;skipped&lt;/em&gt;.</t>
  </si>
  <si>
    <r>
      <rPr>
        <b val="1"/>
        <sz val="10"/>
        <color indexed="11"/>
        <rFont val="Helvetica Neue"/>
      </rPr>
      <t>terms/</t>
    </r>
    <r>
      <rPr>
        <sz val="10"/>
        <color indexed="16"/>
        <rFont val="Helvetica Neue"/>
      </rPr>
      <t>:predicate:</t>
    </r>
    <r>
      <rPr>
        <b val="1"/>
        <sz val="10"/>
        <color indexed="8"/>
        <rFont val="Helvetica Neue"/>
      </rPr>
      <t>category-of</t>
    </r>
  </si>
  <si>
    <r>
      <rPr>
        <sz val="10"/>
        <color indexed="16"/>
        <rFont val="Helvetica Neue"/>
      </rPr>
      <t>:predicate</t>
    </r>
    <r>
      <rPr>
        <sz val="10"/>
        <color indexed="16"/>
        <rFont val="Helvetica Neue"/>
      </rPr>
      <t>:</t>
    </r>
    <r>
      <rPr>
        <b val="1"/>
        <sz val="10"/>
        <color indexed="8"/>
        <rFont val="Helvetica Neue"/>
      </rPr>
      <t>category-of</t>
    </r>
  </si>
  <si>
    <t>category-of</t>
  </si>
  <si>
    <r>
      <rPr>
        <sz val="10"/>
        <color indexed="8"/>
        <rFont val="Helvetica Neue"/>
      </rPr>
      <t>k</t>
    </r>
    <r>
      <rPr>
        <sz val="10"/>
        <color indexed="16"/>
        <rFont val="Helvetica Neue"/>
      </rPr>
      <t>Predicate</t>
    </r>
    <r>
      <rPr>
        <b val="1"/>
        <sz val="10"/>
        <color indexed="8"/>
        <rFont val="Helvetica Neue"/>
      </rPr>
      <t>CategoryOf</t>
    </r>
  </si>
  <si>
    <r>
      <rPr>
        <sz val="10"/>
        <color indexed="8"/>
        <rFont val="Helvetica Neue"/>
      </rPr>
      <t>category-of</t>
    </r>
  </si>
  <si>
    <t>Category of</t>
  </si>
  <si>
    <t>Controlled vocabulary category.</t>
  </si>
  <si>
    <t>In a &lt;em&gt;controlled vocabulary&lt;/em&gt; directed graph this predicate indicates that the &lt;em&gt;source node&lt;/em&gt; does not represent a legal choice, but it represents a &lt;em&gt;category&lt;/em&gt; or &lt;em&gt;group&lt;/em&gt;.</t>
  </si>
  <si>
    <r>
      <rPr>
        <b val="1"/>
        <sz val="10"/>
        <color indexed="11"/>
        <rFont val="Helvetica Neue"/>
      </rPr>
      <t>terms/</t>
    </r>
    <r>
      <rPr>
        <sz val="10"/>
        <color indexed="16"/>
        <rFont val="Helvetica Neue"/>
      </rPr>
      <t>:predicate:</t>
    </r>
    <r>
      <rPr>
        <b val="1"/>
        <sz val="10"/>
        <color indexed="8"/>
        <rFont val="Helvetica Neue"/>
      </rPr>
      <t>type-of</t>
    </r>
  </si>
  <si>
    <r>
      <rPr>
        <sz val="10"/>
        <color indexed="16"/>
        <rFont val="Helvetica Neue"/>
      </rPr>
      <t>:predicate</t>
    </r>
    <r>
      <rPr>
        <sz val="10"/>
        <color indexed="16"/>
        <rFont val="Helvetica Neue"/>
      </rPr>
      <t>:</t>
    </r>
    <r>
      <rPr>
        <b val="1"/>
        <sz val="10"/>
        <color indexed="8"/>
        <rFont val="Helvetica Neue"/>
      </rPr>
      <t>type-of</t>
    </r>
  </si>
  <si>
    <t>type-of</t>
  </si>
  <si>
    <r>
      <rPr>
        <sz val="10"/>
        <color indexed="8"/>
        <rFont val="Helvetica Neue"/>
      </rPr>
      <t>k</t>
    </r>
    <r>
      <rPr>
        <sz val="10"/>
        <color indexed="16"/>
        <rFont val="Helvetica Neue"/>
      </rPr>
      <t>Predicate</t>
    </r>
    <r>
      <rPr>
        <b val="1"/>
        <sz val="10"/>
        <color indexed="8"/>
        <rFont val="Helvetica Neue"/>
      </rPr>
      <t>TypeOf</t>
    </r>
  </si>
  <si>
    <r>
      <rPr>
        <sz val="10"/>
        <color indexed="8"/>
        <rFont val="Helvetica Neue"/>
      </rPr>
      <t>type-of</t>
    </r>
  </si>
  <si>
    <t>Type of</t>
  </si>
  <si>
    <t>Type relationship</t>
  </si>
  <si>
    <t>In a &lt;em&gt;controlled vocabulary&lt;/em&gt; directed graph this predicate indicates that the &lt;em&gt;source node&lt;/em&gt; represents the &lt;em&gt;type of the &lt;em&gt;destination node&lt;/em&gt;</t>
  </si>
  <si>
    <r>
      <rPr>
        <b val="1"/>
        <sz val="10"/>
        <color indexed="11"/>
        <rFont val="Helvetica Neue"/>
      </rPr>
      <t>terms/</t>
    </r>
    <r>
      <rPr>
        <sz val="10"/>
        <color indexed="16"/>
        <rFont val="Helvetica Neue"/>
      </rPr>
      <t>:predicate:</t>
    </r>
    <r>
      <rPr>
        <b val="1"/>
        <sz val="10"/>
        <color indexed="8"/>
        <rFont val="Helvetica Neue"/>
      </rPr>
      <t>enum-of</t>
    </r>
  </si>
  <si>
    <r>
      <rPr>
        <sz val="10"/>
        <color indexed="16"/>
        <rFont val="Helvetica Neue"/>
      </rPr>
      <t>:predicate</t>
    </r>
    <r>
      <rPr>
        <sz val="10"/>
        <color indexed="16"/>
        <rFont val="Helvetica Neue"/>
      </rPr>
      <t>:</t>
    </r>
    <r>
      <rPr>
        <b val="1"/>
        <sz val="10"/>
        <color indexed="8"/>
        <rFont val="Helvetica Neue"/>
      </rPr>
      <t>enum-of</t>
    </r>
  </si>
  <si>
    <t>enum-of</t>
  </si>
  <si>
    <r>
      <rPr>
        <sz val="10"/>
        <color indexed="8"/>
        <rFont val="Helvetica Neue"/>
      </rPr>
      <t>k</t>
    </r>
    <r>
      <rPr>
        <sz val="10"/>
        <color indexed="16"/>
        <rFont val="Helvetica Neue"/>
      </rPr>
      <t>Predicate</t>
    </r>
    <r>
      <rPr>
        <b val="1"/>
        <sz val="10"/>
        <color indexed="8"/>
        <rFont val="Helvetica Neue"/>
      </rPr>
      <t>EnumOf</t>
    </r>
  </si>
  <si>
    <r>
      <rPr>
        <sz val="10"/>
        <color indexed="8"/>
        <rFont val="Helvetica Neue"/>
      </rPr>
      <t>enum-of</t>
    </r>
  </si>
  <si>
    <t>Enumeration of</t>
  </si>
  <si>
    <t>Controlled vocabulary choice.</t>
  </si>
  <si>
    <t>In a &lt;em&gt;controlled vocabulary&lt;/em&gt; directed graph this predicate indicates that the &lt;em&gt;source node&lt;/em&gt; represents a &lt;em&gt;legal choice&lt;/em&gt;.</t>
  </si>
  <si>
    <r>
      <rPr>
        <b val="1"/>
        <sz val="10"/>
        <color indexed="11"/>
        <rFont val="Helvetica Neue"/>
      </rPr>
      <t>terms/</t>
    </r>
    <r>
      <rPr>
        <sz val="10"/>
        <color indexed="16"/>
        <rFont val="Helvetica Neue"/>
      </rPr>
      <t>:predicate:</t>
    </r>
    <r>
      <rPr>
        <b val="1"/>
        <sz val="10"/>
        <color indexed="8"/>
        <rFont val="Helvetica Neue"/>
      </rPr>
      <t>class-of</t>
    </r>
  </si>
  <si>
    <r>
      <rPr>
        <sz val="10"/>
        <color indexed="16"/>
        <rFont val="Helvetica Neue"/>
      </rPr>
      <t>:predicate</t>
    </r>
    <r>
      <rPr>
        <sz val="10"/>
        <color indexed="16"/>
        <rFont val="Helvetica Neue"/>
      </rPr>
      <t>:</t>
    </r>
    <r>
      <rPr>
        <b val="1"/>
        <sz val="10"/>
        <color indexed="8"/>
        <rFont val="Helvetica Neue"/>
      </rPr>
      <t>class-of</t>
    </r>
  </si>
  <si>
    <t>class-of</t>
  </si>
  <si>
    <r>
      <rPr>
        <sz val="10"/>
        <color indexed="8"/>
        <rFont val="Helvetica Neue"/>
      </rPr>
      <t>k</t>
    </r>
    <r>
      <rPr>
        <sz val="10"/>
        <color indexed="16"/>
        <rFont val="Helvetica Neue"/>
      </rPr>
      <t>Predicate</t>
    </r>
    <r>
      <rPr>
        <b val="1"/>
        <sz val="10"/>
        <color indexed="8"/>
        <rFont val="Helvetica Neue"/>
      </rPr>
      <t>ClassOf</t>
    </r>
  </si>
  <si>
    <r>
      <rPr>
        <sz val="10"/>
        <color indexed="8"/>
        <rFont val="Helvetica Neue"/>
      </rPr>
      <t>class-of</t>
    </r>
  </si>
  <si>
    <t>Class of</t>
  </si>
  <si>
    <t>Structure class.</t>
  </si>
  <si>
    <t>In a &lt;em&gt;structure schema&lt;/em&gt; directed graph this predicate indicates that the &lt;em&gt;source node&lt;/em&gt; represents the &lt;em&gt;superclass&lt;/em&gt; of the &lt;em&gt;destination node&lt;/em&gt;.</t>
  </si>
  <si>
    <r>
      <rPr>
        <b val="1"/>
        <sz val="10"/>
        <color indexed="11"/>
        <rFont val="Helvetica Neue"/>
      </rPr>
      <t>terms/</t>
    </r>
    <r>
      <rPr>
        <sz val="10"/>
        <color indexed="16"/>
        <rFont val="Helvetica Neue"/>
      </rPr>
      <t>:predicate:</t>
    </r>
    <r>
      <rPr>
        <b val="1"/>
        <sz val="10"/>
        <color indexed="8"/>
        <rFont val="Helvetica Neue"/>
      </rPr>
      <t>property-of</t>
    </r>
  </si>
  <si>
    <r>
      <rPr>
        <sz val="10"/>
        <color indexed="16"/>
        <rFont val="Helvetica Neue"/>
      </rPr>
      <t>:predicate</t>
    </r>
    <r>
      <rPr>
        <sz val="10"/>
        <color indexed="16"/>
        <rFont val="Helvetica Neue"/>
      </rPr>
      <t>:</t>
    </r>
    <r>
      <rPr>
        <b val="1"/>
        <sz val="10"/>
        <color indexed="8"/>
        <rFont val="Helvetica Neue"/>
      </rPr>
      <t>property-of</t>
    </r>
  </si>
  <si>
    <t>property-of</t>
  </si>
  <si>
    <r>
      <rPr>
        <sz val="10"/>
        <color indexed="8"/>
        <rFont val="Helvetica Neue"/>
      </rPr>
      <t>k</t>
    </r>
    <r>
      <rPr>
        <sz val="10"/>
        <color indexed="16"/>
        <rFont val="Helvetica Neue"/>
      </rPr>
      <t>Predicate</t>
    </r>
    <r>
      <rPr>
        <b val="1"/>
        <sz val="10"/>
        <color indexed="8"/>
        <rFont val="Helvetica Neue"/>
      </rPr>
      <t>PropertyOf</t>
    </r>
  </si>
  <si>
    <r>
      <rPr>
        <sz val="10"/>
        <color indexed="8"/>
        <rFont val="Helvetica Neue"/>
      </rPr>
      <t>property-of</t>
    </r>
  </si>
  <si>
    <t>property</t>
  </si>
  <si>
    <t>Property of</t>
  </si>
  <si>
    <t>Structure property.</t>
  </si>
  <si>
    <t>In a &lt;em&gt;structure schema&lt;/em&gt; directed graph this predicate indicates that the &lt;em&gt;source node&lt;/em&gt; represents a &lt;em&gt;property&lt;/em&gt; of the &lt;em&gt;destination node&lt;/em&gt;.</t>
  </si>
  <si>
    <r>
      <rPr>
        <b val="1"/>
        <sz val="10"/>
        <color indexed="11"/>
        <rFont val="Helvetica Neue"/>
      </rPr>
      <t>terms/</t>
    </r>
    <r>
      <rPr>
        <sz val="10"/>
        <color indexed="16"/>
        <rFont val="Helvetica Neue"/>
      </rPr>
      <t>:predicate:</t>
    </r>
    <r>
      <rPr>
        <b val="1"/>
        <sz val="10"/>
        <color indexed="8"/>
        <rFont val="Helvetica Neue"/>
      </rPr>
      <t>form-of</t>
    </r>
  </si>
  <si>
    <r>
      <rPr>
        <sz val="10"/>
        <color indexed="16"/>
        <rFont val="Helvetica Neue"/>
      </rPr>
      <t>:predicate</t>
    </r>
    <r>
      <rPr>
        <sz val="10"/>
        <color indexed="16"/>
        <rFont val="Helvetica Neue"/>
      </rPr>
      <t>:</t>
    </r>
    <r>
      <rPr>
        <b val="1"/>
        <sz val="10"/>
        <color indexed="8"/>
        <rFont val="Helvetica Neue"/>
      </rPr>
      <t>form-of</t>
    </r>
  </si>
  <si>
    <t>form-of</t>
  </si>
  <si>
    <r>
      <rPr>
        <sz val="10"/>
        <color indexed="8"/>
        <rFont val="Helvetica Neue"/>
      </rPr>
      <t>k</t>
    </r>
    <r>
      <rPr>
        <sz val="10"/>
        <color indexed="16"/>
        <rFont val="Helvetica Neue"/>
      </rPr>
      <t>Predicate</t>
    </r>
    <r>
      <rPr>
        <b val="1"/>
        <sz val="10"/>
        <color indexed="8"/>
        <rFont val="Helvetica Neue"/>
      </rPr>
      <t>FormOf</t>
    </r>
  </si>
  <si>
    <r>
      <rPr>
        <sz val="10"/>
        <color indexed="8"/>
        <rFont val="Helvetica Neue"/>
      </rPr>
      <t>form-of</t>
    </r>
  </si>
  <si>
    <t>Form of</t>
  </si>
  <si>
    <t>Subform.</t>
  </si>
  <si>
    <t>In a &lt;em&gt;form&lt;/em&gt; directed graph this predicate indicates that the &lt;em&gt;source node&lt;/em&gt; represents the &lt;em&gt;parent form&lt;/em&gt; of the &lt;em&gt;destination node&lt;/em&gt;.</t>
  </si>
  <si>
    <r>
      <rPr>
        <b val="1"/>
        <sz val="10"/>
        <color indexed="11"/>
        <rFont val="Helvetica Neue"/>
      </rPr>
      <t>terms/</t>
    </r>
    <r>
      <rPr>
        <sz val="10"/>
        <color indexed="16"/>
        <rFont val="Helvetica Neue"/>
      </rPr>
      <t>:predicate:</t>
    </r>
    <r>
      <rPr>
        <b val="1"/>
        <sz val="10"/>
        <color indexed="8"/>
        <rFont val="Helvetica Neue"/>
      </rPr>
      <t>field-of</t>
    </r>
  </si>
  <si>
    <r>
      <rPr>
        <sz val="10"/>
        <color indexed="16"/>
        <rFont val="Helvetica Neue"/>
      </rPr>
      <t>:predicate</t>
    </r>
    <r>
      <rPr>
        <sz val="10"/>
        <color indexed="16"/>
        <rFont val="Helvetica Neue"/>
      </rPr>
      <t>:</t>
    </r>
    <r>
      <rPr>
        <b val="1"/>
        <sz val="10"/>
        <color indexed="8"/>
        <rFont val="Helvetica Neue"/>
      </rPr>
      <t>field-of</t>
    </r>
  </si>
  <si>
    <t>field-of</t>
  </si>
  <si>
    <r>
      <rPr>
        <sz val="10"/>
        <color indexed="8"/>
        <rFont val="Helvetica Neue"/>
      </rPr>
      <t>k</t>
    </r>
    <r>
      <rPr>
        <sz val="10"/>
        <color indexed="16"/>
        <rFont val="Helvetica Neue"/>
      </rPr>
      <t>Predicate</t>
    </r>
    <r>
      <rPr>
        <b val="1"/>
        <sz val="10"/>
        <color indexed="8"/>
        <rFont val="Helvetica Neue"/>
      </rPr>
      <t>FieldOf</t>
    </r>
  </si>
  <si>
    <r>
      <rPr>
        <sz val="10"/>
        <color indexed="8"/>
        <rFont val="Helvetica Neue"/>
      </rPr>
      <t>field-of</t>
    </r>
  </si>
  <si>
    <t>Field of</t>
  </si>
  <si>
    <t>Form field.</t>
  </si>
  <si>
    <t>In a &lt;em&gt;form&lt;/em&gt; directed graph this predicate indicates that the &lt;em&gt;source node&lt;/em&gt; represents a &lt;em&gt;field&lt;/em&gt; of the &lt;em&gt;destination node&lt;/em&gt;.</t>
  </si>
  <si>
    <r>
      <rPr>
        <b val="1"/>
        <sz val="10"/>
        <color indexed="11"/>
        <rFont val="Helvetica Neue"/>
      </rPr>
      <t>terms/</t>
    </r>
    <r>
      <rPr>
        <sz val="10"/>
        <color indexed="16"/>
        <rFont val="Helvetica Neue"/>
      </rPr>
      <t>:predicate:</t>
    </r>
    <r>
      <rPr>
        <b val="1"/>
        <sz val="10"/>
        <color indexed="8"/>
        <rFont val="Helvetica Neue"/>
      </rPr>
      <t>attribute-of</t>
    </r>
  </si>
  <si>
    <r>
      <rPr>
        <sz val="10"/>
        <color indexed="16"/>
        <rFont val="Helvetica Neue"/>
      </rPr>
      <t>:predicate</t>
    </r>
    <r>
      <rPr>
        <sz val="10"/>
        <color indexed="16"/>
        <rFont val="Helvetica Neue"/>
      </rPr>
      <t>:</t>
    </r>
    <r>
      <rPr>
        <b val="1"/>
        <sz val="10"/>
        <color indexed="8"/>
        <rFont val="Helvetica Neue"/>
      </rPr>
      <t>attribute-of</t>
    </r>
  </si>
  <si>
    <t>attribute-of</t>
  </si>
  <si>
    <r>
      <rPr>
        <sz val="10"/>
        <color indexed="8"/>
        <rFont val="Helvetica Neue"/>
      </rPr>
      <t>k</t>
    </r>
    <r>
      <rPr>
        <sz val="10"/>
        <color indexed="16"/>
        <rFont val="Helvetica Neue"/>
      </rPr>
      <t>Predicate</t>
    </r>
    <r>
      <rPr>
        <b val="1"/>
        <sz val="10"/>
        <color indexed="8"/>
        <rFont val="Helvetica Neue"/>
      </rPr>
      <t>AttributeOf</t>
    </r>
  </si>
  <si>
    <r>
      <rPr>
        <sz val="10"/>
        <color indexed="8"/>
        <rFont val="Helvetica Neue"/>
      </rPr>
      <t>attribute-of</t>
    </r>
  </si>
  <si>
    <t>Attribute of</t>
  </si>
  <si>
    <t>Structure attribute.</t>
  </si>
  <si>
    <t>In a &lt;em&gt;structure schema&lt;/em&gt; directed graph this predicate indicates that the &lt;em&gt;source node&lt;/em&gt; represents an &lt;em&gt;attribute&lt;/em&gt;.</t>
  </si>
  <si>
    <r>
      <rPr>
        <b val="1"/>
        <sz val="10"/>
        <color indexed="11"/>
        <rFont val="Helvetica Neue"/>
      </rPr>
      <t>terms/</t>
    </r>
    <r>
      <rPr>
        <sz val="10"/>
        <color indexed="16"/>
        <rFont val="Helvetica Neue"/>
      </rPr>
      <t>:predicate:</t>
    </r>
    <r>
      <rPr>
        <b val="1"/>
        <sz val="10"/>
        <color indexed="8"/>
        <rFont val="Helvetica Neue"/>
      </rPr>
      <t>shape</t>
    </r>
  </si>
  <si>
    <r>
      <rPr>
        <sz val="10"/>
        <color indexed="16"/>
        <rFont val="Helvetica Neue"/>
      </rPr>
      <t>:predicate</t>
    </r>
    <r>
      <rPr>
        <sz val="10"/>
        <color indexed="16"/>
        <rFont val="Helvetica Neue"/>
      </rPr>
      <t>:</t>
    </r>
    <r>
      <rPr>
        <b val="1"/>
        <sz val="10"/>
        <color indexed="8"/>
        <rFont val="Helvetica Neue"/>
      </rPr>
      <t>shape</t>
    </r>
  </si>
  <si>
    <r>
      <rPr>
        <sz val="10"/>
        <color indexed="8"/>
        <rFont val="Helvetica Neue"/>
      </rPr>
      <t>k</t>
    </r>
    <r>
      <rPr>
        <sz val="10"/>
        <color indexed="16"/>
        <rFont val="Helvetica Neue"/>
      </rPr>
      <t>Predicate</t>
    </r>
    <r>
      <rPr>
        <b val="1"/>
        <sz val="10"/>
        <color indexed="8"/>
        <rFont val="Helvetica Neue"/>
      </rPr>
      <t>Shape</t>
    </r>
  </si>
  <si>
    <r>
      <rPr>
        <sz val="10"/>
        <color indexed="8"/>
        <rFont val="Helvetica Neue"/>
      </rPr>
      <t>shape</t>
    </r>
  </si>
  <si>
    <r>
      <rPr>
        <sz val="10"/>
        <color indexed="17"/>
        <rFont val="Helvetica Neue"/>
      </rPr>
      <t>:type:traversal</t>
    </r>
    <r>
      <rPr>
        <sz val="10"/>
        <color indexed="17"/>
        <rFont val="Helvetica Neue"/>
      </rPr>
      <t>:</t>
    </r>
    <r>
      <rPr>
        <b val="1"/>
        <sz val="10"/>
        <color indexed="8"/>
        <rFont val="Helvetica Neue"/>
      </rPr>
      <t>has</t>
    </r>
  </si>
  <si>
    <t>Shape</t>
  </si>
  <si>
    <t>Object GEOJson shape.</t>
  </si>
  <si>
    <r>
      <rPr>
        <sz val="10"/>
        <color indexed="8"/>
        <rFont val="Helvetica Neue"/>
      </rPr>
      <t>In a &lt;em&gt;structure schema&lt;/em&gt; directed graph this predicate indicates that the &lt;em&gt;destination node&lt;/em&gt; represents the &lt;a href='</t>
    </r>
    <r>
      <rPr>
        <u val="single"/>
        <sz val="10"/>
        <color indexed="8"/>
        <rFont val="Helvetica Neue"/>
      </rPr>
      <t>http://geojson.org/</t>
    </r>
    <r>
      <rPr>
        <sz val="10"/>
        <color indexed="8"/>
        <rFont val="Helvetica Neue"/>
      </rPr>
      <t>'&gt;GeoJSON&lt;/a&gt; &lt;em&gt;shape&lt;/em&gt; of the &lt;em&gt;source node&lt;/em&gt;.</t>
    </r>
  </si>
  <si>
    <r>
      <rPr>
        <b val="1"/>
        <sz val="10"/>
        <color indexed="11"/>
        <rFont val="Helvetica Neue"/>
      </rPr>
      <t>terms/</t>
    </r>
    <r>
      <rPr>
        <sz val="10"/>
        <color indexed="16"/>
        <rFont val="Helvetica Neue"/>
      </rPr>
      <t>:predicate:</t>
    </r>
    <r>
      <rPr>
        <b val="1"/>
        <sz val="10"/>
        <color indexed="8"/>
        <rFont val="Helvetica Neue"/>
      </rPr>
      <t>endorse</t>
    </r>
  </si>
  <si>
    <r>
      <rPr>
        <sz val="10"/>
        <color indexed="16"/>
        <rFont val="Helvetica Neue"/>
      </rPr>
      <t>:predicate</t>
    </r>
    <r>
      <rPr>
        <sz val="10"/>
        <color indexed="16"/>
        <rFont val="Helvetica Neue"/>
      </rPr>
      <t>:</t>
    </r>
    <r>
      <rPr>
        <b val="1"/>
        <sz val="10"/>
        <color indexed="8"/>
        <rFont val="Helvetica Neue"/>
      </rPr>
      <t>endorse</t>
    </r>
  </si>
  <si>
    <t>endorse</t>
  </si>
  <si>
    <r>
      <rPr>
        <sz val="10"/>
        <color indexed="8"/>
        <rFont val="Helvetica Neue"/>
      </rPr>
      <t>k</t>
    </r>
    <r>
      <rPr>
        <sz val="10"/>
        <color indexed="16"/>
        <rFont val="Helvetica Neue"/>
      </rPr>
      <t>Predicate</t>
    </r>
    <r>
      <rPr>
        <b val="1"/>
        <sz val="10"/>
        <color indexed="8"/>
        <rFont val="Helvetica Neue"/>
      </rPr>
      <t>Endorse</t>
    </r>
  </si>
  <si>
    <r>
      <rPr>
        <sz val="10"/>
        <color indexed="8"/>
        <rFont val="Helvetica Neue"/>
      </rPr>
      <t>endorse</t>
    </r>
  </si>
  <si>
    <t>preferred</t>
  </si>
  <si>
    <t>Endorse</t>
  </si>
  <si>
    <t>Endorsed or preferred choice.</t>
  </si>
  <si>
    <t>Predicates of this type indicate that the &lt;em&gt;destination&lt;/em&gt; of the relationship is the &lt;em&gt;endorsed choice&lt;/em&gt;, this means that the &lt;em&gt;destination&lt;/em&gt; of the relationship should be &lt;em&gt;used&lt;/em&gt; &lt;em&gt;instead&lt;/em&gt; of the &lt;em&gt;source&lt;/em&gt; of the relationship.</t>
  </si>
  <si>
    <r>
      <rPr>
        <b val="1"/>
        <sz val="10"/>
        <color indexed="11"/>
        <rFont val="Helvetica Neue"/>
      </rPr>
      <t>terms/</t>
    </r>
    <r>
      <rPr>
        <sz val="10"/>
        <color indexed="16"/>
        <rFont val="Helvetica Neue"/>
      </rPr>
      <t>:predicate:</t>
    </r>
    <r>
      <rPr>
        <b val="1"/>
        <sz val="10"/>
        <color indexed="8"/>
        <rFont val="Helvetica Neue"/>
      </rPr>
      <t>instance</t>
    </r>
  </si>
  <si>
    <r>
      <rPr>
        <sz val="10"/>
        <color indexed="16"/>
        <rFont val="Helvetica Neue"/>
      </rPr>
      <t>:predicate</t>
    </r>
    <r>
      <rPr>
        <sz val="10"/>
        <color indexed="16"/>
        <rFont val="Helvetica Neue"/>
      </rPr>
      <t>:</t>
    </r>
    <r>
      <rPr>
        <b val="1"/>
        <sz val="10"/>
        <color indexed="8"/>
        <rFont val="Helvetica Neue"/>
      </rPr>
      <t>instance</t>
    </r>
  </si>
  <si>
    <r>
      <rPr>
        <sz val="10"/>
        <color indexed="8"/>
        <rFont val="Helvetica Neue"/>
      </rPr>
      <t>k</t>
    </r>
    <r>
      <rPr>
        <sz val="10"/>
        <color indexed="16"/>
        <rFont val="Helvetica Neue"/>
      </rPr>
      <t>Predicate</t>
    </r>
    <r>
      <rPr>
        <b val="1"/>
        <sz val="10"/>
        <color indexed="8"/>
        <rFont val="Helvetica Neue"/>
      </rPr>
      <t>Instance</t>
    </r>
  </si>
  <si>
    <t>Term instance.</t>
  </si>
  <si>
    <t>This predicate indicates that the &lt;em&gt;destination&lt;/em&gt; of the relationship is an &lt;em&gt;instance&lt;/em&gt; of the relationship &lt;em&gt;source&lt;/em&gt;. This type of predicate is generally used to indicate &lt;em&gt;term instances&lt;/em&gt;.</t>
  </si>
  <si>
    <r>
      <rPr>
        <b val="1"/>
        <sz val="10"/>
        <color indexed="11"/>
        <rFont val="Helvetica Neue"/>
      </rPr>
      <t>terms/</t>
    </r>
    <r>
      <rPr>
        <sz val="10"/>
        <color indexed="16"/>
        <rFont val="Helvetica Neue"/>
      </rPr>
      <t>:predicate:</t>
    </r>
    <r>
      <rPr>
        <b val="1"/>
        <sz val="10"/>
        <color indexed="8"/>
        <rFont val="Helvetica Neue"/>
      </rPr>
      <t>instance-of</t>
    </r>
  </si>
  <si>
    <r>
      <rPr>
        <sz val="10"/>
        <color indexed="16"/>
        <rFont val="Helvetica Neue"/>
      </rPr>
      <t>:predicate</t>
    </r>
    <r>
      <rPr>
        <sz val="10"/>
        <color indexed="16"/>
        <rFont val="Helvetica Neue"/>
      </rPr>
      <t>:</t>
    </r>
    <r>
      <rPr>
        <b val="1"/>
        <sz val="10"/>
        <color indexed="8"/>
        <rFont val="Helvetica Neue"/>
      </rPr>
      <t>instance-of</t>
    </r>
  </si>
  <si>
    <t>instance-of</t>
  </si>
  <si>
    <r>
      <rPr>
        <sz val="10"/>
        <color indexed="8"/>
        <rFont val="Helvetica Neue"/>
      </rPr>
      <t>k</t>
    </r>
    <r>
      <rPr>
        <sz val="10"/>
        <color indexed="16"/>
        <rFont val="Helvetica Neue"/>
      </rPr>
      <t>Predicate</t>
    </r>
    <r>
      <rPr>
        <b val="1"/>
        <sz val="10"/>
        <color indexed="8"/>
        <rFont val="Helvetica Neue"/>
      </rPr>
      <t>InstanceOf</t>
    </r>
  </si>
  <si>
    <r>
      <rPr>
        <sz val="10"/>
        <color indexed="8"/>
        <rFont val="Helvetica Neue"/>
      </rPr>
      <t>instance-of</t>
    </r>
  </si>
  <si>
    <t>Instance of</t>
  </si>
  <si>
    <t>Term instance type.</t>
  </si>
  <si>
    <t>This predicate indicates that the &lt;em&gt;destination&lt;/em&gt; of the relationship represents the &lt;em&gt;domain&lt;/em&gt; or &lt;em&gt;type&lt;/em&gt; of the relationship &lt;em&gt;source&lt;/em&gt;. This type of predicate is generally used to record &lt;em&gt;how&lt;/em&gt; terms are being used, it provides information on the different contexts in which an abstract term is used.</t>
  </si>
  <si>
    <t>Each time an object is &lt;em&gt;instantiated&lt;/em&gt; in a particular &lt;em&gt;context&lt;/em&gt; or &lt;em&gt;function&lt;/em&gt;, the system will create a relationship between the &lt;em&gt;domain&lt;/em&gt; of the context and the &lt;em&gt;term&lt;/em&gt; that was used as the instance. For instance, if a &lt;em&gt;term&lt;/em&gt; was used as a &lt;em&gt;namespace&lt;/em&gt;, this field will add the namespace class to this set.</t>
  </si>
  <si>
    <r>
      <rPr>
        <b val="1"/>
        <sz val="10"/>
        <color indexed="11"/>
        <rFont val="Helvetica Neue"/>
      </rPr>
      <t>terms/</t>
    </r>
    <r>
      <rPr>
        <sz val="10"/>
        <color indexed="16"/>
        <rFont val="Helvetica Neue"/>
      </rPr>
      <t>:predicate:</t>
    </r>
    <r>
      <rPr>
        <b val="1"/>
        <sz val="10"/>
        <color indexed="8"/>
        <rFont val="Helvetica Neue"/>
      </rPr>
      <t>used-by</t>
    </r>
  </si>
  <si>
    <r>
      <rPr>
        <sz val="10"/>
        <color indexed="16"/>
        <rFont val="Helvetica Neue"/>
      </rPr>
      <t>:predicate</t>
    </r>
    <r>
      <rPr>
        <sz val="10"/>
        <color indexed="16"/>
        <rFont val="Helvetica Neue"/>
      </rPr>
      <t>:</t>
    </r>
    <r>
      <rPr>
        <b val="1"/>
        <sz val="10"/>
        <color indexed="8"/>
        <rFont val="Helvetica Neue"/>
      </rPr>
      <t>used-by</t>
    </r>
  </si>
  <si>
    <t>used-by</t>
  </si>
  <si>
    <r>
      <rPr>
        <sz val="10"/>
        <color indexed="8"/>
        <rFont val="Helvetica Neue"/>
      </rPr>
      <t>k</t>
    </r>
    <r>
      <rPr>
        <sz val="10"/>
        <color indexed="16"/>
        <rFont val="Helvetica Neue"/>
      </rPr>
      <t>Predicate</t>
    </r>
    <r>
      <rPr>
        <b val="1"/>
        <sz val="10"/>
        <color indexed="8"/>
        <rFont val="Helvetica Neue"/>
      </rPr>
      <t>UsedBy</t>
    </r>
  </si>
  <si>
    <r>
      <rPr>
        <sz val="10"/>
        <color indexed="8"/>
        <rFont val="Helvetica Neue"/>
      </rPr>
      <t>used-by</t>
    </r>
  </si>
  <si>
    <t>usage</t>
  </si>
  <si>
    <t>Used by</t>
  </si>
  <si>
    <t>Term used by or used in.</t>
  </si>
  <si>
    <t>This predicate indicates that the relationship &lt;em&gt;source&lt;/em&gt; is &lt;em&gt;used by&lt;/em&gt; or &lt;em&gt;in use&lt;/em&gt; in the relationship &lt;em&gt;destination&lt;/em&gt;.</t>
  </si>
  <si>
    <r>
      <rPr>
        <b val="1"/>
        <sz val="10"/>
        <color indexed="11"/>
        <rFont val="Helvetica Neue"/>
      </rPr>
      <t>terms/</t>
    </r>
    <r>
      <rPr>
        <sz val="10"/>
        <color indexed="16"/>
        <rFont val="Helvetica Neue"/>
      </rPr>
      <t>:predicate:</t>
    </r>
    <r>
      <rPr>
        <b val="1"/>
        <sz val="10"/>
        <color indexed="8"/>
        <rFont val="Helvetica Neue"/>
      </rPr>
      <t>managed-by</t>
    </r>
  </si>
  <si>
    <r>
      <rPr>
        <sz val="10"/>
        <color indexed="16"/>
        <rFont val="Helvetica Neue"/>
      </rPr>
      <t>:predicate</t>
    </r>
    <r>
      <rPr>
        <sz val="10"/>
        <color indexed="16"/>
        <rFont val="Helvetica Neue"/>
      </rPr>
      <t>:</t>
    </r>
    <r>
      <rPr>
        <b val="1"/>
        <sz val="10"/>
        <color indexed="8"/>
        <rFont val="Helvetica Neue"/>
      </rPr>
      <t>managed-by</t>
    </r>
  </si>
  <si>
    <t>managed-by</t>
  </si>
  <si>
    <r>
      <rPr>
        <sz val="10"/>
        <color indexed="8"/>
        <rFont val="Helvetica Neue"/>
      </rPr>
      <t>k</t>
    </r>
    <r>
      <rPr>
        <sz val="10"/>
        <color indexed="16"/>
        <rFont val="Helvetica Neue"/>
      </rPr>
      <t>Predicate</t>
    </r>
    <r>
      <rPr>
        <b val="1"/>
        <sz val="10"/>
        <color indexed="8"/>
        <rFont val="Helvetica Neue"/>
      </rPr>
      <t>ManagedBy</t>
    </r>
  </si>
  <si>
    <r>
      <rPr>
        <sz val="10"/>
        <color indexed="8"/>
        <rFont val="Helvetica Neue"/>
      </rPr>
      <t>managed-by</t>
    </r>
  </si>
  <si>
    <t>management</t>
  </si>
  <si>
    <t>Managed by</t>
  </si>
  <si>
    <t>User or group is managed by.</t>
  </si>
  <si>
    <t>This predicate indicates that the relationship &lt;em&gt;source&lt;/em&gt; is &lt;em&gt;managed by&lt;/em&gt; the relationship &lt;em&gt;destination&lt;/em&gt;.</t>
  </si>
  <si>
    <r>
      <rPr>
        <b val="1"/>
        <sz val="10"/>
        <color indexed="11"/>
        <rFont val="Helvetica Neue"/>
      </rPr>
      <t>terms/</t>
    </r>
    <r>
      <rPr>
        <sz val="10"/>
        <color indexed="16"/>
        <rFont val="Helvetica Neue"/>
      </rPr>
      <t>:predicate:</t>
    </r>
    <r>
      <rPr>
        <b val="1"/>
        <sz val="10"/>
        <color indexed="8"/>
        <rFont val="Helvetica Neue"/>
      </rPr>
      <t>grouped-by</t>
    </r>
  </si>
  <si>
    <r>
      <rPr>
        <sz val="10"/>
        <color indexed="16"/>
        <rFont val="Helvetica Neue"/>
      </rPr>
      <t>:predicate</t>
    </r>
    <r>
      <rPr>
        <sz val="10"/>
        <color indexed="16"/>
        <rFont val="Helvetica Neue"/>
      </rPr>
      <t>:</t>
    </r>
    <r>
      <rPr>
        <b val="1"/>
        <sz val="10"/>
        <color indexed="8"/>
        <rFont val="Helvetica Neue"/>
      </rPr>
      <t>grouped-by</t>
    </r>
  </si>
  <si>
    <t>grouped-by</t>
  </si>
  <si>
    <r>
      <rPr>
        <sz val="10"/>
        <color indexed="8"/>
        <rFont val="Helvetica Neue"/>
      </rPr>
      <t>k</t>
    </r>
    <r>
      <rPr>
        <sz val="10"/>
        <color indexed="16"/>
        <rFont val="Helvetica Neue"/>
      </rPr>
      <t>Predicate</t>
    </r>
    <r>
      <rPr>
        <b val="1"/>
        <sz val="10"/>
        <color indexed="8"/>
        <rFont val="Helvetica Neue"/>
      </rPr>
      <t>GroupedBy</t>
    </r>
  </si>
  <si>
    <r>
      <rPr>
        <sz val="10"/>
        <color indexed="8"/>
        <rFont val="Helvetica Neue"/>
      </rPr>
      <t>grouped-by</t>
    </r>
  </si>
  <si>
    <t>Grouped by</t>
  </si>
  <si>
    <t>Belongs to group.</t>
  </si>
  <si>
    <t>This predicate indicates that the relationship &lt;em&gt;destination&lt;/em&gt; is the &lt;em&gt;group&lt;/em&gt; to which the relationship &lt;em&gt;source belongs to&lt;/em&gt;.</t>
  </si>
  <si>
    <r>
      <rPr>
        <b val="1"/>
        <sz val="10"/>
        <color indexed="11"/>
        <rFont val="Helvetica Neue"/>
      </rPr>
      <t>terms/</t>
    </r>
    <r>
      <rPr>
        <sz val="10"/>
        <color indexed="16"/>
        <rFont val="Helvetica Neue"/>
      </rPr>
      <t>:predicate:</t>
    </r>
    <r>
      <rPr>
        <b val="1"/>
        <sz val="10"/>
        <color indexed="8"/>
        <rFont val="Helvetica Neue"/>
      </rPr>
      <t>registered-by</t>
    </r>
  </si>
  <si>
    <r>
      <rPr>
        <sz val="10"/>
        <color indexed="16"/>
        <rFont val="Helvetica Neue"/>
      </rPr>
      <t>:predicate</t>
    </r>
    <r>
      <rPr>
        <sz val="10"/>
        <color indexed="16"/>
        <rFont val="Helvetica Neue"/>
      </rPr>
      <t>:</t>
    </r>
    <r>
      <rPr>
        <b val="1"/>
        <sz val="10"/>
        <color indexed="8"/>
        <rFont val="Helvetica Neue"/>
      </rPr>
      <t>registered-by</t>
    </r>
  </si>
  <si>
    <t>registered-by</t>
  </si>
  <si>
    <r>
      <rPr>
        <sz val="10"/>
        <color indexed="8"/>
        <rFont val="Helvetica Neue"/>
      </rPr>
      <t>k</t>
    </r>
    <r>
      <rPr>
        <sz val="10"/>
        <color indexed="16"/>
        <rFont val="Helvetica Neue"/>
      </rPr>
      <t>Predicate</t>
    </r>
    <r>
      <rPr>
        <b val="1"/>
        <sz val="10"/>
        <color indexed="8"/>
        <rFont val="Helvetica Neue"/>
      </rPr>
      <t>RegisteredBy</t>
    </r>
  </si>
  <si>
    <r>
      <rPr>
        <sz val="10"/>
        <color indexed="8"/>
        <rFont val="Helvetica Neue"/>
      </rPr>
      <t>registered-by</t>
    </r>
  </si>
  <si>
    <t>registration</t>
  </si>
  <si>
    <t>Registered by</t>
  </si>
  <si>
    <t>Has been registered by.</t>
  </si>
  <si>
    <t>This predicate indicates that the relationship &lt;em&gt;source&lt;/em&gt; has been &lt;em&gt;registered by&lt;/em&gt; the relationship &lt;em&gt;destination&lt;/em&gt;.</t>
  </si>
  <si>
    <r>
      <rPr>
        <b val="1"/>
        <sz val="10"/>
        <color indexed="11"/>
        <rFont val="Helvetica Neue"/>
      </rPr>
      <t>terms/</t>
    </r>
    <r>
      <rPr>
        <sz val="10"/>
        <color indexed="17"/>
        <rFont val="Helvetica Neue"/>
      </rPr>
      <t>:enum:class</t>
    </r>
  </si>
  <si>
    <r>
      <rPr>
        <sz val="10"/>
        <color indexed="17"/>
        <rFont val="Helvetica Neue"/>
      </rPr>
      <t>:enum:class</t>
    </r>
  </si>
  <si>
    <t>kEnumClass</t>
  </si>
  <si>
    <t>Object classes list.</t>
  </si>
  <si>
    <t>This controlled vocabulary lists the main object classes.</t>
  </si>
  <si>
    <r>
      <rPr>
        <b val="1"/>
        <sz val="10"/>
        <color indexed="11"/>
        <rFont val="Helvetica Neue"/>
      </rPr>
      <t>terms/</t>
    </r>
    <r>
      <rPr>
        <sz val="10"/>
        <color indexed="17"/>
        <rFont val="Helvetica Neue"/>
      </rPr>
      <t>:class:term</t>
    </r>
  </si>
  <si>
    <r>
      <rPr>
        <sz val="10"/>
        <color indexed="17"/>
        <rFont val="Helvetica Neue"/>
      </rPr>
      <t>:class:term</t>
    </r>
  </si>
  <si>
    <r>
      <rPr>
        <b val="1"/>
        <sz val="10"/>
        <color indexed="14"/>
        <rFont val="Helvetica Neue"/>
      </rPr>
      <t>terms</t>
    </r>
    <r>
      <rPr>
        <b val="1"/>
        <sz val="10"/>
        <color indexed="14"/>
        <rFont val="Helvetica Neue"/>
      </rPr>
      <t>/</t>
    </r>
    <r>
      <rPr>
        <sz val="10"/>
        <color indexed="8"/>
        <rFont val="Helvetica Neue"/>
      </rPr>
      <t>:</t>
    </r>
    <r>
      <rPr>
        <sz val="10"/>
        <color indexed="16"/>
        <rFont val="Helvetica Neue"/>
      </rPr>
      <t>class</t>
    </r>
  </si>
  <si>
    <t>kClassTerm</t>
  </si>
  <si>
    <t>Term</t>
  </si>
  <si>
    <t>Term base class.</t>
  </si>
  <si>
    <r>
      <rPr>
        <b val="1"/>
        <sz val="10"/>
        <color indexed="11"/>
        <rFont val="Helvetica Neue"/>
      </rPr>
      <t>terms/</t>
    </r>
    <r>
      <rPr>
        <sz val="10"/>
        <color indexed="17"/>
        <rFont val="Helvetica Neue"/>
      </rPr>
      <t>:class:term:</t>
    </r>
    <r>
      <rPr>
        <b val="1"/>
        <sz val="10"/>
        <color indexed="8"/>
        <rFont val="Helvetica Neue"/>
      </rPr>
      <t>namespace</t>
    </r>
  </si>
  <si>
    <r>
      <rPr>
        <b val="1"/>
        <sz val="10"/>
        <color indexed="14"/>
        <rFont val="Helvetica Neue"/>
      </rPr>
      <t>terms</t>
    </r>
    <r>
      <rPr>
        <b val="1"/>
        <sz val="10"/>
        <color indexed="14"/>
        <rFont val="Helvetica Neue"/>
      </rPr>
      <t>/</t>
    </r>
    <r>
      <rPr>
        <sz val="10"/>
        <color indexed="17"/>
        <rFont val="Helvetica Neue"/>
      </rPr>
      <t>:class:term</t>
    </r>
  </si>
  <si>
    <r>
      <rPr>
        <sz val="10"/>
        <color indexed="8"/>
        <rFont val="Helvetica Neue"/>
      </rPr>
      <t>k</t>
    </r>
    <r>
      <rPr>
        <sz val="10"/>
        <color indexed="17"/>
        <rFont val="Helvetica Neue"/>
      </rPr>
      <t>ClassTerm</t>
    </r>
    <r>
      <rPr>
        <b val="1"/>
        <sz val="10"/>
        <color indexed="8"/>
        <rFont val="Helvetica Neue"/>
      </rPr>
      <t>Namespace</t>
    </r>
  </si>
  <si>
    <t>Namespace structure definition.</t>
  </si>
  <si>
    <t>This is a &lt;em&gt;structure&lt;/em&gt; that represents a &lt;em&gt;namespace&lt;/em&gt;.</t>
  </si>
  <si>
    <r>
      <rPr>
        <b val="1"/>
        <sz val="10"/>
        <color indexed="11"/>
        <rFont val="Helvetica Neue"/>
      </rPr>
      <t>terms/</t>
    </r>
    <r>
      <rPr>
        <sz val="10"/>
        <color indexed="17"/>
        <rFont val="Helvetica Neue"/>
      </rPr>
      <t>:class:term:</t>
    </r>
    <r>
      <rPr>
        <b val="1"/>
        <sz val="10"/>
        <color indexed="8"/>
        <rFont val="Helvetica Neue"/>
      </rPr>
      <t>template</t>
    </r>
  </si>
  <si>
    <r>
      <rPr>
        <sz val="10"/>
        <color indexed="8"/>
        <rFont val="Helvetica Neue"/>
      </rPr>
      <t>k</t>
    </r>
    <r>
      <rPr>
        <sz val="10"/>
        <color indexed="17"/>
        <rFont val="Helvetica Neue"/>
      </rPr>
      <t>ClassTerm</t>
    </r>
    <r>
      <rPr>
        <b val="1"/>
        <sz val="10"/>
        <color indexed="8"/>
        <rFont val="Helvetica Neue"/>
      </rPr>
      <t>Template</t>
    </r>
  </si>
  <si>
    <t>Template structure definition.</t>
  </si>
  <si>
    <t>This is a &lt;em&gt;structure&lt;/em&gt; that represents a &lt;em&gt;controlled vocabulary template&lt;/em&gt;. Templates are &lt;em&gt;not&lt;/em&gt; valid enumeration types, but they can be used as &lt;em&gt;templates&lt;/em&gt; to &lt;em&gt;implement&lt;/em&gt; valid &lt;em&gt;controlled vocabularies&lt;/em&gt;.</t>
  </si>
  <si>
    <r>
      <rPr>
        <b val="1"/>
        <sz val="10"/>
        <color indexed="11"/>
        <rFont val="Helvetica Neue"/>
      </rPr>
      <t>terms/</t>
    </r>
    <r>
      <rPr>
        <sz val="10"/>
        <color indexed="17"/>
        <rFont val="Helvetica Neue"/>
      </rPr>
      <t>:class:term:</t>
    </r>
    <r>
      <rPr>
        <b val="1"/>
        <sz val="10"/>
        <color indexed="8"/>
        <rFont val="Helvetica Neue"/>
      </rPr>
      <t>enumeration</t>
    </r>
  </si>
  <si>
    <r>
      <rPr>
        <sz val="10"/>
        <color indexed="8"/>
        <rFont val="Helvetica Neue"/>
      </rPr>
      <t>k</t>
    </r>
    <r>
      <rPr>
        <sz val="10"/>
        <color indexed="17"/>
        <rFont val="Helvetica Neue"/>
      </rPr>
      <t>ClassTerm</t>
    </r>
    <r>
      <rPr>
        <b val="1"/>
        <sz val="10"/>
        <color indexed="8"/>
        <rFont val="Helvetica Neue"/>
      </rPr>
      <t>Enumeration</t>
    </r>
  </si>
  <si>
    <t>Controlled vocabulary type structure definition.</t>
  </si>
  <si>
    <t>This is a &lt;em&gt;structure&lt;/em&gt; that represents a &lt;em&gt;controlled vocabulary&lt;/em&gt;.</t>
  </si>
  <si>
    <r>
      <rPr>
        <b val="1"/>
        <sz val="10"/>
        <color indexed="11"/>
        <rFont val="Helvetica Neue"/>
      </rPr>
      <t>terms/</t>
    </r>
    <r>
      <rPr>
        <sz val="10"/>
        <color indexed="17"/>
        <rFont val="Helvetica Neue"/>
      </rPr>
      <t>:class:term:</t>
    </r>
    <r>
      <rPr>
        <b val="1"/>
        <sz val="10"/>
        <color indexed="8"/>
        <rFont val="Helvetica Neue"/>
      </rPr>
      <t>selection</t>
    </r>
  </si>
  <si>
    <r>
      <rPr>
        <sz val="10"/>
        <color indexed="8"/>
        <rFont val="Helvetica Neue"/>
      </rPr>
      <t>k</t>
    </r>
    <r>
      <rPr>
        <sz val="10"/>
        <color indexed="17"/>
        <rFont val="Helvetica Neue"/>
      </rPr>
      <t>ClassTerm</t>
    </r>
    <r>
      <rPr>
        <b val="1"/>
        <sz val="10"/>
        <color indexed="8"/>
        <rFont val="Helvetica Neue"/>
      </rPr>
      <t>Selection</t>
    </r>
  </si>
  <si>
    <t>choice</t>
  </si>
  <si>
    <t>Enumerated element</t>
  </si>
  <si>
    <t>Controlled vocabulary element structure definition.</t>
  </si>
  <si>
    <t>This is a &lt;em&gt;structure&lt;/em&gt; that represents a &lt;em&gt;controlled vocabulary element&lt;/em&gt;.</t>
  </si>
  <si>
    <r>
      <rPr>
        <b val="1"/>
        <sz val="10"/>
        <color indexed="11"/>
        <rFont val="Helvetica Neue"/>
      </rPr>
      <t>terms/</t>
    </r>
    <r>
      <rPr>
        <sz val="10"/>
        <color indexed="17"/>
        <rFont val="Helvetica Neue"/>
      </rPr>
      <t>:class:term:</t>
    </r>
    <r>
      <rPr>
        <b val="1"/>
        <sz val="10"/>
        <color indexed="8"/>
        <rFont val="Helvetica Neue"/>
      </rPr>
      <t>category</t>
    </r>
  </si>
  <si>
    <r>
      <rPr>
        <sz val="10"/>
        <color indexed="8"/>
        <rFont val="Helvetica Neue"/>
      </rPr>
      <t>k</t>
    </r>
    <r>
      <rPr>
        <sz val="10"/>
        <color indexed="17"/>
        <rFont val="Helvetica Neue"/>
      </rPr>
      <t>ClassTerm</t>
    </r>
    <r>
      <rPr>
        <b val="1"/>
        <sz val="10"/>
        <color indexed="8"/>
        <rFont val="Helvetica Neue"/>
      </rPr>
      <t>Category</t>
    </r>
  </si>
  <si>
    <t>Controlled vocabulary category structure definition.</t>
  </si>
  <si>
    <t>This is a &lt;em&gt;structure&lt;/em&gt; that represents a &lt;em&gt;controlled vocabulary category&lt;/em&gt;.</t>
  </si>
  <si>
    <r>
      <rPr>
        <b val="1"/>
        <sz val="10"/>
        <color indexed="11"/>
        <rFont val="Helvetica Neue"/>
      </rPr>
      <t>terms/</t>
    </r>
    <r>
      <rPr>
        <sz val="10"/>
        <color indexed="17"/>
        <rFont val="Helvetica Neue"/>
      </rPr>
      <t>:class:term:</t>
    </r>
    <r>
      <rPr>
        <b val="1"/>
        <sz val="10"/>
        <color indexed="8"/>
        <rFont val="Helvetica Neue"/>
      </rPr>
      <t>collection</t>
    </r>
  </si>
  <si>
    <r>
      <rPr>
        <sz val="10"/>
        <color indexed="8"/>
        <rFont val="Helvetica Neue"/>
      </rPr>
      <t>k</t>
    </r>
    <r>
      <rPr>
        <sz val="10"/>
        <color indexed="17"/>
        <rFont val="Helvetica Neue"/>
      </rPr>
      <t>ClassTerm</t>
    </r>
    <r>
      <rPr>
        <b val="1"/>
        <sz val="10"/>
        <color indexed="8"/>
        <rFont val="Helvetica Neue"/>
      </rPr>
      <t>Collection</t>
    </r>
  </si>
  <si>
    <t>Data collection structure definition.</t>
  </si>
  <si>
    <t>This is a &lt;em&gt;structure&lt;/em&gt; that represents a &lt;em&gt;data collection&lt;/em&gt;.</t>
  </si>
  <si>
    <r>
      <rPr>
        <b val="1"/>
        <sz val="10"/>
        <color indexed="11"/>
        <rFont val="Helvetica Neue"/>
      </rPr>
      <t>terms/</t>
    </r>
    <r>
      <rPr>
        <sz val="10"/>
        <color indexed="17"/>
        <rFont val="Helvetica Neue"/>
      </rPr>
      <t>:class:term:</t>
    </r>
    <r>
      <rPr>
        <b val="1"/>
        <sz val="10"/>
        <color indexed="8"/>
        <rFont val="Helvetica Neue"/>
      </rPr>
      <t>instance</t>
    </r>
  </si>
  <si>
    <r>
      <rPr>
        <sz val="10"/>
        <color indexed="8"/>
        <rFont val="Helvetica Neue"/>
      </rPr>
      <t>k</t>
    </r>
    <r>
      <rPr>
        <sz val="10"/>
        <color indexed="17"/>
        <rFont val="Helvetica Neue"/>
      </rPr>
      <t>ClassTerm</t>
    </r>
    <r>
      <rPr>
        <b val="1"/>
        <sz val="10"/>
        <color indexed="8"/>
        <rFont val="Helvetica Neue"/>
      </rPr>
      <t>Instance</t>
    </r>
  </si>
  <si>
    <t>Instance structure definition.</t>
  </si>
  <si>
    <t>This is a &lt;em&gt;structure&lt;/em&gt; that represents an &lt;em&gt;object instance&lt;/em&gt;.</t>
  </si>
  <si>
    <r>
      <rPr>
        <b val="1"/>
        <sz val="10"/>
        <color indexed="11"/>
        <rFont val="Helvetica Neue"/>
      </rPr>
      <t>terms/</t>
    </r>
    <r>
      <rPr>
        <sz val="10"/>
        <color indexed="17"/>
        <rFont val="Helvetica Neue"/>
      </rPr>
      <t>:class:term:</t>
    </r>
    <r>
      <rPr>
        <b val="1"/>
        <sz val="10"/>
        <color indexed="8"/>
        <rFont val="Helvetica Neue"/>
      </rPr>
      <t>type</t>
    </r>
  </si>
  <si>
    <r>
      <rPr>
        <sz val="10"/>
        <color indexed="8"/>
        <rFont val="Helvetica Neue"/>
      </rPr>
      <t>k</t>
    </r>
    <r>
      <rPr>
        <sz val="10"/>
        <color indexed="17"/>
        <rFont val="Helvetica Neue"/>
      </rPr>
      <t>ClassTerm</t>
    </r>
    <r>
      <rPr>
        <b val="1"/>
        <sz val="10"/>
        <color indexed="8"/>
        <rFont val="Helvetica Neue"/>
      </rPr>
      <t>Type</t>
    </r>
  </si>
  <si>
    <t>Data type structure definition.</t>
  </si>
  <si>
    <t>This is a &lt;em&gt;structure&lt;/em&gt; that represents a &lt;em&gt;generic data type&lt;/em&gt;.</t>
  </si>
  <si>
    <r>
      <rPr>
        <b val="1"/>
        <sz val="10"/>
        <color indexed="11"/>
        <rFont val="Helvetica Neue"/>
      </rPr>
      <t>terms/</t>
    </r>
    <r>
      <rPr>
        <sz val="10"/>
        <color indexed="17"/>
        <rFont val="Helvetica Neue"/>
      </rPr>
      <t>:class:term:</t>
    </r>
    <r>
      <rPr>
        <b val="1"/>
        <sz val="10"/>
        <color indexed="8"/>
        <rFont val="Helvetica Neue"/>
      </rPr>
      <t>type</t>
    </r>
    <r>
      <rPr>
        <sz val="10"/>
        <color indexed="17"/>
        <rFont val="Helvetica Neue"/>
      </rPr>
      <t>:</t>
    </r>
    <r>
      <rPr>
        <b val="1"/>
        <sz val="10"/>
        <color indexed="8"/>
        <rFont val="Helvetica Neue"/>
      </rPr>
      <t>text</t>
    </r>
  </si>
  <si>
    <r>
      <rPr>
        <b val="1"/>
        <sz val="10"/>
        <color indexed="14"/>
        <rFont val="Helvetica Neue"/>
      </rPr>
      <t>terms</t>
    </r>
    <r>
      <rPr>
        <b val="1"/>
        <sz val="10"/>
        <color indexed="14"/>
        <rFont val="Helvetica Neue"/>
      </rPr>
      <t>/</t>
    </r>
    <r>
      <rPr>
        <sz val="10"/>
        <color indexed="17"/>
        <rFont val="Helvetica Neue"/>
      </rPr>
      <t>:class:term:</t>
    </r>
    <r>
      <rPr>
        <b val="1"/>
        <sz val="10"/>
        <color indexed="8"/>
        <rFont val="Helvetica Neue"/>
      </rPr>
      <t>type</t>
    </r>
  </si>
  <si>
    <r>
      <rPr>
        <sz val="10"/>
        <color indexed="8"/>
        <rFont val="Helvetica Neue"/>
      </rPr>
      <t>k</t>
    </r>
    <r>
      <rPr>
        <sz val="10"/>
        <color indexed="17"/>
        <rFont val="Helvetica Neue"/>
      </rPr>
      <t>ClassTerm</t>
    </r>
    <r>
      <rPr>
        <b val="1"/>
        <sz val="10"/>
        <color indexed="8"/>
        <rFont val="Helvetica Neue"/>
      </rPr>
      <t>TypeText</t>
    </r>
  </si>
  <si>
    <t>Text type</t>
  </si>
  <si>
    <t>Text type structure definition.</t>
  </si>
  <si>
    <t>This is a &lt;em&gt;structure&lt;/em&gt; that represents a &lt;em&gt;text data type&lt;/em&gt;.</t>
  </si>
  <si>
    <r>
      <rPr>
        <b val="1"/>
        <sz val="10"/>
        <color indexed="11"/>
        <rFont val="Helvetica Neue"/>
      </rPr>
      <t>terms/</t>
    </r>
    <r>
      <rPr>
        <sz val="10"/>
        <color indexed="17"/>
        <rFont val="Helvetica Neue"/>
      </rPr>
      <t>:class:term:</t>
    </r>
    <r>
      <rPr>
        <b val="1"/>
        <sz val="10"/>
        <color indexed="8"/>
        <rFont val="Helvetica Neue"/>
      </rPr>
      <t>type</t>
    </r>
    <r>
      <rPr>
        <sz val="10"/>
        <color indexed="17"/>
        <rFont val="Helvetica Neue"/>
      </rPr>
      <t>:</t>
    </r>
    <r>
      <rPr>
        <b val="1"/>
        <sz val="10"/>
        <color indexed="8"/>
        <rFont val="Helvetica Neue"/>
      </rPr>
      <t>quant</t>
    </r>
  </si>
  <si>
    <r>
      <rPr>
        <sz val="10"/>
        <color indexed="8"/>
        <rFont val="Helvetica Neue"/>
      </rPr>
      <t>k</t>
    </r>
    <r>
      <rPr>
        <sz val="10"/>
        <color indexed="17"/>
        <rFont val="Helvetica Neue"/>
      </rPr>
      <t>ClassTerm</t>
    </r>
    <r>
      <rPr>
        <b val="1"/>
        <sz val="10"/>
        <color indexed="8"/>
        <rFont val="Helvetica Neue"/>
      </rPr>
      <t>TypeQuant</t>
    </r>
  </si>
  <si>
    <t>Quantitative data type</t>
  </si>
  <si>
    <t>Quantitative data type structure definition.</t>
  </si>
  <si>
    <t>This is a &lt;em&gt;structure&lt;/em&gt; that represents a &lt;em&gt;quantitative data type&lt;/em&gt;.</t>
  </si>
  <si>
    <r>
      <rPr>
        <b val="1"/>
        <sz val="10"/>
        <color indexed="11"/>
        <rFont val="Helvetica Neue"/>
      </rPr>
      <t>terms/</t>
    </r>
    <r>
      <rPr>
        <sz val="10"/>
        <color indexed="17"/>
        <rFont val="Helvetica Neue"/>
      </rPr>
      <t>:class:term:</t>
    </r>
    <r>
      <rPr>
        <b val="1"/>
        <sz val="10"/>
        <color indexed="8"/>
        <rFont val="Helvetica Neue"/>
      </rPr>
      <t>predicate</t>
    </r>
  </si>
  <si>
    <r>
      <rPr>
        <sz val="10"/>
        <color indexed="8"/>
        <rFont val="Helvetica Neue"/>
      </rPr>
      <t>k</t>
    </r>
    <r>
      <rPr>
        <sz val="10"/>
        <color indexed="17"/>
        <rFont val="Helvetica Neue"/>
      </rPr>
      <t>ClassTerm</t>
    </r>
    <r>
      <rPr>
        <b val="1"/>
        <sz val="10"/>
        <color indexed="8"/>
        <rFont val="Helvetica Neue"/>
      </rPr>
      <t>Predicate</t>
    </r>
  </si>
  <si>
    <t>Predicate structure definition.</t>
  </si>
  <si>
    <t>This is a &lt;em&gt;structure&lt;/em&gt; that represents a &lt;em&gt;predicate&lt;/em&gt;.</t>
  </si>
  <si>
    <r>
      <rPr>
        <b val="1"/>
        <sz val="10"/>
        <color indexed="11"/>
        <rFont val="Helvetica Neue"/>
      </rPr>
      <t>terms/</t>
    </r>
    <r>
      <rPr>
        <sz val="10"/>
        <color indexed="17"/>
        <rFont val="Helvetica Neue"/>
      </rPr>
      <t>:class:term:</t>
    </r>
    <r>
      <rPr>
        <b val="1"/>
        <sz val="10"/>
        <color indexed="8"/>
        <rFont val="Helvetica Neue"/>
      </rPr>
      <t>class</t>
    </r>
  </si>
  <si>
    <r>
      <rPr>
        <sz val="10"/>
        <color indexed="8"/>
        <rFont val="Helvetica Neue"/>
      </rPr>
      <t>k</t>
    </r>
    <r>
      <rPr>
        <sz val="10"/>
        <color indexed="17"/>
        <rFont val="Helvetica Neue"/>
      </rPr>
      <t>ClassTerm</t>
    </r>
    <r>
      <rPr>
        <b val="1"/>
        <sz val="10"/>
        <color indexed="8"/>
        <rFont val="Helvetica Neue"/>
      </rPr>
      <t>Class</t>
    </r>
  </si>
  <si>
    <t>Class schema structure.</t>
  </si>
  <si>
    <t>This is a &lt;em&gt;structure&lt;/em&gt; that represents a &lt;em&gt;class&lt;/em&gt;.</t>
  </si>
  <si>
    <r>
      <rPr>
        <b val="1"/>
        <sz val="10"/>
        <color indexed="11"/>
        <rFont val="Helvetica Neue"/>
      </rPr>
      <t>terms/</t>
    </r>
    <r>
      <rPr>
        <sz val="10"/>
        <color indexed="17"/>
        <rFont val="Helvetica Neue"/>
      </rPr>
      <t>:class:term:</t>
    </r>
    <r>
      <rPr>
        <b val="1"/>
        <sz val="10"/>
        <color indexed="8"/>
        <rFont val="Helvetica Neue"/>
      </rPr>
      <t>struct</t>
    </r>
  </si>
  <si>
    <r>
      <rPr>
        <sz val="10"/>
        <color indexed="8"/>
        <rFont val="Helvetica Neue"/>
      </rPr>
      <t>k</t>
    </r>
    <r>
      <rPr>
        <sz val="10"/>
        <color indexed="17"/>
        <rFont val="Helvetica Neue"/>
      </rPr>
      <t>ClassTerm</t>
    </r>
    <r>
      <rPr>
        <b val="1"/>
        <sz val="10"/>
        <color indexed="8"/>
        <rFont val="Helvetica Neue"/>
      </rPr>
      <t>Struct</t>
    </r>
  </si>
  <si>
    <t>Structure schema.</t>
  </si>
  <si>
    <t>This is a data structure that represents exclusively its members and does not represent a class.</t>
  </si>
  <si>
    <r>
      <rPr>
        <b val="1"/>
        <sz val="10"/>
        <color indexed="11"/>
        <rFont val="Helvetica Neue"/>
      </rPr>
      <t>terms/</t>
    </r>
    <r>
      <rPr>
        <sz val="10"/>
        <color indexed="17"/>
        <rFont val="Helvetica Neue"/>
      </rPr>
      <t>:class:term:</t>
    </r>
    <r>
      <rPr>
        <b val="1"/>
        <sz val="10"/>
        <color indexed="8"/>
        <rFont val="Helvetica Neue"/>
      </rPr>
      <t>form</t>
    </r>
  </si>
  <si>
    <r>
      <rPr>
        <sz val="10"/>
        <color indexed="8"/>
        <rFont val="Helvetica Neue"/>
      </rPr>
      <t>k</t>
    </r>
    <r>
      <rPr>
        <sz val="10"/>
        <color indexed="17"/>
        <rFont val="Helvetica Neue"/>
      </rPr>
      <t>ClassTerm</t>
    </r>
    <r>
      <rPr>
        <b val="1"/>
        <sz val="10"/>
        <color indexed="8"/>
        <rFont val="Helvetica Neue"/>
      </rPr>
      <t>Form</t>
    </r>
  </si>
  <si>
    <t>Input form definition.</t>
  </si>
  <si>
    <t>This is a &lt;em&gt;structure&lt;/em&gt; that represents an &lt;em&gt;input form&lt;/em&gt;.</t>
  </si>
  <si>
    <r>
      <rPr>
        <b val="1"/>
        <sz val="10"/>
        <color indexed="11"/>
        <rFont val="Helvetica Neue"/>
      </rPr>
      <t>terms/</t>
    </r>
    <r>
      <rPr>
        <sz val="10"/>
        <color indexed="17"/>
        <rFont val="Helvetica Neue"/>
      </rPr>
      <t>:class:descriptor</t>
    </r>
  </si>
  <si>
    <r>
      <rPr>
        <sz val="10"/>
        <color indexed="17"/>
        <rFont val="Helvetica Neue"/>
      </rPr>
      <t>:class:descriptor</t>
    </r>
  </si>
  <si>
    <t>kClassDescriptor</t>
  </si>
  <si>
    <t>Descriptor base class.</t>
  </si>
  <si>
    <r>
      <rPr>
        <b val="1"/>
        <sz val="10"/>
        <color indexed="11"/>
        <rFont val="Helvetica Neue"/>
      </rPr>
      <t>terms/</t>
    </r>
    <r>
      <rPr>
        <sz val="10"/>
        <color indexed="17"/>
        <rFont val="Helvetica Neue"/>
      </rPr>
      <t>:class:descriptor:</t>
    </r>
    <r>
      <rPr>
        <b val="1"/>
        <sz val="10"/>
        <color indexed="8"/>
        <rFont val="Helvetica Neue"/>
      </rPr>
      <t>any</t>
    </r>
  </si>
  <si>
    <r>
      <rPr>
        <b val="1"/>
        <sz val="10"/>
        <color indexed="14"/>
        <rFont val="Helvetica Neue"/>
      </rPr>
      <t>terms</t>
    </r>
    <r>
      <rPr>
        <b val="1"/>
        <sz val="10"/>
        <color indexed="14"/>
        <rFont val="Helvetica Neue"/>
      </rPr>
      <t>/</t>
    </r>
    <r>
      <rPr>
        <sz val="10"/>
        <color indexed="17"/>
        <rFont val="Helvetica Neue"/>
      </rPr>
      <t>:class:descriptor</t>
    </r>
  </si>
  <si>
    <r>
      <rPr>
        <sz val="10"/>
        <color indexed="8"/>
        <rFont val="Helvetica Neue"/>
      </rPr>
      <t>k</t>
    </r>
    <r>
      <rPr>
        <sz val="10"/>
        <color indexed="17"/>
        <rFont val="Helvetica Neue"/>
      </rPr>
      <t>ClassDescriptor</t>
    </r>
    <r>
      <rPr>
        <b val="1"/>
        <sz val="10"/>
        <color indexed="8"/>
        <rFont val="Helvetica Neue"/>
      </rPr>
      <t>Any</t>
    </r>
  </si>
  <si>
    <t>generic</t>
  </si>
  <si>
    <t>Generic data type descriptor</t>
  </si>
  <si>
    <t>Descriptor schema for generic data type.</t>
  </si>
  <si>
    <r>
      <rPr>
        <b val="1"/>
        <sz val="10"/>
        <color indexed="11"/>
        <rFont val="Helvetica Neue"/>
      </rPr>
      <t>terms/</t>
    </r>
    <r>
      <rPr>
        <sz val="10"/>
        <color indexed="17"/>
        <rFont val="Helvetica Neue"/>
      </rPr>
      <t>:class:descriptor:</t>
    </r>
    <r>
      <rPr>
        <b val="1"/>
        <sz val="10"/>
        <color indexed="8"/>
        <rFont val="Helvetica Neue"/>
      </rPr>
      <t>txt</t>
    </r>
  </si>
  <si>
    <r>
      <rPr>
        <sz val="10"/>
        <color indexed="8"/>
        <rFont val="Helvetica Neue"/>
      </rPr>
      <t>k</t>
    </r>
    <r>
      <rPr>
        <sz val="10"/>
        <color indexed="17"/>
        <rFont val="Helvetica Neue"/>
      </rPr>
      <t>ClassDescriptor</t>
    </r>
    <r>
      <rPr>
        <b val="1"/>
        <sz val="10"/>
        <color indexed="8"/>
        <rFont val="Helvetica Neue"/>
      </rPr>
      <t>Txt</t>
    </r>
  </si>
  <si>
    <t>Descriptor class for texts.</t>
  </si>
  <si>
    <r>
      <rPr>
        <b val="1"/>
        <sz val="10"/>
        <color indexed="11"/>
        <rFont val="Helvetica Neue"/>
      </rPr>
      <t>terms/</t>
    </r>
    <r>
      <rPr>
        <sz val="10"/>
        <color indexed="17"/>
        <rFont val="Helvetica Neue"/>
      </rPr>
      <t>:class:descriptor:</t>
    </r>
    <r>
      <rPr>
        <b val="1"/>
        <sz val="10"/>
        <color indexed="8"/>
        <rFont val="Helvetica Neue"/>
      </rPr>
      <t>key</t>
    </r>
  </si>
  <si>
    <r>
      <rPr>
        <sz val="10"/>
        <color indexed="8"/>
        <rFont val="Helvetica Neue"/>
      </rPr>
      <t>k</t>
    </r>
    <r>
      <rPr>
        <sz val="10"/>
        <color indexed="17"/>
        <rFont val="Helvetica Neue"/>
      </rPr>
      <t>ClassDescriptor</t>
    </r>
    <r>
      <rPr>
        <b val="1"/>
        <sz val="10"/>
        <color indexed="8"/>
        <rFont val="Helvetica Neue"/>
      </rPr>
      <t>Key</t>
    </r>
  </si>
  <si>
    <t>Key string descriptor</t>
  </si>
  <si>
    <t>Descriptor class for key strings.</t>
  </si>
  <si>
    <r>
      <rPr>
        <b val="1"/>
        <sz val="10"/>
        <color indexed="11"/>
        <rFont val="Helvetica Neue"/>
      </rPr>
      <t>terms/</t>
    </r>
    <r>
      <rPr>
        <sz val="10"/>
        <color indexed="17"/>
        <rFont val="Helvetica Neue"/>
      </rPr>
      <t>:class:descriptor:</t>
    </r>
    <r>
      <rPr>
        <b val="1"/>
        <sz val="10"/>
        <color indexed="8"/>
        <rFont val="Helvetica Neue"/>
      </rPr>
      <t>iaddr</t>
    </r>
  </si>
  <si>
    <r>
      <rPr>
        <sz val="10"/>
        <color indexed="8"/>
        <rFont val="Helvetica Neue"/>
      </rPr>
      <t>k</t>
    </r>
    <r>
      <rPr>
        <sz val="10"/>
        <color indexed="17"/>
        <rFont val="Helvetica Neue"/>
      </rPr>
      <t>ClassDescriptor</t>
    </r>
    <r>
      <rPr>
        <b val="1"/>
        <sz val="10"/>
        <color indexed="8"/>
        <rFont val="Helvetica Neue"/>
      </rPr>
      <t>Iaddr</t>
    </r>
  </si>
  <si>
    <t>URL and e-mail descriptor</t>
  </si>
  <si>
    <t>Descriptor class for URLs and e-mails.</t>
  </si>
  <si>
    <r>
      <rPr>
        <b val="1"/>
        <sz val="10"/>
        <color indexed="11"/>
        <rFont val="Helvetica Neue"/>
      </rPr>
      <t>terms/</t>
    </r>
    <r>
      <rPr>
        <sz val="10"/>
        <color indexed="17"/>
        <rFont val="Helvetica Neue"/>
      </rPr>
      <t>:class:descriptor:</t>
    </r>
    <r>
      <rPr>
        <b val="1"/>
        <sz val="10"/>
        <color indexed="8"/>
        <rFont val="Helvetica Neue"/>
      </rPr>
      <t>enc</t>
    </r>
  </si>
  <si>
    <r>
      <rPr>
        <sz val="10"/>
        <color indexed="8"/>
        <rFont val="Helvetica Neue"/>
      </rPr>
      <t>k</t>
    </r>
    <r>
      <rPr>
        <sz val="10"/>
        <color indexed="17"/>
        <rFont val="Helvetica Neue"/>
      </rPr>
      <t>ClassDescriptor</t>
    </r>
    <r>
      <rPr>
        <b val="1"/>
        <sz val="10"/>
        <color indexed="8"/>
        <rFont val="Helvetica Neue"/>
      </rPr>
      <t>Enc</t>
    </r>
  </si>
  <si>
    <t>Descriptor class for XML, SVG and HTML documents.</t>
  </si>
  <si>
    <r>
      <rPr>
        <b val="1"/>
        <sz val="10"/>
        <color indexed="11"/>
        <rFont val="Helvetica Neue"/>
      </rPr>
      <t>terms/</t>
    </r>
    <r>
      <rPr>
        <sz val="10"/>
        <color indexed="17"/>
        <rFont val="Helvetica Neue"/>
      </rPr>
      <t>:class:descriptor:</t>
    </r>
    <r>
      <rPr>
        <b val="1"/>
        <sz val="10"/>
        <color indexed="8"/>
        <rFont val="Helvetica Neue"/>
      </rPr>
      <t>hex</t>
    </r>
  </si>
  <si>
    <r>
      <rPr>
        <sz val="10"/>
        <color indexed="8"/>
        <rFont val="Helvetica Neue"/>
      </rPr>
      <t>k</t>
    </r>
    <r>
      <rPr>
        <sz val="10"/>
        <color indexed="17"/>
        <rFont val="Helvetica Neue"/>
      </rPr>
      <t>ClassDescriptor</t>
    </r>
    <r>
      <rPr>
        <b val="1"/>
        <sz val="10"/>
        <color indexed="8"/>
        <rFont val="Helvetica Neue"/>
      </rPr>
      <t>Hex</t>
    </r>
  </si>
  <si>
    <t>Hex descriptor</t>
  </si>
  <si>
    <t>Descriptor class for hexadecimal values.</t>
  </si>
  <si>
    <r>
      <rPr>
        <b val="1"/>
        <sz val="10"/>
        <color indexed="11"/>
        <rFont val="Helvetica Neue"/>
      </rPr>
      <t>terms/</t>
    </r>
    <r>
      <rPr>
        <sz val="10"/>
        <color indexed="17"/>
        <rFont val="Helvetica Neue"/>
      </rPr>
      <t>:class:descriptor:</t>
    </r>
    <r>
      <rPr>
        <b val="1"/>
        <sz val="10"/>
        <color indexed="8"/>
        <rFont val="Helvetica Neue"/>
      </rPr>
      <t>date</t>
    </r>
  </si>
  <si>
    <r>
      <rPr>
        <sz val="10"/>
        <color indexed="8"/>
        <rFont val="Helvetica Neue"/>
      </rPr>
      <t>k</t>
    </r>
    <r>
      <rPr>
        <sz val="10"/>
        <color indexed="17"/>
        <rFont val="Helvetica Neue"/>
      </rPr>
      <t>ClassDescriptor</t>
    </r>
    <r>
      <rPr>
        <b val="1"/>
        <sz val="10"/>
        <color indexed="8"/>
        <rFont val="Helvetica Neue"/>
      </rPr>
      <t>Date</t>
    </r>
  </si>
  <si>
    <t>Descriptor class for dates and time stamps.</t>
  </si>
  <si>
    <r>
      <rPr>
        <b val="1"/>
        <sz val="10"/>
        <color indexed="11"/>
        <rFont val="Helvetica Neue"/>
      </rPr>
      <t>terms/</t>
    </r>
    <r>
      <rPr>
        <sz val="10"/>
        <color indexed="17"/>
        <rFont val="Helvetica Neue"/>
      </rPr>
      <t>:class:descriptor:</t>
    </r>
    <r>
      <rPr>
        <b val="1"/>
        <sz val="10"/>
        <color indexed="8"/>
        <rFont val="Helvetica Neue"/>
      </rPr>
      <t>num</t>
    </r>
  </si>
  <si>
    <r>
      <rPr>
        <sz val="10"/>
        <color indexed="8"/>
        <rFont val="Helvetica Neue"/>
      </rPr>
      <t>k</t>
    </r>
    <r>
      <rPr>
        <sz val="10"/>
        <color indexed="17"/>
        <rFont val="Helvetica Neue"/>
      </rPr>
      <t>ClassDescriptor</t>
    </r>
    <r>
      <rPr>
        <b val="1"/>
        <sz val="10"/>
        <color indexed="8"/>
        <rFont val="Helvetica Neue"/>
      </rPr>
      <t>Num</t>
    </r>
  </si>
  <si>
    <t>Descriptor class for generic numbers and integers.</t>
  </si>
  <si>
    <r>
      <rPr>
        <b val="1"/>
        <sz val="10"/>
        <color indexed="11"/>
        <rFont val="Helvetica Neue"/>
      </rPr>
      <t>terms/</t>
    </r>
    <r>
      <rPr>
        <sz val="10"/>
        <color indexed="17"/>
        <rFont val="Helvetica Neue"/>
      </rPr>
      <t>:class:descriptor:</t>
    </r>
    <r>
      <rPr>
        <b val="1"/>
        <sz val="10"/>
        <color indexed="8"/>
        <rFont val="Helvetica Neue"/>
      </rPr>
      <t>dec</t>
    </r>
  </si>
  <si>
    <r>
      <rPr>
        <sz val="10"/>
        <color indexed="17"/>
        <rFont val="Helvetica Neue"/>
      </rPr>
      <t>:class:descriptor:</t>
    </r>
    <r>
      <rPr>
        <b val="1"/>
        <sz val="10"/>
        <color indexed="8"/>
        <rFont val="Helvetica Neue"/>
      </rPr>
      <t>dec</t>
    </r>
  </si>
  <si>
    <t>dec</t>
  </si>
  <si>
    <r>
      <rPr>
        <sz val="10"/>
        <color indexed="8"/>
        <rFont val="Helvetica Neue"/>
      </rPr>
      <t>k</t>
    </r>
    <r>
      <rPr>
        <sz val="10"/>
        <color indexed="17"/>
        <rFont val="Helvetica Neue"/>
      </rPr>
      <t>ClassDescriptor</t>
    </r>
    <r>
      <rPr>
        <b val="1"/>
        <sz val="10"/>
        <color indexed="8"/>
        <rFont val="Helvetica Neue"/>
      </rPr>
      <t>Dec</t>
    </r>
  </si>
  <si>
    <r>
      <rPr>
        <sz val="10"/>
        <color indexed="8"/>
        <rFont val="Helvetica Neue"/>
      </rPr>
      <t>dec</t>
    </r>
  </si>
  <si>
    <t>float</t>
  </si>
  <si>
    <t>real</t>
  </si>
  <si>
    <t>decimal</t>
  </si>
  <si>
    <t>Decimal descriptor</t>
  </si>
  <si>
    <t>Descriptor class for floating point numbers.</t>
  </si>
  <si>
    <r>
      <rPr>
        <b val="1"/>
        <sz val="10"/>
        <color indexed="11"/>
        <rFont val="Helvetica Neue"/>
      </rPr>
      <t>terms/</t>
    </r>
    <r>
      <rPr>
        <sz val="10"/>
        <color indexed="17"/>
        <rFont val="Helvetica Neue"/>
      </rPr>
      <t>:class:descriptor:</t>
    </r>
    <r>
      <rPr>
        <b val="1"/>
        <sz val="10"/>
        <color indexed="8"/>
        <rFont val="Helvetica Neue"/>
      </rPr>
      <t>range</t>
    </r>
  </si>
  <si>
    <r>
      <rPr>
        <sz val="10"/>
        <color indexed="8"/>
        <rFont val="Helvetica Neue"/>
      </rPr>
      <t>k</t>
    </r>
    <r>
      <rPr>
        <sz val="10"/>
        <color indexed="17"/>
        <rFont val="Helvetica Neue"/>
      </rPr>
      <t>ClassDescriptor</t>
    </r>
    <r>
      <rPr>
        <b val="1"/>
        <sz val="10"/>
        <color indexed="8"/>
        <rFont val="Helvetica Neue"/>
      </rPr>
      <t>Range</t>
    </r>
  </si>
  <si>
    <t>Descriptor class for numeric ranges.</t>
  </si>
  <si>
    <r>
      <rPr>
        <b val="1"/>
        <sz val="10"/>
        <color indexed="11"/>
        <rFont val="Helvetica Neue"/>
      </rPr>
      <t>terms/</t>
    </r>
    <r>
      <rPr>
        <sz val="10"/>
        <color indexed="17"/>
        <rFont val="Helvetica Neue"/>
      </rPr>
      <t>:class:descriptor:</t>
    </r>
    <r>
      <rPr>
        <b val="1"/>
        <sz val="10"/>
        <color indexed="8"/>
        <rFont val="Helvetica Neue"/>
      </rPr>
      <t>ref</t>
    </r>
  </si>
  <si>
    <r>
      <rPr>
        <sz val="10"/>
        <color indexed="8"/>
        <rFont val="Helvetica Neue"/>
      </rPr>
      <t>k</t>
    </r>
    <r>
      <rPr>
        <sz val="10"/>
        <color indexed="17"/>
        <rFont val="Helvetica Neue"/>
      </rPr>
      <t>ClassDescriptor</t>
    </r>
    <r>
      <rPr>
        <b val="1"/>
        <sz val="10"/>
        <color indexed="8"/>
        <rFont val="Helvetica Neue"/>
      </rPr>
      <t>Ref</t>
    </r>
  </si>
  <si>
    <t>Reference descriptor</t>
  </si>
  <si>
    <t>Descriptor class for object references.</t>
  </si>
  <si>
    <r>
      <rPr>
        <b val="1"/>
        <sz val="10"/>
        <color indexed="11"/>
        <rFont val="Helvetica Neue"/>
      </rPr>
      <t>terms/</t>
    </r>
    <r>
      <rPr>
        <sz val="10"/>
        <color indexed="17"/>
        <rFont val="Helvetica Neue"/>
      </rPr>
      <t>:class:descriptor:</t>
    </r>
    <r>
      <rPr>
        <b val="1"/>
        <sz val="10"/>
        <color indexed="8"/>
        <rFont val="Helvetica Neue"/>
      </rPr>
      <t>ref</t>
    </r>
    <r>
      <rPr>
        <sz val="10"/>
        <color indexed="17"/>
        <rFont val="Helvetica Neue"/>
      </rPr>
      <t>:</t>
    </r>
    <r>
      <rPr>
        <b val="1"/>
        <sz val="10"/>
        <color indexed="8"/>
        <rFont val="Helvetica Neue"/>
      </rPr>
      <t>term</t>
    </r>
  </si>
  <si>
    <r>
      <rPr>
        <b val="1"/>
        <sz val="10"/>
        <color indexed="14"/>
        <rFont val="Helvetica Neue"/>
      </rPr>
      <t>terms</t>
    </r>
    <r>
      <rPr>
        <b val="1"/>
        <sz val="10"/>
        <color indexed="14"/>
        <rFont val="Helvetica Neue"/>
      </rPr>
      <t>/</t>
    </r>
    <r>
      <rPr>
        <sz val="10"/>
        <color indexed="17"/>
        <rFont val="Helvetica Neue"/>
      </rPr>
      <t>:class:descriptor:</t>
    </r>
    <r>
      <rPr>
        <b val="1"/>
        <sz val="10"/>
        <color indexed="8"/>
        <rFont val="Helvetica Neue"/>
      </rPr>
      <t>ref</t>
    </r>
  </si>
  <si>
    <r>
      <rPr>
        <sz val="10"/>
        <color indexed="8"/>
        <rFont val="Helvetica Neue"/>
      </rPr>
      <t>k</t>
    </r>
    <r>
      <rPr>
        <sz val="10"/>
        <color indexed="17"/>
        <rFont val="Helvetica Neue"/>
      </rPr>
      <t>ClassDescriptor</t>
    </r>
    <r>
      <rPr>
        <b val="1"/>
        <sz val="10"/>
        <color indexed="8"/>
        <rFont val="Helvetica Neue"/>
      </rPr>
      <t>RefTerm</t>
    </r>
  </si>
  <si>
    <t>Descriptor class for term references.</t>
  </si>
  <si>
    <r>
      <rPr>
        <b val="1"/>
        <sz val="10"/>
        <color indexed="11"/>
        <rFont val="Helvetica Neue"/>
      </rPr>
      <t>terms/</t>
    </r>
    <r>
      <rPr>
        <sz val="10"/>
        <color indexed="17"/>
        <rFont val="Helvetica Neue"/>
      </rPr>
      <t>:class:descriptor:</t>
    </r>
    <r>
      <rPr>
        <b val="1"/>
        <sz val="10"/>
        <color indexed="8"/>
        <rFont val="Helvetica Neue"/>
      </rPr>
      <t>ref</t>
    </r>
    <r>
      <rPr>
        <sz val="10"/>
        <color indexed="17"/>
        <rFont val="Helvetica Neue"/>
      </rPr>
      <t>:</t>
    </r>
    <r>
      <rPr>
        <b val="1"/>
        <sz val="10"/>
        <color indexed="8"/>
        <rFont val="Helvetica Neue"/>
      </rPr>
      <t>field</t>
    </r>
  </si>
  <si>
    <r>
      <rPr>
        <sz val="10"/>
        <color indexed="8"/>
        <rFont val="Helvetica Neue"/>
      </rPr>
      <t>k</t>
    </r>
    <r>
      <rPr>
        <sz val="10"/>
        <color indexed="17"/>
        <rFont val="Helvetica Neue"/>
      </rPr>
      <t>ClassDescriptor</t>
    </r>
    <r>
      <rPr>
        <b val="1"/>
        <sz val="10"/>
        <color indexed="8"/>
        <rFont val="Helvetica Neue"/>
      </rPr>
      <t>RefField</t>
    </r>
  </si>
  <si>
    <t>Descriptor class for descriptor descriptor references.</t>
  </si>
  <si>
    <r>
      <rPr>
        <b val="1"/>
        <sz val="10"/>
        <color indexed="11"/>
        <rFont val="Helvetica Neue"/>
      </rPr>
      <t>terms/</t>
    </r>
    <r>
      <rPr>
        <sz val="10"/>
        <color indexed="17"/>
        <rFont val="Helvetica Neue"/>
      </rPr>
      <t>:class:descriptor:</t>
    </r>
    <r>
      <rPr>
        <b val="1"/>
        <sz val="10"/>
        <color indexed="8"/>
        <rFont val="Helvetica Neue"/>
      </rPr>
      <t>struct</t>
    </r>
  </si>
  <si>
    <r>
      <rPr>
        <sz val="10"/>
        <color indexed="8"/>
        <rFont val="Helvetica Neue"/>
      </rPr>
      <t>k</t>
    </r>
    <r>
      <rPr>
        <sz val="10"/>
        <color indexed="17"/>
        <rFont val="Helvetica Neue"/>
      </rPr>
      <t>ClassDescriptor</t>
    </r>
    <r>
      <rPr>
        <b val="1"/>
        <sz val="10"/>
        <color indexed="8"/>
        <rFont val="Helvetica Neue"/>
      </rPr>
      <t>Struct</t>
    </r>
  </si>
  <si>
    <t>Descriptor class for structure schemas.</t>
  </si>
  <si>
    <r>
      <rPr>
        <b val="1"/>
        <sz val="10"/>
        <color indexed="11"/>
        <rFont val="Helvetica Neue"/>
      </rPr>
      <t>terms/</t>
    </r>
    <r>
      <rPr>
        <sz val="10"/>
        <color indexed="17"/>
        <rFont val="Helvetica Neue"/>
      </rPr>
      <t>:class:descriptor:</t>
    </r>
    <r>
      <rPr>
        <b val="1"/>
        <sz val="10"/>
        <color indexed="8"/>
        <rFont val="Helvetica Neue"/>
      </rPr>
      <t>map</t>
    </r>
  </si>
  <si>
    <r>
      <rPr>
        <sz val="10"/>
        <color indexed="8"/>
        <rFont val="Helvetica Neue"/>
      </rPr>
      <t>k</t>
    </r>
    <r>
      <rPr>
        <sz val="10"/>
        <color indexed="17"/>
        <rFont val="Helvetica Neue"/>
      </rPr>
      <t>ClassDescriptor</t>
    </r>
    <r>
      <rPr>
        <b val="1"/>
        <sz val="10"/>
        <color indexed="8"/>
        <rFont val="Helvetica Neue"/>
      </rPr>
      <t>Map</t>
    </r>
  </si>
  <si>
    <t>Enumerated map descriptor</t>
  </si>
  <si>
    <t>Descriptor class for enumerated maps.</t>
  </si>
  <si>
    <r>
      <rPr>
        <b val="1"/>
        <sz val="10"/>
        <color indexed="11"/>
        <rFont val="Helvetica Neue"/>
      </rPr>
      <t>terms/</t>
    </r>
    <r>
      <rPr>
        <sz val="10"/>
        <color indexed="17"/>
        <rFont val="Helvetica Neue"/>
      </rPr>
      <t>:class:descriptor:</t>
    </r>
    <r>
      <rPr>
        <b val="1"/>
        <sz val="10"/>
        <color indexed="8"/>
        <rFont val="Helvetica Neue"/>
      </rPr>
      <t>map</t>
    </r>
    <r>
      <rPr>
        <sz val="10"/>
        <color indexed="17"/>
        <rFont val="Helvetica Neue"/>
      </rPr>
      <t>:</t>
    </r>
    <r>
      <rPr>
        <b val="1"/>
        <sz val="10"/>
        <color indexed="8"/>
        <rFont val="Helvetica Neue"/>
      </rPr>
      <t>text</t>
    </r>
  </si>
  <si>
    <r>
      <rPr>
        <sz val="10"/>
        <color indexed="17"/>
        <rFont val="Helvetica Neue"/>
      </rPr>
      <t>:class:descriptor:</t>
    </r>
    <r>
      <rPr>
        <b val="1"/>
        <sz val="10"/>
        <color indexed="8"/>
        <rFont val="Helvetica Neue"/>
      </rPr>
      <t>map</t>
    </r>
    <r>
      <rPr>
        <sz val="10"/>
        <color indexed="17"/>
        <rFont val="Helvetica Neue"/>
      </rPr>
      <t>:</t>
    </r>
    <r>
      <rPr>
        <b val="1"/>
        <sz val="10"/>
        <color indexed="8"/>
        <rFont val="Helvetica Neue"/>
      </rPr>
      <t>text</t>
    </r>
  </si>
  <si>
    <r>
      <rPr>
        <b val="1"/>
        <sz val="10"/>
        <color indexed="14"/>
        <rFont val="Helvetica Neue"/>
      </rPr>
      <t>terms</t>
    </r>
    <r>
      <rPr>
        <b val="1"/>
        <sz val="10"/>
        <color indexed="14"/>
        <rFont val="Helvetica Neue"/>
      </rPr>
      <t>/</t>
    </r>
    <r>
      <rPr>
        <sz val="10"/>
        <color indexed="17"/>
        <rFont val="Helvetica Neue"/>
      </rPr>
      <t>:class:descriptor:</t>
    </r>
    <r>
      <rPr>
        <b val="1"/>
        <sz val="10"/>
        <color indexed="8"/>
        <rFont val="Helvetica Neue"/>
      </rPr>
      <t>map</t>
    </r>
  </si>
  <si>
    <r>
      <rPr>
        <sz val="10"/>
        <color indexed="8"/>
        <rFont val="Helvetica Neue"/>
      </rPr>
      <t>k</t>
    </r>
    <r>
      <rPr>
        <sz val="10"/>
        <color indexed="17"/>
        <rFont val="Helvetica Neue"/>
      </rPr>
      <t>ClassDescriptor</t>
    </r>
    <r>
      <rPr>
        <b val="1"/>
        <sz val="10"/>
        <color indexed="8"/>
        <rFont val="Helvetica Neue"/>
      </rPr>
      <t>MapText</t>
    </r>
  </si>
  <si>
    <t>Text enumerated map descriptor</t>
  </si>
  <si>
    <t>Descriptor class for text enumerated maps.</t>
  </si>
  <si>
    <r>
      <rPr>
        <b val="1"/>
        <sz val="10"/>
        <color indexed="11"/>
        <rFont val="Helvetica Neue"/>
      </rPr>
      <t>terms/</t>
    </r>
    <r>
      <rPr>
        <sz val="10"/>
        <color indexed="17"/>
        <rFont val="Helvetica Neue"/>
      </rPr>
      <t>:class:edge</t>
    </r>
  </si>
  <si>
    <t>kClassEdge</t>
  </si>
  <si>
    <t>Edge class.</t>
  </si>
  <si>
    <t>This is an edge with a predicate.</t>
  </si>
  <si>
    <t>The edge key is computed by calculating the &lt;em&gt;MD5&lt;/em&gt; hash of the following fields in order: &lt;code&gt;_from&lt;/code&gt;, &lt;code&gt;_to&lt;/code&gt; and &lt;code&gt;predicate&lt;/code&gt;.</t>
  </si>
  <si>
    <r>
      <rPr>
        <b val="1"/>
        <sz val="10"/>
        <color indexed="11"/>
        <rFont val="Helvetica Neue"/>
      </rPr>
      <t>terms/</t>
    </r>
    <r>
      <rPr>
        <sz val="10"/>
        <color indexed="17"/>
        <rFont val="Helvetica Neue"/>
      </rPr>
      <t>:class:edge:</t>
    </r>
    <r>
      <rPr>
        <b val="1"/>
        <sz val="10"/>
        <color indexed="8"/>
        <rFont val="Helvetica Neue"/>
      </rPr>
      <t>attribute</t>
    </r>
  </si>
  <si>
    <r>
      <rPr>
        <b val="1"/>
        <sz val="10"/>
        <color indexed="14"/>
        <rFont val="Helvetica Neue"/>
      </rPr>
      <t>terms</t>
    </r>
    <r>
      <rPr>
        <b val="1"/>
        <sz val="10"/>
        <color indexed="14"/>
        <rFont val="Helvetica Neue"/>
      </rPr>
      <t>/</t>
    </r>
    <r>
      <rPr>
        <sz val="10"/>
        <color indexed="17"/>
        <rFont val="Helvetica Neue"/>
      </rPr>
      <t>:class:edge</t>
    </r>
  </si>
  <si>
    <r>
      <rPr>
        <sz val="10"/>
        <color indexed="8"/>
        <rFont val="Helvetica Neue"/>
      </rPr>
      <t>k</t>
    </r>
    <r>
      <rPr>
        <sz val="10"/>
        <color indexed="17"/>
        <rFont val="Helvetica Neue"/>
      </rPr>
      <t>ClassEdge</t>
    </r>
    <r>
      <rPr>
        <b val="1"/>
        <sz val="10"/>
        <color indexed="8"/>
        <rFont val="Helvetica Neue"/>
      </rPr>
      <t>Attribute</t>
    </r>
  </si>
  <si>
    <t>Attributes edge</t>
  </si>
  <si>
    <t>Attributes edge class.</t>
  </si>
  <si>
    <t>This is an edge with a predicate and a list of attributes.</t>
  </si>
  <si>
    <t>The edge key is computed by calculating the &lt;em&gt;MD5&lt;/em&gt; hash of the following fields in order: &lt;code&gt;_from&lt;/code&gt;, &lt;code&gt;_to&lt;/code&gt;, &lt;code&gt;predicate&lt;/code&gt; and &lt;code&gt;attributes&lt;/code&gt;.</t>
  </si>
  <si>
    <r>
      <rPr>
        <b val="1"/>
        <sz val="10"/>
        <color indexed="11"/>
        <rFont val="Helvetica Neue"/>
      </rPr>
      <t>terms/</t>
    </r>
    <r>
      <rPr>
        <sz val="10"/>
        <color indexed="17"/>
        <rFont val="Helvetica Neue"/>
      </rPr>
      <t>:class:edge:</t>
    </r>
    <r>
      <rPr>
        <b val="1"/>
        <sz val="10"/>
        <color indexed="8"/>
        <rFont val="Helvetica Neue"/>
      </rPr>
      <t>branch</t>
    </r>
  </si>
  <si>
    <r>
      <rPr>
        <sz val="10"/>
        <color indexed="8"/>
        <rFont val="Helvetica Neue"/>
      </rPr>
      <t>k</t>
    </r>
    <r>
      <rPr>
        <sz val="10"/>
        <color indexed="17"/>
        <rFont val="Helvetica Neue"/>
      </rPr>
      <t>ClassEdge</t>
    </r>
    <r>
      <rPr>
        <b val="1"/>
        <sz val="10"/>
        <color indexed="8"/>
        <rFont val="Helvetica Neue"/>
      </rPr>
      <t>Branch</t>
    </r>
  </si>
  <si>
    <t>Branch edge</t>
  </si>
  <si>
    <t>Branch edge class.</t>
  </si>
  <si>
    <t>This is an edge with a predicate, list of branches and eventual branch modifiers.</t>
  </si>
  <si>
    <t>The edge key is computed by calculating the &lt;em&gt;MD5&lt;/em&gt; hash of the following fields in order: &lt;code&gt;_from&lt;/code&gt;, &lt;code&gt;_to&lt;/code&gt; and &lt;code&gt;predicate&lt;/code&gt;; the record contains a required branches list and an eventual modifiers structure associated to branches.</t>
  </si>
  <si>
    <r>
      <rPr>
        <b val="1"/>
        <sz val="10"/>
        <color indexed="11"/>
        <rFont val="Helvetica Neue"/>
      </rPr>
      <t>terms/</t>
    </r>
    <r>
      <rPr>
        <sz val="10"/>
        <color indexed="8"/>
        <rFont val="Helvetica Neue"/>
      </rPr>
      <t>:</t>
    </r>
    <r>
      <rPr>
        <sz val="10"/>
        <color indexed="16"/>
        <rFont val="Helvetica Neue"/>
      </rPr>
      <t>class</t>
    </r>
    <r>
      <rPr>
        <sz val="10"/>
        <color indexed="8"/>
        <rFont val="Helvetica Neue"/>
      </rPr>
      <t>:</t>
    </r>
    <r>
      <rPr>
        <b val="1"/>
        <sz val="10"/>
        <color indexed="8"/>
        <rFont val="Helvetica Neue"/>
      </rPr>
      <t>toponym</t>
    </r>
  </si>
  <si>
    <r>
      <rPr>
        <sz val="10"/>
        <color indexed="8"/>
        <rFont val="Helvetica Neue"/>
      </rPr>
      <t>:</t>
    </r>
    <r>
      <rPr>
        <sz val="10"/>
        <color indexed="16"/>
        <rFont val="Helvetica Neue"/>
      </rPr>
      <t>class</t>
    </r>
    <r>
      <rPr>
        <sz val="10"/>
        <color indexed="8"/>
        <rFont val="Helvetica Neue"/>
      </rPr>
      <t>:</t>
    </r>
    <r>
      <rPr>
        <b val="1"/>
        <sz val="10"/>
        <color indexed="8"/>
        <rFont val="Helvetica Neue"/>
      </rPr>
      <t>toponym</t>
    </r>
  </si>
  <si>
    <r>
      <rPr>
        <sz val="10"/>
        <color indexed="8"/>
        <rFont val="Helvetica Neue"/>
      </rPr>
      <t>k</t>
    </r>
    <r>
      <rPr>
        <sz val="10"/>
        <color indexed="16"/>
        <rFont val="Helvetica Neue"/>
      </rPr>
      <t>Class</t>
    </r>
    <r>
      <rPr>
        <b val="1"/>
        <sz val="10"/>
        <color indexed="8"/>
        <rFont val="Helvetica Neue"/>
      </rPr>
      <t>Toponym</t>
    </r>
  </si>
  <si>
    <r>
      <rPr>
        <sz val="10"/>
        <color indexed="8"/>
        <rFont val="Helvetica Neue"/>
      </rPr>
      <t>toponym</t>
    </r>
  </si>
  <si>
    <t>Geographic unit</t>
  </si>
  <si>
    <t>Base class for geographic and administrative units.</t>
  </si>
  <si>
    <r>
      <rPr>
        <b val="1"/>
        <sz val="10"/>
        <color indexed="11"/>
        <rFont val="Helvetica Neue"/>
      </rPr>
      <t>terms/</t>
    </r>
    <r>
      <rPr>
        <sz val="10"/>
        <color indexed="8"/>
        <rFont val="Helvetica Neue"/>
      </rPr>
      <t>:</t>
    </r>
    <r>
      <rPr>
        <sz val="10"/>
        <color indexed="16"/>
        <rFont val="Helvetica Neue"/>
      </rPr>
      <t>class</t>
    </r>
    <r>
      <rPr>
        <sz val="10"/>
        <color indexed="8"/>
        <rFont val="Helvetica Neue"/>
      </rPr>
      <t>:</t>
    </r>
    <r>
      <rPr>
        <b val="1"/>
        <sz val="10"/>
        <color indexed="8"/>
        <rFont val="Helvetica Neue"/>
      </rPr>
      <t>shape</t>
    </r>
  </si>
  <si>
    <r>
      <rPr>
        <sz val="10"/>
        <color indexed="8"/>
        <rFont val="Helvetica Neue"/>
      </rPr>
      <t>:</t>
    </r>
    <r>
      <rPr>
        <sz val="10"/>
        <color indexed="16"/>
        <rFont val="Helvetica Neue"/>
      </rPr>
      <t>class</t>
    </r>
    <r>
      <rPr>
        <sz val="10"/>
        <color indexed="8"/>
        <rFont val="Helvetica Neue"/>
      </rPr>
      <t>:</t>
    </r>
    <r>
      <rPr>
        <b val="1"/>
        <sz val="10"/>
        <color indexed="8"/>
        <rFont val="Helvetica Neue"/>
      </rPr>
      <t>shape</t>
    </r>
  </si>
  <si>
    <r>
      <rPr>
        <sz val="10"/>
        <color indexed="8"/>
        <rFont val="Helvetica Neue"/>
      </rPr>
      <t>k</t>
    </r>
    <r>
      <rPr>
        <sz val="10"/>
        <color indexed="16"/>
        <rFont val="Helvetica Neue"/>
      </rPr>
      <t>Class</t>
    </r>
    <r>
      <rPr>
        <b val="1"/>
        <sz val="10"/>
        <color indexed="8"/>
        <rFont val="Helvetica Neue"/>
      </rPr>
      <t>Shape</t>
    </r>
  </si>
  <si>
    <t>Geographic shape</t>
  </si>
  <si>
    <t>Base class for geographic shapes.</t>
  </si>
  <si>
    <r>
      <rPr>
        <b val="1"/>
        <sz val="10"/>
        <color indexed="11"/>
        <rFont val="Helvetica Neue"/>
      </rPr>
      <t>terms/</t>
    </r>
    <r>
      <rPr>
        <sz val="10"/>
        <color indexed="8"/>
        <rFont val="Helvetica Neue"/>
      </rPr>
      <t>:</t>
    </r>
    <r>
      <rPr>
        <sz val="10"/>
        <color indexed="16"/>
        <rFont val="Helvetica Neue"/>
      </rPr>
      <t>class</t>
    </r>
    <r>
      <rPr>
        <sz val="10"/>
        <color indexed="8"/>
        <rFont val="Helvetica Neue"/>
      </rPr>
      <t>:</t>
    </r>
    <r>
      <rPr>
        <b val="1"/>
        <sz val="10"/>
        <color indexed="8"/>
        <rFont val="Helvetica Neue"/>
      </rPr>
      <t>user</t>
    </r>
  </si>
  <si>
    <r>
      <rPr>
        <sz val="10"/>
        <color indexed="8"/>
        <rFont val="Helvetica Neue"/>
      </rPr>
      <t>k</t>
    </r>
    <r>
      <rPr>
        <sz val="10"/>
        <color indexed="16"/>
        <rFont val="Helvetica Neue"/>
      </rPr>
      <t>Class</t>
    </r>
    <r>
      <rPr>
        <b val="1"/>
        <sz val="10"/>
        <color indexed="8"/>
        <rFont val="Helvetica Neue"/>
      </rPr>
      <t>User</t>
    </r>
  </si>
  <si>
    <t>Base class for users.</t>
  </si>
  <si>
    <r>
      <rPr>
        <b val="1"/>
        <sz val="10"/>
        <color indexed="11"/>
        <rFont val="Helvetica Neue"/>
      </rPr>
      <t>terms/</t>
    </r>
    <r>
      <rPr>
        <sz val="10"/>
        <color indexed="8"/>
        <rFont val="Helvetica Neue"/>
      </rPr>
      <t>:</t>
    </r>
    <r>
      <rPr>
        <sz val="10"/>
        <color indexed="16"/>
        <rFont val="Helvetica Neue"/>
      </rPr>
      <t>class</t>
    </r>
    <r>
      <rPr>
        <sz val="10"/>
        <color indexed="8"/>
        <rFont val="Helvetica Neue"/>
      </rPr>
      <t>:</t>
    </r>
    <r>
      <rPr>
        <b val="1"/>
        <sz val="10"/>
        <color indexed="8"/>
        <rFont val="Helvetica Neue"/>
      </rPr>
      <t>user</t>
    </r>
    <r>
      <rPr>
        <sz val="10"/>
        <color indexed="8"/>
        <rFont val="Helvetica Neue"/>
      </rPr>
      <t>:</t>
    </r>
    <r>
      <rPr>
        <b val="1"/>
        <sz val="10"/>
        <color indexed="8"/>
        <rFont val="Helvetica Neue"/>
      </rPr>
      <t>group</t>
    </r>
  </si>
  <si>
    <r>
      <rPr>
        <b val="1"/>
        <sz val="10"/>
        <color indexed="14"/>
        <rFont val="Helvetica Neue"/>
      </rPr>
      <t>terms</t>
    </r>
    <r>
      <rPr>
        <b val="1"/>
        <sz val="10"/>
        <color indexed="14"/>
        <rFont val="Helvetica Neue"/>
      </rPr>
      <t>/</t>
    </r>
    <r>
      <rPr>
        <sz val="10"/>
        <color indexed="8"/>
        <rFont val="Helvetica Neue"/>
      </rPr>
      <t>:</t>
    </r>
    <r>
      <rPr>
        <sz val="10"/>
        <color indexed="16"/>
        <rFont val="Helvetica Neue"/>
      </rPr>
      <t>class</t>
    </r>
    <r>
      <rPr>
        <sz val="10"/>
        <color indexed="8"/>
        <rFont val="Helvetica Neue"/>
      </rPr>
      <t>:</t>
    </r>
    <r>
      <rPr>
        <b val="1"/>
        <sz val="10"/>
        <color indexed="8"/>
        <rFont val="Helvetica Neue"/>
      </rPr>
      <t>user</t>
    </r>
  </si>
  <si>
    <r>
      <rPr>
        <sz val="10"/>
        <color indexed="8"/>
        <rFont val="Helvetica Neue"/>
      </rPr>
      <t>k</t>
    </r>
    <r>
      <rPr>
        <sz val="10"/>
        <color indexed="16"/>
        <rFont val="Helvetica Neue"/>
      </rPr>
      <t>Class</t>
    </r>
    <r>
      <rPr>
        <b val="1"/>
        <sz val="10"/>
        <color indexed="8"/>
        <rFont val="Helvetica Neue"/>
      </rPr>
      <t>UserGroup</t>
    </r>
  </si>
  <si>
    <t>Base class for user groups.</t>
  </si>
  <si>
    <r>
      <rPr>
        <b val="1"/>
        <sz val="10"/>
        <color indexed="11"/>
        <rFont val="Helvetica Neue"/>
      </rPr>
      <t>terms/</t>
    </r>
    <r>
      <rPr>
        <sz val="10"/>
        <color indexed="8"/>
        <rFont val="Helvetica Neue"/>
      </rPr>
      <t>:</t>
    </r>
    <r>
      <rPr>
        <sz val="10"/>
        <color indexed="16"/>
        <rFont val="Helvetica Neue"/>
      </rPr>
      <t>class</t>
    </r>
    <r>
      <rPr>
        <sz val="10"/>
        <color indexed="8"/>
        <rFont val="Helvetica Neue"/>
      </rPr>
      <t>:</t>
    </r>
    <r>
      <rPr>
        <b val="1"/>
        <sz val="10"/>
        <color indexed="8"/>
        <rFont val="Helvetica Neue"/>
      </rPr>
      <t>setting</t>
    </r>
  </si>
  <si>
    <r>
      <rPr>
        <sz val="10"/>
        <color indexed="8"/>
        <rFont val="Helvetica Neue"/>
      </rPr>
      <t>k</t>
    </r>
    <r>
      <rPr>
        <sz val="10"/>
        <color indexed="16"/>
        <rFont val="Helvetica Neue"/>
      </rPr>
      <t>Class</t>
    </r>
    <r>
      <rPr>
        <b val="1"/>
        <sz val="10"/>
        <color indexed="8"/>
        <rFont val="Helvetica Neue"/>
      </rPr>
      <t>Setting</t>
    </r>
  </si>
  <si>
    <t>Base class for settings.</t>
  </si>
  <si>
    <r>
      <rPr>
        <b val="1"/>
        <sz val="10"/>
        <color indexed="11"/>
        <rFont val="Helvetica Neue"/>
      </rPr>
      <t>terms/</t>
    </r>
    <r>
      <rPr>
        <sz val="10"/>
        <color indexed="8"/>
        <rFont val="Helvetica Neue"/>
      </rPr>
      <t>:</t>
    </r>
    <r>
      <rPr>
        <sz val="10"/>
        <color indexed="16"/>
        <rFont val="Helvetica Neue"/>
      </rPr>
      <t>class</t>
    </r>
    <r>
      <rPr>
        <sz val="10"/>
        <color indexed="8"/>
        <rFont val="Helvetica Neue"/>
      </rPr>
      <t>:</t>
    </r>
    <r>
      <rPr>
        <b val="1"/>
        <sz val="10"/>
        <color indexed="8"/>
        <rFont val="Helvetica Neue"/>
      </rPr>
      <t>log</t>
    </r>
  </si>
  <si>
    <r>
      <rPr>
        <sz val="10"/>
        <color indexed="8"/>
        <rFont val="Helvetica Neue"/>
      </rPr>
      <t>k</t>
    </r>
    <r>
      <rPr>
        <sz val="10"/>
        <color indexed="16"/>
        <rFont val="Helvetica Neue"/>
      </rPr>
      <t>Class</t>
    </r>
    <r>
      <rPr>
        <b val="1"/>
        <sz val="10"/>
        <color indexed="8"/>
        <rFont val="Helvetica Neue"/>
      </rPr>
      <t>Log</t>
    </r>
  </si>
  <si>
    <t>Base class for logs.</t>
  </si>
  <si>
    <r>
      <rPr>
        <b val="1"/>
        <sz val="10"/>
        <color indexed="11"/>
        <rFont val="Helvetica Neue"/>
      </rPr>
      <t>terms/</t>
    </r>
    <r>
      <rPr>
        <sz val="10"/>
        <color indexed="8"/>
        <rFont val="Helvetica Neue"/>
      </rPr>
      <t>:</t>
    </r>
    <r>
      <rPr>
        <sz val="10"/>
        <color indexed="16"/>
        <rFont val="Helvetica Neue"/>
      </rPr>
      <t>class</t>
    </r>
    <r>
      <rPr>
        <sz val="10"/>
        <color indexed="8"/>
        <rFont val="Helvetica Neue"/>
      </rPr>
      <t>:</t>
    </r>
    <r>
      <rPr>
        <b val="1"/>
        <sz val="10"/>
        <color indexed="8"/>
        <rFont val="Helvetica Neue"/>
      </rPr>
      <t>message</t>
    </r>
  </si>
  <si>
    <r>
      <rPr>
        <sz val="10"/>
        <color indexed="8"/>
        <rFont val="Helvetica Neue"/>
      </rPr>
      <t>k</t>
    </r>
    <r>
      <rPr>
        <sz val="10"/>
        <color indexed="16"/>
        <rFont val="Helvetica Neue"/>
      </rPr>
      <t>Class</t>
    </r>
    <r>
      <rPr>
        <b val="1"/>
        <sz val="10"/>
        <color indexed="8"/>
        <rFont val="Helvetica Neue"/>
      </rPr>
      <t>Message</t>
    </r>
  </si>
  <si>
    <t>Base class for system messages.</t>
  </si>
  <si>
    <r>
      <rPr>
        <b val="1"/>
        <sz val="10"/>
        <color indexed="11"/>
        <rFont val="Helvetica Neue"/>
      </rPr>
      <t>terms/</t>
    </r>
    <r>
      <rPr>
        <sz val="10"/>
        <color indexed="8"/>
        <rFont val="Helvetica Neue"/>
      </rPr>
      <t>:</t>
    </r>
    <r>
      <rPr>
        <sz val="10"/>
        <color indexed="16"/>
        <rFont val="Helvetica Neue"/>
      </rPr>
      <t>class</t>
    </r>
    <r>
      <rPr>
        <sz val="10"/>
        <color indexed="8"/>
        <rFont val="Helvetica Neue"/>
      </rPr>
      <t>:</t>
    </r>
    <r>
      <rPr>
        <b val="1"/>
        <sz val="10"/>
        <color indexed="8"/>
        <rFont val="Helvetica Neue"/>
      </rPr>
      <t>session</t>
    </r>
  </si>
  <si>
    <r>
      <rPr>
        <sz val="10"/>
        <color indexed="8"/>
        <rFont val="Helvetica Neue"/>
      </rPr>
      <t>k</t>
    </r>
    <r>
      <rPr>
        <sz val="10"/>
        <color indexed="16"/>
        <rFont val="Helvetica Neue"/>
      </rPr>
      <t>Class</t>
    </r>
    <r>
      <rPr>
        <b val="1"/>
        <sz val="10"/>
        <color indexed="8"/>
        <rFont val="Helvetica Neue"/>
      </rPr>
      <t>Session</t>
    </r>
  </si>
  <si>
    <t>Base class for user sessions.</t>
  </si>
  <si>
    <r>
      <rPr>
        <b val="1"/>
        <sz val="10"/>
        <color indexed="11"/>
        <rFont val="Helvetica Neue"/>
      </rPr>
      <t>terms/</t>
    </r>
    <r>
      <rPr>
        <sz val="10"/>
        <color indexed="8"/>
        <rFont val="Helvetica Neue"/>
      </rPr>
      <t>:</t>
    </r>
    <r>
      <rPr>
        <sz val="10"/>
        <color indexed="16"/>
        <rFont val="Helvetica Neue"/>
      </rPr>
      <t>class</t>
    </r>
    <r>
      <rPr>
        <sz val="10"/>
        <color indexed="8"/>
        <rFont val="Helvetica Neue"/>
      </rPr>
      <t>:</t>
    </r>
    <r>
      <rPr>
        <b val="1"/>
        <sz val="10"/>
        <color indexed="8"/>
        <rFont val="Helvetica Neue"/>
      </rPr>
      <t>study</t>
    </r>
  </si>
  <si>
    <r>
      <rPr>
        <sz val="10"/>
        <color indexed="8"/>
        <rFont val="Helvetica Neue"/>
      </rPr>
      <t>k</t>
    </r>
    <r>
      <rPr>
        <sz val="10"/>
        <color indexed="16"/>
        <rFont val="Helvetica Neue"/>
      </rPr>
      <t>Class</t>
    </r>
    <r>
      <rPr>
        <b val="1"/>
        <sz val="10"/>
        <color indexed="8"/>
        <rFont val="Helvetica Neue"/>
      </rPr>
      <t>Study</t>
    </r>
  </si>
  <si>
    <t>Data study</t>
  </si>
  <si>
    <t>Base class for data studies.</t>
  </si>
  <si>
    <r>
      <rPr>
        <b val="1"/>
        <sz val="10"/>
        <color indexed="11"/>
        <rFont val="Helvetica Neue"/>
      </rPr>
      <t>terms/</t>
    </r>
    <r>
      <rPr>
        <sz val="10"/>
        <color indexed="8"/>
        <rFont val="Helvetica Neue"/>
      </rPr>
      <t>:</t>
    </r>
    <r>
      <rPr>
        <sz val="10"/>
        <color indexed="16"/>
        <rFont val="Helvetica Neue"/>
      </rPr>
      <t>class</t>
    </r>
    <r>
      <rPr>
        <sz val="10"/>
        <color indexed="8"/>
        <rFont val="Helvetica Neue"/>
      </rPr>
      <t>:</t>
    </r>
    <r>
      <rPr>
        <b val="1"/>
        <sz val="10"/>
        <color indexed="8"/>
        <rFont val="Helvetica Neue"/>
      </rPr>
      <t>annex</t>
    </r>
  </si>
  <si>
    <r>
      <rPr>
        <sz val="10"/>
        <color indexed="8"/>
        <rFont val="Helvetica Neue"/>
      </rPr>
      <t>k</t>
    </r>
    <r>
      <rPr>
        <sz val="10"/>
        <color indexed="16"/>
        <rFont val="Helvetica Neue"/>
      </rPr>
      <t>Class</t>
    </r>
    <r>
      <rPr>
        <b val="1"/>
        <sz val="10"/>
        <color indexed="8"/>
        <rFont val="Helvetica Neue"/>
      </rPr>
      <t>Annex</t>
    </r>
  </si>
  <si>
    <t>Study annex</t>
  </si>
  <si>
    <t>Base class for study annex documents.</t>
  </si>
  <si>
    <r>
      <rPr>
        <b val="1"/>
        <sz val="10"/>
        <color indexed="11"/>
        <rFont val="Helvetica Neue"/>
      </rPr>
      <t>terms/</t>
    </r>
    <r>
      <rPr>
        <sz val="10"/>
        <color indexed="8"/>
        <rFont val="Helvetica Neue"/>
      </rPr>
      <t>:</t>
    </r>
    <r>
      <rPr>
        <sz val="10"/>
        <color indexed="16"/>
        <rFont val="Helvetica Neue"/>
      </rPr>
      <t>class</t>
    </r>
    <r>
      <rPr>
        <sz val="10"/>
        <color indexed="8"/>
        <rFont val="Helvetica Neue"/>
      </rPr>
      <t>:</t>
    </r>
    <r>
      <rPr>
        <b val="1"/>
        <sz val="10"/>
        <color indexed="8"/>
        <rFont val="Helvetica Neue"/>
      </rPr>
      <t>smart</t>
    </r>
  </si>
  <si>
    <r>
      <rPr>
        <sz val="10"/>
        <color indexed="8"/>
        <rFont val="Helvetica Neue"/>
      </rPr>
      <t>k</t>
    </r>
    <r>
      <rPr>
        <sz val="10"/>
        <color indexed="16"/>
        <rFont val="Helvetica Neue"/>
      </rPr>
      <t>Class</t>
    </r>
    <r>
      <rPr>
        <b val="1"/>
        <sz val="10"/>
        <color indexed="8"/>
        <rFont val="Helvetica Neue"/>
      </rPr>
      <t>Smart</t>
    </r>
  </si>
  <si>
    <t>Base class for SMART surveys.</t>
  </si>
  <si>
    <r>
      <rPr>
        <b val="1"/>
        <sz val="10"/>
        <color indexed="11"/>
        <rFont val="Helvetica Neue"/>
      </rPr>
      <t>terms/</t>
    </r>
    <r>
      <rPr>
        <sz val="10"/>
        <color indexed="8"/>
        <rFont val="Helvetica Neue"/>
      </rPr>
      <t>:</t>
    </r>
    <r>
      <rPr>
        <sz val="10"/>
        <color indexed="16"/>
        <rFont val="Helvetica Neue"/>
      </rPr>
      <t>kind</t>
    </r>
    <r>
      <rPr>
        <sz val="10"/>
        <color indexed="8"/>
        <rFont val="Helvetica Neue"/>
      </rPr>
      <t>:</t>
    </r>
    <r>
      <rPr>
        <b val="1"/>
        <sz val="10"/>
        <color indexed="8"/>
        <rFont val="Helvetica Neue"/>
      </rPr>
      <t>form</t>
    </r>
  </si>
  <si>
    <r>
      <rPr>
        <sz val="10"/>
        <color indexed="8"/>
        <rFont val="Helvetica Neue"/>
      </rPr>
      <t>:</t>
    </r>
    <r>
      <rPr>
        <sz val="10"/>
        <color indexed="16"/>
        <rFont val="Helvetica Neue"/>
      </rPr>
      <t>kind</t>
    </r>
    <r>
      <rPr>
        <sz val="10"/>
        <color indexed="8"/>
        <rFont val="Helvetica Neue"/>
      </rPr>
      <t>:</t>
    </r>
    <r>
      <rPr>
        <b val="1"/>
        <sz val="10"/>
        <color indexed="8"/>
        <rFont val="Helvetica Neue"/>
      </rPr>
      <t>form</t>
    </r>
  </si>
  <si>
    <r>
      <rPr>
        <sz val="10"/>
        <color indexed="8"/>
        <rFont val="Helvetica Neue"/>
      </rPr>
      <t>k</t>
    </r>
    <r>
      <rPr>
        <sz val="10"/>
        <color indexed="16"/>
        <rFont val="Helvetica Neue"/>
      </rPr>
      <t>Kind</t>
    </r>
    <r>
      <rPr>
        <b val="1"/>
        <sz val="10"/>
        <color indexed="8"/>
        <rFont val="Helvetica Neue"/>
      </rPr>
      <t>Form</t>
    </r>
  </si>
  <si>
    <t>Form kind</t>
  </si>
  <si>
    <t>Form kinds list.</t>
  </si>
  <si>
    <t>This controlled vocabulary classifies forms by their fscope.</t>
  </si>
  <si>
    <r>
      <rPr>
        <b val="1"/>
        <sz val="10"/>
        <color indexed="11"/>
        <rFont val="Helvetica Neue"/>
      </rPr>
      <t>terms/</t>
    </r>
    <r>
      <rPr>
        <sz val="10"/>
        <color indexed="8"/>
        <rFont val="Helvetica Neue"/>
      </rPr>
      <t>:</t>
    </r>
    <r>
      <rPr>
        <sz val="10"/>
        <color indexed="16"/>
        <rFont val="Helvetica Neue"/>
      </rPr>
      <t>kind</t>
    </r>
    <r>
      <rPr>
        <sz val="10"/>
        <color indexed="8"/>
        <rFont val="Helvetica Neue"/>
      </rPr>
      <t>:</t>
    </r>
    <r>
      <rPr>
        <b val="1"/>
        <sz val="10"/>
        <color indexed="8"/>
        <rFont val="Helvetica Neue"/>
      </rPr>
      <t>form</t>
    </r>
    <r>
      <rPr>
        <sz val="10"/>
        <color indexed="8"/>
        <rFont val="Helvetica Neue"/>
      </rPr>
      <t>:</t>
    </r>
    <r>
      <rPr>
        <b val="1"/>
        <sz val="10"/>
        <color indexed="8"/>
        <rFont val="Helvetica Neue"/>
      </rPr>
      <t>input</t>
    </r>
  </si>
  <si>
    <r>
      <rPr>
        <sz val="10"/>
        <color indexed="8"/>
        <rFont val="Helvetica Neue"/>
      </rPr>
      <t>:</t>
    </r>
    <r>
      <rPr>
        <sz val="10"/>
        <color indexed="16"/>
        <rFont val="Helvetica Neue"/>
      </rPr>
      <t>kind</t>
    </r>
    <r>
      <rPr>
        <sz val="10"/>
        <color indexed="8"/>
        <rFont val="Helvetica Neue"/>
      </rPr>
      <t>:</t>
    </r>
    <r>
      <rPr>
        <b val="1"/>
        <sz val="10"/>
        <color indexed="8"/>
        <rFont val="Helvetica Neue"/>
      </rPr>
      <t>form</t>
    </r>
    <r>
      <rPr>
        <sz val="10"/>
        <color indexed="8"/>
        <rFont val="Helvetica Neue"/>
      </rPr>
      <t>:</t>
    </r>
    <r>
      <rPr>
        <b val="1"/>
        <sz val="10"/>
        <color indexed="8"/>
        <rFont val="Helvetica Neue"/>
      </rPr>
      <t>input</t>
    </r>
  </si>
  <si>
    <r>
      <rPr>
        <b val="1"/>
        <sz val="10"/>
        <color indexed="14"/>
        <rFont val="Helvetica Neue"/>
      </rPr>
      <t>terms</t>
    </r>
    <r>
      <rPr>
        <b val="1"/>
        <sz val="10"/>
        <color indexed="14"/>
        <rFont val="Helvetica Neue"/>
      </rPr>
      <t>/</t>
    </r>
    <r>
      <rPr>
        <sz val="10"/>
        <color indexed="8"/>
        <rFont val="Helvetica Neue"/>
      </rPr>
      <t>:</t>
    </r>
    <r>
      <rPr>
        <sz val="10"/>
        <color indexed="16"/>
        <rFont val="Helvetica Neue"/>
      </rPr>
      <t>kind</t>
    </r>
    <r>
      <rPr>
        <sz val="10"/>
        <color indexed="8"/>
        <rFont val="Helvetica Neue"/>
      </rPr>
      <t>:</t>
    </r>
    <r>
      <rPr>
        <b val="1"/>
        <sz val="10"/>
        <color indexed="8"/>
        <rFont val="Helvetica Neue"/>
      </rPr>
      <t>form</t>
    </r>
  </si>
  <si>
    <t>input</t>
  </si>
  <si>
    <r>
      <rPr>
        <sz val="10"/>
        <color indexed="8"/>
        <rFont val="Helvetica Neue"/>
      </rPr>
      <t>k</t>
    </r>
    <r>
      <rPr>
        <sz val="10"/>
        <color indexed="16"/>
        <rFont val="Helvetica Neue"/>
      </rPr>
      <t>Kind</t>
    </r>
    <r>
      <rPr>
        <b val="1"/>
        <sz val="10"/>
        <color indexed="8"/>
        <rFont val="Helvetica Neue"/>
      </rPr>
      <t>FormInput</t>
    </r>
  </si>
  <si>
    <r>
      <rPr>
        <sz val="10"/>
        <color indexed="8"/>
        <rFont val="Helvetica Neue"/>
      </rPr>
      <t>input</t>
    </r>
  </si>
  <si>
    <t>Input form</t>
  </si>
  <si>
    <t>Form used for providing data to the system.</t>
  </si>
  <si>
    <r>
      <rPr>
        <b val="1"/>
        <sz val="10"/>
        <color indexed="11"/>
        <rFont val="Helvetica Neue"/>
      </rPr>
      <t>terms/</t>
    </r>
    <r>
      <rPr>
        <sz val="10"/>
        <color indexed="8"/>
        <rFont val="Helvetica Neue"/>
      </rPr>
      <t>:</t>
    </r>
    <r>
      <rPr>
        <sz val="10"/>
        <color indexed="16"/>
        <rFont val="Helvetica Neue"/>
      </rPr>
      <t>kind</t>
    </r>
    <r>
      <rPr>
        <sz val="10"/>
        <color indexed="8"/>
        <rFont val="Helvetica Neue"/>
      </rPr>
      <t>:</t>
    </r>
    <r>
      <rPr>
        <b val="1"/>
        <sz val="10"/>
        <color indexed="8"/>
        <rFont val="Helvetica Neue"/>
      </rPr>
      <t>form</t>
    </r>
    <r>
      <rPr>
        <sz val="10"/>
        <color indexed="8"/>
        <rFont val="Helvetica Neue"/>
      </rPr>
      <t>:</t>
    </r>
    <r>
      <rPr>
        <b val="1"/>
        <sz val="10"/>
        <color indexed="8"/>
        <rFont val="Helvetica Neue"/>
      </rPr>
      <t>output</t>
    </r>
  </si>
  <si>
    <r>
      <rPr>
        <sz val="10"/>
        <color indexed="8"/>
        <rFont val="Helvetica Neue"/>
      </rPr>
      <t>:</t>
    </r>
    <r>
      <rPr>
        <sz val="10"/>
        <color indexed="16"/>
        <rFont val="Helvetica Neue"/>
      </rPr>
      <t>kind</t>
    </r>
    <r>
      <rPr>
        <sz val="10"/>
        <color indexed="8"/>
        <rFont val="Helvetica Neue"/>
      </rPr>
      <t>:</t>
    </r>
    <r>
      <rPr>
        <b val="1"/>
        <sz val="10"/>
        <color indexed="8"/>
        <rFont val="Helvetica Neue"/>
      </rPr>
      <t>form</t>
    </r>
    <r>
      <rPr>
        <sz val="10"/>
        <color indexed="8"/>
        <rFont val="Helvetica Neue"/>
      </rPr>
      <t>:</t>
    </r>
    <r>
      <rPr>
        <b val="1"/>
        <sz val="10"/>
        <color indexed="8"/>
        <rFont val="Helvetica Neue"/>
      </rPr>
      <t>output</t>
    </r>
  </si>
  <si>
    <t>output</t>
  </si>
  <si>
    <r>
      <rPr>
        <sz val="10"/>
        <color indexed="8"/>
        <rFont val="Helvetica Neue"/>
      </rPr>
      <t>k</t>
    </r>
    <r>
      <rPr>
        <sz val="10"/>
        <color indexed="16"/>
        <rFont val="Helvetica Neue"/>
      </rPr>
      <t>Kind</t>
    </r>
    <r>
      <rPr>
        <b val="1"/>
        <sz val="10"/>
        <color indexed="8"/>
        <rFont val="Helvetica Neue"/>
      </rPr>
      <t>FormOutput</t>
    </r>
  </si>
  <si>
    <r>
      <rPr>
        <sz val="10"/>
        <color indexed="8"/>
        <rFont val="Helvetica Neue"/>
      </rPr>
      <t>output</t>
    </r>
  </si>
  <si>
    <t>Output form</t>
  </si>
  <si>
    <t>Form used to provide data from the system.</t>
  </si>
  <si>
    <r>
      <rPr>
        <b val="1"/>
        <sz val="10"/>
        <color indexed="11"/>
        <rFont val="Helvetica Neue"/>
      </rPr>
      <t>terms/</t>
    </r>
    <r>
      <rPr>
        <sz val="10"/>
        <color indexed="8"/>
        <rFont val="Helvetica Neue"/>
      </rPr>
      <t>:</t>
    </r>
    <r>
      <rPr>
        <sz val="10"/>
        <color indexed="16"/>
        <rFont val="Helvetica Neue"/>
      </rPr>
      <t>kind</t>
    </r>
    <r>
      <rPr>
        <sz val="10"/>
        <color indexed="8"/>
        <rFont val="Helvetica Neue"/>
      </rPr>
      <t>:</t>
    </r>
    <r>
      <rPr>
        <b val="1"/>
        <sz val="10"/>
        <color indexed="8"/>
        <rFont val="Helvetica Neue"/>
      </rPr>
      <t>form</t>
    </r>
    <r>
      <rPr>
        <sz val="10"/>
        <color indexed="8"/>
        <rFont val="Helvetica Neue"/>
      </rPr>
      <t>:</t>
    </r>
    <r>
      <rPr>
        <b val="1"/>
        <sz val="10"/>
        <color indexed="8"/>
        <rFont val="Helvetica Neue"/>
      </rPr>
      <t>instance</t>
    </r>
  </si>
  <si>
    <r>
      <rPr>
        <sz val="10"/>
        <color indexed="8"/>
        <rFont val="Helvetica Neue"/>
      </rPr>
      <t>:</t>
    </r>
    <r>
      <rPr>
        <sz val="10"/>
        <color indexed="16"/>
        <rFont val="Helvetica Neue"/>
      </rPr>
      <t>kind</t>
    </r>
    <r>
      <rPr>
        <sz val="10"/>
        <color indexed="8"/>
        <rFont val="Helvetica Neue"/>
      </rPr>
      <t>:</t>
    </r>
    <r>
      <rPr>
        <b val="1"/>
        <sz val="10"/>
        <color indexed="8"/>
        <rFont val="Helvetica Neue"/>
      </rPr>
      <t>form</t>
    </r>
    <r>
      <rPr>
        <sz val="10"/>
        <color indexed="8"/>
        <rFont val="Helvetica Neue"/>
      </rPr>
      <t>:</t>
    </r>
    <r>
      <rPr>
        <b val="1"/>
        <sz val="10"/>
        <color indexed="8"/>
        <rFont val="Helvetica Neue"/>
      </rPr>
      <t>instance</t>
    </r>
  </si>
  <si>
    <r>
      <rPr>
        <sz val="10"/>
        <color indexed="8"/>
        <rFont val="Helvetica Neue"/>
      </rPr>
      <t>k</t>
    </r>
    <r>
      <rPr>
        <sz val="10"/>
        <color indexed="16"/>
        <rFont val="Helvetica Neue"/>
      </rPr>
      <t>Kind</t>
    </r>
    <r>
      <rPr>
        <b val="1"/>
        <sz val="10"/>
        <color indexed="8"/>
        <rFont val="Helvetica Neue"/>
      </rPr>
      <t>FormInstance</t>
    </r>
  </si>
  <si>
    <t>Instance form</t>
  </si>
  <si>
    <t>Input/output form applying to a specific instance.</t>
  </si>
  <si>
    <r>
      <rPr>
        <b val="1"/>
        <sz val="10"/>
        <color indexed="11"/>
        <rFont val="Helvetica Neue"/>
      </rPr>
      <t>terms/</t>
    </r>
    <r>
      <rPr>
        <sz val="10"/>
        <color indexed="8"/>
        <rFont val="Helvetica Neue"/>
      </rPr>
      <t>:</t>
    </r>
    <r>
      <rPr>
        <sz val="10"/>
        <color indexed="16"/>
        <rFont val="Helvetica Neue"/>
      </rPr>
      <t>kind</t>
    </r>
    <r>
      <rPr>
        <sz val="10"/>
        <color indexed="8"/>
        <rFont val="Helvetica Neue"/>
      </rPr>
      <t>:</t>
    </r>
    <r>
      <rPr>
        <b val="1"/>
        <sz val="10"/>
        <color indexed="8"/>
        <rFont val="Helvetica Neue"/>
      </rPr>
      <t>form</t>
    </r>
    <r>
      <rPr>
        <sz val="10"/>
        <color indexed="8"/>
        <rFont val="Helvetica Neue"/>
      </rPr>
      <t>:</t>
    </r>
    <r>
      <rPr>
        <b val="1"/>
        <sz val="10"/>
        <color indexed="8"/>
        <rFont val="Helvetica Neue"/>
      </rPr>
      <t>instances</t>
    </r>
  </si>
  <si>
    <r>
      <rPr>
        <sz val="10"/>
        <color indexed="8"/>
        <rFont val="Helvetica Neue"/>
      </rPr>
      <t>:</t>
    </r>
    <r>
      <rPr>
        <sz val="10"/>
        <color indexed="16"/>
        <rFont val="Helvetica Neue"/>
      </rPr>
      <t>kind</t>
    </r>
    <r>
      <rPr>
        <sz val="10"/>
        <color indexed="8"/>
        <rFont val="Helvetica Neue"/>
      </rPr>
      <t>:</t>
    </r>
    <r>
      <rPr>
        <b val="1"/>
        <sz val="10"/>
        <color indexed="8"/>
        <rFont val="Helvetica Neue"/>
      </rPr>
      <t>form</t>
    </r>
    <r>
      <rPr>
        <sz val="10"/>
        <color indexed="8"/>
        <rFont val="Helvetica Neue"/>
      </rPr>
      <t>:</t>
    </r>
    <r>
      <rPr>
        <b val="1"/>
        <sz val="10"/>
        <color indexed="8"/>
        <rFont val="Helvetica Neue"/>
      </rPr>
      <t>instances</t>
    </r>
  </si>
  <si>
    <t>instances</t>
  </si>
  <si>
    <r>
      <rPr>
        <sz val="10"/>
        <color indexed="8"/>
        <rFont val="Helvetica Neue"/>
      </rPr>
      <t>k</t>
    </r>
    <r>
      <rPr>
        <sz val="10"/>
        <color indexed="16"/>
        <rFont val="Helvetica Neue"/>
      </rPr>
      <t>Kind</t>
    </r>
    <r>
      <rPr>
        <b val="1"/>
        <sz val="10"/>
        <color indexed="8"/>
        <rFont val="Helvetica Neue"/>
      </rPr>
      <t>FormInstances</t>
    </r>
  </si>
  <si>
    <r>
      <rPr>
        <sz val="10"/>
        <color indexed="8"/>
        <rFont val="Helvetica Neue"/>
      </rPr>
      <t>instances</t>
    </r>
  </si>
  <si>
    <t>Instances form</t>
  </si>
  <si>
    <t>Input/output form applying to more than one instance.</t>
  </si>
  <si>
    <r>
      <rPr>
        <b val="1"/>
        <sz val="10"/>
        <color indexed="11"/>
        <rFont val="Helvetica Neue"/>
      </rPr>
      <t>terms/</t>
    </r>
    <r>
      <rPr>
        <sz val="10"/>
        <color indexed="8"/>
        <rFont val="Helvetica Neue"/>
      </rPr>
      <t>:</t>
    </r>
    <r>
      <rPr>
        <sz val="10"/>
        <color indexed="16"/>
        <rFont val="Helvetica Neue"/>
      </rPr>
      <t>kind</t>
    </r>
    <r>
      <rPr>
        <sz val="10"/>
        <color indexed="8"/>
        <rFont val="Helvetica Neue"/>
      </rPr>
      <t>:</t>
    </r>
    <r>
      <rPr>
        <b val="1"/>
        <sz val="10"/>
        <color indexed="8"/>
        <rFont val="Helvetica Neue"/>
      </rPr>
      <t>form</t>
    </r>
    <r>
      <rPr>
        <sz val="10"/>
        <color indexed="8"/>
        <rFont val="Helvetica Neue"/>
      </rPr>
      <t>:</t>
    </r>
    <r>
      <rPr>
        <b val="1"/>
        <sz val="10"/>
        <color indexed="8"/>
        <rFont val="Helvetica Neue"/>
      </rPr>
      <t>mixed</t>
    </r>
  </si>
  <si>
    <r>
      <rPr>
        <sz val="10"/>
        <color indexed="8"/>
        <rFont val="Helvetica Neue"/>
      </rPr>
      <t>:</t>
    </r>
    <r>
      <rPr>
        <sz val="10"/>
        <color indexed="16"/>
        <rFont val="Helvetica Neue"/>
      </rPr>
      <t>kind</t>
    </r>
    <r>
      <rPr>
        <sz val="10"/>
        <color indexed="8"/>
        <rFont val="Helvetica Neue"/>
      </rPr>
      <t>:</t>
    </r>
    <r>
      <rPr>
        <b val="1"/>
        <sz val="10"/>
        <color indexed="8"/>
        <rFont val="Helvetica Neue"/>
      </rPr>
      <t>form</t>
    </r>
    <r>
      <rPr>
        <sz val="10"/>
        <color indexed="8"/>
        <rFont val="Helvetica Neue"/>
      </rPr>
      <t>:</t>
    </r>
    <r>
      <rPr>
        <b val="1"/>
        <sz val="10"/>
        <color indexed="8"/>
        <rFont val="Helvetica Neue"/>
      </rPr>
      <t>mixed</t>
    </r>
  </si>
  <si>
    <t>mixed</t>
  </si>
  <si>
    <r>
      <rPr>
        <sz val="10"/>
        <color indexed="8"/>
        <rFont val="Helvetica Neue"/>
      </rPr>
      <t>k</t>
    </r>
    <r>
      <rPr>
        <sz val="10"/>
        <color indexed="16"/>
        <rFont val="Helvetica Neue"/>
      </rPr>
      <t>Kind</t>
    </r>
    <r>
      <rPr>
        <b val="1"/>
        <sz val="10"/>
        <color indexed="8"/>
        <rFont val="Helvetica Neue"/>
      </rPr>
      <t>FormMixed</t>
    </r>
  </si>
  <si>
    <r>
      <rPr>
        <sz val="10"/>
        <color indexed="8"/>
        <rFont val="Helvetica Neue"/>
      </rPr>
      <t>mixed</t>
    </r>
  </si>
  <si>
    <t>Mixed form</t>
  </si>
  <si>
    <t>Input/output form applying to data not related to instances.</t>
  </si>
  <si>
    <r>
      <rPr>
        <b val="1"/>
        <sz val="10"/>
        <color indexed="11"/>
        <rFont val="Helvetica Neue"/>
      </rPr>
      <t>terms/</t>
    </r>
    <r>
      <rPr>
        <sz val="10"/>
        <color indexed="8"/>
        <rFont val="Helvetica Neue"/>
      </rPr>
      <t>:</t>
    </r>
    <r>
      <rPr>
        <sz val="10"/>
        <color indexed="16"/>
        <rFont val="Helvetica Neue"/>
      </rPr>
      <t>type</t>
    </r>
    <r>
      <rPr>
        <sz val="10"/>
        <color indexed="8"/>
        <rFont val="Helvetica Neue"/>
      </rPr>
      <t>:</t>
    </r>
    <r>
      <rPr>
        <b val="1"/>
        <sz val="10"/>
        <color indexed="8"/>
        <rFont val="Helvetica Neue"/>
      </rPr>
      <t>form</t>
    </r>
  </si>
  <si>
    <r>
      <rPr>
        <sz val="10"/>
        <color indexed="8"/>
        <rFont val="Helvetica Neue"/>
      </rPr>
      <t>:</t>
    </r>
    <r>
      <rPr>
        <sz val="10"/>
        <color indexed="16"/>
        <rFont val="Helvetica Neue"/>
      </rPr>
      <t>type</t>
    </r>
    <r>
      <rPr>
        <sz val="10"/>
        <color indexed="8"/>
        <rFont val="Helvetica Neue"/>
      </rPr>
      <t>:</t>
    </r>
    <r>
      <rPr>
        <b val="1"/>
        <sz val="10"/>
        <color indexed="8"/>
        <rFont val="Helvetica Neue"/>
      </rPr>
      <t>form</t>
    </r>
  </si>
  <si>
    <r>
      <rPr>
        <sz val="10"/>
        <color indexed="8"/>
        <rFont val="Helvetica Neue"/>
      </rPr>
      <t>k</t>
    </r>
    <r>
      <rPr>
        <sz val="10"/>
        <color indexed="16"/>
        <rFont val="Helvetica Neue"/>
      </rPr>
      <t>Type</t>
    </r>
    <r>
      <rPr>
        <b val="1"/>
        <sz val="10"/>
        <color indexed="8"/>
        <rFont val="Helvetica Neue"/>
      </rPr>
      <t>Form</t>
    </r>
  </si>
  <si>
    <t>Form type</t>
  </si>
  <si>
    <t>Form types list.</t>
  </si>
  <si>
    <r>
      <rPr>
        <b val="1"/>
        <sz val="10"/>
        <color indexed="11"/>
        <rFont val="Helvetica Neue"/>
      </rPr>
      <t>terms/</t>
    </r>
    <r>
      <rPr>
        <sz val="10"/>
        <color indexed="8"/>
        <rFont val="Helvetica Neue"/>
      </rPr>
      <t>:</t>
    </r>
    <r>
      <rPr>
        <sz val="10"/>
        <color indexed="16"/>
        <rFont val="Helvetica Neue"/>
      </rPr>
      <t>type</t>
    </r>
    <r>
      <rPr>
        <sz val="10"/>
        <color indexed="8"/>
        <rFont val="Helvetica Neue"/>
      </rPr>
      <t>:</t>
    </r>
    <r>
      <rPr>
        <b val="1"/>
        <sz val="10"/>
        <color indexed="8"/>
        <rFont val="Helvetica Neue"/>
      </rPr>
      <t>form</t>
    </r>
    <r>
      <rPr>
        <sz val="10"/>
        <color indexed="8"/>
        <rFont val="Helvetica Neue"/>
      </rPr>
      <t>:</t>
    </r>
    <r>
      <rPr>
        <b val="1"/>
        <sz val="10"/>
        <color indexed="8"/>
        <rFont val="Helvetica Neue"/>
      </rPr>
      <t>full</t>
    </r>
  </si>
  <si>
    <r>
      <rPr>
        <sz val="10"/>
        <color indexed="8"/>
        <rFont val="Helvetica Neue"/>
      </rPr>
      <t>:</t>
    </r>
    <r>
      <rPr>
        <sz val="10"/>
        <color indexed="16"/>
        <rFont val="Helvetica Neue"/>
      </rPr>
      <t>type</t>
    </r>
    <r>
      <rPr>
        <sz val="10"/>
        <color indexed="8"/>
        <rFont val="Helvetica Neue"/>
      </rPr>
      <t>:</t>
    </r>
    <r>
      <rPr>
        <b val="1"/>
        <sz val="10"/>
        <color indexed="8"/>
        <rFont val="Helvetica Neue"/>
      </rPr>
      <t>form</t>
    </r>
    <r>
      <rPr>
        <sz val="10"/>
        <color indexed="8"/>
        <rFont val="Helvetica Neue"/>
      </rPr>
      <t>:</t>
    </r>
    <r>
      <rPr>
        <b val="1"/>
        <sz val="10"/>
        <color indexed="8"/>
        <rFont val="Helvetica Neue"/>
      </rPr>
      <t>full</t>
    </r>
  </si>
  <si>
    <r>
      <rPr>
        <b val="1"/>
        <sz val="10"/>
        <color indexed="14"/>
        <rFont val="Helvetica Neue"/>
      </rPr>
      <t>terms</t>
    </r>
    <r>
      <rPr>
        <b val="1"/>
        <sz val="10"/>
        <color indexed="14"/>
        <rFont val="Helvetica Neue"/>
      </rPr>
      <t>/</t>
    </r>
    <r>
      <rPr>
        <sz val="10"/>
        <color indexed="8"/>
        <rFont val="Helvetica Neue"/>
      </rPr>
      <t>:</t>
    </r>
    <r>
      <rPr>
        <sz val="10"/>
        <color indexed="16"/>
        <rFont val="Helvetica Neue"/>
      </rPr>
      <t>type</t>
    </r>
    <r>
      <rPr>
        <sz val="10"/>
        <color indexed="8"/>
        <rFont val="Helvetica Neue"/>
      </rPr>
      <t>:</t>
    </r>
    <r>
      <rPr>
        <b val="1"/>
        <sz val="10"/>
        <color indexed="8"/>
        <rFont val="Helvetica Neue"/>
      </rPr>
      <t>form</t>
    </r>
  </si>
  <si>
    <t>full</t>
  </si>
  <si>
    <r>
      <rPr>
        <sz val="10"/>
        <color indexed="8"/>
        <rFont val="Helvetica Neue"/>
      </rPr>
      <t>k</t>
    </r>
    <r>
      <rPr>
        <sz val="10"/>
        <color indexed="16"/>
        <rFont val="Helvetica Neue"/>
      </rPr>
      <t>Type</t>
    </r>
    <r>
      <rPr>
        <b val="1"/>
        <sz val="10"/>
        <color indexed="8"/>
        <rFont val="Helvetica Neue"/>
      </rPr>
      <t>FormFull</t>
    </r>
  </si>
  <si>
    <r>
      <rPr>
        <sz val="10"/>
        <color indexed="8"/>
        <rFont val="Helvetica Neue"/>
      </rPr>
      <t>full</t>
    </r>
  </si>
  <si>
    <t>Full information form</t>
  </si>
  <si>
    <t>This input/output form provides comprehensive information.</t>
  </si>
  <si>
    <r>
      <rPr>
        <b val="1"/>
        <sz val="10"/>
        <color indexed="11"/>
        <rFont val="Helvetica Neue"/>
      </rPr>
      <t>terms/</t>
    </r>
    <r>
      <rPr>
        <sz val="10"/>
        <color indexed="8"/>
        <rFont val="Helvetica Neue"/>
      </rPr>
      <t>:</t>
    </r>
    <r>
      <rPr>
        <sz val="10"/>
        <color indexed="16"/>
        <rFont val="Helvetica Neue"/>
      </rPr>
      <t>type</t>
    </r>
    <r>
      <rPr>
        <sz val="10"/>
        <color indexed="8"/>
        <rFont val="Helvetica Neue"/>
      </rPr>
      <t>:</t>
    </r>
    <r>
      <rPr>
        <b val="1"/>
        <sz val="10"/>
        <color indexed="8"/>
        <rFont val="Helvetica Neue"/>
      </rPr>
      <t>form</t>
    </r>
    <r>
      <rPr>
        <sz val="10"/>
        <color indexed="8"/>
        <rFont val="Helvetica Neue"/>
      </rPr>
      <t>:</t>
    </r>
    <r>
      <rPr>
        <b val="1"/>
        <sz val="10"/>
        <color indexed="8"/>
        <rFont val="Helvetica Neue"/>
      </rPr>
      <t>partial</t>
    </r>
  </si>
  <si>
    <r>
      <rPr>
        <sz val="10"/>
        <color indexed="8"/>
        <rFont val="Helvetica Neue"/>
      </rPr>
      <t>:</t>
    </r>
    <r>
      <rPr>
        <sz val="10"/>
        <color indexed="16"/>
        <rFont val="Helvetica Neue"/>
      </rPr>
      <t>type</t>
    </r>
    <r>
      <rPr>
        <sz val="10"/>
        <color indexed="8"/>
        <rFont val="Helvetica Neue"/>
      </rPr>
      <t>:</t>
    </r>
    <r>
      <rPr>
        <b val="1"/>
        <sz val="10"/>
        <color indexed="8"/>
        <rFont val="Helvetica Neue"/>
      </rPr>
      <t>form</t>
    </r>
    <r>
      <rPr>
        <sz val="10"/>
        <color indexed="8"/>
        <rFont val="Helvetica Neue"/>
      </rPr>
      <t>:</t>
    </r>
    <r>
      <rPr>
        <b val="1"/>
        <sz val="10"/>
        <color indexed="8"/>
        <rFont val="Helvetica Neue"/>
      </rPr>
      <t>partial</t>
    </r>
  </si>
  <si>
    <t>partial</t>
  </si>
  <si>
    <r>
      <rPr>
        <sz val="10"/>
        <color indexed="8"/>
        <rFont val="Helvetica Neue"/>
      </rPr>
      <t>k</t>
    </r>
    <r>
      <rPr>
        <sz val="10"/>
        <color indexed="16"/>
        <rFont val="Helvetica Neue"/>
      </rPr>
      <t>Type</t>
    </r>
    <r>
      <rPr>
        <b val="1"/>
        <sz val="10"/>
        <color indexed="8"/>
        <rFont val="Helvetica Neue"/>
      </rPr>
      <t>FormPartial</t>
    </r>
  </si>
  <si>
    <r>
      <rPr>
        <sz val="10"/>
        <color indexed="8"/>
        <rFont val="Helvetica Neue"/>
      </rPr>
      <t>partial</t>
    </r>
  </si>
  <si>
    <t>Partial information form</t>
  </si>
  <si>
    <t>This input/output form provides partial information.</t>
  </si>
  <si>
    <r>
      <rPr>
        <b val="1"/>
        <sz val="10"/>
        <color indexed="11"/>
        <rFont val="Helvetica Neue"/>
      </rPr>
      <t>terms/</t>
    </r>
    <r>
      <rPr>
        <sz val="10"/>
        <color indexed="8"/>
        <rFont val="Helvetica Neue"/>
      </rPr>
      <t>:</t>
    </r>
    <r>
      <rPr>
        <sz val="10"/>
        <color indexed="16"/>
        <rFont val="Helvetica Neue"/>
      </rPr>
      <t>type</t>
    </r>
    <r>
      <rPr>
        <sz val="10"/>
        <color indexed="8"/>
        <rFont val="Helvetica Neue"/>
      </rPr>
      <t>:</t>
    </r>
    <r>
      <rPr>
        <b val="1"/>
        <sz val="10"/>
        <color indexed="8"/>
        <rFont val="Helvetica Neue"/>
      </rPr>
      <t>form</t>
    </r>
    <r>
      <rPr>
        <sz val="10"/>
        <color indexed="8"/>
        <rFont val="Helvetica Neue"/>
      </rPr>
      <t>:</t>
    </r>
    <r>
      <rPr>
        <b val="1"/>
        <sz val="10"/>
        <color indexed="8"/>
        <rFont val="Helvetica Neue"/>
      </rPr>
      <t>card</t>
    </r>
  </si>
  <si>
    <r>
      <rPr>
        <sz val="10"/>
        <color indexed="8"/>
        <rFont val="Helvetica Neue"/>
      </rPr>
      <t>:</t>
    </r>
    <r>
      <rPr>
        <sz val="10"/>
        <color indexed="16"/>
        <rFont val="Helvetica Neue"/>
      </rPr>
      <t>type</t>
    </r>
    <r>
      <rPr>
        <sz val="10"/>
        <color indexed="8"/>
        <rFont val="Helvetica Neue"/>
      </rPr>
      <t>:</t>
    </r>
    <r>
      <rPr>
        <b val="1"/>
        <sz val="10"/>
        <color indexed="8"/>
        <rFont val="Helvetica Neue"/>
      </rPr>
      <t>form</t>
    </r>
    <r>
      <rPr>
        <sz val="10"/>
        <color indexed="8"/>
        <rFont val="Helvetica Neue"/>
      </rPr>
      <t>:</t>
    </r>
    <r>
      <rPr>
        <b val="1"/>
        <sz val="10"/>
        <color indexed="8"/>
        <rFont val="Helvetica Neue"/>
      </rPr>
      <t>card</t>
    </r>
  </si>
  <si>
    <t>card</t>
  </si>
  <si>
    <r>
      <rPr>
        <sz val="10"/>
        <color indexed="8"/>
        <rFont val="Helvetica Neue"/>
      </rPr>
      <t>k</t>
    </r>
    <r>
      <rPr>
        <sz val="10"/>
        <color indexed="16"/>
        <rFont val="Helvetica Neue"/>
      </rPr>
      <t>Type</t>
    </r>
    <r>
      <rPr>
        <b val="1"/>
        <sz val="10"/>
        <color indexed="8"/>
        <rFont val="Helvetica Neue"/>
      </rPr>
      <t>FormCard</t>
    </r>
  </si>
  <si>
    <r>
      <rPr>
        <sz val="10"/>
        <color indexed="8"/>
        <rFont val="Helvetica Neue"/>
      </rPr>
      <t>card</t>
    </r>
  </si>
  <si>
    <t>Card form</t>
  </si>
  <si>
    <t>This type of form provides summary information in a card format.</t>
  </si>
  <si>
    <r>
      <rPr>
        <b val="1"/>
        <sz val="10"/>
        <color indexed="11"/>
        <rFont val="Helvetica Neue"/>
      </rPr>
      <t>terms/</t>
    </r>
    <r>
      <rPr>
        <sz val="10"/>
        <color indexed="8"/>
        <rFont val="Helvetica Neue"/>
      </rPr>
      <t>:</t>
    </r>
    <r>
      <rPr>
        <sz val="10"/>
        <color indexed="16"/>
        <rFont val="Helvetica Neue"/>
      </rPr>
      <t>type</t>
    </r>
    <r>
      <rPr>
        <sz val="10"/>
        <color indexed="8"/>
        <rFont val="Helvetica Neue"/>
      </rPr>
      <t>:</t>
    </r>
    <r>
      <rPr>
        <b val="1"/>
        <sz val="10"/>
        <color indexed="8"/>
        <rFont val="Helvetica Neue"/>
      </rPr>
      <t>form</t>
    </r>
    <r>
      <rPr>
        <sz val="10"/>
        <color indexed="8"/>
        <rFont val="Helvetica Neue"/>
      </rPr>
      <t>:</t>
    </r>
    <r>
      <rPr>
        <b val="1"/>
        <sz val="10"/>
        <color indexed="8"/>
        <rFont val="Helvetica Neue"/>
      </rPr>
      <t>line</t>
    </r>
  </si>
  <si>
    <r>
      <rPr>
        <sz val="10"/>
        <color indexed="8"/>
        <rFont val="Helvetica Neue"/>
      </rPr>
      <t>:</t>
    </r>
    <r>
      <rPr>
        <sz val="10"/>
        <color indexed="16"/>
        <rFont val="Helvetica Neue"/>
      </rPr>
      <t>type</t>
    </r>
    <r>
      <rPr>
        <sz val="10"/>
        <color indexed="8"/>
        <rFont val="Helvetica Neue"/>
      </rPr>
      <t>:</t>
    </r>
    <r>
      <rPr>
        <b val="1"/>
        <sz val="10"/>
        <color indexed="8"/>
        <rFont val="Helvetica Neue"/>
      </rPr>
      <t>form</t>
    </r>
    <r>
      <rPr>
        <sz val="10"/>
        <color indexed="8"/>
        <rFont val="Helvetica Neue"/>
      </rPr>
      <t>:</t>
    </r>
    <r>
      <rPr>
        <b val="1"/>
        <sz val="10"/>
        <color indexed="8"/>
        <rFont val="Helvetica Neue"/>
      </rPr>
      <t>line</t>
    </r>
  </si>
  <si>
    <t>line</t>
  </si>
  <si>
    <r>
      <rPr>
        <sz val="10"/>
        <color indexed="8"/>
        <rFont val="Helvetica Neue"/>
      </rPr>
      <t>k</t>
    </r>
    <r>
      <rPr>
        <sz val="10"/>
        <color indexed="16"/>
        <rFont val="Helvetica Neue"/>
      </rPr>
      <t>Type</t>
    </r>
    <r>
      <rPr>
        <b val="1"/>
        <sz val="10"/>
        <color indexed="8"/>
        <rFont val="Helvetica Neue"/>
      </rPr>
      <t>FormLine</t>
    </r>
  </si>
  <si>
    <r>
      <rPr>
        <sz val="10"/>
        <color indexed="8"/>
        <rFont val="Helvetica Neue"/>
      </rPr>
      <t>line</t>
    </r>
  </si>
  <si>
    <t>Instance line form</t>
  </si>
  <si>
    <t>This type of form provides information in a list line format.</t>
  </si>
  <si>
    <r>
      <rPr>
        <b val="1"/>
        <sz val="10"/>
        <color indexed="11"/>
        <rFont val="Helvetica Neue"/>
      </rPr>
      <t>terms/</t>
    </r>
    <r>
      <rPr>
        <sz val="10"/>
        <color indexed="8"/>
        <rFont val="Helvetica Neue"/>
      </rPr>
      <t>:</t>
    </r>
    <r>
      <rPr>
        <sz val="10"/>
        <color indexed="16"/>
        <rFont val="Helvetica Neue"/>
      </rPr>
      <t>type</t>
    </r>
    <r>
      <rPr>
        <sz val="10"/>
        <color indexed="8"/>
        <rFont val="Helvetica Neue"/>
      </rPr>
      <t>:</t>
    </r>
    <r>
      <rPr>
        <b val="1"/>
        <sz val="10"/>
        <color indexed="8"/>
        <rFont val="Helvetica Neue"/>
      </rPr>
      <t>form</t>
    </r>
    <r>
      <rPr>
        <sz val="10"/>
        <color indexed="8"/>
        <rFont val="Helvetica Neue"/>
      </rPr>
      <t>:</t>
    </r>
    <r>
      <rPr>
        <b val="1"/>
        <sz val="10"/>
        <color indexed="8"/>
        <rFont val="Helvetica Neue"/>
      </rPr>
      <t>point</t>
    </r>
  </si>
  <si>
    <r>
      <rPr>
        <sz val="10"/>
        <color indexed="8"/>
        <rFont val="Helvetica Neue"/>
      </rPr>
      <t>:</t>
    </r>
    <r>
      <rPr>
        <sz val="10"/>
        <color indexed="16"/>
        <rFont val="Helvetica Neue"/>
      </rPr>
      <t>type</t>
    </r>
    <r>
      <rPr>
        <sz val="10"/>
        <color indexed="8"/>
        <rFont val="Helvetica Neue"/>
      </rPr>
      <t>:</t>
    </r>
    <r>
      <rPr>
        <b val="1"/>
        <sz val="10"/>
        <color indexed="8"/>
        <rFont val="Helvetica Neue"/>
      </rPr>
      <t>form</t>
    </r>
    <r>
      <rPr>
        <sz val="10"/>
        <color indexed="8"/>
        <rFont val="Helvetica Neue"/>
      </rPr>
      <t>:</t>
    </r>
    <r>
      <rPr>
        <b val="1"/>
        <sz val="10"/>
        <color indexed="8"/>
        <rFont val="Helvetica Neue"/>
      </rPr>
      <t>point</t>
    </r>
  </si>
  <si>
    <t>point</t>
  </si>
  <si>
    <r>
      <rPr>
        <sz val="10"/>
        <color indexed="8"/>
        <rFont val="Helvetica Neue"/>
      </rPr>
      <t>k</t>
    </r>
    <r>
      <rPr>
        <sz val="10"/>
        <color indexed="16"/>
        <rFont val="Helvetica Neue"/>
      </rPr>
      <t>Type</t>
    </r>
    <r>
      <rPr>
        <b val="1"/>
        <sz val="10"/>
        <color indexed="8"/>
        <rFont val="Helvetica Neue"/>
      </rPr>
      <t>FormPoint</t>
    </r>
  </si>
  <si>
    <r>
      <rPr>
        <sz val="10"/>
        <color indexed="8"/>
        <rFont val="Helvetica Neue"/>
      </rPr>
      <t>point</t>
    </r>
  </si>
  <si>
    <t>Expandable point form</t>
  </si>
  <si>
    <t>This type of form provides information in an expandable point format.</t>
  </si>
  <si>
    <r>
      <rPr>
        <b val="1"/>
        <sz val="10"/>
        <color indexed="11"/>
        <rFont val="Helvetica Neue"/>
      </rPr>
      <t>terms/</t>
    </r>
    <r>
      <rPr>
        <sz val="10"/>
        <color indexed="8"/>
        <rFont val="Helvetica Neue"/>
      </rPr>
      <t>:</t>
    </r>
    <r>
      <rPr>
        <sz val="10"/>
        <color indexed="16"/>
        <rFont val="Helvetica Neue"/>
      </rPr>
      <t>enum</t>
    </r>
    <r>
      <rPr>
        <sz val="10"/>
        <color indexed="8"/>
        <rFont val="Helvetica Neue"/>
      </rPr>
      <t>:</t>
    </r>
    <r>
      <rPr>
        <b val="1"/>
        <sz val="10"/>
        <color indexed="8"/>
        <rFont val="Helvetica Neue"/>
      </rPr>
      <t>form</t>
    </r>
  </si>
  <si>
    <r>
      <rPr>
        <sz val="10"/>
        <color indexed="8"/>
        <rFont val="Helvetica Neue"/>
      </rPr>
      <t>:</t>
    </r>
    <r>
      <rPr>
        <sz val="10"/>
        <color indexed="16"/>
        <rFont val="Helvetica Neue"/>
      </rPr>
      <t>enum</t>
    </r>
    <r>
      <rPr>
        <sz val="10"/>
        <color indexed="8"/>
        <rFont val="Helvetica Neue"/>
      </rPr>
      <t>:</t>
    </r>
    <r>
      <rPr>
        <b val="1"/>
        <sz val="10"/>
        <color indexed="8"/>
        <rFont val="Helvetica Neue"/>
      </rPr>
      <t>form</t>
    </r>
  </si>
  <si>
    <r>
      <rPr>
        <sz val="10"/>
        <color indexed="8"/>
        <rFont val="Helvetica Neue"/>
      </rPr>
      <t>k</t>
    </r>
    <r>
      <rPr>
        <sz val="10"/>
        <color indexed="16"/>
        <rFont val="Helvetica Neue"/>
      </rPr>
      <t>Enum</t>
    </r>
    <r>
      <rPr>
        <b val="1"/>
        <sz val="10"/>
        <color indexed="8"/>
        <rFont val="Helvetica Neue"/>
      </rPr>
      <t>Form</t>
    </r>
  </si>
  <si>
    <t>Forms</t>
  </si>
  <si>
    <t>List of forms.</t>
  </si>
  <si>
    <r>
      <rPr>
        <b val="1"/>
        <sz val="10"/>
        <color indexed="11"/>
        <rFont val="Helvetica Neue"/>
      </rPr>
      <t>terms/</t>
    </r>
    <r>
      <rPr>
        <sz val="10"/>
        <color indexed="8"/>
        <rFont val="Helvetica Neue"/>
      </rPr>
      <t>:</t>
    </r>
    <r>
      <rPr>
        <sz val="10"/>
        <color indexed="16"/>
        <rFont val="Helvetica Neue"/>
      </rPr>
      <t>form</t>
    </r>
    <r>
      <rPr>
        <sz val="10"/>
        <color indexed="8"/>
        <rFont val="Helvetica Neue"/>
      </rPr>
      <t>:</t>
    </r>
    <r>
      <rPr>
        <b val="1"/>
        <sz val="10"/>
        <color indexed="8"/>
        <rFont val="Helvetica Neue"/>
      </rPr>
      <t>login</t>
    </r>
  </si>
  <si>
    <r>
      <rPr>
        <sz val="10"/>
        <color indexed="8"/>
        <rFont val="Helvetica Neue"/>
      </rPr>
      <t>:</t>
    </r>
    <r>
      <rPr>
        <sz val="10"/>
        <color indexed="16"/>
        <rFont val="Helvetica Neue"/>
      </rPr>
      <t>form</t>
    </r>
    <r>
      <rPr>
        <sz val="10"/>
        <color indexed="8"/>
        <rFont val="Helvetica Neue"/>
      </rPr>
      <t>:</t>
    </r>
    <r>
      <rPr>
        <b val="1"/>
        <sz val="10"/>
        <color indexed="8"/>
        <rFont val="Helvetica Neue"/>
      </rPr>
      <t>login</t>
    </r>
  </si>
  <si>
    <r>
      <rPr>
        <b val="1"/>
        <sz val="10"/>
        <color indexed="14"/>
        <rFont val="Helvetica Neue"/>
      </rPr>
      <t>terms</t>
    </r>
    <r>
      <rPr>
        <b val="1"/>
        <sz val="10"/>
        <color indexed="14"/>
        <rFont val="Helvetica Neue"/>
      </rPr>
      <t>/</t>
    </r>
    <r>
      <rPr>
        <sz val="10"/>
        <color indexed="8"/>
        <rFont val="Helvetica Neue"/>
      </rPr>
      <t>:</t>
    </r>
    <r>
      <rPr>
        <sz val="10"/>
        <color indexed="16"/>
        <rFont val="Helvetica Neue"/>
      </rPr>
      <t>form</t>
    </r>
  </si>
  <si>
    <t>login</t>
  </si>
  <si>
    <r>
      <rPr>
        <sz val="10"/>
        <color indexed="8"/>
        <rFont val="Helvetica Neue"/>
      </rPr>
      <t>k</t>
    </r>
    <r>
      <rPr>
        <sz val="10"/>
        <color indexed="16"/>
        <rFont val="Helvetica Neue"/>
      </rPr>
      <t>Form</t>
    </r>
    <r>
      <rPr>
        <b val="1"/>
        <sz val="10"/>
        <color indexed="8"/>
        <rFont val="Helvetica Neue"/>
      </rPr>
      <t>Login</t>
    </r>
  </si>
  <si>
    <r>
      <rPr>
        <sz val="10"/>
        <color indexed="8"/>
        <rFont val="Helvetica Neue"/>
      </rPr>
      <t>login</t>
    </r>
  </si>
  <si>
    <t>Login form</t>
  </si>
  <si>
    <t>User login form.</t>
  </si>
  <si>
    <t>The login form is used to retrieve the user code and password in order to authenticate the current user.</t>
  </si>
  <si>
    <r>
      <rPr>
        <b val="1"/>
        <sz val="10"/>
        <color indexed="11"/>
        <rFont val="Helvetica Neue"/>
      </rPr>
      <t>terms/</t>
    </r>
    <r>
      <rPr>
        <sz val="10"/>
        <color indexed="8"/>
        <rFont val="Helvetica Neue"/>
      </rPr>
      <t>:</t>
    </r>
    <r>
      <rPr>
        <sz val="10"/>
        <color indexed="16"/>
        <rFont val="Helvetica Neue"/>
      </rPr>
      <t>form</t>
    </r>
    <r>
      <rPr>
        <sz val="10"/>
        <color indexed="8"/>
        <rFont val="Helvetica Neue"/>
      </rPr>
      <t>:</t>
    </r>
    <r>
      <rPr>
        <b val="1"/>
        <sz val="10"/>
        <color indexed="8"/>
        <rFont val="Helvetica Neue"/>
      </rPr>
      <t>admin</t>
    </r>
  </si>
  <si>
    <r>
      <rPr>
        <sz val="10"/>
        <color indexed="8"/>
        <rFont val="Helvetica Neue"/>
      </rPr>
      <t>:</t>
    </r>
    <r>
      <rPr>
        <sz val="10"/>
        <color indexed="16"/>
        <rFont val="Helvetica Neue"/>
      </rPr>
      <t>form</t>
    </r>
    <r>
      <rPr>
        <sz val="10"/>
        <color indexed="8"/>
        <rFont val="Helvetica Neue"/>
      </rPr>
      <t>:</t>
    </r>
    <r>
      <rPr>
        <b val="1"/>
        <sz val="10"/>
        <color indexed="8"/>
        <rFont val="Helvetica Neue"/>
      </rPr>
      <t>admin</t>
    </r>
  </si>
  <si>
    <t>admin</t>
  </si>
  <si>
    <r>
      <rPr>
        <sz val="10"/>
        <color indexed="8"/>
        <rFont val="Helvetica Neue"/>
      </rPr>
      <t>k</t>
    </r>
    <r>
      <rPr>
        <sz val="10"/>
        <color indexed="16"/>
        <rFont val="Helvetica Neue"/>
      </rPr>
      <t>Form</t>
    </r>
    <r>
      <rPr>
        <b val="1"/>
        <sz val="10"/>
        <color indexed="8"/>
        <rFont val="Helvetica Neue"/>
      </rPr>
      <t>Admin</t>
    </r>
  </si>
  <si>
    <r>
      <rPr>
        <sz val="10"/>
        <color indexed="8"/>
        <rFont val="Helvetica Neue"/>
      </rPr>
      <t>admin</t>
    </r>
  </si>
  <si>
    <t>administrator</t>
  </si>
  <si>
    <t>Administrator form</t>
  </si>
  <si>
    <t>System administrator creation form.</t>
  </si>
  <si>
    <t>This form is used to create the system administrator user.</t>
  </si>
  <si>
    <t>The system administrator must be the first user in the database, if any other user exists in the system, it will be forbidden to create the system administrator. While for creating other users there must be a currently logged in user with user management, in this case this is not required.</t>
  </si>
  <si>
    <r>
      <rPr>
        <b val="1"/>
        <sz val="10"/>
        <color indexed="11"/>
        <rFont val="Helvetica Neue"/>
      </rPr>
      <t>terms/</t>
    </r>
    <r>
      <rPr>
        <sz val="10"/>
        <color indexed="8"/>
        <rFont val="Helvetica Neue"/>
      </rPr>
      <t>:</t>
    </r>
    <r>
      <rPr>
        <sz val="10"/>
        <color indexed="16"/>
        <rFont val="Helvetica Neue"/>
      </rPr>
      <t>form</t>
    </r>
    <r>
      <rPr>
        <sz val="10"/>
        <color indexed="8"/>
        <rFont val="Helvetica Neue"/>
      </rPr>
      <t>:</t>
    </r>
    <r>
      <rPr>
        <b val="1"/>
        <sz val="10"/>
        <color indexed="8"/>
        <rFont val="Helvetica Neue"/>
      </rPr>
      <t>signup</t>
    </r>
  </si>
  <si>
    <r>
      <rPr>
        <sz val="10"/>
        <color indexed="8"/>
        <rFont val="Helvetica Neue"/>
      </rPr>
      <t>:</t>
    </r>
    <r>
      <rPr>
        <sz val="10"/>
        <color indexed="16"/>
        <rFont val="Helvetica Neue"/>
      </rPr>
      <t>form</t>
    </r>
    <r>
      <rPr>
        <sz val="10"/>
        <color indexed="8"/>
        <rFont val="Helvetica Neue"/>
      </rPr>
      <t>:</t>
    </r>
    <r>
      <rPr>
        <b val="1"/>
        <sz val="10"/>
        <color indexed="8"/>
        <rFont val="Helvetica Neue"/>
      </rPr>
      <t>signup</t>
    </r>
  </si>
  <si>
    <t>signup</t>
  </si>
  <si>
    <r>
      <rPr>
        <sz val="10"/>
        <color indexed="8"/>
        <rFont val="Helvetica Neue"/>
      </rPr>
      <t>k</t>
    </r>
    <r>
      <rPr>
        <sz val="10"/>
        <color indexed="16"/>
        <rFont val="Helvetica Neue"/>
      </rPr>
      <t>Form</t>
    </r>
    <r>
      <rPr>
        <b val="1"/>
        <sz val="10"/>
        <color indexed="8"/>
        <rFont val="Helvetica Neue"/>
      </rPr>
      <t>Signup</t>
    </r>
  </si>
  <si>
    <r>
      <rPr>
        <sz val="10"/>
        <color indexed="8"/>
        <rFont val="Helvetica Neue"/>
      </rPr>
      <t>signup</t>
    </r>
  </si>
  <si>
    <t>Signup form</t>
  </si>
  <si>
    <t>User creation form.</t>
  </si>
  <si>
    <t>The creation form is used by the manager to create the user into the system, an e-mail notification will be sent to the newly created user that will use the regirstration form to complete the information and login to the system.</t>
  </si>
  <si>
    <r>
      <rPr>
        <b val="1"/>
        <sz val="10"/>
        <color indexed="11"/>
        <rFont val="Helvetica Neue"/>
      </rPr>
      <t>terms/</t>
    </r>
    <r>
      <rPr>
        <sz val="10"/>
        <color indexed="8"/>
        <rFont val="Helvetica Neue"/>
      </rPr>
      <t>:</t>
    </r>
    <r>
      <rPr>
        <sz val="10"/>
        <color indexed="16"/>
        <rFont val="Helvetica Neue"/>
      </rPr>
      <t>form</t>
    </r>
    <r>
      <rPr>
        <sz val="10"/>
        <color indexed="8"/>
        <rFont val="Helvetica Neue"/>
      </rPr>
      <t>:</t>
    </r>
    <r>
      <rPr>
        <b val="1"/>
        <sz val="10"/>
        <color indexed="8"/>
        <rFont val="Helvetica Neue"/>
      </rPr>
      <t>signin</t>
    </r>
  </si>
  <si>
    <r>
      <rPr>
        <sz val="10"/>
        <color indexed="8"/>
        <rFont val="Helvetica Neue"/>
      </rPr>
      <t>:</t>
    </r>
    <r>
      <rPr>
        <sz val="10"/>
        <color indexed="16"/>
        <rFont val="Helvetica Neue"/>
      </rPr>
      <t>form</t>
    </r>
    <r>
      <rPr>
        <sz val="10"/>
        <color indexed="8"/>
        <rFont val="Helvetica Neue"/>
      </rPr>
      <t>:</t>
    </r>
    <r>
      <rPr>
        <b val="1"/>
        <sz val="10"/>
        <color indexed="8"/>
        <rFont val="Helvetica Neue"/>
      </rPr>
      <t>signin</t>
    </r>
  </si>
  <si>
    <t>signin</t>
  </si>
  <si>
    <r>
      <rPr>
        <sz val="10"/>
        <color indexed="8"/>
        <rFont val="Helvetica Neue"/>
      </rPr>
      <t>k</t>
    </r>
    <r>
      <rPr>
        <sz val="10"/>
        <color indexed="16"/>
        <rFont val="Helvetica Neue"/>
      </rPr>
      <t>Form</t>
    </r>
    <r>
      <rPr>
        <b val="1"/>
        <sz val="10"/>
        <color indexed="8"/>
        <rFont val="Helvetica Neue"/>
      </rPr>
      <t>Signin</t>
    </r>
  </si>
  <si>
    <r>
      <rPr>
        <sz val="10"/>
        <color indexed="8"/>
        <rFont val="Helvetica Neue"/>
      </rPr>
      <t>signin</t>
    </r>
  </si>
  <si>
    <t>Signin form</t>
  </si>
  <si>
    <t>User registration form.</t>
  </si>
  <si>
    <t>The registration form is used to log into the system a user for the first time.</t>
  </si>
  <si>
    <r>
      <rPr>
        <b val="1"/>
        <sz val="10"/>
        <color indexed="11"/>
        <rFont val="Helvetica Neue"/>
      </rPr>
      <t>terms/</t>
    </r>
    <r>
      <rPr>
        <sz val="10"/>
        <color indexed="8"/>
        <rFont val="Helvetica Neue"/>
      </rPr>
      <t>:</t>
    </r>
    <r>
      <rPr>
        <sz val="10"/>
        <color indexed="16"/>
        <rFont val="Helvetica Neue"/>
      </rPr>
      <t>form</t>
    </r>
    <r>
      <rPr>
        <sz val="10"/>
        <color indexed="8"/>
        <rFont val="Helvetica Neue"/>
      </rPr>
      <t>:</t>
    </r>
    <r>
      <rPr>
        <b val="1"/>
        <sz val="10"/>
        <color indexed="8"/>
        <rFont val="Helvetica Neue"/>
      </rPr>
      <t>credentials</t>
    </r>
  </si>
  <si>
    <r>
      <rPr>
        <sz val="10"/>
        <color indexed="8"/>
        <rFont val="Helvetica Neue"/>
      </rPr>
      <t>:</t>
    </r>
    <r>
      <rPr>
        <sz val="10"/>
        <color indexed="16"/>
        <rFont val="Helvetica Neue"/>
      </rPr>
      <t>form</t>
    </r>
    <r>
      <rPr>
        <sz val="10"/>
        <color indexed="8"/>
        <rFont val="Helvetica Neue"/>
      </rPr>
      <t>:</t>
    </r>
    <r>
      <rPr>
        <b val="1"/>
        <sz val="10"/>
        <color indexed="8"/>
        <rFont val="Helvetica Neue"/>
      </rPr>
      <t>credentials</t>
    </r>
  </si>
  <si>
    <t>credentials</t>
  </si>
  <si>
    <r>
      <rPr>
        <sz val="10"/>
        <color indexed="8"/>
        <rFont val="Helvetica Neue"/>
      </rPr>
      <t>k</t>
    </r>
    <r>
      <rPr>
        <sz val="10"/>
        <color indexed="16"/>
        <rFont val="Helvetica Neue"/>
      </rPr>
      <t>Form</t>
    </r>
    <r>
      <rPr>
        <b val="1"/>
        <sz val="10"/>
        <color indexed="8"/>
        <rFont val="Helvetica Neue"/>
      </rPr>
      <t>Credentials</t>
    </r>
  </si>
  <si>
    <r>
      <rPr>
        <sz val="10"/>
        <color indexed="8"/>
        <rFont val="Helvetica Neue"/>
      </rPr>
      <t>credentials</t>
    </r>
  </si>
  <si>
    <t>Credentials form</t>
  </si>
  <si>
    <t>User credentials management.</t>
  </si>
  <si>
    <t>The credentials form is used to update the user’s personal information.</t>
  </si>
  <si>
    <r>
      <rPr>
        <b val="1"/>
        <sz val="10"/>
        <color indexed="11"/>
        <rFont val="Helvetica Neue"/>
      </rPr>
      <t>terms/</t>
    </r>
    <r>
      <rPr>
        <sz val="10"/>
        <color indexed="8"/>
        <rFont val="Helvetica Neue"/>
      </rPr>
      <t>:</t>
    </r>
    <r>
      <rPr>
        <sz val="10"/>
        <color indexed="16"/>
        <rFont val="Helvetica Neue"/>
      </rPr>
      <t>form</t>
    </r>
    <r>
      <rPr>
        <sz val="10"/>
        <color indexed="8"/>
        <rFont val="Helvetica Neue"/>
      </rPr>
      <t>:</t>
    </r>
    <r>
      <rPr>
        <b val="1"/>
        <sz val="10"/>
        <color indexed="8"/>
        <rFont val="Helvetica Neue"/>
      </rPr>
      <t>SMART</t>
    </r>
  </si>
  <si>
    <r>
      <rPr>
        <sz val="10"/>
        <color indexed="8"/>
        <rFont val="Helvetica Neue"/>
      </rPr>
      <t>:</t>
    </r>
    <r>
      <rPr>
        <sz val="10"/>
        <color indexed="16"/>
        <rFont val="Helvetica Neue"/>
      </rPr>
      <t>form</t>
    </r>
    <r>
      <rPr>
        <sz val="10"/>
        <color indexed="8"/>
        <rFont val="Helvetica Neue"/>
      </rPr>
      <t>:</t>
    </r>
    <r>
      <rPr>
        <b val="1"/>
        <sz val="10"/>
        <color indexed="8"/>
        <rFont val="Helvetica Neue"/>
      </rPr>
      <t>SMART</t>
    </r>
  </si>
  <si>
    <r>
      <rPr>
        <sz val="10"/>
        <color indexed="8"/>
        <rFont val="Helvetica Neue"/>
      </rPr>
      <t>k</t>
    </r>
    <r>
      <rPr>
        <sz val="10"/>
        <color indexed="16"/>
        <rFont val="Helvetica Neue"/>
      </rPr>
      <t>Form</t>
    </r>
    <r>
      <rPr>
        <b val="1"/>
        <sz val="10"/>
        <color indexed="8"/>
        <rFont val="Helvetica Neue"/>
      </rPr>
      <t>Smart</t>
    </r>
  </si>
  <si>
    <r>
      <rPr>
        <sz val="10"/>
        <color indexed="8"/>
        <rFont val="Helvetica Neue"/>
      </rPr>
      <t>SMART</t>
    </r>
  </si>
  <si>
    <t>SMART dataset form</t>
  </si>
  <si>
    <t>SMART dataset registration form.</t>
  </si>
  <si>
    <t>This form can be used to register a SMART dataset.</t>
  </si>
  <si>
    <r>
      <rPr>
        <b val="1"/>
        <sz val="10"/>
        <color indexed="11"/>
        <rFont val="Helvetica Neue"/>
      </rPr>
      <t>terms/</t>
    </r>
    <r>
      <rPr>
        <sz val="10"/>
        <color indexed="17"/>
        <rFont val="Helvetica Neue"/>
      </rPr>
      <t>:kind:image</t>
    </r>
  </si>
  <si>
    <r>
      <rPr>
        <sz val="10"/>
        <color indexed="17"/>
        <rFont val="Helvetica Neue"/>
      </rPr>
      <t>:kind:image</t>
    </r>
  </si>
  <si>
    <r>
      <rPr>
        <sz val="10"/>
        <color indexed="8"/>
        <rFont val="Helvetica Neue"/>
      </rPr>
      <t>k</t>
    </r>
    <r>
      <rPr>
        <sz val="10"/>
        <color indexed="17"/>
        <rFont val="Helvetica Neue"/>
      </rPr>
      <t>KindImage</t>
    </r>
  </si>
  <si>
    <r>
      <rPr>
        <sz val="10"/>
        <color indexed="8"/>
        <rFont val="Helvetica Neue"/>
      </rPr>
      <t>image</t>
    </r>
  </si>
  <si>
    <t>Image kind</t>
  </si>
  <si>
    <t>List of image kinds.</t>
  </si>
  <si>
    <r>
      <rPr>
        <b val="1"/>
        <sz val="10"/>
        <color indexed="11"/>
        <rFont val="Helvetica Neue"/>
      </rPr>
      <t>terms/</t>
    </r>
    <r>
      <rPr>
        <sz val="10"/>
        <color indexed="17"/>
        <rFont val="Helvetica Neue"/>
      </rPr>
      <t>:kind:image:</t>
    </r>
    <r>
      <rPr>
        <b val="1"/>
        <sz val="10"/>
        <color indexed="8"/>
        <rFont val="Helvetica Neue"/>
      </rPr>
      <t>flag</t>
    </r>
  </si>
  <si>
    <r>
      <rPr>
        <sz val="10"/>
        <color indexed="17"/>
        <rFont val="Helvetica Neue"/>
      </rPr>
      <t>:kind:image</t>
    </r>
    <r>
      <rPr>
        <sz val="10"/>
        <color indexed="17"/>
        <rFont val="Helvetica Neue"/>
      </rPr>
      <t>:</t>
    </r>
    <r>
      <rPr>
        <b val="1"/>
        <sz val="10"/>
        <color indexed="8"/>
        <rFont val="Helvetica Neue"/>
      </rPr>
      <t>flag</t>
    </r>
  </si>
  <si>
    <r>
      <rPr>
        <b val="1"/>
        <sz val="10"/>
        <color indexed="14"/>
        <rFont val="Helvetica Neue"/>
      </rPr>
      <t>terms</t>
    </r>
    <r>
      <rPr>
        <b val="1"/>
        <sz val="10"/>
        <color indexed="14"/>
        <rFont val="Helvetica Neue"/>
      </rPr>
      <t>/</t>
    </r>
    <r>
      <rPr>
        <sz val="10"/>
        <color indexed="17"/>
        <rFont val="Helvetica Neue"/>
      </rPr>
      <t>:kind:image</t>
    </r>
  </si>
  <si>
    <t>flag</t>
  </si>
  <si>
    <r>
      <rPr>
        <sz val="10"/>
        <color indexed="8"/>
        <rFont val="Helvetica Neue"/>
      </rPr>
      <t>k</t>
    </r>
    <r>
      <rPr>
        <sz val="10"/>
        <color indexed="17"/>
        <rFont val="Helvetica Neue"/>
      </rPr>
      <t>KindImage</t>
    </r>
    <r>
      <rPr>
        <b val="1"/>
        <sz val="10"/>
        <color indexed="8"/>
        <rFont val="Helvetica Neue"/>
      </rPr>
      <t>Flag</t>
    </r>
  </si>
  <si>
    <r>
      <rPr>
        <sz val="10"/>
        <color indexed="8"/>
        <rFont val="Helvetica Neue"/>
      </rPr>
      <t>flag</t>
    </r>
  </si>
  <si>
    <t>logo</t>
  </si>
  <si>
    <t>Flag</t>
  </si>
  <si>
    <t>National flag.</t>
  </si>
  <si>
    <r>
      <rPr>
        <b val="1"/>
        <sz val="10"/>
        <color indexed="11"/>
        <rFont val="Helvetica Neue"/>
      </rPr>
      <t>terms/</t>
    </r>
    <r>
      <rPr>
        <sz val="10"/>
        <color indexed="17"/>
        <rFont val="Helvetica Neue"/>
      </rPr>
      <t>:type:image</t>
    </r>
  </si>
  <si>
    <r>
      <rPr>
        <sz val="10"/>
        <color indexed="17"/>
        <rFont val="Helvetica Neue"/>
      </rPr>
      <t>:type:image</t>
    </r>
  </si>
  <si>
    <r>
      <rPr>
        <sz val="10"/>
        <color indexed="8"/>
        <rFont val="Helvetica Neue"/>
      </rPr>
      <t>k</t>
    </r>
    <r>
      <rPr>
        <sz val="10"/>
        <color indexed="17"/>
        <rFont val="Helvetica Neue"/>
      </rPr>
      <t>TypeImage</t>
    </r>
  </si>
  <si>
    <t>Image type</t>
  </si>
  <si>
    <t>List of image types.</t>
  </si>
  <si>
    <t>This &lt;em&gt;controlled vocabulary&lt;/em&gt; contains the available list of &lt;em&gt;image types&lt;/em&gt;. This classification groups images by &lt;em&gt;utilisation&lt;/em&gt;: it indicates whether the image is to be used as a &lt;em&gt;thumbnail&lt;/em&gt; or as the &lt;em&gt;default&lt;/em&gt; display format.</t>
  </si>
  <si>
    <r>
      <rPr>
        <b val="1"/>
        <sz val="10"/>
        <color indexed="11"/>
        <rFont val="Helvetica Neue"/>
      </rPr>
      <t>terms/</t>
    </r>
    <r>
      <rPr>
        <sz val="10"/>
        <color indexed="17"/>
        <rFont val="Helvetica Neue"/>
      </rPr>
      <t>:type:image:thumb</t>
    </r>
  </si>
  <si>
    <r>
      <rPr>
        <sz val="10"/>
        <color indexed="17"/>
        <rFont val="Helvetica Neue"/>
      </rPr>
      <t>:type:image:thumb</t>
    </r>
  </si>
  <si>
    <r>
      <rPr>
        <b val="1"/>
        <sz val="10"/>
        <color indexed="14"/>
        <rFont val="Helvetica Neue"/>
      </rPr>
      <t>terms</t>
    </r>
    <r>
      <rPr>
        <b val="1"/>
        <sz val="10"/>
        <color indexed="14"/>
        <rFont val="Helvetica Neue"/>
      </rPr>
      <t>/</t>
    </r>
    <r>
      <rPr>
        <sz val="10"/>
        <color indexed="17"/>
        <rFont val="Helvetica Neue"/>
      </rPr>
      <t>:type:image</t>
    </r>
  </si>
  <si>
    <t>thumb</t>
  </si>
  <si>
    <r>
      <rPr>
        <sz val="10"/>
        <color indexed="8"/>
        <rFont val="Helvetica Neue"/>
      </rPr>
      <t>k</t>
    </r>
    <r>
      <rPr>
        <sz val="10"/>
        <color indexed="17"/>
        <rFont val="Helvetica Neue"/>
      </rPr>
      <t>TypeImageThumb</t>
    </r>
  </si>
  <si>
    <r>
      <rPr>
        <sz val="10"/>
        <color indexed="8"/>
        <rFont val="Helvetica Neue"/>
      </rPr>
      <t>thumb</t>
    </r>
  </si>
  <si>
    <t>thumbnail</t>
  </si>
  <si>
    <t>Thumbnail</t>
  </si>
  <si>
    <t>Icon or small image.</t>
  </si>
  <si>
    <r>
      <rPr>
        <b val="1"/>
        <sz val="10"/>
        <color indexed="11"/>
        <rFont val="Helvetica Neue"/>
      </rPr>
      <t>terms/</t>
    </r>
    <r>
      <rPr>
        <sz val="10"/>
        <color indexed="17"/>
        <rFont val="Helvetica Neue"/>
      </rPr>
      <t>:type:image:tile</t>
    </r>
  </si>
  <si>
    <r>
      <rPr>
        <sz val="10"/>
        <color indexed="17"/>
        <rFont val="Helvetica Neue"/>
      </rPr>
      <t>:type:image:tile</t>
    </r>
  </si>
  <si>
    <t>tile</t>
  </si>
  <si>
    <r>
      <rPr>
        <sz val="10"/>
        <color indexed="8"/>
        <rFont val="Helvetica Neue"/>
      </rPr>
      <t>k</t>
    </r>
    <r>
      <rPr>
        <sz val="10"/>
        <color indexed="17"/>
        <rFont val="Helvetica Neue"/>
      </rPr>
      <t>TypeImageTile</t>
    </r>
  </si>
  <si>
    <r>
      <rPr>
        <sz val="10"/>
        <color indexed="8"/>
        <rFont val="Helvetica Neue"/>
      </rPr>
      <t>tile</t>
    </r>
  </si>
  <si>
    <t>Tile</t>
  </si>
  <si>
    <t>Medium sized image.</t>
  </si>
  <si>
    <r>
      <rPr>
        <b val="1"/>
        <sz val="10"/>
        <color indexed="11"/>
        <rFont val="Helvetica Neue"/>
      </rPr>
      <t>terms/</t>
    </r>
    <r>
      <rPr>
        <sz val="10"/>
        <color indexed="17"/>
        <rFont val="Helvetica Neue"/>
      </rPr>
      <t>:type:image:full</t>
    </r>
  </si>
  <si>
    <r>
      <rPr>
        <sz val="10"/>
        <color indexed="17"/>
        <rFont val="Helvetica Neue"/>
      </rPr>
      <t>:type:image:full</t>
    </r>
  </si>
  <si>
    <r>
      <rPr>
        <sz val="10"/>
        <color indexed="8"/>
        <rFont val="Helvetica Neue"/>
      </rPr>
      <t>k</t>
    </r>
    <r>
      <rPr>
        <sz val="10"/>
        <color indexed="17"/>
        <rFont val="Helvetica Neue"/>
      </rPr>
      <t>TypeImageFull</t>
    </r>
  </si>
  <si>
    <t>Full-size</t>
  </si>
  <si>
    <t>Full size image.</t>
  </si>
  <si>
    <r>
      <rPr>
        <b val="1"/>
        <sz val="10"/>
        <color indexed="11"/>
        <rFont val="Helvetica Neue"/>
      </rPr>
      <t>terms/</t>
    </r>
    <r>
      <rPr>
        <sz val="10"/>
        <color indexed="17"/>
        <rFont val="Helvetica Neue"/>
      </rPr>
      <t>:enum:rank</t>
    </r>
  </si>
  <si>
    <r>
      <rPr>
        <sz val="10"/>
        <color indexed="17"/>
        <rFont val="Helvetica Neue"/>
      </rPr>
      <t>:enum:rank</t>
    </r>
  </si>
  <si>
    <r>
      <rPr>
        <sz val="10"/>
        <color indexed="8"/>
        <rFont val="Helvetica Neue"/>
      </rPr>
      <t>k</t>
    </r>
    <r>
      <rPr>
        <sz val="10"/>
        <color indexed="17"/>
        <rFont val="Helvetica Neue"/>
      </rPr>
      <t>EnumRank</t>
    </r>
  </si>
  <si>
    <t>Role levels</t>
  </si>
  <si>
    <t>User role levels.</t>
  </si>
  <si>
    <t>This &lt;em&gt;controlled vocabulary&lt;/em&gt; contains the available list of &lt;em&gt;levels&lt;/em&gt; that &lt;em&gt;apply&lt;/em&gt; to &lt;em&gt;user roles&lt;/em&gt;.</t>
  </si>
  <si>
    <r>
      <rPr>
        <b val="1"/>
        <sz val="10"/>
        <color indexed="11"/>
        <rFont val="Helvetica Neue"/>
      </rPr>
      <t>terms/</t>
    </r>
    <r>
      <rPr>
        <sz val="10"/>
        <color indexed="8"/>
        <rFont val="Helvetica Neue"/>
      </rPr>
      <t>:</t>
    </r>
    <r>
      <rPr>
        <sz val="10"/>
        <color indexed="16"/>
        <rFont val="Helvetica Neue"/>
      </rPr>
      <t>rank</t>
    </r>
    <r>
      <rPr>
        <sz val="10"/>
        <color indexed="8"/>
        <rFont val="Helvetica Neue"/>
      </rPr>
      <t>:</t>
    </r>
    <r>
      <rPr>
        <b val="1"/>
        <sz val="10"/>
        <color indexed="8"/>
        <rFont val="Helvetica Neue"/>
      </rPr>
      <t>system</t>
    </r>
  </si>
  <si>
    <r>
      <rPr>
        <sz val="10"/>
        <color indexed="8"/>
        <rFont val="Helvetica Neue"/>
      </rPr>
      <t>:</t>
    </r>
    <r>
      <rPr>
        <sz val="10"/>
        <color indexed="16"/>
        <rFont val="Helvetica Neue"/>
      </rPr>
      <t>rank</t>
    </r>
    <r>
      <rPr>
        <sz val="10"/>
        <color indexed="8"/>
        <rFont val="Helvetica Neue"/>
      </rPr>
      <t>:</t>
    </r>
    <r>
      <rPr>
        <b val="1"/>
        <sz val="10"/>
        <color indexed="8"/>
        <rFont val="Helvetica Neue"/>
      </rPr>
      <t>system</t>
    </r>
  </si>
  <si>
    <r>
      <rPr>
        <b val="1"/>
        <sz val="10"/>
        <color indexed="14"/>
        <rFont val="Helvetica Neue"/>
      </rPr>
      <t>terms</t>
    </r>
    <r>
      <rPr>
        <b val="1"/>
        <sz val="10"/>
        <color indexed="14"/>
        <rFont val="Helvetica Neue"/>
      </rPr>
      <t>/</t>
    </r>
    <r>
      <rPr>
        <sz val="10"/>
        <color indexed="8"/>
        <rFont val="Helvetica Neue"/>
      </rPr>
      <t>:</t>
    </r>
    <r>
      <rPr>
        <sz val="10"/>
        <color indexed="16"/>
        <rFont val="Helvetica Neue"/>
      </rPr>
      <t>rank</t>
    </r>
  </si>
  <si>
    <r>
      <rPr>
        <sz val="10"/>
        <color indexed="8"/>
        <rFont val="Helvetica Neue"/>
      </rPr>
      <t>k</t>
    </r>
    <r>
      <rPr>
        <sz val="10"/>
        <color indexed="16"/>
        <rFont val="Helvetica Neue"/>
      </rPr>
      <t>Rank</t>
    </r>
    <r>
      <rPr>
        <b val="1"/>
        <sz val="10"/>
        <color indexed="8"/>
        <rFont val="Helvetica Neue"/>
      </rPr>
      <t>System</t>
    </r>
  </si>
  <si>
    <t>System role</t>
  </si>
  <si>
    <t>System level user role.</t>
  </si>
  <si>
    <t>This &lt;em&gt;enumeration&lt;/em&gt; represents a &lt;em&gt;role&lt;/em&gt; whose &lt;em&gt;credentials include system resources&lt;/em&gt;, users with this role level can &lt;em&gt;manage all resources&lt;/em&gt;.</t>
  </si>
  <si>
    <r>
      <rPr>
        <b val="1"/>
        <sz val="10"/>
        <color indexed="11"/>
        <rFont val="Helvetica Neue"/>
      </rPr>
      <t>terms/</t>
    </r>
    <r>
      <rPr>
        <sz val="10"/>
        <color indexed="8"/>
        <rFont val="Helvetica Neue"/>
      </rPr>
      <t>:</t>
    </r>
    <r>
      <rPr>
        <sz val="10"/>
        <color indexed="16"/>
        <rFont val="Helvetica Neue"/>
      </rPr>
      <t>rank</t>
    </r>
    <r>
      <rPr>
        <sz val="10"/>
        <color indexed="8"/>
        <rFont val="Helvetica Neue"/>
      </rPr>
      <t>:</t>
    </r>
    <r>
      <rPr>
        <b val="1"/>
        <sz val="10"/>
        <color indexed="8"/>
        <rFont val="Helvetica Neue"/>
      </rPr>
      <t>default</t>
    </r>
  </si>
  <si>
    <r>
      <rPr>
        <sz val="10"/>
        <color indexed="8"/>
        <rFont val="Helvetica Neue"/>
      </rPr>
      <t>:</t>
    </r>
    <r>
      <rPr>
        <sz val="10"/>
        <color indexed="16"/>
        <rFont val="Helvetica Neue"/>
      </rPr>
      <t>rank</t>
    </r>
    <r>
      <rPr>
        <sz val="10"/>
        <color indexed="8"/>
        <rFont val="Helvetica Neue"/>
      </rPr>
      <t>:</t>
    </r>
    <r>
      <rPr>
        <b val="1"/>
        <sz val="10"/>
        <color indexed="8"/>
        <rFont val="Helvetica Neue"/>
      </rPr>
      <t>default</t>
    </r>
  </si>
  <si>
    <t>default</t>
  </si>
  <si>
    <r>
      <rPr>
        <sz val="10"/>
        <color indexed="8"/>
        <rFont val="Helvetica Neue"/>
      </rPr>
      <t>k</t>
    </r>
    <r>
      <rPr>
        <sz val="10"/>
        <color indexed="16"/>
        <rFont val="Helvetica Neue"/>
      </rPr>
      <t>Rank</t>
    </r>
    <r>
      <rPr>
        <b val="1"/>
        <sz val="10"/>
        <color indexed="8"/>
        <rFont val="Helvetica Neue"/>
      </rPr>
      <t>Default</t>
    </r>
  </si>
  <si>
    <r>
      <rPr>
        <sz val="10"/>
        <color indexed="8"/>
        <rFont val="Helvetica Neue"/>
      </rPr>
      <t>default</t>
    </r>
  </si>
  <si>
    <t>Defaults role</t>
  </si>
  <si>
    <t>Defaults level user role.</t>
  </si>
  <si>
    <t>This &lt;em&gt;enumeration&lt;/em&gt; represents a &lt;em&gt;role&lt;/em&gt; whose &lt;em&gt;credentials include default resources&lt;/em&gt;, users with this role level can manage &lt;em&gt;all resources except system level resources&lt;/em&gt;.</t>
  </si>
  <si>
    <r>
      <rPr>
        <b val="1"/>
        <sz val="10"/>
        <color indexed="11"/>
        <rFont val="Helvetica Neue"/>
      </rPr>
      <t>terms/</t>
    </r>
    <r>
      <rPr>
        <sz val="10"/>
        <color indexed="8"/>
        <rFont val="Helvetica Neue"/>
      </rPr>
      <t>:</t>
    </r>
    <r>
      <rPr>
        <sz val="10"/>
        <color indexed="16"/>
        <rFont val="Helvetica Neue"/>
      </rPr>
      <t>rank</t>
    </r>
    <r>
      <rPr>
        <sz val="10"/>
        <color indexed="8"/>
        <rFont val="Helvetica Neue"/>
      </rPr>
      <t>:</t>
    </r>
    <r>
      <rPr>
        <b val="1"/>
        <sz val="10"/>
        <color indexed="8"/>
        <rFont val="Helvetica Neue"/>
      </rPr>
      <t>standard</t>
    </r>
  </si>
  <si>
    <r>
      <rPr>
        <sz val="10"/>
        <color indexed="8"/>
        <rFont val="Helvetica Neue"/>
      </rPr>
      <t>:</t>
    </r>
    <r>
      <rPr>
        <sz val="10"/>
        <color indexed="16"/>
        <rFont val="Helvetica Neue"/>
      </rPr>
      <t>rank</t>
    </r>
    <r>
      <rPr>
        <sz val="10"/>
        <color indexed="8"/>
        <rFont val="Helvetica Neue"/>
      </rPr>
      <t>:</t>
    </r>
    <r>
      <rPr>
        <b val="1"/>
        <sz val="10"/>
        <color indexed="8"/>
        <rFont val="Helvetica Neue"/>
      </rPr>
      <t>standard</t>
    </r>
  </si>
  <si>
    <t>standard</t>
  </si>
  <si>
    <r>
      <rPr>
        <sz val="10"/>
        <color indexed="8"/>
        <rFont val="Helvetica Neue"/>
      </rPr>
      <t>k</t>
    </r>
    <r>
      <rPr>
        <sz val="10"/>
        <color indexed="16"/>
        <rFont val="Helvetica Neue"/>
      </rPr>
      <t>Rank</t>
    </r>
    <r>
      <rPr>
        <b val="1"/>
        <sz val="10"/>
        <color indexed="8"/>
        <rFont val="Helvetica Neue"/>
      </rPr>
      <t>Standard</t>
    </r>
  </si>
  <si>
    <r>
      <rPr>
        <sz val="10"/>
        <color indexed="8"/>
        <rFont val="Helvetica Neue"/>
      </rPr>
      <t>standard</t>
    </r>
  </si>
  <si>
    <t>Standards role</t>
  </si>
  <si>
    <t>Standards level role.</t>
  </si>
  <si>
    <t>This &lt;em&gt;enumeration&lt;/em&gt; represents a &lt;em&gt;role&lt;/em&gt; whose &lt;em&gt;credentials include standard resources&lt;/em&gt;, users with this role level can &lt;em&gt;manage all resources except system and defaults level resources&lt;/em&gt;.</t>
  </si>
  <si>
    <r>
      <rPr>
        <b val="1"/>
        <sz val="10"/>
        <color indexed="11"/>
        <rFont val="Helvetica Neue"/>
      </rPr>
      <t>terms/</t>
    </r>
    <r>
      <rPr>
        <sz val="10"/>
        <color indexed="8"/>
        <rFont val="Helvetica Neue"/>
      </rPr>
      <t>:</t>
    </r>
    <r>
      <rPr>
        <sz val="10"/>
        <color indexed="16"/>
        <rFont val="Helvetica Neue"/>
      </rPr>
      <t>rank</t>
    </r>
    <r>
      <rPr>
        <sz val="10"/>
        <color indexed="8"/>
        <rFont val="Helvetica Neue"/>
      </rPr>
      <t>:</t>
    </r>
    <r>
      <rPr>
        <b val="1"/>
        <sz val="10"/>
        <color indexed="8"/>
        <rFont val="Helvetica Neue"/>
      </rPr>
      <t>user</t>
    </r>
  </si>
  <si>
    <r>
      <rPr>
        <sz val="10"/>
        <color indexed="8"/>
        <rFont val="Helvetica Neue"/>
      </rPr>
      <t>:</t>
    </r>
    <r>
      <rPr>
        <sz val="10"/>
        <color indexed="16"/>
        <rFont val="Helvetica Neue"/>
      </rPr>
      <t>rank</t>
    </r>
    <r>
      <rPr>
        <sz val="10"/>
        <color indexed="8"/>
        <rFont val="Helvetica Neue"/>
      </rPr>
      <t>:</t>
    </r>
    <r>
      <rPr>
        <b val="1"/>
        <sz val="10"/>
        <color indexed="8"/>
        <rFont val="Helvetica Neue"/>
      </rPr>
      <t>user</t>
    </r>
  </si>
  <si>
    <r>
      <rPr>
        <sz val="10"/>
        <color indexed="8"/>
        <rFont val="Helvetica Neue"/>
      </rPr>
      <t>k</t>
    </r>
    <r>
      <rPr>
        <sz val="10"/>
        <color indexed="16"/>
        <rFont val="Helvetica Neue"/>
      </rPr>
      <t>Rank</t>
    </r>
    <r>
      <rPr>
        <b val="1"/>
        <sz val="10"/>
        <color indexed="8"/>
        <rFont val="Helvetica Neue"/>
      </rPr>
      <t>User</t>
    </r>
  </si>
  <si>
    <t>Users role</t>
  </si>
  <si>
    <t>Users level role.</t>
  </si>
  <si>
    <t>This &lt;em&gt;enumeration&lt;/em&gt; represents a &lt;em&gt;role&lt;/em&gt; whose &lt;em&gt;credentials include users resources&lt;/em&gt;, users with this role level can manage &lt;em&gt;all resources except system&lt;/em&gt;, &lt;em&gt;defaults&lt;/em&gt; and &lt;em&gt;standards level resources&lt;/em&gt;.</t>
  </si>
  <si>
    <r>
      <rPr>
        <b val="1"/>
        <sz val="10"/>
        <color indexed="11"/>
        <rFont val="Helvetica Neue"/>
      </rPr>
      <t>terms/</t>
    </r>
    <r>
      <rPr>
        <sz val="10"/>
        <color indexed="8"/>
        <rFont val="Helvetica Neue"/>
      </rPr>
      <t>:</t>
    </r>
    <r>
      <rPr>
        <sz val="10"/>
        <color indexed="16"/>
        <rFont val="Helvetica Neue"/>
      </rPr>
      <t>rank</t>
    </r>
    <r>
      <rPr>
        <sz val="10"/>
        <color indexed="8"/>
        <rFont val="Helvetica Neue"/>
      </rPr>
      <t>:</t>
    </r>
    <r>
      <rPr>
        <b val="1"/>
        <sz val="10"/>
        <color indexed="8"/>
        <rFont val="Helvetica Neue"/>
      </rPr>
      <t>guest</t>
    </r>
  </si>
  <si>
    <r>
      <rPr>
        <sz val="10"/>
        <color indexed="8"/>
        <rFont val="Helvetica Neue"/>
      </rPr>
      <t>:</t>
    </r>
    <r>
      <rPr>
        <sz val="10"/>
        <color indexed="16"/>
        <rFont val="Helvetica Neue"/>
      </rPr>
      <t>rank</t>
    </r>
    <r>
      <rPr>
        <sz val="10"/>
        <color indexed="8"/>
        <rFont val="Helvetica Neue"/>
      </rPr>
      <t>:</t>
    </r>
    <r>
      <rPr>
        <b val="1"/>
        <sz val="10"/>
        <color indexed="8"/>
        <rFont val="Helvetica Neue"/>
      </rPr>
      <t>guest</t>
    </r>
  </si>
  <si>
    <t>guest</t>
  </si>
  <si>
    <r>
      <rPr>
        <sz val="10"/>
        <color indexed="8"/>
        <rFont val="Helvetica Neue"/>
      </rPr>
      <t>k</t>
    </r>
    <r>
      <rPr>
        <sz val="10"/>
        <color indexed="16"/>
        <rFont val="Helvetica Neue"/>
      </rPr>
      <t>Rank</t>
    </r>
    <r>
      <rPr>
        <b val="1"/>
        <sz val="10"/>
        <color indexed="8"/>
        <rFont val="Helvetica Neue"/>
      </rPr>
      <t>Guest</t>
    </r>
  </si>
  <si>
    <r>
      <rPr>
        <sz val="10"/>
        <color indexed="8"/>
        <rFont val="Helvetica Neue"/>
      </rPr>
      <t>guest</t>
    </r>
  </si>
  <si>
    <t>Guest role</t>
  </si>
  <si>
    <t>Guests level role.</t>
  </si>
  <si>
    <t>This &lt;em&gt;enumeration&lt;/em&gt; represents a &lt;em&gt;guest role&lt;/em&gt;, users with this credentials level are &lt;em&gt;not allowed to manage system&lt;/em&gt;, &lt;em&gt;defaults&lt;/em&gt;, &lt;em&gt;standards&lt;/em&gt; and &lt;em&gt;user level resources&lt;/em&gt;.</t>
  </si>
  <si>
    <r>
      <rPr>
        <b val="1"/>
        <sz val="10"/>
        <color indexed="11"/>
        <rFont val="Helvetica Neue"/>
      </rPr>
      <t>terms/</t>
    </r>
    <r>
      <rPr>
        <sz val="10"/>
        <color indexed="17"/>
        <rFont val="Helvetica Neue"/>
      </rPr>
      <t>:enum:role</t>
    </r>
  </si>
  <si>
    <r>
      <rPr>
        <sz val="10"/>
        <color indexed="17"/>
        <rFont val="Helvetica Neue"/>
      </rPr>
      <t>:enum:role</t>
    </r>
  </si>
  <si>
    <r>
      <rPr>
        <sz val="10"/>
        <color indexed="8"/>
        <rFont val="Helvetica Neue"/>
      </rPr>
      <t>k</t>
    </r>
    <r>
      <rPr>
        <sz val="10"/>
        <color indexed="17"/>
        <rFont val="Helvetica Neue"/>
      </rPr>
      <t>EnumRole</t>
    </r>
  </si>
  <si>
    <t>Role functions</t>
  </si>
  <si>
    <t>User role functions.</t>
  </si>
  <si>
    <t>This &lt;em&gt;controlled vocabulary&lt;/em&gt; contains the available list of &lt;em&gt;user role functions&lt;/em&gt;. Each element represents a &lt;em&gt;specific function&lt;/em&gt; that can be &lt;em&gt;performed by users&lt;/em&gt;.</t>
  </si>
  <si>
    <r>
      <rPr>
        <b val="1"/>
        <sz val="10"/>
        <color indexed="11"/>
        <rFont val="Helvetica Neue"/>
      </rPr>
      <t>terms/</t>
    </r>
    <r>
      <rPr>
        <sz val="10"/>
        <color indexed="8"/>
        <rFont val="Helvetica Neue"/>
      </rPr>
      <t>:</t>
    </r>
    <r>
      <rPr>
        <sz val="10"/>
        <color indexed="16"/>
        <rFont val="Helvetica Neue"/>
      </rPr>
      <t>role</t>
    </r>
    <r>
      <rPr>
        <sz val="10"/>
        <color indexed="8"/>
        <rFont val="Helvetica Neue"/>
      </rPr>
      <t>:</t>
    </r>
    <r>
      <rPr>
        <b val="1"/>
        <sz val="10"/>
        <color indexed="8"/>
        <rFont val="Helvetica Neue"/>
      </rPr>
      <t>user</t>
    </r>
  </si>
  <si>
    <r>
      <rPr>
        <sz val="10"/>
        <color indexed="8"/>
        <rFont val="Helvetica Neue"/>
      </rPr>
      <t>:</t>
    </r>
    <r>
      <rPr>
        <sz val="10"/>
        <color indexed="16"/>
        <rFont val="Helvetica Neue"/>
      </rPr>
      <t>role</t>
    </r>
    <r>
      <rPr>
        <sz val="10"/>
        <color indexed="8"/>
        <rFont val="Helvetica Neue"/>
      </rPr>
      <t>:</t>
    </r>
    <r>
      <rPr>
        <b val="1"/>
        <sz val="10"/>
        <color indexed="8"/>
        <rFont val="Helvetica Neue"/>
      </rPr>
      <t>user</t>
    </r>
  </si>
  <si>
    <r>
      <rPr>
        <b val="1"/>
        <sz val="10"/>
        <color indexed="14"/>
        <rFont val="Helvetica Neue"/>
      </rPr>
      <t>terms</t>
    </r>
    <r>
      <rPr>
        <b val="1"/>
        <sz val="10"/>
        <color indexed="14"/>
        <rFont val="Helvetica Neue"/>
      </rPr>
      <t>/</t>
    </r>
    <r>
      <rPr>
        <sz val="10"/>
        <color indexed="8"/>
        <rFont val="Helvetica Neue"/>
      </rPr>
      <t>:</t>
    </r>
    <r>
      <rPr>
        <sz val="10"/>
        <color indexed="16"/>
        <rFont val="Helvetica Neue"/>
      </rPr>
      <t>role</t>
    </r>
  </si>
  <si>
    <r>
      <rPr>
        <sz val="10"/>
        <color indexed="8"/>
        <rFont val="Helvetica Neue"/>
      </rPr>
      <t>k</t>
    </r>
    <r>
      <rPr>
        <sz val="10"/>
        <color indexed="16"/>
        <rFont val="Helvetica Neue"/>
      </rPr>
      <t>Role</t>
    </r>
    <r>
      <rPr>
        <b val="1"/>
        <sz val="10"/>
        <color indexed="8"/>
        <rFont val="Helvetica Neue"/>
      </rPr>
      <t>User</t>
    </r>
  </si>
  <si>
    <t>This role allows users to to create, modify and delete users.</t>
  </si>
  <si>
    <r>
      <rPr>
        <b val="1"/>
        <sz val="10"/>
        <color indexed="11"/>
        <rFont val="Helvetica Neue"/>
      </rPr>
      <t>terms/</t>
    </r>
    <r>
      <rPr>
        <sz val="10"/>
        <color indexed="8"/>
        <rFont val="Helvetica Neue"/>
      </rPr>
      <t>:</t>
    </r>
    <r>
      <rPr>
        <sz val="10"/>
        <color indexed="16"/>
        <rFont val="Helvetica Neue"/>
      </rPr>
      <t>role</t>
    </r>
    <r>
      <rPr>
        <sz val="10"/>
        <color indexed="8"/>
        <rFont val="Helvetica Neue"/>
      </rPr>
      <t>:</t>
    </r>
    <r>
      <rPr>
        <b val="1"/>
        <sz val="10"/>
        <color indexed="8"/>
        <rFont val="Helvetica Neue"/>
      </rPr>
      <t>batch</t>
    </r>
  </si>
  <si>
    <r>
      <rPr>
        <sz val="10"/>
        <color indexed="8"/>
        <rFont val="Helvetica Neue"/>
      </rPr>
      <t>:</t>
    </r>
    <r>
      <rPr>
        <sz val="10"/>
        <color indexed="16"/>
        <rFont val="Helvetica Neue"/>
      </rPr>
      <t>role</t>
    </r>
    <r>
      <rPr>
        <sz val="10"/>
        <color indexed="8"/>
        <rFont val="Helvetica Neue"/>
      </rPr>
      <t>:</t>
    </r>
    <r>
      <rPr>
        <b val="1"/>
        <sz val="10"/>
        <color indexed="8"/>
        <rFont val="Helvetica Neue"/>
      </rPr>
      <t>batch</t>
    </r>
  </si>
  <si>
    <t>batch</t>
  </si>
  <si>
    <r>
      <rPr>
        <sz val="10"/>
        <color indexed="8"/>
        <rFont val="Helvetica Neue"/>
      </rPr>
      <t>k</t>
    </r>
    <r>
      <rPr>
        <sz val="10"/>
        <color indexed="16"/>
        <rFont val="Helvetica Neue"/>
      </rPr>
      <t>Role</t>
    </r>
    <r>
      <rPr>
        <b val="1"/>
        <sz val="10"/>
        <color indexed="8"/>
        <rFont val="Helvetica Neue"/>
      </rPr>
      <t>Batch</t>
    </r>
  </si>
  <si>
    <r>
      <rPr>
        <sz val="10"/>
        <color indexed="8"/>
        <rFont val="Helvetica Neue"/>
      </rPr>
      <t>batch</t>
    </r>
  </si>
  <si>
    <t>Batch</t>
  </si>
  <si>
    <t>This role allows users to to schedule and manage batch procedures.</t>
  </si>
  <si>
    <r>
      <rPr>
        <b val="1"/>
        <sz val="10"/>
        <color indexed="11"/>
        <rFont val="Helvetica Neue"/>
      </rPr>
      <t>terms/</t>
    </r>
    <r>
      <rPr>
        <sz val="10"/>
        <color indexed="8"/>
        <rFont val="Helvetica Neue"/>
      </rPr>
      <t>:</t>
    </r>
    <r>
      <rPr>
        <sz val="10"/>
        <color indexed="16"/>
        <rFont val="Helvetica Neue"/>
      </rPr>
      <t>role</t>
    </r>
    <r>
      <rPr>
        <sz val="10"/>
        <color indexed="8"/>
        <rFont val="Helvetica Neue"/>
      </rPr>
      <t>:</t>
    </r>
    <r>
      <rPr>
        <b val="1"/>
        <sz val="10"/>
        <color indexed="8"/>
        <rFont val="Helvetica Neue"/>
      </rPr>
      <t>upload</t>
    </r>
  </si>
  <si>
    <r>
      <rPr>
        <sz val="10"/>
        <color indexed="8"/>
        <rFont val="Helvetica Neue"/>
      </rPr>
      <t>:</t>
    </r>
    <r>
      <rPr>
        <sz val="10"/>
        <color indexed="16"/>
        <rFont val="Helvetica Neue"/>
      </rPr>
      <t>role</t>
    </r>
    <r>
      <rPr>
        <sz val="10"/>
        <color indexed="8"/>
        <rFont val="Helvetica Neue"/>
      </rPr>
      <t>:</t>
    </r>
    <r>
      <rPr>
        <b val="1"/>
        <sz val="10"/>
        <color indexed="8"/>
        <rFont val="Helvetica Neue"/>
      </rPr>
      <t>upload</t>
    </r>
  </si>
  <si>
    <t>upload</t>
  </si>
  <si>
    <r>
      <rPr>
        <sz val="10"/>
        <color indexed="8"/>
        <rFont val="Helvetica Neue"/>
      </rPr>
      <t>k</t>
    </r>
    <r>
      <rPr>
        <sz val="10"/>
        <color indexed="16"/>
        <rFont val="Helvetica Neue"/>
      </rPr>
      <t>Role</t>
    </r>
    <r>
      <rPr>
        <b val="1"/>
        <sz val="10"/>
        <color indexed="8"/>
        <rFont val="Helvetica Neue"/>
      </rPr>
      <t>Upload</t>
    </r>
  </si>
  <si>
    <r>
      <rPr>
        <sz val="10"/>
        <color indexed="8"/>
        <rFont val="Helvetica Neue"/>
      </rPr>
      <t>upload</t>
    </r>
  </si>
  <si>
    <t>Upload</t>
  </si>
  <si>
    <t>This role allows users to to upload datasets into the system.</t>
  </si>
  <si>
    <r>
      <rPr>
        <b val="1"/>
        <sz val="10"/>
        <color indexed="11"/>
        <rFont val="Helvetica Neue"/>
      </rPr>
      <t>terms/</t>
    </r>
    <r>
      <rPr>
        <sz val="10"/>
        <color indexed="8"/>
        <rFont val="Helvetica Neue"/>
      </rPr>
      <t>:</t>
    </r>
    <r>
      <rPr>
        <sz val="10"/>
        <color indexed="16"/>
        <rFont val="Helvetica Neue"/>
      </rPr>
      <t>role</t>
    </r>
    <r>
      <rPr>
        <sz val="10"/>
        <color indexed="8"/>
        <rFont val="Helvetica Neue"/>
      </rPr>
      <t>:</t>
    </r>
    <r>
      <rPr>
        <b val="1"/>
        <sz val="10"/>
        <color indexed="8"/>
        <rFont val="Helvetica Neue"/>
      </rPr>
      <t>meta</t>
    </r>
  </si>
  <si>
    <r>
      <rPr>
        <sz val="10"/>
        <color indexed="8"/>
        <rFont val="Helvetica Neue"/>
      </rPr>
      <t>:</t>
    </r>
    <r>
      <rPr>
        <sz val="10"/>
        <color indexed="16"/>
        <rFont val="Helvetica Neue"/>
      </rPr>
      <t>role</t>
    </r>
    <r>
      <rPr>
        <sz val="10"/>
        <color indexed="8"/>
        <rFont val="Helvetica Neue"/>
      </rPr>
      <t>:</t>
    </r>
    <r>
      <rPr>
        <b val="1"/>
        <sz val="10"/>
        <color indexed="8"/>
        <rFont val="Helvetica Neue"/>
      </rPr>
      <t>meta</t>
    </r>
  </si>
  <si>
    <t>meta</t>
  </si>
  <si>
    <r>
      <rPr>
        <sz val="10"/>
        <color indexed="8"/>
        <rFont val="Helvetica Neue"/>
      </rPr>
      <t>k</t>
    </r>
    <r>
      <rPr>
        <sz val="10"/>
        <color indexed="16"/>
        <rFont val="Helvetica Neue"/>
      </rPr>
      <t>Role</t>
    </r>
    <r>
      <rPr>
        <b val="1"/>
        <sz val="10"/>
        <color indexed="8"/>
        <rFont val="Helvetica Neue"/>
      </rPr>
      <t>Meta</t>
    </r>
  </si>
  <si>
    <r>
      <rPr>
        <sz val="10"/>
        <color indexed="8"/>
        <rFont val="Helvetica Neue"/>
      </rPr>
      <t>meta</t>
    </r>
  </si>
  <si>
    <t>metadata</t>
  </si>
  <si>
    <t>Metadata</t>
  </si>
  <si>
    <t>This role allows users to to curate dataset metadata.</t>
  </si>
  <si>
    <r>
      <rPr>
        <b val="1"/>
        <sz val="10"/>
        <color indexed="11"/>
        <rFont val="Helvetica Neue"/>
      </rPr>
      <t>terms/</t>
    </r>
    <r>
      <rPr>
        <sz val="10"/>
        <color indexed="8"/>
        <rFont val="Helvetica Neue"/>
      </rPr>
      <t>:</t>
    </r>
    <r>
      <rPr>
        <sz val="10"/>
        <color indexed="16"/>
        <rFont val="Helvetica Neue"/>
      </rPr>
      <t>role</t>
    </r>
    <r>
      <rPr>
        <sz val="10"/>
        <color indexed="8"/>
        <rFont val="Helvetica Neue"/>
      </rPr>
      <t>:</t>
    </r>
    <r>
      <rPr>
        <b val="1"/>
        <sz val="10"/>
        <color indexed="8"/>
        <rFont val="Helvetica Neue"/>
      </rPr>
      <t>clean</t>
    </r>
  </si>
  <si>
    <r>
      <rPr>
        <sz val="10"/>
        <color indexed="8"/>
        <rFont val="Helvetica Neue"/>
      </rPr>
      <t>:</t>
    </r>
    <r>
      <rPr>
        <sz val="10"/>
        <color indexed="16"/>
        <rFont val="Helvetica Neue"/>
      </rPr>
      <t>role</t>
    </r>
    <r>
      <rPr>
        <sz val="10"/>
        <color indexed="8"/>
        <rFont val="Helvetica Neue"/>
      </rPr>
      <t>:</t>
    </r>
    <r>
      <rPr>
        <b val="1"/>
        <sz val="10"/>
        <color indexed="8"/>
        <rFont val="Helvetica Neue"/>
      </rPr>
      <t>clean</t>
    </r>
  </si>
  <si>
    <t>clean</t>
  </si>
  <si>
    <r>
      <rPr>
        <sz val="10"/>
        <color indexed="8"/>
        <rFont val="Helvetica Neue"/>
      </rPr>
      <t>k</t>
    </r>
    <r>
      <rPr>
        <sz val="10"/>
        <color indexed="16"/>
        <rFont val="Helvetica Neue"/>
      </rPr>
      <t>Role</t>
    </r>
    <r>
      <rPr>
        <b val="1"/>
        <sz val="10"/>
        <color indexed="8"/>
        <rFont val="Helvetica Neue"/>
      </rPr>
      <t>Clean</t>
    </r>
  </si>
  <si>
    <r>
      <rPr>
        <sz val="10"/>
        <color indexed="8"/>
        <rFont val="Helvetica Neue"/>
      </rPr>
      <t>clean</t>
    </r>
  </si>
  <si>
    <t>synchronise</t>
  </si>
  <si>
    <t>Harmonise</t>
  </si>
  <si>
    <t>This role allows users to to match and clean uploaded datasets.</t>
  </si>
  <si>
    <r>
      <rPr>
        <b val="1"/>
        <sz val="10"/>
        <color indexed="11"/>
        <rFont val="Helvetica Neue"/>
      </rPr>
      <t>terms/</t>
    </r>
    <r>
      <rPr>
        <sz val="10"/>
        <color indexed="8"/>
        <rFont val="Helvetica Neue"/>
      </rPr>
      <t>:</t>
    </r>
    <r>
      <rPr>
        <sz val="10"/>
        <color indexed="16"/>
        <rFont val="Helvetica Neue"/>
      </rPr>
      <t>role</t>
    </r>
    <r>
      <rPr>
        <sz val="10"/>
        <color indexed="8"/>
        <rFont val="Helvetica Neue"/>
      </rPr>
      <t>:</t>
    </r>
    <r>
      <rPr>
        <b val="1"/>
        <sz val="10"/>
        <color indexed="8"/>
        <rFont val="Helvetica Neue"/>
      </rPr>
      <t>suggest</t>
    </r>
  </si>
  <si>
    <r>
      <rPr>
        <sz val="10"/>
        <color indexed="8"/>
        <rFont val="Helvetica Neue"/>
      </rPr>
      <t>:</t>
    </r>
    <r>
      <rPr>
        <sz val="10"/>
        <color indexed="16"/>
        <rFont val="Helvetica Neue"/>
      </rPr>
      <t>role</t>
    </r>
    <r>
      <rPr>
        <sz val="10"/>
        <color indexed="8"/>
        <rFont val="Helvetica Neue"/>
      </rPr>
      <t>:</t>
    </r>
    <r>
      <rPr>
        <b val="1"/>
        <sz val="10"/>
        <color indexed="8"/>
        <rFont val="Helvetica Neue"/>
      </rPr>
      <t>suggest</t>
    </r>
  </si>
  <si>
    <t>suggest</t>
  </si>
  <si>
    <r>
      <rPr>
        <sz val="10"/>
        <color indexed="8"/>
        <rFont val="Helvetica Neue"/>
      </rPr>
      <t>k</t>
    </r>
    <r>
      <rPr>
        <sz val="10"/>
        <color indexed="16"/>
        <rFont val="Helvetica Neue"/>
      </rPr>
      <t>Role</t>
    </r>
    <r>
      <rPr>
        <b val="1"/>
        <sz val="10"/>
        <color indexed="8"/>
        <rFont val="Helvetica Neue"/>
      </rPr>
      <t>Suggest</t>
    </r>
  </si>
  <si>
    <r>
      <rPr>
        <sz val="10"/>
        <color indexed="8"/>
        <rFont val="Helvetica Neue"/>
      </rPr>
      <t>suggest</t>
    </r>
  </si>
  <si>
    <t>Suggest</t>
  </si>
  <si>
    <t>This role allows users to to suggest new descriptors during the harmonisation process.</t>
  </si>
  <si>
    <r>
      <rPr>
        <b val="1"/>
        <sz val="10"/>
        <color indexed="11"/>
        <rFont val="Helvetica Neue"/>
      </rPr>
      <t>terms/</t>
    </r>
    <r>
      <rPr>
        <sz val="10"/>
        <color indexed="8"/>
        <rFont val="Helvetica Neue"/>
      </rPr>
      <t>:</t>
    </r>
    <r>
      <rPr>
        <sz val="10"/>
        <color indexed="16"/>
        <rFont val="Helvetica Neue"/>
      </rPr>
      <t>role</t>
    </r>
    <r>
      <rPr>
        <sz val="10"/>
        <color indexed="8"/>
        <rFont val="Helvetica Neue"/>
      </rPr>
      <t>:</t>
    </r>
    <r>
      <rPr>
        <b val="1"/>
        <sz val="10"/>
        <color indexed="8"/>
        <rFont val="Helvetica Neue"/>
      </rPr>
      <t>dict</t>
    </r>
  </si>
  <si>
    <r>
      <rPr>
        <sz val="10"/>
        <color indexed="8"/>
        <rFont val="Helvetica Neue"/>
      </rPr>
      <t>:</t>
    </r>
    <r>
      <rPr>
        <sz val="10"/>
        <color indexed="16"/>
        <rFont val="Helvetica Neue"/>
      </rPr>
      <t>role</t>
    </r>
    <r>
      <rPr>
        <sz val="10"/>
        <color indexed="8"/>
        <rFont val="Helvetica Neue"/>
      </rPr>
      <t>:</t>
    </r>
    <r>
      <rPr>
        <b val="1"/>
        <sz val="10"/>
        <color indexed="8"/>
        <rFont val="Helvetica Neue"/>
      </rPr>
      <t>dict</t>
    </r>
  </si>
  <si>
    <r>
      <rPr>
        <sz val="10"/>
        <color indexed="8"/>
        <rFont val="Helvetica Neue"/>
      </rPr>
      <t>k</t>
    </r>
    <r>
      <rPr>
        <sz val="10"/>
        <color indexed="16"/>
        <rFont val="Helvetica Neue"/>
      </rPr>
      <t>Role</t>
    </r>
    <r>
      <rPr>
        <b val="1"/>
        <sz val="10"/>
        <color indexed="8"/>
        <rFont val="Helvetica Neue"/>
      </rPr>
      <t>Dict</t>
    </r>
  </si>
  <si>
    <t>This role allows users to to curate the data dictionary..</t>
  </si>
  <si>
    <r>
      <rPr>
        <b val="1"/>
        <sz val="10"/>
        <color indexed="11"/>
        <rFont val="Helvetica Neue"/>
      </rPr>
      <t>terms/</t>
    </r>
    <r>
      <rPr>
        <sz val="10"/>
        <color indexed="8"/>
        <rFont val="Helvetica Neue"/>
      </rPr>
      <t>:</t>
    </r>
    <r>
      <rPr>
        <sz val="10"/>
        <color indexed="16"/>
        <rFont val="Helvetica Neue"/>
      </rPr>
      <t>role</t>
    </r>
    <r>
      <rPr>
        <sz val="10"/>
        <color indexed="8"/>
        <rFont val="Helvetica Neue"/>
      </rPr>
      <t>:</t>
    </r>
    <r>
      <rPr>
        <b val="1"/>
        <sz val="10"/>
        <color indexed="8"/>
        <rFont val="Helvetica Neue"/>
      </rPr>
      <t>commit</t>
    </r>
  </si>
  <si>
    <r>
      <rPr>
        <sz val="10"/>
        <color indexed="8"/>
        <rFont val="Helvetica Neue"/>
      </rPr>
      <t>:</t>
    </r>
    <r>
      <rPr>
        <sz val="10"/>
        <color indexed="16"/>
        <rFont val="Helvetica Neue"/>
      </rPr>
      <t>role</t>
    </r>
    <r>
      <rPr>
        <sz val="10"/>
        <color indexed="8"/>
        <rFont val="Helvetica Neue"/>
      </rPr>
      <t>:</t>
    </r>
    <r>
      <rPr>
        <b val="1"/>
        <sz val="10"/>
        <color indexed="8"/>
        <rFont val="Helvetica Neue"/>
      </rPr>
      <t>commit</t>
    </r>
  </si>
  <si>
    <t>commit</t>
  </si>
  <si>
    <r>
      <rPr>
        <sz val="10"/>
        <color indexed="8"/>
        <rFont val="Helvetica Neue"/>
      </rPr>
      <t>k</t>
    </r>
    <r>
      <rPr>
        <sz val="10"/>
        <color indexed="16"/>
        <rFont val="Helvetica Neue"/>
      </rPr>
      <t>Role</t>
    </r>
    <r>
      <rPr>
        <b val="1"/>
        <sz val="10"/>
        <color indexed="8"/>
        <rFont val="Helvetica Neue"/>
      </rPr>
      <t>Commit</t>
    </r>
  </si>
  <si>
    <r>
      <rPr>
        <sz val="10"/>
        <color indexed="8"/>
        <rFont val="Helvetica Neue"/>
      </rPr>
      <t>commit</t>
    </r>
  </si>
  <si>
    <t>Store</t>
  </si>
  <si>
    <t>This role allows users to to determine when the dataset harmonisation process is complete and store the final dataset.</t>
  </si>
  <si>
    <r>
      <rPr>
        <b val="1"/>
        <sz val="10"/>
        <color indexed="11"/>
        <rFont val="Helvetica Neue"/>
      </rPr>
      <t>terms/</t>
    </r>
    <r>
      <rPr>
        <sz val="10"/>
        <color indexed="8"/>
        <rFont val="Helvetica Neue"/>
      </rPr>
      <t>:</t>
    </r>
    <r>
      <rPr>
        <sz val="10"/>
        <color indexed="16"/>
        <rFont val="Helvetica Neue"/>
      </rPr>
      <t>role</t>
    </r>
    <r>
      <rPr>
        <sz val="10"/>
        <color indexed="8"/>
        <rFont val="Helvetica Neue"/>
      </rPr>
      <t>:</t>
    </r>
    <r>
      <rPr>
        <b val="1"/>
        <sz val="10"/>
        <color indexed="8"/>
        <rFont val="Helvetica Neue"/>
      </rPr>
      <t>query</t>
    </r>
  </si>
  <si>
    <r>
      <rPr>
        <sz val="10"/>
        <color indexed="8"/>
        <rFont val="Helvetica Neue"/>
      </rPr>
      <t>:</t>
    </r>
    <r>
      <rPr>
        <sz val="10"/>
        <color indexed="16"/>
        <rFont val="Helvetica Neue"/>
      </rPr>
      <t>role</t>
    </r>
    <r>
      <rPr>
        <sz val="10"/>
        <color indexed="8"/>
        <rFont val="Helvetica Neue"/>
      </rPr>
      <t>:</t>
    </r>
    <r>
      <rPr>
        <b val="1"/>
        <sz val="10"/>
        <color indexed="8"/>
        <rFont val="Helvetica Neue"/>
      </rPr>
      <t>query</t>
    </r>
  </si>
  <si>
    <t>query</t>
  </si>
  <si>
    <r>
      <rPr>
        <sz val="10"/>
        <color indexed="8"/>
        <rFont val="Helvetica Neue"/>
      </rPr>
      <t>k</t>
    </r>
    <r>
      <rPr>
        <sz val="10"/>
        <color indexed="16"/>
        <rFont val="Helvetica Neue"/>
      </rPr>
      <t>Role</t>
    </r>
    <r>
      <rPr>
        <b val="1"/>
        <sz val="10"/>
        <color indexed="8"/>
        <rFont val="Helvetica Neue"/>
      </rPr>
      <t>Query</t>
    </r>
  </si>
  <si>
    <r>
      <rPr>
        <sz val="10"/>
        <color indexed="8"/>
        <rFont val="Helvetica Neue"/>
      </rPr>
      <t>query</t>
    </r>
  </si>
  <si>
    <t>Query</t>
  </si>
  <si>
    <t>This role allows users to to query the data repository.</t>
  </si>
  <si>
    <r>
      <rPr>
        <b val="1"/>
        <sz val="10"/>
        <color indexed="11"/>
        <rFont val="Helvetica Neue"/>
      </rPr>
      <t>terms/</t>
    </r>
    <r>
      <rPr>
        <sz val="10"/>
        <color indexed="8"/>
        <rFont val="Helvetica Neue"/>
      </rPr>
      <t>:</t>
    </r>
    <r>
      <rPr>
        <sz val="10"/>
        <color indexed="16"/>
        <rFont val="Helvetica Neue"/>
      </rPr>
      <t>role</t>
    </r>
    <r>
      <rPr>
        <sz val="10"/>
        <color indexed="8"/>
        <rFont val="Helvetica Neue"/>
      </rPr>
      <t>:</t>
    </r>
    <r>
      <rPr>
        <b val="1"/>
        <sz val="10"/>
        <color indexed="8"/>
        <rFont val="Helvetica Neue"/>
      </rPr>
      <t>download</t>
    </r>
  </si>
  <si>
    <r>
      <rPr>
        <sz val="10"/>
        <color indexed="8"/>
        <rFont val="Helvetica Neue"/>
      </rPr>
      <t>:</t>
    </r>
    <r>
      <rPr>
        <sz val="10"/>
        <color indexed="16"/>
        <rFont val="Helvetica Neue"/>
      </rPr>
      <t>role</t>
    </r>
    <r>
      <rPr>
        <sz val="10"/>
        <color indexed="8"/>
        <rFont val="Helvetica Neue"/>
      </rPr>
      <t>:</t>
    </r>
    <r>
      <rPr>
        <b val="1"/>
        <sz val="10"/>
        <color indexed="8"/>
        <rFont val="Helvetica Neue"/>
      </rPr>
      <t>download</t>
    </r>
  </si>
  <si>
    <t>download</t>
  </si>
  <si>
    <r>
      <rPr>
        <sz val="10"/>
        <color indexed="8"/>
        <rFont val="Helvetica Neue"/>
      </rPr>
      <t>k</t>
    </r>
    <r>
      <rPr>
        <sz val="10"/>
        <color indexed="16"/>
        <rFont val="Helvetica Neue"/>
      </rPr>
      <t>Role</t>
    </r>
    <r>
      <rPr>
        <b val="1"/>
        <sz val="10"/>
        <color indexed="8"/>
        <rFont val="Helvetica Neue"/>
      </rPr>
      <t>Download</t>
    </r>
  </si>
  <si>
    <r>
      <rPr>
        <sz val="10"/>
        <color indexed="8"/>
        <rFont val="Helvetica Neue"/>
      </rPr>
      <t>download</t>
    </r>
  </si>
  <si>
    <t>Download</t>
  </si>
  <si>
    <t>This role allows users to to download the results of data repository queries.</t>
  </si>
  <si>
    <r>
      <rPr>
        <b val="1"/>
        <sz val="10"/>
        <color indexed="11"/>
        <rFont val="Helvetica Neue"/>
      </rPr>
      <t>terms/</t>
    </r>
    <r>
      <rPr>
        <sz val="10"/>
        <color indexed="17"/>
        <rFont val="Helvetica Neue"/>
      </rPr>
      <t>:enum:event</t>
    </r>
  </si>
  <si>
    <r>
      <rPr>
        <sz val="10"/>
        <color indexed="17"/>
        <rFont val="Helvetica Neue"/>
      </rPr>
      <t>:enum:event</t>
    </r>
  </si>
  <si>
    <r>
      <rPr>
        <sz val="10"/>
        <color indexed="8"/>
        <rFont val="Helvetica Neue"/>
      </rPr>
      <t>k</t>
    </r>
    <r>
      <rPr>
        <sz val="10"/>
        <color indexed="17"/>
        <rFont val="Helvetica Neue"/>
      </rPr>
      <t>EnumEvent</t>
    </r>
  </si>
  <si>
    <t>Events</t>
  </si>
  <si>
    <t>System events.</t>
  </si>
  <si>
    <r>
      <rPr>
        <b val="1"/>
        <sz val="10"/>
        <color indexed="11"/>
        <rFont val="Helvetica Neue"/>
      </rPr>
      <t>terms/</t>
    </r>
    <r>
      <rPr>
        <sz val="10"/>
        <color indexed="17"/>
        <rFont val="Helvetica Neue"/>
      </rPr>
      <t>:event:login</t>
    </r>
  </si>
  <si>
    <r>
      <rPr>
        <sz val="10"/>
        <color indexed="17"/>
        <rFont val="Helvetica Neue"/>
      </rPr>
      <t>:event:login</t>
    </r>
  </si>
  <si>
    <r>
      <rPr>
        <b val="1"/>
        <sz val="10"/>
        <color indexed="14"/>
        <rFont val="Helvetica Neue"/>
      </rPr>
      <t>terms</t>
    </r>
    <r>
      <rPr>
        <b val="1"/>
        <sz val="10"/>
        <color indexed="14"/>
        <rFont val="Helvetica Neue"/>
      </rPr>
      <t>/</t>
    </r>
    <r>
      <rPr>
        <sz val="10"/>
        <color indexed="8"/>
        <rFont val="Helvetica Neue"/>
      </rPr>
      <t>:</t>
    </r>
    <r>
      <rPr>
        <sz val="10"/>
        <color indexed="16"/>
        <rFont val="Helvetica Neue"/>
      </rPr>
      <t>event</t>
    </r>
  </si>
  <si>
    <r>
      <rPr>
        <sz val="10"/>
        <color indexed="8"/>
        <rFont val="Helvetica Neue"/>
      </rPr>
      <t>k</t>
    </r>
    <r>
      <rPr>
        <sz val="10"/>
        <color indexed="17"/>
        <rFont val="Helvetica Neue"/>
      </rPr>
      <t>EventLogin</t>
    </r>
  </si>
  <si>
    <t>Login</t>
  </si>
  <si>
    <t>Login attempt.</t>
  </si>
  <si>
    <r>
      <rPr>
        <b val="1"/>
        <sz val="10"/>
        <color indexed="11"/>
        <rFont val="Helvetica Neue"/>
      </rPr>
      <t>terms/</t>
    </r>
    <r>
      <rPr>
        <sz val="10"/>
        <color indexed="17"/>
        <rFont val="Helvetica Neue"/>
      </rPr>
      <t>:enum:event:status</t>
    </r>
  </si>
  <si>
    <r>
      <rPr>
        <sz val="10"/>
        <color indexed="17"/>
        <rFont val="Helvetica Neue"/>
      </rPr>
      <t>:enum:event:status</t>
    </r>
  </si>
  <si>
    <r>
      <rPr>
        <b val="1"/>
        <sz val="10"/>
        <color indexed="14"/>
        <rFont val="Helvetica Neue"/>
      </rPr>
      <t>terms</t>
    </r>
    <r>
      <rPr>
        <b val="1"/>
        <sz val="10"/>
        <color indexed="14"/>
        <rFont val="Helvetica Neue"/>
      </rPr>
      <t>/</t>
    </r>
    <r>
      <rPr>
        <sz val="10"/>
        <color indexed="17"/>
        <rFont val="Helvetica Neue"/>
      </rPr>
      <t>:enum:event</t>
    </r>
  </si>
  <si>
    <r>
      <rPr>
        <sz val="10"/>
        <color indexed="8"/>
        <rFont val="Helvetica Neue"/>
      </rPr>
      <t>k</t>
    </r>
    <r>
      <rPr>
        <sz val="10"/>
        <color indexed="17"/>
        <rFont val="Helvetica Neue"/>
      </rPr>
      <t>EnumEventStatus</t>
    </r>
  </si>
  <si>
    <r>
      <rPr>
        <sz val="10"/>
        <color indexed="8"/>
        <rFont val="Helvetica Neue"/>
      </rPr>
      <t>status</t>
    </r>
  </si>
  <si>
    <t>Event status</t>
  </si>
  <si>
    <t>Event outcome statuses.</t>
  </si>
  <si>
    <r>
      <rPr>
        <b val="1"/>
        <sz val="10"/>
        <color indexed="11"/>
        <rFont val="Helvetica Neue"/>
      </rPr>
      <t>terms/</t>
    </r>
    <r>
      <rPr>
        <sz val="10"/>
        <color indexed="17"/>
        <rFont val="Helvetica Neue"/>
      </rPr>
      <t>:event:success</t>
    </r>
  </si>
  <si>
    <r>
      <rPr>
        <sz val="10"/>
        <color indexed="17"/>
        <rFont val="Helvetica Neue"/>
      </rPr>
      <t>:event:success</t>
    </r>
  </si>
  <si>
    <t>success</t>
  </si>
  <si>
    <r>
      <rPr>
        <sz val="10"/>
        <color indexed="8"/>
        <rFont val="Helvetica Neue"/>
      </rPr>
      <t>k</t>
    </r>
    <r>
      <rPr>
        <sz val="10"/>
        <color indexed="17"/>
        <rFont val="Helvetica Neue"/>
      </rPr>
      <t>EventSuccess</t>
    </r>
  </si>
  <si>
    <r>
      <rPr>
        <sz val="10"/>
        <color indexed="8"/>
        <rFont val="Helvetica Neue"/>
      </rPr>
      <t>success</t>
    </r>
  </si>
  <si>
    <t>succeeded</t>
  </si>
  <si>
    <t>Event succeeded</t>
  </si>
  <si>
    <t>The event was successful.</t>
  </si>
  <si>
    <r>
      <rPr>
        <b val="1"/>
        <sz val="10"/>
        <color indexed="11"/>
        <rFont val="Helvetica Neue"/>
      </rPr>
      <t>terms/</t>
    </r>
    <r>
      <rPr>
        <sz val="10"/>
        <color indexed="17"/>
        <rFont val="Helvetica Neue"/>
      </rPr>
      <t>:event:fail</t>
    </r>
  </si>
  <si>
    <r>
      <rPr>
        <sz val="10"/>
        <color indexed="17"/>
        <rFont val="Helvetica Neue"/>
      </rPr>
      <t>:event:fail</t>
    </r>
  </si>
  <si>
    <t>fail</t>
  </si>
  <si>
    <t>kEventFail</t>
  </si>
  <si>
    <r>
      <rPr>
        <sz val="10"/>
        <color indexed="8"/>
        <rFont val="Helvetica Neue"/>
      </rPr>
      <t>fail</t>
    </r>
  </si>
  <si>
    <t>failure</t>
  </si>
  <si>
    <t>failed</t>
  </si>
  <si>
    <t>Event failed</t>
  </si>
  <si>
    <t>The event was not successful.</t>
  </si>
  <si>
    <r>
      <rPr>
        <b val="1"/>
        <sz val="10"/>
        <color indexed="11"/>
        <rFont val="Helvetica Neue"/>
      </rPr>
      <t>terms/</t>
    </r>
    <r>
      <rPr>
        <sz val="10"/>
        <color indexed="17"/>
        <rFont val="Helvetica Neue"/>
      </rPr>
      <t>:state:application</t>
    </r>
  </si>
  <si>
    <r>
      <rPr>
        <sz val="10"/>
        <color indexed="17"/>
        <rFont val="Helvetica Neue"/>
      </rPr>
      <t>:state:application</t>
    </r>
  </si>
  <si>
    <r>
      <rPr>
        <b val="1"/>
        <sz val="10"/>
        <color indexed="14"/>
        <rFont val="Helvetica Neue"/>
      </rPr>
      <t>terms</t>
    </r>
    <r>
      <rPr>
        <b val="1"/>
        <sz val="10"/>
        <color indexed="14"/>
        <rFont val="Helvetica Neue"/>
      </rPr>
      <t>/</t>
    </r>
    <r>
      <rPr>
        <sz val="10"/>
        <color indexed="8"/>
        <rFont val="Helvetica Neue"/>
      </rPr>
      <t>:</t>
    </r>
    <r>
      <rPr>
        <sz val="10"/>
        <color indexed="16"/>
        <rFont val="Helvetica Neue"/>
      </rPr>
      <t>state</t>
    </r>
  </si>
  <si>
    <t>application</t>
  </si>
  <si>
    <r>
      <rPr>
        <sz val="10"/>
        <color indexed="8"/>
        <rFont val="Helvetica Neue"/>
      </rPr>
      <t>k</t>
    </r>
    <r>
      <rPr>
        <sz val="10"/>
        <color indexed="17"/>
        <rFont val="Helvetica Neue"/>
      </rPr>
      <t>StateApplication</t>
    </r>
  </si>
  <si>
    <r>
      <rPr>
        <sz val="10"/>
        <color indexed="8"/>
        <rFont val="Helvetica Neue"/>
      </rPr>
      <t>application</t>
    </r>
  </si>
  <si>
    <t>Application</t>
  </si>
  <si>
    <t>implementation attributes.</t>
  </si>
  <si>
    <t>This &lt;em&gt;controlled vocabulary&lt;/em&gt; indicates the &lt;em&gt;implementation level&lt;/em&gt; of the object to which the choice is applied. It defines whether it is implemented by the &lt;em&gt;system&lt;/em&gt;, as a &lt;em&gt;default&lt;/em&gt; item or as a public &lt;em&gt;standard&lt;/em&gt;.</t>
  </si>
  <si>
    <r>
      <rPr>
        <b val="1"/>
        <sz val="10"/>
        <color indexed="11"/>
        <rFont val="Helvetica Neue"/>
      </rPr>
      <t>terms/</t>
    </r>
    <r>
      <rPr>
        <sz val="10"/>
        <color indexed="17"/>
        <rFont val="Helvetica Neue"/>
      </rPr>
      <t>:state:application:</t>
    </r>
    <r>
      <rPr>
        <b val="1"/>
        <sz val="10"/>
        <color indexed="8"/>
        <rFont val="Helvetica Neue"/>
      </rPr>
      <t>embedded</t>
    </r>
  </si>
  <si>
    <r>
      <rPr>
        <sz val="10"/>
        <color indexed="17"/>
        <rFont val="Helvetica Neue"/>
      </rPr>
      <t>:state:application</t>
    </r>
    <r>
      <rPr>
        <sz val="10"/>
        <color indexed="17"/>
        <rFont val="Helvetica Neue"/>
      </rPr>
      <t>:</t>
    </r>
    <r>
      <rPr>
        <b val="1"/>
        <sz val="10"/>
        <color indexed="8"/>
        <rFont val="Helvetica Neue"/>
      </rPr>
      <t>embedded</t>
    </r>
  </si>
  <si>
    <r>
      <rPr>
        <b val="1"/>
        <sz val="10"/>
        <color indexed="14"/>
        <rFont val="Helvetica Neue"/>
      </rPr>
      <t>terms</t>
    </r>
    <r>
      <rPr>
        <b val="1"/>
        <sz val="10"/>
        <color indexed="14"/>
        <rFont val="Helvetica Neue"/>
      </rPr>
      <t>/</t>
    </r>
    <r>
      <rPr>
        <sz val="10"/>
        <color indexed="17"/>
        <rFont val="Helvetica Neue"/>
      </rPr>
      <t>:state:application</t>
    </r>
  </si>
  <si>
    <t>embedded</t>
  </si>
  <si>
    <r>
      <rPr>
        <sz val="10"/>
        <color indexed="8"/>
        <rFont val="Helvetica Neue"/>
      </rPr>
      <t>k</t>
    </r>
    <r>
      <rPr>
        <sz val="10"/>
        <color indexed="17"/>
        <rFont val="Helvetica Neue"/>
      </rPr>
      <t>StateApplication</t>
    </r>
    <r>
      <rPr>
        <b val="1"/>
        <sz val="10"/>
        <color indexed="8"/>
        <rFont val="Helvetica Neue"/>
      </rPr>
      <t>Embedded</t>
    </r>
  </si>
  <si>
    <r>
      <rPr>
        <sz val="10"/>
        <color indexed="8"/>
        <rFont val="Helvetica Neue"/>
      </rPr>
      <t>embedded</t>
    </r>
  </si>
  <si>
    <t>Embedded</t>
  </si>
  <si>
    <t>The item is embedded.</t>
  </si>
  <si>
    <t>The item is a &lt;em&gt;system&lt;/em&gt; provided resource, it can only be &lt;em&gt;modified&lt;/em&gt; by &lt;em&gt;system level data dictionary curators&lt;/em&gt;.</t>
  </si>
  <si>
    <r>
      <rPr>
        <b val="1"/>
        <sz val="10"/>
        <color indexed="11"/>
        <rFont val="Helvetica Neue"/>
      </rPr>
      <t>terms/</t>
    </r>
    <r>
      <rPr>
        <sz val="10"/>
        <color indexed="17"/>
        <rFont val="Helvetica Neue"/>
      </rPr>
      <t>:state:application:</t>
    </r>
    <r>
      <rPr>
        <b val="1"/>
        <sz val="10"/>
        <color indexed="8"/>
        <rFont val="Helvetica Neue"/>
      </rPr>
      <t>default</t>
    </r>
  </si>
  <si>
    <r>
      <rPr>
        <sz val="10"/>
        <color indexed="8"/>
        <rFont val="Helvetica Neue"/>
      </rPr>
      <t>k</t>
    </r>
    <r>
      <rPr>
        <sz val="10"/>
        <color indexed="17"/>
        <rFont val="Helvetica Neue"/>
      </rPr>
      <t>StateApplication</t>
    </r>
    <r>
      <rPr>
        <b val="1"/>
        <sz val="10"/>
        <color indexed="8"/>
        <rFont val="Helvetica Neue"/>
      </rPr>
      <t>Default</t>
    </r>
  </si>
  <si>
    <t>Default</t>
  </si>
  <si>
    <t>The item is default.</t>
  </si>
  <si>
    <t>The item is a &lt;em&gt;default&lt;/em&gt; resource, it can be &lt;em&gt;modified&lt;/em&gt; or &lt;em&gt;deleted&lt;/em&gt; by &lt;em&gt;default data dictionary curators&lt;/em&gt;, user and standard level curators &lt;em&gt;cannot&lt;/em&gt; change its value.</t>
  </si>
  <si>
    <r>
      <rPr>
        <b val="1"/>
        <sz val="10"/>
        <color indexed="11"/>
        <rFont val="Helvetica Neue"/>
      </rPr>
      <t>terms/</t>
    </r>
    <r>
      <rPr>
        <sz val="10"/>
        <color indexed="17"/>
        <rFont val="Helvetica Neue"/>
      </rPr>
      <t>:state:application:</t>
    </r>
    <r>
      <rPr>
        <b val="1"/>
        <sz val="10"/>
        <color indexed="8"/>
        <rFont val="Helvetica Neue"/>
      </rPr>
      <t>standard</t>
    </r>
  </si>
  <si>
    <r>
      <rPr>
        <sz val="10"/>
        <color indexed="17"/>
        <rFont val="Helvetica Neue"/>
      </rPr>
      <t>:state:application</t>
    </r>
    <r>
      <rPr>
        <sz val="10"/>
        <color indexed="17"/>
        <rFont val="Helvetica Neue"/>
      </rPr>
      <t>:</t>
    </r>
    <r>
      <rPr>
        <b val="1"/>
        <sz val="10"/>
        <color indexed="8"/>
        <rFont val="Helvetica Neue"/>
      </rPr>
      <t>standard</t>
    </r>
  </si>
  <si>
    <r>
      <rPr>
        <sz val="10"/>
        <color indexed="8"/>
        <rFont val="Helvetica Neue"/>
      </rPr>
      <t>k</t>
    </r>
    <r>
      <rPr>
        <sz val="10"/>
        <color indexed="17"/>
        <rFont val="Helvetica Neue"/>
      </rPr>
      <t>StateApplication</t>
    </r>
    <r>
      <rPr>
        <b val="1"/>
        <sz val="10"/>
        <color indexed="8"/>
        <rFont val="Helvetica Neue"/>
      </rPr>
      <t>Standard</t>
    </r>
  </si>
  <si>
    <t>Standard</t>
  </si>
  <si>
    <t>The item is standard.</t>
  </si>
  <si>
    <t>The item is a &lt;em&gt;public&lt;/em&gt; standard, it can be &lt;em&gt;modified&lt;/em&gt; or &lt;em&gt;deleted&lt;/em&gt; by &lt;em&gt;standard level data dictionary curators&lt;/em&gt;, user curators &lt;em&gt;cannot&lt;/em&gt; change its value.</t>
  </si>
  <si>
    <r>
      <rPr>
        <b val="1"/>
        <sz val="10"/>
        <color indexed="11"/>
        <rFont val="Helvetica Neue"/>
      </rPr>
      <t>terms/</t>
    </r>
    <r>
      <rPr>
        <sz val="10"/>
        <color indexed="17"/>
        <rFont val="Helvetica Neue"/>
      </rPr>
      <t>:state:application:</t>
    </r>
    <r>
      <rPr>
        <b val="1"/>
        <sz val="10"/>
        <color indexed="8"/>
        <rFont val="Helvetica Neue"/>
      </rPr>
      <t>user</t>
    </r>
  </si>
  <si>
    <r>
      <rPr>
        <sz val="10"/>
        <color indexed="17"/>
        <rFont val="Helvetica Neue"/>
      </rPr>
      <t>:state:application</t>
    </r>
    <r>
      <rPr>
        <sz val="10"/>
        <color indexed="17"/>
        <rFont val="Helvetica Neue"/>
      </rPr>
      <t>:</t>
    </r>
    <r>
      <rPr>
        <b val="1"/>
        <sz val="10"/>
        <color indexed="8"/>
        <rFont val="Helvetica Neue"/>
      </rPr>
      <t>user</t>
    </r>
  </si>
  <si>
    <r>
      <rPr>
        <sz val="10"/>
        <color indexed="8"/>
        <rFont val="Helvetica Neue"/>
      </rPr>
      <t>k</t>
    </r>
    <r>
      <rPr>
        <sz val="10"/>
        <color indexed="17"/>
        <rFont val="Helvetica Neue"/>
      </rPr>
      <t>StateApplication</t>
    </r>
    <r>
      <rPr>
        <b val="1"/>
        <sz val="10"/>
        <color indexed="8"/>
        <rFont val="Helvetica Neue"/>
      </rPr>
      <t>User</t>
    </r>
  </si>
  <si>
    <t>The item is user-defined.</t>
  </si>
  <si>
    <t>The item is &lt;em&gt;user-defined&lt;/em&gt;, it can be &lt;em&gt;modified&lt;/em&gt; or &lt;em&gt;deleted&lt;/em&gt; by &lt;em&gt;user level data dictionary curators&lt;/em&gt;.</t>
  </si>
  <si>
    <r>
      <rPr>
        <b val="1"/>
        <sz val="10"/>
        <color indexed="11"/>
        <rFont val="Helvetica Neue"/>
      </rPr>
      <t>terms/</t>
    </r>
    <r>
      <rPr>
        <sz val="10"/>
        <color indexed="17"/>
        <rFont val="Helvetica Neue"/>
      </rPr>
      <t>:state:status</t>
    </r>
  </si>
  <si>
    <r>
      <rPr>
        <sz val="10"/>
        <color indexed="17"/>
        <rFont val="Helvetica Neue"/>
      </rPr>
      <t>:state:status</t>
    </r>
  </si>
  <si>
    <r>
      <rPr>
        <sz val="10"/>
        <color indexed="8"/>
        <rFont val="Helvetica Neue"/>
      </rPr>
      <t>k</t>
    </r>
    <r>
      <rPr>
        <sz val="10"/>
        <color indexed="17"/>
        <rFont val="Helvetica Neue"/>
      </rPr>
      <t>StateStatus</t>
    </r>
  </si>
  <si>
    <t>Status attributes.</t>
  </si>
  <si>
    <t>This &lt;em&gt;controlled vocabulary&lt;/em&gt; indicates the &lt;em&gt;status&lt;/em&gt; of the object to which the choice is applied. It defines whether the item was &lt;em&gt;proposed&lt;/em&gt;, under &lt;em&gt;revision&lt;/em&gt;, or if it is &lt;em&gt;disabled&lt;/em&gt;.</t>
  </si>
  <si>
    <t>A missing status indicates that the item is valid and usable.</t>
  </si>
  <si>
    <r>
      <rPr>
        <b val="1"/>
        <sz val="10"/>
        <color indexed="11"/>
        <rFont val="Helvetica Neue"/>
      </rPr>
      <t>terms/</t>
    </r>
    <r>
      <rPr>
        <sz val="10"/>
        <color indexed="17"/>
        <rFont val="Helvetica Neue"/>
      </rPr>
      <t>:state:status:</t>
    </r>
    <r>
      <rPr>
        <b val="1"/>
        <sz val="10"/>
        <color indexed="8"/>
        <rFont val="Helvetica Neue"/>
      </rPr>
      <t>pending</t>
    </r>
  </si>
  <si>
    <r>
      <rPr>
        <sz val="10"/>
        <color indexed="17"/>
        <rFont val="Helvetica Neue"/>
      </rPr>
      <t>:state:status</t>
    </r>
    <r>
      <rPr>
        <sz val="10"/>
        <color indexed="17"/>
        <rFont val="Helvetica Neue"/>
      </rPr>
      <t>:</t>
    </r>
    <r>
      <rPr>
        <b val="1"/>
        <sz val="10"/>
        <color indexed="8"/>
        <rFont val="Helvetica Neue"/>
      </rPr>
      <t>pending</t>
    </r>
  </si>
  <si>
    <r>
      <rPr>
        <b val="1"/>
        <sz val="10"/>
        <color indexed="14"/>
        <rFont val="Helvetica Neue"/>
      </rPr>
      <t>terms</t>
    </r>
    <r>
      <rPr>
        <b val="1"/>
        <sz val="10"/>
        <color indexed="14"/>
        <rFont val="Helvetica Neue"/>
      </rPr>
      <t>/</t>
    </r>
    <r>
      <rPr>
        <sz val="10"/>
        <color indexed="17"/>
        <rFont val="Helvetica Neue"/>
      </rPr>
      <t>:state:status</t>
    </r>
  </si>
  <si>
    <t>pending</t>
  </si>
  <si>
    <r>
      <rPr>
        <sz val="10"/>
        <color indexed="8"/>
        <rFont val="Helvetica Neue"/>
      </rPr>
      <t>k</t>
    </r>
    <r>
      <rPr>
        <sz val="10"/>
        <color indexed="17"/>
        <rFont val="Helvetica Neue"/>
      </rPr>
      <t>StateStatus</t>
    </r>
    <r>
      <rPr>
        <b val="1"/>
        <sz val="10"/>
        <color indexed="8"/>
        <rFont val="Helvetica Neue"/>
      </rPr>
      <t>Pending</t>
    </r>
  </si>
  <si>
    <r>
      <rPr>
        <sz val="10"/>
        <color indexed="8"/>
        <rFont val="Helvetica Neue"/>
      </rPr>
      <t>pending</t>
    </r>
  </si>
  <si>
    <t>Partial</t>
  </si>
  <si>
    <t>The item is not yet initialised.</t>
  </si>
  <si>
    <t>The item is &lt;em&gt;not yet&lt;/em&gt; in its &lt;em&gt;final form&lt;/em&gt;, it is not disabled, but it &lt;em&gt;has to be validated&lt;/em&gt; before being used.</t>
  </si>
  <si>
    <t>This status is generally used to qualify new users: a &lt;em&gt;pending&lt;/em&gt; user is one that has just been registered with the &lt;code&gt;signup&lt;/code&gt; service, but has not yet been validated through the &lt;code&gt;signin&lt;/code&gt; service.</t>
  </si>
  <si>
    <r>
      <rPr>
        <b val="1"/>
        <sz val="10"/>
        <color indexed="11"/>
        <rFont val="Helvetica Neue"/>
      </rPr>
      <t>terms/</t>
    </r>
    <r>
      <rPr>
        <sz val="10"/>
        <color indexed="17"/>
        <rFont val="Helvetica Neue"/>
      </rPr>
      <t>:state:status:</t>
    </r>
    <r>
      <rPr>
        <b val="1"/>
        <sz val="10"/>
        <color indexed="8"/>
        <rFont val="Helvetica Neue"/>
      </rPr>
      <t>proposed</t>
    </r>
  </si>
  <si>
    <r>
      <rPr>
        <sz val="10"/>
        <color indexed="17"/>
        <rFont val="Helvetica Neue"/>
      </rPr>
      <t>:state:status</t>
    </r>
    <r>
      <rPr>
        <sz val="10"/>
        <color indexed="17"/>
        <rFont val="Helvetica Neue"/>
      </rPr>
      <t>:</t>
    </r>
    <r>
      <rPr>
        <b val="1"/>
        <sz val="10"/>
        <color indexed="8"/>
        <rFont val="Helvetica Neue"/>
      </rPr>
      <t>proposed</t>
    </r>
  </si>
  <si>
    <t>proposed</t>
  </si>
  <si>
    <r>
      <rPr>
        <sz val="10"/>
        <color indexed="8"/>
        <rFont val="Helvetica Neue"/>
      </rPr>
      <t>k</t>
    </r>
    <r>
      <rPr>
        <sz val="10"/>
        <color indexed="17"/>
        <rFont val="Helvetica Neue"/>
      </rPr>
      <t>StateStatus</t>
    </r>
    <r>
      <rPr>
        <b val="1"/>
        <sz val="10"/>
        <color indexed="8"/>
        <rFont val="Helvetica Neue"/>
      </rPr>
      <t>Proposed</t>
    </r>
  </si>
  <si>
    <r>
      <rPr>
        <sz val="10"/>
        <color indexed="8"/>
        <rFont val="Helvetica Neue"/>
      </rPr>
      <t>proposed</t>
    </r>
  </si>
  <si>
    <t>Proposed</t>
  </si>
  <si>
    <t>The item was proposed.</t>
  </si>
  <si>
    <t>The item was &lt;em&gt;proposed&lt;/em&gt; by a &lt;em&gt;user&lt;/em&gt;, its &lt;em&gt;implementation&lt;/em&gt; will be &lt;em&gt;decided&lt;/em&gt; by a &lt;em&gt;curator&lt;/em&gt;.</t>
  </si>
  <si>
    <t>This status is similar to the &lt;em&gt;pending&lt;/em&gt; status, except that in this case the item can be used with reservations.</t>
  </si>
  <si>
    <r>
      <rPr>
        <b val="1"/>
        <sz val="10"/>
        <color indexed="11"/>
        <rFont val="Helvetica Neue"/>
      </rPr>
      <t>terms/</t>
    </r>
    <r>
      <rPr>
        <sz val="10"/>
        <color indexed="17"/>
        <rFont val="Helvetica Neue"/>
      </rPr>
      <t>:state:status:</t>
    </r>
    <r>
      <rPr>
        <b val="1"/>
        <sz val="10"/>
        <color indexed="8"/>
        <rFont val="Helvetica Neue"/>
      </rPr>
      <t>revised</t>
    </r>
  </si>
  <si>
    <r>
      <rPr>
        <sz val="10"/>
        <color indexed="17"/>
        <rFont val="Helvetica Neue"/>
      </rPr>
      <t>:state:status</t>
    </r>
    <r>
      <rPr>
        <sz val="10"/>
        <color indexed="17"/>
        <rFont val="Helvetica Neue"/>
      </rPr>
      <t>:</t>
    </r>
    <r>
      <rPr>
        <b val="1"/>
        <sz val="10"/>
        <color indexed="8"/>
        <rFont val="Helvetica Neue"/>
      </rPr>
      <t>revised</t>
    </r>
  </si>
  <si>
    <t>revised</t>
  </si>
  <si>
    <r>
      <rPr>
        <sz val="10"/>
        <color indexed="8"/>
        <rFont val="Helvetica Neue"/>
      </rPr>
      <t>k</t>
    </r>
    <r>
      <rPr>
        <sz val="10"/>
        <color indexed="17"/>
        <rFont val="Helvetica Neue"/>
      </rPr>
      <t>StateStatus</t>
    </r>
    <r>
      <rPr>
        <b val="1"/>
        <sz val="10"/>
        <color indexed="8"/>
        <rFont val="Helvetica Neue"/>
      </rPr>
      <t>Revised</t>
    </r>
  </si>
  <si>
    <r>
      <rPr>
        <sz val="10"/>
        <color indexed="8"/>
        <rFont val="Helvetica Neue"/>
      </rPr>
      <t>revised</t>
    </r>
  </si>
  <si>
    <t>Maintenance</t>
  </si>
  <si>
    <t>The item is being revised.</t>
  </si>
  <si>
    <t>The item is &lt;em&gt;implemented&lt;/em&gt;, but it is &lt;em&gt;currently under revision&lt;/em&gt;.</t>
  </si>
  <si>
    <t>This status indicates that the item is valid and usable, but that it is under revision, which means that it may be disabled in the future.</t>
  </si>
  <si>
    <r>
      <rPr>
        <b val="1"/>
        <sz val="10"/>
        <color indexed="11"/>
        <rFont val="Helvetica Neue"/>
      </rPr>
      <t>terms/</t>
    </r>
    <r>
      <rPr>
        <sz val="10"/>
        <color indexed="17"/>
        <rFont val="Helvetica Neue"/>
      </rPr>
      <t>:state:status:</t>
    </r>
    <r>
      <rPr>
        <b val="1"/>
        <sz val="10"/>
        <color indexed="8"/>
        <rFont val="Helvetica Neue"/>
      </rPr>
      <t>disabled</t>
    </r>
  </si>
  <si>
    <r>
      <rPr>
        <sz val="10"/>
        <color indexed="17"/>
        <rFont val="Helvetica Neue"/>
      </rPr>
      <t>:state:status</t>
    </r>
    <r>
      <rPr>
        <sz val="10"/>
        <color indexed="17"/>
        <rFont val="Helvetica Neue"/>
      </rPr>
      <t>:</t>
    </r>
    <r>
      <rPr>
        <b val="1"/>
        <sz val="10"/>
        <color indexed="8"/>
        <rFont val="Helvetica Neue"/>
      </rPr>
      <t>disabled</t>
    </r>
  </si>
  <si>
    <t>disabled</t>
  </si>
  <si>
    <r>
      <rPr>
        <sz val="10"/>
        <color indexed="8"/>
        <rFont val="Helvetica Neue"/>
      </rPr>
      <t>k</t>
    </r>
    <r>
      <rPr>
        <sz val="10"/>
        <color indexed="17"/>
        <rFont val="Helvetica Neue"/>
      </rPr>
      <t>StateStatus</t>
    </r>
    <r>
      <rPr>
        <b val="1"/>
        <sz val="10"/>
        <color indexed="8"/>
        <rFont val="Helvetica Neue"/>
      </rPr>
      <t>Disabled</t>
    </r>
  </si>
  <si>
    <r>
      <rPr>
        <sz val="10"/>
        <color indexed="8"/>
        <rFont val="Helvetica Neue"/>
      </rPr>
      <t>disabled</t>
    </r>
  </si>
  <si>
    <t>Disabled</t>
  </si>
  <si>
    <t>The item is disabled.</t>
  </si>
  <si>
    <t>The item has been &lt;em&gt;disabled&lt;/em&gt; and &lt;em&gt;should not be used&lt;/em&gt;.</t>
  </si>
  <si>
    <t>This status indicates that, while the item exists, it should not be used.</t>
  </si>
  <si>
    <r>
      <rPr>
        <b val="1"/>
        <sz val="10"/>
        <color indexed="11"/>
        <rFont val="Helvetica Neue"/>
      </rPr>
      <t>terms/</t>
    </r>
    <r>
      <rPr>
        <sz val="10"/>
        <color indexed="17"/>
        <rFont val="Helvetica Neue"/>
      </rPr>
      <t>:state:access</t>
    </r>
  </si>
  <si>
    <r>
      <rPr>
        <sz val="10"/>
        <color indexed="17"/>
        <rFont val="Helvetica Neue"/>
      </rPr>
      <t>:state:access</t>
    </r>
  </si>
  <si>
    <t>access</t>
  </si>
  <si>
    <r>
      <rPr>
        <sz val="10"/>
        <color indexed="8"/>
        <rFont val="Helvetica Neue"/>
      </rPr>
      <t>k</t>
    </r>
    <r>
      <rPr>
        <sz val="10"/>
        <color indexed="17"/>
        <rFont val="Helvetica Neue"/>
      </rPr>
      <t>StateAccess</t>
    </r>
  </si>
  <si>
    <r>
      <rPr>
        <sz val="10"/>
        <color indexed="8"/>
        <rFont val="Helvetica Neue"/>
      </rPr>
      <t>access</t>
    </r>
  </si>
  <si>
    <t>Access</t>
  </si>
  <si>
    <t>Access right states.</t>
  </si>
  <si>
    <t>This &lt;em&gt;controlled vocabulary&lt;/em&gt; indicates the &lt;em&gt;restrictions&lt;/em&gt; applying to the current item. It defines whether the item is &lt;em&gt;reserved to the system&lt;/em&gt;, if it can be &lt;em&gt;viewed, but not modified&lt;/em&gt;, and if it &lt;em&gt;cannot be modified once it has been created&lt;/em&gt;.</t>
  </si>
  <si>
    <r>
      <rPr>
        <b val="1"/>
        <sz val="10"/>
        <color indexed="11"/>
        <rFont val="Helvetica Neue"/>
      </rPr>
      <t>terms/</t>
    </r>
    <r>
      <rPr>
        <sz val="10"/>
        <color indexed="17"/>
        <rFont val="Helvetica Neue"/>
      </rPr>
      <t>:state:access:</t>
    </r>
    <r>
      <rPr>
        <b val="1"/>
        <sz val="10"/>
        <color indexed="8"/>
        <rFont val="Helvetica Neue"/>
      </rPr>
      <t>private</t>
    </r>
  </si>
  <si>
    <r>
      <rPr>
        <sz val="10"/>
        <color indexed="17"/>
        <rFont val="Helvetica Neue"/>
      </rPr>
      <t>:state:access</t>
    </r>
    <r>
      <rPr>
        <sz val="10"/>
        <color indexed="17"/>
        <rFont val="Helvetica Neue"/>
      </rPr>
      <t>:</t>
    </r>
    <r>
      <rPr>
        <b val="1"/>
        <sz val="10"/>
        <color indexed="8"/>
        <rFont val="Helvetica Neue"/>
      </rPr>
      <t>private</t>
    </r>
  </si>
  <si>
    <r>
      <rPr>
        <b val="1"/>
        <sz val="10"/>
        <color indexed="14"/>
        <rFont val="Helvetica Neue"/>
      </rPr>
      <t>terms</t>
    </r>
    <r>
      <rPr>
        <b val="1"/>
        <sz val="10"/>
        <color indexed="14"/>
        <rFont val="Helvetica Neue"/>
      </rPr>
      <t>/</t>
    </r>
    <r>
      <rPr>
        <sz val="10"/>
        <color indexed="17"/>
        <rFont val="Helvetica Neue"/>
      </rPr>
      <t>:state:access</t>
    </r>
  </si>
  <si>
    <t>private</t>
  </si>
  <si>
    <r>
      <rPr>
        <sz val="10"/>
        <color indexed="8"/>
        <rFont val="Helvetica Neue"/>
      </rPr>
      <t>k</t>
    </r>
    <r>
      <rPr>
        <sz val="10"/>
        <color indexed="17"/>
        <rFont val="Helvetica Neue"/>
      </rPr>
      <t>StateAccess</t>
    </r>
    <r>
      <rPr>
        <b val="1"/>
        <sz val="10"/>
        <color indexed="8"/>
        <rFont val="Helvetica Neue"/>
      </rPr>
      <t>Private</t>
    </r>
  </si>
  <si>
    <r>
      <rPr>
        <sz val="10"/>
        <color indexed="8"/>
        <rFont val="Helvetica Neue"/>
      </rPr>
      <t>private</t>
    </r>
  </si>
  <si>
    <t>Private</t>
  </si>
  <si>
    <t>The item is private</t>
  </si>
  <si>
    <t>The item is &lt;em&gt;reserved&lt;/em&gt; to the &lt;em&gt;system&lt;/em&gt;, it &lt;em&gt;cannot&lt;/em&gt; be &lt;em&gt;viewed&lt;/em&gt;, &lt;em&gt;modified&lt;/em&gt; or &lt;em&gt;deleted&lt;/em&gt; by users.</t>
  </si>
  <si>
    <r>
      <rPr>
        <b val="1"/>
        <sz val="10"/>
        <color indexed="11"/>
        <rFont val="Helvetica Neue"/>
      </rPr>
      <t>terms/</t>
    </r>
    <r>
      <rPr>
        <sz val="10"/>
        <color indexed="17"/>
        <rFont val="Helvetica Neue"/>
      </rPr>
      <t>:state:access:</t>
    </r>
    <r>
      <rPr>
        <b val="1"/>
        <sz val="10"/>
        <color indexed="8"/>
        <rFont val="Helvetica Neue"/>
      </rPr>
      <t>locked</t>
    </r>
  </si>
  <si>
    <r>
      <rPr>
        <sz val="10"/>
        <color indexed="17"/>
        <rFont val="Helvetica Neue"/>
      </rPr>
      <t>:state:access</t>
    </r>
    <r>
      <rPr>
        <sz val="10"/>
        <color indexed="17"/>
        <rFont val="Helvetica Neue"/>
      </rPr>
      <t>:</t>
    </r>
    <r>
      <rPr>
        <b val="1"/>
        <sz val="10"/>
        <color indexed="8"/>
        <rFont val="Helvetica Neue"/>
      </rPr>
      <t>locked</t>
    </r>
  </si>
  <si>
    <t>locked</t>
  </si>
  <si>
    <r>
      <rPr>
        <sz val="10"/>
        <color indexed="8"/>
        <rFont val="Helvetica Neue"/>
      </rPr>
      <t>k</t>
    </r>
    <r>
      <rPr>
        <sz val="10"/>
        <color indexed="17"/>
        <rFont val="Helvetica Neue"/>
      </rPr>
      <t>StateAccess</t>
    </r>
    <r>
      <rPr>
        <b val="1"/>
        <sz val="10"/>
        <color indexed="8"/>
        <rFont val="Helvetica Neue"/>
      </rPr>
      <t>Locked</t>
    </r>
  </si>
  <si>
    <r>
      <rPr>
        <sz val="10"/>
        <color indexed="8"/>
        <rFont val="Helvetica Neue"/>
      </rPr>
      <t>locked</t>
    </r>
  </si>
  <si>
    <t>Locked</t>
  </si>
  <si>
    <t>The item is locked.</t>
  </si>
  <si>
    <t>The item is &lt;em&gt;reserved&lt;/em&gt; to the &lt;em&gt;system&lt;/em&gt;, it &lt;em&gt;can&lt;/em&gt; be &lt;em&gt;viewed&lt;/em&gt;, but &lt;em&gt;not&lt;/em&gt; &lt;em&gt;modified&lt;/em&gt; or &lt;em&gt;deleted&lt;/em&gt; by users.</t>
  </si>
  <si>
    <r>
      <rPr>
        <b val="1"/>
        <sz val="10"/>
        <color indexed="11"/>
        <rFont val="Helvetica Neue"/>
      </rPr>
      <t>terms/</t>
    </r>
    <r>
      <rPr>
        <sz val="10"/>
        <color indexed="17"/>
        <rFont val="Helvetica Neue"/>
      </rPr>
      <t>:state:access:</t>
    </r>
    <r>
      <rPr>
        <b val="1"/>
        <sz val="10"/>
        <color indexed="8"/>
        <rFont val="Helvetica Neue"/>
      </rPr>
      <t>appendable</t>
    </r>
  </si>
  <si>
    <r>
      <rPr>
        <sz val="10"/>
        <color indexed="17"/>
        <rFont val="Helvetica Neue"/>
      </rPr>
      <t>:state:access</t>
    </r>
    <r>
      <rPr>
        <sz val="10"/>
        <color indexed="17"/>
        <rFont val="Helvetica Neue"/>
      </rPr>
      <t>:</t>
    </r>
    <r>
      <rPr>
        <b val="1"/>
        <sz val="10"/>
        <color indexed="8"/>
        <rFont val="Helvetica Neue"/>
      </rPr>
      <t>appendable</t>
    </r>
  </si>
  <si>
    <t>appendable</t>
  </si>
  <si>
    <r>
      <rPr>
        <sz val="10"/>
        <color indexed="8"/>
        <rFont val="Helvetica Neue"/>
      </rPr>
      <t>k</t>
    </r>
    <r>
      <rPr>
        <sz val="10"/>
        <color indexed="17"/>
        <rFont val="Helvetica Neue"/>
      </rPr>
      <t>StateAccess</t>
    </r>
    <r>
      <rPr>
        <b val="1"/>
        <sz val="10"/>
        <color indexed="8"/>
        <rFont val="Helvetica Neue"/>
      </rPr>
      <t>Appendable</t>
    </r>
  </si>
  <si>
    <r>
      <rPr>
        <sz val="10"/>
        <color indexed="8"/>
        <rFont val="Helvetica Neue"/>
      </rPr>
      <t>appendable</t>
    </r>
  </si>
  <si>
    <t>Appendable</t>
  </si>
  <si>
    <t>The item can only be appended to.</t>
  </si>
  <si>
    <t>&lt;em&gt;Once&lt;/em&gt; the item has been &lt;em&gt;created&lt;/em&gt; by the user, elements &lt;em&gt;cannot be deleted&lt;/em&gt;, but they only &lt;em&gt;can be appended&lt;/em&gt;.</t>
  </si>
  <si>
    <t>This is generally used in &lt;em&gt;enumerated sets&lt;/em&gt; to indicate that &lt;em&gt;existing members cannot be deleted&lt;/em&gt;, but that &lt;em&gt;additional members can be added&lt;/em&gt;.</t>
  </si>
  <si>
    <r>
      <rPr>
        <b val="1"/>
        <sz val="10"/>
        <color indexed="11"/>
        <rFont val="Helvetica Neue"/>
      </rPr>
      <t>terms/</t>
    </r>
    <r>
      <rPr>
        <sz val="10"/>
        <color indexed="17"/>
        <rFont val="Helvetica Neue"/>
      </rPr>
      <t>:state:access:</t>
    </r>
    <r>
      <rPr>
        <b val="1"/>
        <sz val="10"/>
        <color indexed="8"/>
        <rFont val="Helvetica Neue"/>
      </rPr>
      <t>protected</t>
    </r>
  </si>
  <si>
    <r>
      <rPr>
        <sz val="10"/>
        <color indexed="17"/>
        <rFont val="Helvetica Neue"/>
      </rPr>
      <t>:state:access</t>
    </r>
    <r>
      <rPr>
        <sz val="10"/>
        <color indexed="17"/>
        <rFont val="Helvetica Neue"/>
      </rPr>
      <t>:</t>
    </r>
    <r>
      <rPr>
        <b val="1"/>
        <sz val="10"/>
        <color indexed="8"/>
        <rFont val="Helvetica Neue"/>
      </rPr>
      <t>protected</t>
    </r>
  </si>
  <si>
    <t>protected</t>
  </si>
  <si>
    <r>
      <rPr>
        <sz val="10"/>
        <color indexed="8"/>
        <rFont val="Helvetica Neue"/>
      </rPr>
      <t>k</t>
    </r>
    <r>
      <rPr>
        <sz val="10"/>
        <color indexed="17"/>
        <rFont val="Helvetica Neue"/>
      </rPr>
      <t>StateAccess</t>
    </r>
    <r>
      <rPr>
        <b val="1"/>
        <sz val="10"/>
        <color indexed="8"/>
        <rFont val="Helvetica Neue"/>
      </rPr>
      <t>Protected</t>
    </r>
  </si>
  <si>
    <r>
      <rPr>
        <sz val="10"/>
        <color indexed="8"/>
        <rFont val="Helvetica Neue"/>
      </rPr>
      <t>protected</t>
    </r>
  </si>
  <si>
    <t>Protected</t>
  </si>
  <si>
    <t>The item is protected</t>
  </si>
  <si>
    <t>&lt;em&gt;Once&lt;/em&gt; the item has been &lt;em&gt;created&lt;/em&gt; by the user, it &lt;em&gt;cannot&lt;/em&gt; be &lt;em&gt;modified&lt;/em&gt; or &lt;em&gt;deleted&lt;/em&gt;.</t>
  </si>
  <si>
    <r>
      <rPr>
        <b val="1"/>
        <sz val="10"/>
        <color indexed="11"/>
        <rFont val="Helvetica Neue"/>
      </rPr>
      <t>terms/</t>
    </r>
    <r>
      <rPr>
        <sz val="10"/>
        <color indexed="17"/>
        <rFont val="Helvetica Neue"/>
      </rPr>
      <t>:state:usage</t>
    </r>
  </si>
  <si>
    <r>
      <rPr>
        <sz val="10"/>
        <color indexed="17"/>
        <rFont val="Helvetica Neue"/>
      </rPr>
      <t>:state:usage</t>
    </r>
  </si>
  <si>
    <r>
      <rPr>
        <sz val="10"/>
        <color indexed="8"/>
        <rFont val="Helvetica Neue"/>
      </rPr>
      <t>k</t>
    </r>
    <r>
      <rPr>
        <sz val="10"/>
        <color indexed="17"/>
        <rFont val="Helvetica Neue"/>
      </rPr>
      <t>StateUsage</t>
    </r>
  </si>
  <si>
    <r>
      <rPr>
        <sz val="10"/>
        <color indexed="8"/>
        <rFont val="Helvetica Neue"/>
      </rPr>
      <t>usage</t>
    </r>
  </si>
  <si>
    <t>Usage</t>
  </si>
  <si>
    <t>Usage scope.</t>
  </si>
  <si>
    <t>This &lt;em&gt;controlled vocabulary&lt;/em&gt; indicates the &lt;em&gt;usage policy&lt;/em&gt; applying to the current item. It indicates whether the item is &lt;em&gt;required&lt;/em&gt;, &lt;em&gt;suggested&lt;/em&gt;, or if it is &lt;em&gt;optional&lt;/em&gt;.</t>
  </si>
  <si>
    <r>
      <rPr>
        <b val="1"/>
        <sz val="10"/>
        <color indexed="11"/>
        <rFont val="Helvetica Neue"/>
      </rPr>
      <t>terms/</t>
    </r>
    <r>
      <rPr>
        <sz val="10"/>
        <color indexed="17"/>
        <rFont val="Helvetica Neue"/>
      </rPr>
      <t>:state:usage:</t>
    </r>
    <r>
      <rPr>
        <b val="1"/>
        <sz val="10"/>
        <color indexed="8"/>
        <rFont val="Helvetica Neue"/>
      </rPr>
      <t>required</t>
    </r>
  </si>
  <si>
    <r>
      <rPr>
        <sz val="10"/>
        <color indexed="17"/>
        <rFont val="Helvetica Neue"/>
      </rPr>
      <t>:state:usage</t>
    </r>
    <r>
      <rPr>
        <sz val="10"/>
        <color indexed="17"/>
        <rFont val="Helvetica Neue"/>
      </rPr>
      <t>:</t>
    </r>
    <r>
      <rPr>
        <b val="1"/>
        <sz val="10"/>
        <color indexed="8"/>
        <rFont val="Helvetica Neue"/>
      </rPr>
      <t>required</t>
    </r>
  </si>
  <si>
    <r>
      <rPr>
        <b val="1"/>
        <sz val="10"/>
        <color indexed="14"/>
        <rFont val="Helvetica Neue"/>
      </rPr>
      <t>terms</t>
    </r>
    <r>
      <rPr>
        <b val="1"/>
        <sz val="10"/>
        <color indexed="14"/>
        <rFont val="Helvetica Neue"/>
      </rPr>
      <t>/</t>
    </r>
    <r>
      <rPr>
        <sz val="10"/>
        <color indexed="17"/>
        <rFont val="Helvetica Neue"/>
      </rPr>
      <t>:state:usage</t>
    </r>
  </si>
  <si>
    <t>required</t>
  </si>
  <si>
    <r>
      <rPr>
        <sz val="10"/>
        <color indexed="8"/>
        <rFont val="Helvetica Neue"/>
      </rPr>
      <t>k</t>
    </r>
    <r>
      <rPr>
        <sz val="10"/>
        <color indexed="17"/>
        <rFont val="Helvetica Neue"/>
      </rPr>
      <t>StateUsage</t>
    </r>
    <r>
      <rPr>
        <b val="1"/>
        <sz val="10"/>
        <color indexed="8"/>
        <rFont val="Helvetica Neue"/>
      </rPr>
      <t>Required</t>
    </r>
  </si>
  <si>
    <r>
      <rPr>
        <sz val="10"/>
        <color indexed="8"/>
        <rFont val="Helvetica Neue"/>
      </rPr>
      <t>required</t>
    </r>
  </si>
  <si>
    <t>Required</t>
  </si>
  <si>
    <t>The item is required.</t>
  </si>
  <si>
    <t>The item &lt;em&gt;must&lt;/em&gt; be &lt;em&gt;provided&lt;/em&gt; by the user.</t>
  </si>
  <si>
    <r>
      <rPr>
        <b val="1"/>
        <sz val="10"/>
        <color indexed="11"/>
        <rFont val="Helvetica Neue"/>
      </rPr>
      <t>terms/</t>
    </r>
    <r>
      <rPr>
        <sz val="10"/>
        <color indexed="17"/>
        <rFont val="Helvetica Neue"/>
      </rPr>
      <t>:state:usage:</t>
    </r>
    <r>
      <rPr>
        <b val="1"/>
        <sz val="10"/>
        <color indexed="8"/>
        <rFont val="Helvetica Neue"/>
      </rPr>
      <t>suggested</t>
    </r>
  </si>
  <si>
    <r>
      <rPr>
        <sz val="10"/>
        <color indexed="17"/>
        <rFont val="Helvetica Neue"/>
      </rPr>
      <t>:state:usage</t>
    </r>
    <r>
      <rPr>
        <sz val="10"/>
        <color indexed="17"/>
        <rFont val="Helvetica Neue"/>
      </rPr>
      <t>:</t>
    </r>
    <r>
      <rPr>
        <b val="1"/>
        <sz val="10"/>
        <color indexed="8"/>
        <rFont val="Helvetica Neue"/>
      </rPr>
      <t>suggested</t>
    </r>
  </si>
  <si>
    <t>suggested</t>
  </si>
  <si>
    <r>
      <rPr>
        <sz val="10"/>
        <color indexed="8"/>
        <rFont val="Helvetica Neue"/>
      </rPr>
      <t>k</t>
    </r>
    <r>
      <rPr>
        <sz val="10"/>
        <color indexed="17"/>
        <rFont val="Helvetica Neue"/>
      </rPr>
      <t>StateUsage</t>
    </r>
    <r>
      <rPr>
        <b val="1"/>
        <sz val="10"/>
        <color indexed="8"/>
        <rFont val="Helvetica Neue"/>
      </rPr>
      <t>Suggested</t>
    </r>
  </si>
  <si>
    <r>
      <rPr>
        <sz val="10"/>
        <color indexed="8"/>
        <rFont val="Helvetica Neue"/>
      </rPr>
      <t>suggested</t>
    </r>
  </si>
  <si>
    <t>Suggested</t>
  </si>
  <si>
    <t>The item is suggested option</t>
  </si>
  <si>
    <t>The item &lt;em&gt;should&lt;/em&gt; be &lt;em&gt;provided&lt;/em&gt; by the user &lt;em&gt;if applicable&lt;/em&gt;.</t>
  </si>
  <si>
    <r>
      <rPr>
        <b val="1"/>
        <sz val="10"/>
        <color indexed="11"/>
        <rFont val="Helvetica Neue"/>
      </rPr>
      <t>terms/</t>
    </r>
    <r>
      <rPr>
        <sz val="10"/>
        <color indexed="17"/>
        <rFont val="Helvetica Neue"/>
      </rPr>
      <t>:state:usage:</t>
    </r>
    <r>
      <rPr>
        <b val="1"/>
        <sz val="10"/>
        <color indexed="8"/>
        <rFont val="Helvetica Neue"/>
      </rPr>
      <t>optional</t>
    </r>
  </si>
  <si>
    <r>
      <rPr>
        <sz val="10"/>
        <color indexed="17"/>
        <rFont val="Helvetica Neue"/>
      </rPr>
      <t>:state:usage</t>
    </r>
    <r>
      <rPr>
        <sz val="10"/>
        <color indexed="17"/>
        <rFont val="Helvetica Neue"/>
      </rPr>
      <t>:</t>
    </r>
    <r>
      <rPr>
        <b val="1"/>
        <sz val="10"/>
        <color indexed="8"/>
        <rFont val="Helvetica Neue"/>
      </rPr>
      <t>optional</t>
    </r>
  </si>
  <si>
    <t>optional</t>
  </si>
  <si>
    <r>
      <rPr>
        <sz val="10"/>
        <color indexed="8"/>
        <rFont val="Helvetica Neue"/>
      </rPr>
      <t>k</t>
    </r>
    <r>
      <rPr>
        <sz val="10"/>
        <color indexed="17"/>
        <rFont val="Helvetica Neue"/>
      </rPr>
      <t>StateUsage</t>
    </r>
    <r>
      <rPr>
        <b val="1"/>
        <sz val="10"/>
        <color indexed="8"/>
        <rFont val="Helvetica Neue"/>
      </rPr>
      <t>Optional</t>
    </r>
  </si>
  <si>
    <r>
      <rPr>
        <sz val="10"/>
        <color indexed="8"/>
        <rFont val="Helvetica Neue"/>
      </rPr>
      <t>optional</t>
    </r>
  </si>
  <si>
    <t>Optional</t>
  </si>
  <si>
    <t>The item is optional.</t>
  </si>
  <si>
    <t>The item is a &lt;em&gt;possible option&lt;/em&gt;.</t>
  </si>
  <si>
    <r>
      <rPr>
        <b val="1"/>
        <sz val="10"/>
        <color indexed="11"/>
        <rFont val="Helvetica Neue"/>
      </rPr>
      <t>terms/</t>
    </r>
    <r>
      <rPr>
        <sz val="10"/>
        <color indexed="17"/>
        <rFont val="Helvetica Neue"/>
      </rPr>
      <t>:state:usage:</t>
    </r>
    <r>
      <rPr>
        <b val="1"/>
        <sz val="10"/>
        <color indexed="8"/>
        <rFont val="Helvetica Neue"/>
      </rPr>
      <t>proscribed</t>
    </r>
  </si>
  <si>
    <r>
      <rPr>
        <sz val="10"/>
        <color indexed="17"/>
        <rFont val="Helvetica Neue"/>
      </rPr>
      <t>:state:usage</t>
    </r>
    <r>
      <rPr>
        <sz val="10"/>
        <color indexed="17"/>
        <rFont val="Helvetica Neue"/>
      </rPr>
      <t>:</t>
    </r>
    <r>
      <rPr>
        <b val="1"/>
        <sz val="10"/>
        <color indexed="8"/>
        <rFont val="Helvetica Neue"/>
      </rPr>
      <t>proscribed</t>
    </r>
  </si>
  <si>
    <t>proscribed</t>
  </si>
  <si>
    <r>
      <rPr>
        <sz val="10"/>
        <color indexed="8"/>
        <rFont val="Helvetica Neue"/>
      </rPr>
      <t>k</t>
    </r>
    <r>
      <rPr>
        <sz val="10"/>
        <color indexed="17"/>
        <rFont val="Helvetica Neue"/>
      </rPr>
      <t>StateUsage</t>
    </r>
    <r>
      <rPr>
        <b val="1"/>
        <sz val="10"/>
        <color indexed="8"/>
        <rFont val="Helvetica Neue"/>
      </rPr>
      <t>Proscribed</t>
    </r>
  </si>
  <si>
    <r>
      <rPr>
        <sz val="10"/>
        <color indexed="8"/>
        <rFont val="Helvetica Neue"/>
      </rPr>
      <t>proscribed</t>
    </r>
  </si>
  <si>
    <t>forbidden</t>
  </si>
  <si>
    <t>Proscribed</t>
  </si>
  <si>
    <t>The item is forbidden.</t>
  </si>
  <si>
    <t>The item &lt;em&gt;should not&lt;/em&gt; be &lt;/em&gt;used&lt;/em&gt;.</t>
  </si>
  <si>
    <r>
      <rPr>
        <b val="1"/>
        <sz val="10"/>
        <color indexed="11"/>
        <rFont val="Helvetica Neue"/>
      </rPr>
      <t>terms/</t>
    </r>
    <r>
      <rPr>
        <sz val="10"/>
        <color indexed="8"/>
        <rFont val="Helvetica Neue"/>
      </rPr>
      <t>:</t>
    </r>
    <r>
      <rPr>
        <sz val="10"/>
        <color indexed="16"/>
        <rFont val="Helvetica Neue"/>
      </rPr>
      <t>state</t>
    </r>
    <r>
      <rPr>
        <sz val="10"/>
        <color indexed="8"/>
        <rFont val="Helvetica Neue"/>
      </rPr>
      <t>:</t>
    </r>
    <r>
      <rPr>
        <b val="1"/>
        <sz val="10"/>
        <color indexed="8"/>
        <rFont val="Helvetica Neue"/>
      </rPr>
      <t>interface</t>
    </r>
  </si>
  <si>
    <r>
      <rPr>
        <sz val="10"/>
        <color indexed="8"/>
        <rFont val="Helvetica Neue"/>
      </rPr>
      <t>:</t>
    </r>
    <r>
      <rPr>
        <sz val="10"/>
        <color indexed="16"/>
        <rFont val="Helvetica Neue"/>
      </rPr>
      <t>state</t>
    </r>
    <r>
      <rPr>
        <sz val="10"/>
        <color indexed="8"/>
        <rFont val="Helvetica Neue"/>
      </rPr>
      <t>:</t>
    </r>
    <r>
      <rPr>
        <b val="1"/>
        <sz val="10"/>
        <color indexed="8"/>
        <rFont val="Helvetica Neue"/>
      </rPr>
      <t>interface</t>
    </r>
  </si>
  <si>
    <t>interface</t>
  </si>
  <si>
    <r>
      <rPr>
        <sz val="10"/>
        <color indexed="8"/>
        <rFont val="Helvetica Neue"/>
      </rPr>
      <t>k</t>
    </r>
    <r>
      <rPr>
        <sz val="10"/>
        <color indexed="16"/>
        <rFont val="Helvetica Neue"/>
      </rPr>
      <t>State</t>
    </r>
    <r>
      <rPr>
        <b val="1"/>
        <sz val="10"/>
        <color indexed="8"/>
        <rFont val="Helvetica Neue"/>
      </rPr>
      <t>Interface</t>
    </r>
  </si>
  <si>
    <r>
      <rPr>
        <sz val="10"/>
        <color indexed="8"/>
        <rFont val="Helvetica Neue"/>
      </rPr>
      <t>interface</t>
    </r>
  </si>
  <si>
    <t>Interface</t>
  </si>
  <si>
    <t>Interface behaviour.</t>
  </si>
  <si>
    <t>This &lt;em&gt;controlled vocabulary&lt;/em&gt; indicates how the item is going to be &lt;em&gt;presented&lt;/em&gt; to the user, it determines whether the user can &lt;em&gt;provide a value&lt;/em&gt; or if the item is &lt;em&gt;display only&lt;/em&gt;.</t>
  </si>
  <si>
    <t>This controlled vocabulary is used in form definitions to indicate the behaviour of the form fields: it determines whether the fields are modifiable by the user or if they are only displayed to the user.</t>
  </si>
  <si>
    <r>
      <rPr>
        <b val="1"/>
        <sz val="10"/>
        <color indexed="11"/>
        <rFont val="Helvetica Neue"/>
      </rPr>
      <t>terms/</t>
    </r>
    <r>
      <rPr>
        <sz val="10"/>
        <color indexed="8"/>
        <rFont val="Helvetica Neue"/>
      </rPr>
      <t>:</t>
    </r>
    <r>
      <rPr>
        <sz val="10"/>
        <color indexed="16"/>
        <rFont val="Helvetica Neue"/>
      </rPr>
      <t>state</t>
    </r>
    <r>
      <rPr>
        <sz val="10"/>
        <color indexed="8"/>
        <rFont val="Helvetica Neue"/>
      </rPr>
      <t>:</t>
    </r>
    <r>
      <rPr>
        <b val="1"/>
        <sz val="10"/>
        <color indexed="8"/>
        <rFont val="Helvetica Neue"/>
      </rPr>
      <t>interface</t>
    </r>
    <r>
      <rPr>
        <sz val="10"/>
        <color indexed="8"/>
        <rFont val="Helvetica Neue"/>
      </rPr>
      <t>:</t>
    </r>
    <r>
      <rPr>
        <b val="1"/>
        <sz val="10"/>
        <color indexed="8"/>
        <rFont val="Helvetica Neue"/>
      </rPr>
      <t>form</t>
    </r>
  </si>
  <si>
    <r>
      <rPr>
        <sz val="10"/>
        <color indexed="8"/>
        <rFont val="Helvetica Neue"/>
      </rPr>
      <t>:</t>
    </r>
    <r>
      <rPr>
        <sz val="10"/>
        <color indexed="16"/>
        <rFont val="Helvetica Neue"/>
      </rPr>
      <t>state</t>
    </r>
    <r>
      <rPr>
        <sz val="10"/>
        <color indexed="8"/>
        <rFont val="Helvetica Neue"/>
      </rPr>
      <t>:</t>
    </r>
    <r>
      <rPr>
        <b val="1"/>
        <sz val="10"/>
        <color indexed="8"/>
        <rFont val="Helvetica Neue"/>
      </rPr>
      <t>interface</t>
    </r>
    <r>
      <rPr>
        <sz val="10"/>
        <color indexed="8"/>
        <rFont val="Helvetica Neue"/>
      </rPr>
      <t>:</t>
    </r>
    <r>
      <rPr>
        <b val="1"/>
        <sz val="10"/>
        <color indexed="8"/>
        <rFont val="Helvetica Neue"/>
      </rPr>
      <t>form</t>
    </r>
  </si>
  <si>
    <r>
      <rPr>
        <b val="1"/>
        <sz val="10"/>
        <color indexed="14"/>
        <rFont val="Helvetica Neue"/>
      </rPr>
      <t>terms</t>
    </r>
    <r>
      <rPr>
        <b val="1"/>
        <sz val="10"/>
        <color indexed="14"/>
        <rFont val="Helvetica Neue"/>
      </rPr>
      <t>/</t>
    </r>
    <r>
      <rPr>
        <sz val="10"/>
        <color indexed="8"/>
        <rFont val="Helvetica Neue"/>
      </rPr>
      <t>:</t>
    </r>
    <r>
      <rPr>
        <sz val="10"/>
        <color indexed="16"/>
        <rFont val="Helvetica Neue"/>
      </rPr>
      <t>state</t>
    </r>
    <r>
      <rPr>
        <sz val="10"/>
        <color indexed="8"/>
        <rFont val="Helvetica Neue"/>
      </rPr>
      <t>:</t>
    </r>
    <r>
      <rPr>
        <b val="1"/>
        <sz val="10"/>
        <color indexed="8"/>
        <rFont val="Helvetica Neue"/>
      </rPr>
      <t>interface</t>
    </r>
  </si>
  <si>
    <r>
      <rPr>
        <sz val="10"/>
        <color indexed="8"/>
        <rFont val="Helvetica Neue"/>
      </rPr>
      <t>k</t>
    </r>
    <r>
      <rPr>
        <sz val="10"/>
        <color indexed="16"/>
        <rFont val="Helvetica Neue"/>
      </rPr>
      <t>State</t>
    </r>
    <r>
      <rPr>
        <b val="1"/>
        <sz val="10"/>
        <color indexed="8"/>
        <rFont val="Helvetica Neue"/>
      </rPr>
      <t>InterfaceForm</t>
    </r>
  </si>
  <si>
    <t>Form behaviour.</t>
  </si>
  <si>
    <t>Interface options for forms.</t>
  </si>
  <si>
    <r>
      <rPr>
        <b val="1"/>
        <sz val="10"/>
        <color indexed="11"/>
        <rFont val="Helvetica Neue"/>
      </rPr>
      <t>terms/</t>
    </r>
    <r>
      <rPr>
        <sz val="10"/>
        <color indexed="8"/>
        <rFont val="Helvetica Neue"/>
      </rPr>
      <t>:</t>
    </r>
    <r>
      <rPr>
        <sz val="10"/>
        <color indexed="16"/>
        <rFont val="Helvetica Neue"/>
      </rPr>
      <t>state</t>
    </r>
    <r>
      <rPr>
        <sz val="10"/>
        <color indexed="8"/>
        <rFont val="Helvetica Neue"/>
      </rPr>
      <t>:</t>
    </r>
    <r>
      <rPr>
        <b val="1"/>
        <sz val="10"/>
        <color indexed="8"/>
        <rFont val="Helvetica Neue"/>
      </rPr>
      <t>interface</t>
    </r>
    <r>
      <rPr>
        <sz val="10"/>
        <color indexed="8"/>
        <rFont val="Helvetica Neue"/>
      </rPr>
      <t>:</t>
    </r>
    <r>
      <rPr>
        <b val="1"/>
        <sz val="10"/>
        <color indexed="8"/>
        <rFont val="Helvetica Neue"/>
      </rPr>
      <t>form</t>
    </r>
    <r>
      <rPr>
        <sz val="10"/>
        <color indexed="8"/>
        <rFont val="Helvetica Neue"/>
      </rPr>
      <t>:</t>
    </r>
    <r>
      <rPr>
        <b val="1"/>
        <sz val="10"/>
        <color indexed="8"/>
        <rFont val="Helvetica Neue"/>
      </rPr>
      <t>template</t>
    </r>
  </si>
  <si>
    <r>
      <rPr>
        <sz val="10"/>
        <color indexed="8"/>
        <rFont val="Helvetica Neue"/>
      </rPr>
      <t>:</t>
    </r>
    <r>
      <rPr>
        <sz val="10"/>
        <color indexed="16"/>
        <rFont val="Helvetica Neue"/>
      </rPr>
      <t>state</t>
    </r>
    <r>
      <rPr>
        <sz val="10"/>
        <color indexed="8"/>
        <rFont val="Helvetica Neue"/>
      </rPr>
      <t>:</t>
    </r>
    <r>
      <rPr>
        <b val="1"/>
        <sz val="10"/>
        <color indexed="8"/>
        <rFont val="Helvetica Neue"/>
      </rPr>
      <t>interface</t>
    </r>
    <r>
      <rPr>
        <sz val="10"/>
        <color indexed="8"/>
        <rFont val="Helvetica Neue"/>
      </rPr>
      <t>:</t>
    </r>
    <r>
      <rPr>
        <b val="1"/>
        <sz val="10"/>
        <color indexed="8"/>
        <rFont val="Helvetica Neue"/>
      </rPr>
      <t>form</t>
    </r>
    <r>
      <rPr>
        <sz val="10"/>
        <color indexed="8"/>
        <rFont val="Helvetica Neue"/>
      </rPr>
      <t>:</t>
    </r>
    <r>
      <rPr>
        <b val="1"/>
        <sz val="10"/>
        <color indexed="8"/>
        <rFont val="Helvetica Neue"/>
      </rPr>
      <t>template</t>
    </r>
  </si>
  <si>
    <r>
      <rPr>
        <b val="1"/>
        <sz val="10"/>
        <color indexed="14"/>
        <rFont val="Helvetica Neue"/>
      </rPr>
      <t>terms</t>
    </r>
    <r>
      <rPr>
        <b val="1"/>
        <sz val="10"/>
        <color indexed="14"/>
        <rFont val="Helvetica Neue"/>
      </rPr>
      <t>/</t>
    </r>
    <r>
      <rPr>
        <sz val="10"/>
        <color indexed="8"/>
        <rFont val="Helvetica Neue"/>
      </rPr>
      <t>:</t>
    </r>
    <r>
      <rPr>
        <sz val="10"/>
        <color indexed="16"/>
        <rFont val="Helvetica Neue"/>
      </rPr>
      <t>state</t>
    </r>
    <r>
      <rPr>
        <sz val="10"/>
        <color indexed="8"/>
        <rFont val="Helvetica Neue"/>
      </rPr>
      <t>:</t>
    </r>
    <r>
      <rPr>
        <b val="1"/>
        <sz val="10"/>
        <color indexed="8"/>
        <rFont val="Helvetica Neue"/>
      </rPr>
      <t>interface</t>
    </r>
    <r>
      <rPr>
        <sz val="10"/>
        <color indexed="8"/>
        <rFont val="Helvetica Neue"/>
      </rPr>
      <t>:</t>
    </r>
    <r>
      <rPr>
        <b val="1"/>
        <sz val="10"/>
        <color indexed="8"/>
        <rFont val="Helvetica Neue"/>
      </rPr>
      <t>form</t>
    </r>
  </si>
  <si>
    <r>
      <rPr>
        <sz val="10"/>
        <color indexed="8"/>
        <rFont val="Helvetica Neue"/>
      </rPr>
      <t>k</t>
    </r>
    <r>
      <rPr>
        <sz val="10"/>
        <color indexed="16"/>
        <rFont val="Helvetica Neue"/>
      </rPr>
      <t>State</t>
    </r>
    <r>
      <rPr>
        <b val="1"/>
        <sz val="10"/>
        <color indexed="8"/>
        <rFont val="Helvetica Neue"/>
      </rPr>
      <t>InterfaceFormTemplate</t>
    </r>
  </si>
  <si>
    <t>Form template</t>
  </si>
  <si>
    <t>List of form fields.</t>
  </si>
  <si>
    <t>A list of form fields that will not constitute a sub-form when used as a form member of another form.</t>
  </si>
  <si>
    <r>
      <rPr>
        <b val="1"/>
        <sz val="10"/>
        <color indexed="11"/>
        <rFont val="Helvetica Neue"/>
      </rPr>
      <t>terms/</t>
    </r>
    <r>
      <rPr>
        <sz val="10"/>
        <color indexed="8"/>
        <rFont val="Helvetica Neue"/>
      </rPr>
      <t>:</t>
    </r>
    <r>
      <rPr>
        <sz val="10"/>
        <color indexed="16"/>
        <rFont val="Helvetica Neue"/>
      </rPr>
      <t>state</t>
    </r>
    <r>
      <rPr>
        <sz val="10"/>
        <color indexed="8"/>
        <rFont val="Helvetica Neue"/>
      </rPr>
      <t>:</t>
    </r>
    <r>
      <rPr>
        <b val="1"/>
        <sz val="10"/>
        <color indexed="8"/>
        <rFont val="Helvetica Neue"/>
      </rPr>
      <t>interface</t>
    </r>
    <r>
      <rPr>
        <sz val="10"/>
        <color indexed="8"/>
        <rFont val="Helvetica Neue"/>
      </rPr>
      <t>:</t>
    </r>
    <r>
      <rPr>
        <b val="1"/>
        <sz val="10"/>
        <color indexed="8"/>
        <rFont val="Helvetica Neue"/>
      </rPr>
      <t>form</t>
    </r>
    <r>
      <rPr>
        <sz val="10"/>
        <color indexed="8"/>
        <rFont val="Helvetica Neue"/>
      </rPr>
      <t>:</t>
    </r>
    <r>
      <rPr>
        <b val="1"/>
        <sz val="10"/>
        <color indexed="8"/>
        <rFont val="Helvetica Neue"/>
      </rPr>
      <t>group</t>
    </r>
  </si>
  <si>
    <r>
      <rPr>
        <sz val="10"/>
        <color indexed="8"/>
        <rFont val="Helvetica Neue"/>
      </rPr>
      <t>:</t>
    </r>
    <r>
      <rPr>
        <sz val="10"/>
        <color indexed="16"/>
        <rFont val="Helvetica Neue"/>
      </rPr>
      <t>state</t>
    </r>
    <r>
      <rPr>
        <sz val="10"/>
        <color indexed="8"/>
        <rFont val="Helvetica Neue"/>
      </rPr>
      <t>:</t>
    </r>
    <r>
      <rPr>
        <b val="1"/>
        <sz val="10"/>
        <color indexed="8"/>
        <rFont val="Helvetica Neue"/>
      </rPr>
      <t>interface</t>
    </r>
    <r>
      <rPr>
        <sz val="10"/>
        <color indexed="8"/>
        <rFont val="Helvetica Neue"/>
      </rPr>
      <t>:</t>
    </r>
    <r>
      <rPr>
        <b val="1"/>
        <sz val="10"/>
        <color indexed="8"/>
        <rFont val="Helvetica Neue"/>
      </rPr>
      <t>form</t>
    </r>
    <r>
      <rPr>
        <sz val="10"/>
        <color indexed="8"/>
        <rFont val="Helvetica Neue"/>
      </rPr>
      <t>:</t>
    </r>
    <r>
      <rPr>
        <b val="1"/>
        <sz val="10"/>
        <color indexed="8"/>
        <rFont val="Helvetica Neue"/>
      </rPr>
      <t>group</t>
    </r>
  </si>
  <si>
    <r>
      <rPr>
        <sz val="10"/>
        <color indexed="8"/>
        <rFont val="Helvetica Neue"/>
      </rPr>
      <t>k</t>
    </r>
    <r>
      <rPr>
        <sz val="10"/>
        <color indexed="16"/>
        <rFont val="Helvetica Neue"/>
      </rPr>
      <t>State</t>
    </r>
    <r>
      <rPr>
        <b val="1"/>
        <sz val="10"/>
        <color indexed="8"/>
        <rFont val="Helvetica Neue"/>
      </rPr>
      <t>InterfaceFormGroup</t>
    </r>
  </si>
  <si>
    <t>From group</t>
  </si>
  <si>
    <t>Group of form fields.</t>
  </si>
  <si>
    <t>A list of form fields that will become a sub-form when used as a form member of another form.</t>
  </si>
  <si>
    <r>
      <rPr>
        <b val="1"/>
        <sz val="10"/>
        <color indexed="11"/>
        <rFont val="Helvetica Neue"/>
      </rPr>
      <t>terms/</t>
    </r>
    <r>
      <rPr>
        <sz val="10"/>
        <color indexed="8"/>
        <rFont val="Helvetica Neue"/>
      </rPr>
      <t>:</t>
    </r>
    <r>
      <rPr>
        <sz val="10"/>
        <color indexed="16"/>
        <rFont val="Helvetica Neue"/>
      </rPr>
      <t>state</t>
    </r>
    <r>
      <rPr>
        <sz val="10"/>
        <color indexed="8"/>
        <rFont val="Helvetica Neue"/>
      </rPr>
      <t>:</t>
    </r>
    <r>
      <rPr>
        <b val="1"/>
        <sz val="10"/>
        <color indexed="8"/>
        <rFont val="Helvetica Neue"/>
      </rPr>
      <t>interface</t>
    </r>
    <r>
      <rPr>
        <sz val="10"/>
        <color indexed="8"/>
        <rFont val="Helvetica Neue"/>
      </rPr>
      <t>:</t>
    </r>
    <r>
      <rPr>
        <b val="1"/>
        <sz val="10"/>
        <color indexed="8"/>
        <rFont val="Helvetica Neue"/>
      </rPr>
      <t>field</t>
    </r>
  </si>
  <si>
    <r>
      <rPr>
        <sz val="10"/>
        <color indexed="8"/>
        <rFont val="Helvetica Neue"/>
      </rPr>
      <t>:</t>
    </r>
    <r>
      <rPr>
        <sz val="10"/>
        <color indexed="16"/>
        <rFont val="Helvetica Neue"/>
      </rPr>
      <t>state</t>
    </r>
    <r>
      <rPr>
        <sz val="10"/>
        <color indexed="8"/>
        <rFont val="Helvetica Neue"/>
      </rPr>
      <t>:</t>
    </r>
    <r>
      <rPr>
        <b val="1"/>
        <sz val="10"/>
        <color indexed="8"/>
        <rFont val="Helvetica Neue"/>
      </rPr>
      <t>interface</t>
    </r>
    <r>
      <rPr>
        <sz val="10"/>
        <color indexed="8"/>
        <rFont val="Helvetica Neue"/>
      </rPr>
      <t>:</t>
    </r>
    <r>
      <rPr>
        <b val="1"/>
        <sz val="10"/>
        <color indexed="8"/>
        <rFont val="Helvetica Neue"/>
      </rPr>
      <t>field</t>
    </r>
  </si>
  <si>
    <r>
      <rPr>
        <sz val="10"/>
        <color indexed="8"/>
        <rFont val="Helvetica Neue"/>
      </rPr>
      <t>k</t>
    </r>
    <r>
      <rPr>
        <sz val="10"/>
        <color indexed="16"/>
        <rFont val="Helvetica Neue"/>
      </rPr>
      <t>State</t>
    </r>
    <r>
      <rPr>
        <b val="1"/>
        <sz val="10"/>
        <color indexed="8"/>
        <rFont val="Helvetica Neue"/>
      </rPr>
      <t>InterfaceField</t>
    </r>
  </si>
  <si>
    <t>Form field</t>
  </si>
  <si>
    <t>Form field behaviour.</t>
  </si>
  <si>
    <t>Interface options for form fields.</t>
  </si>
  <si>
    <r>
      <rPr>
        <b val="1"/>
        <sz val="10"/>
        <color indexed="11"/>
        <rFont val="Helvetica Neue"/>
      </rPr>
      <t>terms/</t>
    </r>
    <r>
      <rPr>
        <sz val="10"/>
        <color indexed="8"/>
        <rFont val="Helvetica Neue"/>
      </rPr>
      <t>:</t>
    </r>
    <r>
      <rPr>
        <sz val="10"/>
        <color indexed="16"/>
        <rFont val="Helvetica Neue"/>
      </rPr>
      <t>state</t>
    </r>
    <r>
      <rPr>
        <sz val="10"/>
        <color indexed="8"/>
        <rFont val="Helvetica Neue"/>
      </rPr>
      <t>:</t>
    </r>
    <r>
      <rPr>
        <b val="1"/>
        <sz val="10"/>
        <color indexed="8"/>
        <rFont val="Helvetica Neue"/>
      </rPr>
      <t>interface</t>
    </r>
    <r>
      <rPr>
        <sz val="10"/>
        <color indexed="8"/>
        <rFont val="Helvetica Neue"/>
      </rPr>
      <t>:</t>
    </r>
    <r>
      <rPr>
        <b val="1"/>
        <sz val="10"/>
        <color indexed="8"/>
        <rFont val="Helvetica Neue"/>
      </rPr>
      <t>field</t>
    </r>
    <r>
      <rPr>
        <sz val="10"/>
        <color indexed="8"/>
        <rFont val="Helvetica Neue"/>
      </rPr>
      <t>:</t>
    </r>
    <r>
      <rPr>
        <b val="1"/>
        <sz val="10"/>
        <color indexed="8"/>
        <rFont val="Helvetica Neue"/>
      </rPr>
      <t>in</t>
    </r>
  </si>
  <si>
    <r>
      <rPr>
        <sz val="10"/>
        <color indexed="8"/>
        <rFont val="Helvetica Neue"/>
      </rPr>
      <t>:</t>
    </r>
    <r>
      <rPr>
        <sz val="10"/>
        <color indexed="16"/>
        <rFont val="Helvetica Neue"/>
      </rPr>
      <t>state</t>
    </r>
    <r>
      <rPr>
        <sz val="10"/>
        <color indexed="8"/>
        <rFont val="Helvetica Neue"/>
      </rPr>
      <t>:</t>
    </r>
    <r>
      <rPr>
        <b val="1"/>
        <sz val="10"/>
        <color indexed="8"/>
        <rFont val="Helvetica Neue"/>
      </rPr>
      <t>interface</t>
    </r>
    <r>
      <rPr>
        <sz val="10"/>
        <color indexed="8"/>
        <rFont val="Helvetica Neue"/>
      </rPr>
      <t>:</t>
    </r>
    <r>
      <rPr>
        <b val="1"/>
        <sz val="10"/>
        <color indexed="8"/>
        <rFont val="Helvetica Neue"/>
      </rPr>
      <t>field</t>
    </r>
    <r>
      <rPr>
        <sz val="10"/>
        <color indexed="8"/>
        <rFont val="Helvetica Neue"/>
      </rPr>
      <t>:</t>
    </r>
    <r>
      <rPr>
        <b val="1"/>
        <sz val="10"/>
        <color indexed="8"/>
        <rFont val="Helvetica Neue"/>
      </rPr>
      <t>in</t>
    </r>
  </si>
  <si>
    <r>
      <rPr>
        <b val="1"/>
        <sz val="10"/>
        <color indexed="14"/>
        <rFont val="Helvetica Neue"/>
      </rPr>
      <t>terms</t>
    </r>
    <r>
      <rPr>
        <b val="1"/>
        <sz val="10"/>
        <color indexed="14"/>
        <rFont val="Helvetica Neue"/>
      </rPr>
      <t>/</t>
    </r>
    <r>
      <rPr>
        <sz val="10"/>
        <color indexed="8"/>
        <rFont val="Helvetica Neue"/>
      </rPr>
      <t>:</t>
    </r>
    <r>
      <rPr>
        <sz val="10"/>
        <color indexed="16"/>
        <rFont val="Helvetica Neue"/>
      </rPr>
      <t>state</t>
    </r>
    <r>
      <rPr>
        <sz val="10"/>
        <color indexed="8"/>
        <rFont val="Helvetica Neue"/>
      </rPr>
      <t>:</t>
    </r>
    <r>
      <rPr>
        <b val="1"/>
        <sz val="10"/>
        <color indexed="8"/>
        <rFont val="Helvetica Neue"/>
      </rPr>
      <t>interface</t>
    </r>
    <r>
      <rPr>
        <sz val="10"/>
        <color indexed="8"/>
        <rFont val="Helvetica Neue"/>
      </rPr>
      <t>:</t>
    </r>
    <r>
      <rPr>
        <b val="1"/>
        <sz val="10"/>
        <color indexed="8"/>
        <rFont val="Helvetica Neue"/>
      </rPr>
      <t>field</t>
    </r>
  </si>
  <si>
    <t>in</t>
  </si>
  <si>
    <r>
      <rPr>
        <sz val="10"/>
        <color indexed="8"/>
        <rFont val="Helvetica Neue"/>
      </rPr>
      <t>k</t>
    </r>
    <r>
      <rPr>
        <sz val="10"/>
        <color indexed="16"/>
        <rFont val="Helvetica Neue"/>
      </rPr>
      <t>State</t>
    </r>
    <r>
      <rPr>
        <b val="1"/>
        <sz val="10"/>
        <color indexed="8"/>
        <rFont val="Helvetica Neue"/>
      </rPr>
      <t>InterfaceFieldIn</t>
    </r>
  </si>
  <si>
    <r>
      <rPr>
        <sz val="10"/>
        <color indexed="8"/>
        <rFont val="Helvetica Neue"/>
      </rPr>
      <t>in</t>
    </r>
  </si>
  <si>
    <t>Input</t>
  </si>
  <si>
    <t>Input field.</t>
  </si>
  <si>
    <t>If the rank and roles are compatible, the user may provide or modify the value; if the rank and roles are not compatible, the value will be hidden and unavailable to the user.</t>
  </si>
  <si>
    <r>
      <rPr>
        <b val="1"/>
        <sz val="10"/>
        <color indexed="11"/>
        <rFont val="Helvetica Neue"/>
      </rPr>
      <t>terms/</t>
    </r>
    <r>
      <rPr>
        <sz val="10"/>
        <color indexed="8"/>
        <rFont val="Helvetica Neue"/>
      </rPr>
      <t>:</t>
    </r>
    <r>
      <rPr>
        <sz val="10"/>
        <color indexed="16"/>
        <rFont val="Helvetica Neue"/>
      </rPr>
      <t>state</t>
    </r>
    <r>
      <rPr>
        <sz val="10"/>
        <color indexed="8"/>
        <rFont val="Helvetica Neue"/>
      </rPr>
      <t>:</t>
    </r>
    <r>
      <rPr>
        <b val="1"/>
        <sz val="10"/>
        <color indexed="8"/>
        <rFont val="Helvetica Neue"/>
      </rPr>
      <t>interface</t>
    </r>
    <r>
      <rPr>
        <sz val="10"/>
        <color indexed="8"/>
        <rFont val="Helvetica Neue"/>
      </rPr>
      <t>:</t>
    </r>
    <r>
      <rPr>
        <b val="1"/>
        <sz val="10"/>
        <color indexed="8"/>
        <rFont val="Helvetica Neue"/>
      </rPr>
      <t>field</t>
    </r>
    <r>
      <rPr>
        <sz val="10"/>
        <color indexed="8"/>
        <rFont val="Helvetica Neue"/>
      </rPr>
      <t>:</t>
    </r>
    <r>
      <rPr>
        <b val="1"/>
        <sz val="10"/>
        <color indexed="8"/>
        <rFont val="Helvetica Neue"/>
      </rPr>
      <t>in</t>
    </r>
    <r>
      <rPr>
        <sz val="10"/>
        <color indexed="8"/>
        <rFont val="Helvetica Neue"/>
      </rPr>
      <t>:</t>
    </r>
    <r>
      <rPr>
        <b val="1"/>
        <sz val="10"/>
        <color indexed="8"/>
        <rFont val="Helvetica Neue"/>
      </rPr>
      <t>out</t>
    </r>
  </si>
  <si>
    <r>
      <rPr>
        <sz val="10"/>
        <color indexed="8"/>
        <rFont val="Helvetica Neue"/>
      </rPr>
      <t>:</t>
    </r>
    <r>
      <rPr>
        <sz val="10"/>
        <color indexed="16"/>
        <rFont val="Helvetica Neue"/>
      </rPr>
      <t>state</t>
    </r>
    <r>
      <rPr>
        <sz val="10"/>
        <color indexed="8"/>
        <rFont val="Helvetica Neue"/>
      </rPr>
      <t>:</t>
    </r>
    <r>
      <rPr>
        <b val="1"/>
        <sz val="10"/>
        <color indexed="8"/>
        <rFont val="Helvetica Neue"/>
      </rPr>
      <t>interface</t>
    </r>
    <r>
      <rPr>
        <sz val="10"/>
        <color indexed="8"/>
        <rFont val="Helvetica Neue"/>
      </rPr>
      <t>:</t>
    </r>
    <r>
      <rPr>
        <b val="1"/>
        <sz val="10"/>
        <color indexed="8"/>
        <rFont val="Helvetica Neue"/>
      </rPr>
      <t>field</t>
    </r>
    <r>
      <rPr>
        <sz val="10"/>
        <color indexed="8"/>
        <rFont val="Helvetica Neue"/>
      </rPr>
      <t>:</t>
    </r>
    <r>
      <rPr>
        <b val="1"/>
        <sz val="10"/>
        <color indexed="8"/>
        <rFont val="Helvetica Neue"/>
      </rPr>
      <t>in</t>
    </r>
    <r>
      <rPr>
        <sz val="10"/>
        <color indexed="8"/>
        <rFont val="Helvetica Neue"/>
      </rPr>
      <t>:</t>
    </r>
    <r>
      <rPr>
        <b val="1"/>
        <sz val="10"/>
        <color indexed="8"/>
        <rFont val="Helvetica Neue"/>
      </rPr>
      <t>out</t>
    </r>
  </si>
  <si>
    <r>
      <rPr>
        <b val="1"/>
        <sz val="10"/>
        <color indexed="14"/>
        <rFont val="Helvetica Neue"/>
      </rPr>
      <t>terms</t>
    </r>
    <r>
      <rPr>
        <b val="1"/>
        <sz val="10"/>
        <color indexed="14"/>
        <rFont val="Helvetica Neue"/>
      </rPr>
      <t>/</t>
    </r>
    <r>
      <rPr>
        <sz val="10"/>
        <color indexed="8"/>
        <rFont val="Helvetica Neue"/>
      </rPr>
      <t>:</t>
    </r>
    <r>
      <rPr>
        <sz val="10"/>
        <color indexed="16"/>
        <rFont val="Helvetica Neue"/>
      </rPr>
      <t>state</t>
    </r>
    <r>
      <rPr>
        <sz val="10"/>
        <color indexed="8"/>
        <rFont val="Helvetica Neue"/>
      </rPr>
      <t>:</t>
    </r>
    <r>
      <rPr>
        <b val="1"/>
        <sz val="10"/>
        <color indexed="8"/>
        <rFont val="Helvetica Neue"/>
      </rPr>
      <t>interface</t>
    </r>
    <r>
      <rPr>
        <sz val="10"/>
        <color indexed="8"/>
        <rFont val="Helvetica Neue"/>
      </rPr>
      <t>:</t>
    </r>
    <r>
      <rPr>
        <b val="1"/>
        <sz val="10"/>
        <color indexed="8"/>
        <rFont val="Helvetica Neue"/>
      </rPr>
      <t>field</t>
    </r>
    <r>
      <rPr>
        <sz val="10"/>
        <color indexed="8"/>
        <rFont val="Helvetica Neue"/>
      </rPr>
      <t>:</t>
    </r>
    <r>
      <rPr>
        <b val="1"/>
        <sz val="10"/>
        <color indexed="8"/>
        <rFont val="Helvetica Neue"/>
      </rPr>
      <t>in</t>
    </r>
  </si>
  <si>
    <t>out</t>
  </si>
  <si>
    <r>
      <rPr>
        <sz val="10"/>
        <color indexed="8"/>
        <rFont val="Helvetica Neue"/>
      </rPr>
      <t>k</t>
    </r>
    <r>
      <rPr>
        <sz val="10"/>
        <color indexed="16"/>
        <rFont val="Helvetica Neue"/>
      </rPr>
      <t>State</t>
    </r>
    <r>
      <rPr>
        <b val="1"/>
        <sz val="10"/>
        <color indexed="8"/>
        <rFont val="Helvetica Neue"/>
      </rPr>
      <t>InterfaceFieldInOut</t>
    </r>
  </si>
  <si>
    <r>
      <rPr>
        <sz val="10"/>
        <color indexed="8"/>
        <rFont val="Helvetica Neue"/>
      </rPr>
      <t>out</t>
    </r>
  </si>
  <si>
    <t>Input-output</t>
  </si>
  <si>
    <t>Input or output field.</t>
  </si>
  <si>
    <t>If the rank and roles are compatible, the user may provide or modify the value; if the rank and roles are not compatible, the use may only view the existing value.</t>
  </si>
  <si>
    <r>
      <rPr>
        <b val="1"/>
        <sz val="10"/>
        <color indexed="11"/>
        <rFont val="Helvetica Neue"/>
      </rPr>
      <t>terms/</t>
    </r>
    <r>
      <rPr>
        <sz val="10"/>
        <color indexed="8"/>
        <rFont val="Helvetica Neue"/>
      </rPr>
      <t>:</t>
    </r>
    <r>
      <rPr>
        <sz val="10"/>
        <color indexed="16"/>
        <rFont val="Helvetica Neue"/>
      </rPr>
      <t>state</t>
    </r>
    <r>
      <rPr>
        <sz val="10"/>
        <color indexed="8"/>
        <rFont val="Helvetica Neue"/>
      </rPr>
      <t>:</t>
    </r>
    <r>
      <rPr>
        <b val="1"/>
        <sz val="10"/>
        <color indexed="8"/>
        <rFont val="Helvetica Neue"/>
      </rPr>
      <t>interface</t>
    </r>
    <r>
      <rPr>
        <sz val="10"/>
        <color indexed="8"/>
        <rFont val="Helvetica Neue"/>
      </rPr>
      <t>:</t>
    </r>
    <r>
      <rPr>
        <b val="1"/>
        <sz val="10"/>
        <color indexed="8"/>
        <rFont val="Helvetica Neue"/>
      </rPr>
      <t>field</t>
    </r>
    <r>
      <rPr>
        <sz val="10"/>
        <color indexed="8"/>
        <rFont val="Helvetica Neue"/>
      </rPr>
      <t>:</t>
    </r>
    <r>
      <rPr>
        <b val="1"/>
        <sz val="10"/>
        <color indexed="8"/>
        <rFont val="Helvetica Neue"/>
      </rPr>
      <t>out</t>
    </r>
  </si>
  <si>
    <r>
      <rPr>
        <sz val="10"/>
        <color indexed="8"/>
        <rFont val="Helvetica Neue"/>
      </rPr>
      <t>:</t>
    </r>
    <r>
      <rPr>
        <sz val="10"/>
        <color indexed="16"/>
        <rFont val="Helvetica Neue"/>
      </rPr>
      <t>state</t>
    </r>
    <r>
      <rPr>
        <sz val="10"/>
        <color indexed="8"/>
        <rFont val="Helvetica Neue"/>
      </rPr>
      <t>:</t>
    </r>
    <r>
      <rPr>
        <b val="1"/>
        <sz val="10"/>
        <color indexed="8"/>
        <rFont val="Helvetica Neue"/>
      </rPr>
      <t>interface</t>
    </r>
    <r>
      <rPr>
        <sz val="10"/>
        <color indexed="8"/>
        <rFont val="Helvetica Neue"/>
      </rPr>
      <t>:</t>
    </r>
    <r>
      <rPr>
        <b val="1"/>
        <sz val="10"/>
        <color indexed="8"/>
        <rFont val="Helvetica Neue"/>
      </rPr>
      <t>field</t>
    </r>
    <r>
      <rPr>
        <sz val="10"/>
        <color indexed="8"/>
        <rFont val="Helvetica Neue"/>
      </rPr>
      <t>:</t>
    </r>
    <r>
      <rPr>
        <b val="1"/>
        <sz val="10"/>
        <color indexed="8"/>
        <rFont val="Helvetica Neue"/>
      </rPr>
      <t>out</t>
    </r>
  </si>
  <si>
    <r>
      <rPr>
        <sz val="10"/>
        <color indexed="8"/>
        <rFont val="Helvetica Neue"/>
      </rPr>
      <t>k</t>
    </r>
    <r>
      <rPr>
        <sz val="10"/>
        <color indexed="16"/>
        <rFont val="Helvetica Neue"/>
      </rPr>
      <t>State</t>
    </r>
    <r>
      <rPr>
        <b val="1"/>
        <sz val="10"/>
        <color indexed="8"/>
        <rFont val="Helvetica Neue"/>
      </rPr>
      <t>InterfaceFieldOut</t>
    </r>
  </si>
  <si>
    <t>Display</t>
  </si>
  <si>
    <t>The field is display-only.</t>
  </si>
  <si>
    <t>If the rank and roles are compatible, the field will be displayed to the user; if the rank and roles are not compatible, the value will be hidden.</t>
  </si>
  <si>
    <r>
      <rPr>
        <b val="1"/>
        <sz val="10"/>
        <color indexed="11"/>
        <rFont val="Helvetica Neue"/>
      </rPr>
      <t>terms/</t>
    </r>
    <r>
      <rPr>
        <sz val="10"/>
        <color indexed="8"/>
        <rFont val="Helvetica Neue"/>
      </rPr>
      <t>:</t>
    </r>
    <r>
      <rPr>
        <sz val="10"/>
        <color indexed="16"/>
        <rFont val="Helvetica Neue"/>
      </rPr>
      <t>state</t>
    </r>
    <r>
      <rPr>
        <sz val="10"/>
        <color indexed="8"/>
        <rFont val="Helvetica Neue"/>
      </rPr>
      <t>:</t>
    </r>
    <r>
      <rPr>
        <b val="1"/>
        <sz val="10"/>
        <color indexed="8"/>
        <rFont val="Helvetica Neue"/>
      </rPr>
      <t>interface</t>
    </r>
    <r>
      <rPr>
        <sz val="10"/>
        <color indexed="8"/>
        <rFont val="Helvetica Neue"/>
      </rPr>
      <t>:</t>
    </r>
    <r>
      <rPr>
        <b val="1"/>
        <sz val="10"/>
        <color indexed="8"/>
        <rFont val="Helvetica Neue"/>
      </rPr>
      <t>field</t>
    </r>
    <r>
      <rPr>
        <sz val="10"/>
        <color indexed="8"/>
        <rFont val="Helvetica Neue"/>
      </rPr>
      <t>:</t>
    </r>
    <r>
      <rPr>
        <b val="1"/>
        <sz val="10"/>
        <color indexed="8"/>
        <rFont val="Helvetica Neue"/>
      </rPr>
      <t>comp</t>
    </r>
  </si>
  <si>
    <r>
      <rPr>
        <sz val="10"/>
        <color indexed="8"/>
        <rFont val="Helvetica Neue"/>
      </rPr>
      <t>:</t>
    </r>
    <r>
      <rPr>
        <sz val="10"/>
        <color indexed="16"/>
        <rFont val="Helvetica Neue"/>
      </rPr>
      <t>state</t>
    </r>
    <r>
      <rPr>
        <sz val="10"/>
        <color indexed="8"/>
        <rFont val="Helvetica Neue"/>
      </rPr>
      <t>:</t>
    </r>
    <r>
      <rPr>
        <b val="1"/>
        <sz val="10"/>
        <color indexed="8"/>
        <rFont val="Helvetica Neue"/>
      </rPr>
      <t>interface</t>
    </r>
    <r>
      <rPr>
        <sz val="10"/>
        <color indexed="8"/>
        <rFont val="Helvetica Neue"/>
      </rPr>
      <t>:</t>
    </r>
    <r>
      <rPr>
        <b val="1"/>
        <sz val="10"/>
        <color indexed="8"/>
        <rFont val="Helvetica Neue"/>
      </rPr>
      <t>field</t>
    </r>
    <r>
      <rPr>
        <sz val="10"/>
        <color indexed="8"/>
        <rFont val="Helvetica Neue"/>
      </rPr>
      <t>:</t>
    </r>
    <r>
      <rPr>
        <b val="1"/>
        <sz val="10"/>
        <color indexed="8"/>
        <rFont val="Helvetica Neue"/>
      </rPr>
      <t>comp</t>
    </r>
  </si>
  <si>
    <t>comp</t>
  </si>
  <si>
    <r>
      <rPr>
        <sz val="10"/>
        <color indexed="8"/>
        <rFont val="Helvetica Neue"/>
      </rPr>
      <t>k</t>
    </r>
    <r>
      <rPr>
        <sz val="10"/>
        <color indexed="16"/>
        <rFont val="Helvetica Neue"/>
      </rPr>
      <t>State</t>
    </r>
    <r>
      <rPr>
        <b val="1"/>
        <sz val="10"/>
        <color indexed="8"/>
        <rFont val="Helvetica Neue"/>
      </rPr>
      <t>InterfaceFieldComp</t>
    </r>
  </si>
  <si>
    <r>
      <rPr>
        <sz val="10"/>
        <color indexed="8"/>
        <rFont val="Helvetica Neue"/>
      </rPr>
      <t>comp</t>
    </r>
  </si>
  <si>
    <t>computed</t>
  </si>
  <si>
    <t>Computed</t>
  </si>
  <si>
    <t>The field is computed.</t>
  </si>
  <si>
    <t>If the rank and roles are compatible, the field value will be computed depending on the contents of other fields and will be displayed to the user; if the rank and roles are not compatible, the value will be computed, but hidden from the user.</t>
  </si>
  <si>
    <r>
      <rPr>
        <b val="1"/>
        <sz val="10"/>
        <color indexed="11"/>
        <rFont val="Helvetica Neue"/>
      </rPr>
      <t>terms/</t>
    </r>
    <r>
      <rPr>
        <sz val="10"/>
        <color indexed="8"/>
        <rFont val="Helvetica Neue"/>
      </rPr>
      <t>:</t>
    </r>
    <r>
      <rPr>
        <sz val="10"/>
        <color indexed="16"/>
        <rFont val="Helvetica Neue"/>
      </rPr>
      <t>state</t>
    </r>
    <r>
      <rPr>
        <sz val="10"/>
        <color indexed="8"/>
        <rFont val="Helvetica Neue"/>
      </rPr>
      <t>:</t>
    </r>
    <r>
      <rPr>
        <b val="1"/>
        <sz val="10"/>
        <color indexed="8"/>
        <rFont val="Helvetica Neue"/>
      </rPr>
      <t>interface</t>
    </r>
    <r>
      <rPr>
        <sz val="10"/>
        <color indexed="8"/>
        <rFont val="Helvetica Neue"/>
      </rPr>
      <t>:</t>
    </r>
    <r>
      <rPr>
        <b val="1"/>
        <sz val="10"/>
        <color indexed="8"/>
        <rFont val="Helvetica Neue"/>
      </rPr>
      <t>field</t>
    </r>
    <r>
      <rPr>
        <sz val="10"/>
        <color indexed="8"/>
        <rFont val="Helvetica Neue"/>
      </rPr>
      <t>:</t>
    </r>
    <r>
      <rPr>
        <b val="1"/>
        <sz val="10"/>
        <color indexed="8"/>
        <rFont val="Helvetica Neue"/>
      </rPr>
      <t>comp</t>
    </r>
    <r>
      <rPr>
        <sz val="10"/>
        <color indexed="8"/>
        <rFont val="Helvetica Neue"/>
      </rPr>
      <t>:</t>
    </r>
    <r>
      <rPr>
        <b val="1"/>
        <sz val="10"/>
        <color indexed="8"/>
        <rFont val="Helvetica Neue"/>
      </rPr>
      <t>in</t>
    </r>
  </si>
  <si>
    <r>
      <rPr>
        <sz val="10"/>
        <color indexed="8"/>
        <rFont val="Helvetica Neue"/>
      </rPr>
      <t>:</t>
    </r>
    <r>
      <rPr>
        <sz val="10"/>
        <color indexed="16"/>
        <rFont val="Helvetica Neue"/>
      </rPr>
      <t>state</t>
    </r>
    <r>
      <rPr>
        <sz val="10"/>
        <color indexed="8"/>
        <rFont val="Helvetica Neue"/>
      </rPr>
      <t>:</t>
    </r>
    <r>
      <rPr>
        <b val="1"/>
        <sz val="10"/>
        <color indexed="8"/>
        <rFont val="Helvetica Neue"/>
      </rPr>
      <t>interface</t>
    </r>
    <r>
      <rPr>
        <sz val="10"/>
        <color indexed="8"/>
        <rFont val="Helvetica Neue"/>
      </rPr>
      <t>:</t>
    </r>
    <r>
      <rPr>
        <b val="1"/>
        <sz val="10"/>
        <color indexed="8"/>
        <rFont val="Helvetica Neue"/>
      </rPr>
      <t>field</t>
    </r>
    <r>
      <rPr>
        <sz val="10"/>
        <color indexed="8"/>
        <rFont val="Helvetica Neue"/>
      </rPr>
      <t>:</t>
    </r>
    <r>
      <rPr>
        <b val="1"/>
        <sz val="10"/>
        <color indexed="8"/>
        <rFont val="Helvetica Neue"/>
      </rPr>
      <t>comp</t>
    </r>
    <r>
      <rPr>
        <sz val="10"/>
        <color indexed="8"/>
        <rFont val="Helvetica Neue"/>
      </rPr>
      <t>:</t>
    </r>
    <r>
      <rPr>
        <b val="1"/>
        <sz val="10"/>
        <color indexed="8"/>
        <rFont val="Helvetica Neue"/>
      </rPr>
      <t>in</t>
    </r>
  </si>
  <si>
    <r>
      <rPr>
        <b val="1"/>
        <sz val="10"/>
        <color indexed="14"/>
        <rFont val="Helvetica Neue"/>
      </rPr>
      <t>terms</t>
    </r>
    <r>
      <rPr>
        <b val="1"/>
        <sz val="10"/>
        <color indexed="14"/>
        <rFont val="Helvetica Neue"/>
      </rPr>
      <t>/</t>
    </r>
    <r>
      <rPr>
        <sz val="10"/>
        <color indexed="8"/>
        <rFont val="Helvetica Neue"/>
      </rPr>
      <t>:</t>
    </r>
    <r>
      <rPr>
        <sz val="10"/>
        <color indexed="16"/>
        <rFont val="Helvetica Neue"/>
      </rPr>
      <t>state</t>
    </r>
    <r>
      <rPr>
        <sz val="10"/>
        <color indexed="8"/>
        <rFont val="Helvetica Neue"/>
      </rPr>
      <t>:</t>
    </r>
    <r>
      <rPr>
        <b val="1"/>
        <sz val="10"/>
        <color indexed="8"/>
        <rFont val="Helvetica Neue"/>
      </rPr>
      <t>interface</t>
    </r>
    <r>
      <rPr>
        <sz val="10"/>
        <color indexed="8"/>
        <rFont val="Helvetica Neue"/>
      </rPr>
      <t>:</t>
    </r>
    <r>
      <rPr>
        <b val="1"/>
        <sz val="10"/>
        <color indexed="8"/>
        <rFont val="Helvetica Neue"/>
      </rPr>
      <t>field</t>
    </r>
    <r>
      <rPr>
        <sz val="10"/>
        <color indexed="8"/>
        <rFont val="Helvetica Neue"/>
      </rPr>
      <t>:</t>
    </r>
    <r>
      <rPr>
        <b val="1"/>
        <sz val="10"/>
        <color indexed="8"/>
        <rFont val="Helvetica Neue"/>
      </rPr>
      <t>comp</t>
    </r>
  </si>
  <si>
    <r>
      <rPr>
        <sz val="10"/>
        <color indexed="8"/>
        <rFont val="Helvetica Neue"/>
      </rPr>
      <t>k</t>
    </r>
    <r>
      <rPr>
        <sz val="10"/>
        <color indexed="16"/>
        <rFont val="Helvetica Neue"/>
      </rPr>
      <t>State</t>
    </r>
    <r>
      <rPr>
        <b val="1"/>
        <sz val="10"/>
        <color indexed="8"/>
        <rFont val="Helvetica Neue"/>
      </rPr>
      <t>InterfaceFieldCompIn</t>
    </r>
  </si>
  <si>
    <t>Computed-modifiable</t>
  </si>
  <si>
    <t>The field is computed and modifiable.</t>
  </si>
  <si>
    <t>If the rank and roles are compatible, the field value will be computed depending on the contents of other fields and will be provided to the user who may modify its contents; if the rank and roles are not compatible, the value will be computed, but hidden from the user.</t>
  </si>
  <si>
    <r>
      <rPr>
        <b val="1"/>
        <sz val="10"/>
        <color indexed="11"/>
        <rFont val="Helvetica Neue"/>
      </rPr>
      <t>terms/</t>
    </r>
    <r>
      <rPr>
        <sz val="10"/>
        <color indexed="8"/>
        <rFont val="Helvetica Neue"/>
      </rPr>
      <t>:</t>
    </r>
    <r>
      <rPr>
        <sz val="10"/>
        <color indexed="16"/>
        <rFont val="Helvetica Neue"/>
      </rPr>
      <t>state</t>
    </r>
    <r>
      <rPr>
        <sz val="10"/>
        <color indexed="8"/>
        <rFont val="Helvetica Neue"/>
      </rPr>
      <t>:</t>
    </r>
    <r>
      <rPr>
        <b val="1"/>
        <sz val="10"/>
        <color indexed="8"/>
        <rFont val="Helvetica Neue"/>
      </rPr>
      <t>interface</t>
    </r>
    <r>
      <rPr>
        <sz val="10"/>
        <color indexed="8"/>
        <rFont val="Helvetica Neue"/>
      </rPr>
      <t>:</t>
    </r>
    <r>
      <rPr>
        <b val="1"/>
        <sz val="10"/>
        <color indexed="8"/>
        <rFont val="Helvetica Neue"/>
      </rPr>
      <t>field</t>
    </r>
    <r>
      <rPr>
        <sz val="10"/>
        <color indexed="8"/>
        <rFont val="Helvetica Neue"/>
      </rPr>
      <t>:</t>
    </r>
    <r>
      <rPr>
        <b val="1"/>
        <sz val="10"/>
        <color indexed="8"/>
        <rFont val="Helvetica Neue"/>
      </rPr>
      <t>hidden</t>
    </r>
  </si>
  <si>
    <r>
      <rPr>
        <sz val="10"/>
        <color indexed="8"/>
        <rFont val="Helvetica Neue"/>
      </rPr>
      <t>:</t>
    </r>
    <r>
      <rPr>
        <sz val="10"/>
        <color indexed="16"/>
        <rFont val="Helvetica Neue"/>
      </rPr>
      <t>state</t>
    </r>
    <r>
      <rPr>
        <sz val="10"/>
        <color indexed="8"/>
        <rFont val="Helvetica Neue"/>
      </rPr>
      <t>:</t>
    </r>
    <r>
      <rPr>
        <b val="1"/>
        <sz val="10"/>
        <color indexed="8"/>
        <rFont val="Helvetica Neue"/>
      </rPr>
      <t>interface</t>
    </r>
    <r>
      <rPr>
        <sz val="10"/>
        <color indexed="8"/>
        <rFont val="Helvetica Neue"/>
      </rPr>
      <t>:</t>
    </r>
    <r>
      <rPr>
        <b val="1"/>
        <sz val="10"/>
        <color indexed="8"/>
        <rFont val="Helvetica Neue"/>
      </rPr>
      <t>field</t>
    </r>
    <r>
      <rPr>
        <sz val="10"/>
        <color indexed="8"/>
        <rFont val="Helvetica Neue"/>
      </rPr>
      <t>:</t>
    </r>
    <r>
      <rPr>
        <b val="1"/>
        <sz val="10"/>
        <color indexed="8"/>
        <rFont val="Helvetica Neue"/>
      </rPr>
      <t>hidden</t>
    </r>
  </si>
  <si>
    <t>hidden</t>
  </si>
  <si>
    <r>
      <rPr>
        <sz val="10"/>
        <color indexed="8"/>
        <rFont val="Helvetica Neue"/>
      </rPr>
      <t>k</t>
    </r>
    <r>
      <rPr>
        <sz val="10"/>
        <color indexed="16"/>
        <rFont val="Helvetica Neue"/>
      </rPr>
      <t>State</t>
    </r>
    <r>
      <rPr>
        <b val="1"/>
        <sz val="10"/>
        <color indexed="8"/>
        <rFont val="Helvetica Neue"/>
      </rPr>
      <t>InterfaceFieldHidden</t>
    </r>
  </si>
  <si>
    <r>
      <rPr>
        <sz val="10"/>
        <color indexed="8"/>
        <rFont val="Helvetica Neue"/>
      </rPr>
      <t>hidden</t>
    </r>
  </si>
  <si>
    <t>Hidden</t>
  </si>
  <si>
    <t>The value is hidden.</t>
  </si>
  <si>
    <t>The value will be provided to the form, but the user will not be able to &lt;em&gt;view&lt;/em&gt; or &lt;em&gt;modify&lt;/em&gt; it.</t>
  </si>
  <si>
    <r>
      <rPr>
        <b val="1"/>
        <sz val="10"/>
        <color indexed="11"/>
        <rFont val="Helvetica Neue"/>
      </rPr>
      <t>terms/</t>
    </r>
    <r>
      <rPr>
        <sz val="10"/>
        <color indexed="8"/>
        <rFont val="Helvetica Neue"/>
      </rPr>
      <t>:</t>
    </r>
    <r>
      <rPr>
        <sz val="10"/>
        <color indexed="16"/>
        <rFont val="Helvetica Neue"/>
      </rPr>
      <t>type</t>
    </r>
    <r>
      <rPr>
        <sz val="10"/>
        <color indexed="8"/>
        <rFont val="Helvetica Neue"/>
      </rPr>
      <t>:</t>
    </r>
    <r>
      <rPr>
        <b val="1"/>
        <sz val="10"/>
        <color indexed="8"/>
        <rFont val="Helvetica Neue"/>
      </rPr>
      <t>attribute</t>
    </r>
  </si>
  <si>
    <r>
      <rPr>
        <sz val="10"/>
        <color indexed="8"/>
        <rFont val="Helvetica Neue"/>
      </rPr>
      <t>:</t>
    </r>
    <r>
      <rPr>
        <sz val="10"/>
        <color indexed="16"/>
        <rFont val="Helvetica Neue"/>
      </rPr>
      <t>type</t>
    </r>
    <r>
      <rPr>
        <sz val="10"/>
        <color indexed="8"/>
        <rFont val="Helvetica Neue"/>
      </rPr>
      <t>:</t>
    </r>
    <r>
      <rPr>
        <b val="1"/>
        <sz val="10"/>
        <color indexed="8"/>
        <rFont val="Helvetica Neue"/>
      </rPr>
      <t>attribute</t>
    </r>
  </si>
  <si>
    <r>
      <rPr>
        <sz val="10"/>
        <color indexed="8"/>
        <rFont val="Helvetica Neue"/>
      </rPr>
      <t>k</t>
    </r>
    <r>
      <rPr>
        <sz val="10"/>
        <color indexed="16"/>
        <rFont val="Helvetica Neue"/>
      </rPr>
      <t>Type</t>
    </r>
    <r>
      <rPr>
        <b val="1"/>
        <sz val="10"/>
        <color indexed="8"/>
        <rFont val="Helvetica Neue"/>
      </rPr>
      <t>Attribute</t>
    </r>
  </si>
  <si>
    <t>Attributes</t>
  </si>
  <si>
    <t>This &lt;em&gt;controlled vocabulary&lt;/em&gt; contains the &lt;em&gt;default attributes&lt;/em&gt; that can be assigned to items.</t>
  </si>
  <si>
    <r>
      <rPr>
        <b val="1"/>
        <sz val="10"/>
        <color indexed="11"/>
        <rFont val="Helvetica Neue"/>
      </rPr>
      <t>terms/</t>
    </r>
    <r>
      <rPr>
        <sz val="10"/>
        <color indexed="8"/>
        <rFont val="Helvetica Neue"/>
      </rPr>
      <t>:</t>
    </r>
    <r>
      <rPr>
        <sz val="10"/>
        <color indexed="16"/>
        <rFont val="Helvetica Neue"/>
      </rPr>
      <t>type</t>
    </r>
    <r>
      <rPr>
        <sz val="10"/>
        <color indexed="8"/>
        <rFont val="Helvetica Neue"/>
      </rPr>
      <t>:</t>
    </r>
    <r>
      <rPr>
        <b val="1"/>
        <sz val="10"/>
        <color indexed="8"/>
        <rFont val="Helvetica Neue"/>
      </rPr>
      <t>attribute</t>
    </r>
    <r>
      <rPr>
        <sz val="10"/>
        <color indexed="8"/>
        <rFont val="Helvetica Neue"/>
      </rPr>
      <t>:</t>
    </r>
    <r>
      <rPr>
        <b val="1"/>
        <sz val="10"/>
        <color indexed="8"/>
        <rFont val="Helvetica Neue"/>
      </rPr>
      <t>shape</t>
    </r>
  </si>
  <si>
    <r>
      <rPr>
        <sz val="10"/>
        <color indexed="8"/>
        <rFont val="Helvetica Neue"/>
      </rPr>
      <t>:</t>
    </r>
    <r>
      <rPr>
        <sz val="10"/>
        <color indexed="16"/>
        <rFont val="Helvetica Neue"/>
      </rPr>
      <t>type</t>
    </r>
    <r>
      <rPr>
        <sz val="10"/>
        <color indexed="8"/>
        <rFont val="Helvetica Neue"/>
      </rPr>
      <t>:</t>
    </r>
    <r>
      <rPr>
        <b val="1"/>
        <sz val="10"/>
        <color indexed="8"/>
        <rFont val="Helvetica Neue"/>
      </rPr>
      <t>attribute</t>
    </r>
    <r>
      <rPr>
        <sz val="10"/>
        <color indexed="8"/>
        <rFont val="Helvetica Neue"/>
      </rPr>
      <t>:</t>
    </r>
    <r>
      <rPr>
        <b val="1"/>
        <sz val="10"/>
        <color indexed="8"/>
        <rFont val="Helvetica Neue"/>
      </rPr>
      <t>shape</t>
    </r>
  </si>
  <si>
    <r>
      <rPr>
        <b val="1"/>
        <sz val="10"/>
        <color indexed="14"/>
        <rFont val="Helvetica Neue"/>
      </rPr>
      <t>terms</t>
    </r>
    <r>
      <rPr>
        <b val="1"/>
        <sz val="10"/>
        <color indexed="14"/>
        <rFont val="Helvetica Neue"/>
      </rPr>
      <t>/</t>
    </r>
    <r>
      <rPr>
        <sz val="10"/>
        <color indexed="8"/>
        <rFont val="Helvetica Neue"/>
      </rPr>
      <t>:</t>
    </r>
    <r>
      <rPr>
        <sz val="10"/>
        <color indexed="16"/>
        <rFont val="Helvetica Neue"/>
      </rPr>
      <t>type</t>
    </r>
    <r>
      <rPr>
        <sz val="10"/>
        <color indexed="8"/>
        <rFont val="Helvetica Neue"/>
      </rPr>
      <t>:</t>
    </r>
    <r>
      <rPr>
        <b val="1"/>
        <sz val="10"/>
        <color indexed="8"/>
        <rFont val="Helvetica Neue"/>
      </rPr>
      <t>attribute</t>
    </r>
  </si>
  <si>
    <r>
      <rPr>
        <sz val="10"/>
        <color indexed="8"/>
        <rFont val="Helvetica Neue"/>
      </rPr>
      <t>k</t>
    </r>
    <r>
      <rPr>
        <sz val="10"/>
        <color indexed="16"/>
        <rFont val="Helvetica Neue"/>
      </rPr>
      <t>Type</t>
    </r>
    <r>
      <rPr>
        <b val="1"/>
        <sz val="10"/>
        <color indexed="8"/>
        <rFont val="Helvetica Neue"/>
      </rPr>
      <t>AttributeShape</t>
    </r>
  </si>
  <si>
    <t>Shape attributes</t>
  </si>
  <si>
    <r>
      <rPr>
        <b val="1"/>
        <sz val="10"/>
        <color indexed="11"/>
        <rFont val="Helvetica Neue"/>
      </rPr>
      <t>terms/</t>
    </r>
    <r>
      <rPr>
        <sz val="10"/>
        <color indexed="8"/>
        <rFont val="Helvetica Neue"/>
      </rPr>
      <t>:</t>
    </r>
    <r>
      <rPr>
        <sz val="10"/>
        <color indexed="16"/>
        <rFont val="Helvetica Neue"/>
      </rPr>
      <t>enum</t>
    </r>
    <r>
      <rPr>
        <sz val="10"/>
        <color indexed="8"/>
        <rFont val="Helvetica Neue"/>
      </rPr>
      <t>:</t>
    </r>
    <r>
      <rPr>
        <b val="1"/>
        <sz val="10"/>
        <color indexed="8"/>
        <rFont val="Helvetica Neue"/>
      </rPr>
      <t>attribute</t>
    </r>
  </si>
  <si>
    <r>
      <rPr>
        <sz val="10"/>
        <color indexed="8"/>
        <rFont val="Helvetica Neue"/>
      </rPr>
      <t>:</t>
    </r>
    <r>
      <rPr>
        <sz val="10"/>
        <color indexed="16"/>
        <rFont val="Helvetica Neue"/>
      </rPr>
      <t>enum</t>
    </r>
    <r>
      <rPr>
        <sz val="10"/>
        <color indexed="8"/>
        <rFont val="Helvetica Neue"/>
      </rPr>
      <t>:</t>
    </r>
    <r>
      <rPr>
        <b val="1"/>
        <sz val="10"/>
        <color indexed="8"/>
        <rFont val="Helvetica Neue"/>
      </rPr>
      <t>attribute</t>
    </r>
  </si>
  <si>
    <r>
      <rPr>
        <sz val="10"/>
        <color indexed="8"/>
        <rFont val="Helvetica Neue"/>
      </rPr>
      <t>k</t>
    </r>
    <r>
      <rPr>
        <sz val="10"/>
        <color indexed="16"/>
        <rFont val="Helvetica Neue"/>
      </rPr>
      <t>Enum</t>
    </r>
    <r>
      <rPr>
        <b val="1"/>
        <sz val="10"/>
        <color indexed="8"/>
        <rFont val="Helvetica Neue"/>
      </rPr>
      <t>Attribute</t>
    </r>
  </si>
  <si>
    <t>List of attributes.</t>
  </si>
  <si>
    <r>
      <rPr>
        <b val="1"/>
        <sz val="10"/>
        <color indexed="11"/>
        <rFont val="Helvetica Neue"/>
      </rPr>
      <t>terms/</t>
    </r>
    <r>
      <rPr>
        <sz val="10"/>
        <color indexed="8"/>
        <rFont val="Helvetica Neue"/>
      </rPr>
      <t>:</t>
    </r>
    <r>
      <rPr>
        <sz val="10"/>
        <color indexed="16"/>
        <rFont val="Helvetica Neue"/>
      </rPr>
      <t>type</t>
    </r>
    <r>
      <rPr>
        <sz val="10"/>
        <color indexed="8"/>
        <rFont val="Helvetica Neue"/>
      </rPr>
      <t>:</t>
    </r>
    <r>
      <rPr>
        <b val="1"/>
        <sz val="10"/>
        <color indexed="8"/>
        <rFont val="Helvetica Neue"/>
      </rPr>
      <t>attribute</t>
    </r>
    <r>
      <rPr>
        <sz val="10"/>
        <color indexed="8"/>
        <rFont val="Helvetica Neue"/>
      </rPr>
      <t>:</t>
    </r>
    <r>
      <rPr>
        <b val="1"/>
        <sz val="10"/>
        <color indexed="8"/>
        <rFont val="Helvetica Neue"/>
      </rPr>
      <t>shape</t>
    </r>
    <r>
      <rPr>
        <sz val="10"/>
        <color indexed="8"/>
        <rFont val="Helvetica Neue"/>
      </rPr>
      <t>:</t>
    </r>
    <r>
      <rPr>
        <b val="1"/>
        <sz val="10"/>
        <color indexed="8"/>
        <rFont val="Helvetica Neue"/>
      </rPr>
      <t>point</t>
    </r>
  </si>
  <si>
    <r>
      <rPr>
        <sz val="10"/>
        <color indexed="8"/>
        <rFont val="Helvetica Neue"/>
      </rPr>
      <t>:</t>
    </r>
    <r>
      <rPr>
        <sz val="10"/>
        <color indexed="16"/>
        <rFont val="Helvetica Neue"/>
      </rPr>
      <t>type</t>
    </r>
    <r>
      <rPr>
        <sz val="10"/>
        <color indexed="8"/>
        <rFont val="Helvetica Neue"/>
      </rPr>
      <t>:</t>
    </r>
    <r>
      <rPr>
        <b val="1"/>
        <sz val="10"/>
        <color indexed="8"/>
        <rFont val="Helvetica Neue"/>
      </rPr>
      <t>attribute</t>
    </r>
    <r>
      <rPr>
        <sz val="10"/>
        <color indexed="8"/>
        <rFont val="Helvetica Neue"/>
      </rPr>
      <t>:</t>
    </r>
    <r>
      <rPr>
        <b val="1"/>
        <sz val="10"/>
        <color indexed="8"/>
        <rFont val="Helvetica Neue"/>
      </rPr>
      <t>shape</t>
    </r>
    <r>
      <rPr>
        <sz val="10"/>
        <color indexed="8"/>
        <rFont val="Helvetica Neue"/>
      </rPr>
      <t>:</t>
    </r>
    <r>
      <rPr>
        <b val="1"/>
        <sz val="10"/>
        <color indexed="8"/>
        <rFont val="Helvetica Neue"/>
      </rPr>
      <t>point</t>
    </r>
  </si>
  <si>
    <r>
      <rPr>
        <b val="1"/>
        <sz val="10"/>
        <color indexed="14"/>
        <rFont val="Helvetica Neue"/>
      </rPr>
      <t>terms</t>
    </r>
    <r>
      <rPr>
        <b val="1"/>
        <sz val="10"/>
        <color indexed="14"/>
        <rFont val="Helvetica Neue"/>
      </rPr>
      <t>/</t>
    </r>
    <r>
      <rPr>
        <sz val="10"/>
        <color indexed="8"/>
        <rFont val="Helvetica Neue"/>
      </rPr>
      <t>:</t>
    </r>
    <r>
      <rPr>
        <sz val="10"/>
        <color indexed="16"/>
        <rFont val="Helvetica Neue"/>
      </rPr>
      <t>type</t>
    </r>
    <r>
      <rPr>
        <sz val="10"/>
        <color indexed="8"/>
        <rFont val="Helvetica Neue"/>
      </rPr>
      <t>:</t>
    </r>
    <r>
      <rPr>
        <b val="1"/>
        <sz val="10"/>
        <color indexed="8"/>
        <rFont val="Helvetica Neue"/>
      </rPr>
      <t>attribute</t>
    </r>
    <r>
      <rPr>
        <sz val="10"/>
        <color indexed="8"/>
        <rFont val="Helvetica Neue"/>
      </rPr>
      <t>:</t>
    </r>
    <r>
      <rPr>
        <b val="1"/>
        <sz val="10"/>
        <color indexed="8"/>
        <rFont val="Helvetica Neue"/>
      </rPr>
      <t>shape</t>
    </r>
  </si>
  <si>
    <r>
      <rPr>
        <sz val="10"/>
        <color indexed="8"/>
        <rFont val="Helvetica Neue"/>
      </rPr>
      <t>k</t>
    </r>
    <r>
      <rPr>
        <sz val="10"/>
        <color indexed="16"/>
        <rFont val="Helvetica Neue"/>
      </rPr>
      <t>Type</t>
    </r>
    <r>
      <rPr>
        <b val="1"/>
        <sz val="10"/>
        <color indexed="8"/>
        <rFont val="Helvetica Neue"/>
      </rPr>
      <t>AttributeShapePoint</t>
    </r>
  </si>
  <si>
    <t>Point</t>
  </si>
  <si>
    <t>Point coordinate shape.</t>
  </si>
  <si>
    <t>The attribute indicates a &lt;em&gt;shape&lt;/em&gt; that represents a &lt;em&gt;point&lt;/em&gt; or &lt;em&gt;coordinate&lt;/em&gt;.</t>
  </si>
  <si>
    <r>
      <rPr>
        <b val="1"/>
        <sz val="10"/>
        <color indexed="11"/>
        <rFont val="Helvetica Neue"/>
      </rPr>
      <t>terms/</t>
    </r>
    <r>
      <rPr>
        <sz val="10"/>
        <color indexed="8"/>
        <rFont val="Helvetica Neue"/>
      </rPr>
      <t>:</t>
    </r>
    <r>
      <rPr>
        <sz val="10"/>
        <color indexed="16"/>
        <rFont val="Helvetica Neue"/>
      </rPr>
      <t>type</t>
    </r>
    <r>
      <rPr>
        <sz val="10"/>
        <color indexed="8"/>
        <rFont val="Helvetica Neue"/>
      </rPr>
      <t>:</t>
    </r>
    <r>
      <rPr>
        <b val="1"/>
        <sz val="10"/>
        <color indexed="8"/>
        <rFont val="Helvetica Neue"/>
      </rPr>
      <t>attribute</t>
    </r>
    <r>
      <rPr>
        <sz val="10"/>
        <color indexed="8"/>
        <rFont val="Helvetica Neue"/>
      </rPr>
      <t>:</t>
    </r>
    <r>
      <rPr>
        <b val="1"/>
        <sz val="10"/>
        <color indexed="8"/>
        <rFont val="Helvetica Neue"/>
      </rPr>
      <t>shape</t>
    </r>
    <r>
      <rPr>
        <sz val="10"/>
        <color indexed="8"/>
        <rFont val="Helvetica Neue"/>
      </rPr>
      <t>:</t>
    </r>
    <r>
      <rPr>
        <b val="1"/>
        <sz val="10"/>
        <color indexed="8"/>
        <rFont val="Helvetica Neue"/>
      </rPr>
      <t>border</t>
    </r>
  </si>
  <si>
    <r>
      <rPr>
        <sz val="10"/>
        <color indexed="8"/>
        <rFont val="Helvetica Neue"/>
      </rPr>
      <t>:</t>
    </r>
    <r>
      <rPr>
        <sz val="10"/>
        <color indexed="16"/>
        <rFont val="Helvetica Neue"/>
      </rPr>
      <t>type</t>
    </r>
    <r>
      <rPr>
        <sz val="10"/>
        <color indexed="8"/>
        <rFont val="Helvetica Neue"/>
      </rPr>
      <t>:</t>
    </r>
    <r>
      <rPr>
        <b val="1"/>
        <sz val="10"/>
        <color indexed="8"/>
        <rFont val="Helvetica Neue"/>
      </rPr>
      <t>attribute</t>
    </r>
    <r>
      <rPr>
        <sz val="10"/>
        <color indexed="8"/>
        <rFont val="Helvetica Neue"/>
      </rPr>
      <t>:</t>
    </r>
    <r>
      <rPr>
        <b val="1"/>
        <sz val="10"/>
        <color indexed="8"/>
        <rFont val="Helvetica Neue"/>
      </rPr>
      <t>shape</t>
    </r>
    <r>
      <rPr>
        <sz val="10"/>
        <color indexed="8"/>
        <rFont val="Helvetica Neue"/>
      </rPr>
      <t>:</t>
    </r>
    <r>
      <rPr>
        <b val="1"/>
        <sz val="10"/>
        <color indexed="8"/>
        <rFont val="Helvetica Neue"/>
      </rPr>
      <t>border</t>
    </r>
  </si>
  <si>
    <t>border</t>
  </si>
  <si>
    <r>
      <rPr>
        <sz val="10"/>
        <color indexed="8"/>
        <rFont val="Helvetica Neue"/>
      </rPr>
      <t>k</t>
    </r>
    <r>
      <rPr>
        <sz val="10"/>
        <color indexed="16"/>
        <rFont val="Helvetica Neue"/>
      </rPr>
      <t>Type</t>
    </r>
    <r>
      <rPr>
        <b val="1"/>
        <sz val="10"/>
        <color indexed="8"/>
        <rFont val="Helvetica Neue"/>
      </rPr>
      <t>AttributeShapeBorder</t>
    </r>
  </si>
  <si>
    <r>
      <rPr>
        <sz val="10"/>
        <color indexed="8"/>
        <rFont val="Helvetica Neue"/>
      </rPr>
      <t>border</t>
    </r>
  </si>
  <si>
    <t>Border</t>
  </si>
  <si>
    <t>Border shape.</t>
  </si>
  <si>
    <t>The attribute indicates a &lt;em&gt;shape&lt;/em&gt; that represents a &lt;em&gt;border&lt;/em&gt; or &lt;em&gt;outline&lt;/em&gt;.</t>
  </si>
  <si>
    <r>
      <rPr>
        <b val="1"/>
        <sz val="10"/>
        <color indexed="11"/>
        <rFont val="Helvetica Neue"/>
      </rPr>
      <t>terms/</t>
    </r>
    <r>
      <rPr>
        <sz val="10"/>
        <color indexed="8"/>
        <rFont val="Helvetica Neue"/>
      </rPr>
      <t>:</t>
    </r>
    <r>
      <rPr>
        <sz val="10"/>
        <color indexed="16"/>
        <rFont val="Helvetica Neue"/>
      </rPr>
      <t>type</t>
    </r>
    <r>
      <rPr>
        <sz val="10"/>
        <color indexed="8"/>
        <rFont val="Helvetica Neue"/>
      </rPr>
      <t>:</t>
    </r>
    <r>
      <rPr>
        <b val="1"/>
        <sz val="10"/>
        <color indexed="8"/>
        <rFont val="Helvetica Neue"/>
      </rPr>
      <t>attribute</t>
    </r>
    <r>
      <rPr>
        <sz val="10"/>
        <color indexed="8"/>
        <rFont val="Helvetica Neue"/>
      </rPr>
      <t>:</t>
    </r>
    <r>
      <rPr>
        <b val="1"/>
        <sz val="10"/>
        <color indexed="8"/>
        <rFont val="Helvetica Neue"/>
      </rPr>
      <t>shape</t>
    </r>
    <r>
      <rPr>
        <sz val="10"/>
        <color indexed="8"/>
        <rFont val="Helvetica Neue"/>
      </rPr>
      <t>:</t>
    </r>
    <r>
      <rPr>
        <b val="1"/>
        <sz val="10"/>
        <color indexed="8"/>
        <rFont val="Helvetica Neue"/>
      </rPr>
      <t>low-res</t>
    </r>
  </si>
  <si>
    <r>
      <rPr>
        <sz val="10"/>
        <color indexed="8"/>
        <rFont val="Helvetica Neue"/>
      </rPr>
      <t>:</t>
    </r>
    <r>
      <rPr>
        <sz val="10"/>
        <color indexed="16"/>
        <rFont val="Helvetica Neue"/>
      </rPr>
      <t>type</t>
    </r>
    <r>
      <rPr>
        <sz val="10"/>
        <color indexed="8"/>
        <rFont val="Helvetica Neue"/>
      </rPr>
      <t>:</t>
    </r>
    <r>
      <rPr>
        <b val="1"/>
        <sz val="10"/>
        <color indexed="8"/>
        <rFont val="Helvetica Neue"/>
      </rPr>
      <t>attribute</t>
    </r>
    <r>
      <rPr>
        <sz val="10"/>
        <color indexed="8"/>
        <rFont val="Helvetica Neue"/>
      </rPr>
      <t>:</t>
    </r>
    <r>
      <rPr>
        <b val="1"/>
        <sz val="10"/>
        <color indexed="8"/>
        <rFont val="Helvetica Neue"/>
      </rPr>
      <t>shape</t>
    </r>
    <r>
      <rPr>
        <sz val="10"/>
        <color indexed="8"/>
        <rFont val="Helvetica Neue"/>
      </rPr>
      <t>:</t>
    </r>
    <r>
      <rPr>
        <b val="1"/>
        <sz val="10"/>
        <color indexed="8"/>
        <rFont val="Helvetica Neue"/>
      </rPr>
      <t>low-res</t>
    </r>
  </si>
  <si>
    <t>low-res</t>
  </si>
  <si>
    <r>
      <rPr>
        <sz val="10"/>
        <color indexed="8"/>
        <rFont val="Helvetica Neue"/>
      </rPr>
      <t>k</t>
    </r>
    <r>
      <rPr>
        <sz val="10"/>
        <color indexed="16"/>
        <rFont val="Helvetica Neue"/>
      </rPr>
      <t>Type</t>
    </r>
    <r>
      <rPr>
        <b val="1"/>
        <sz val="10"/>
        <color indexed="8"/>
        <rFont val="Helvetica Neue"/>
      </rPr>
      <t>AttributeShapeLowRes</t>
    </r>
  </si>
  <si>
    <r>
      <rPr>
        <sz val="10"/>
        <color indexed="8"/>
        <rFont val="Helvetica Neue"/>
      </rPr>
      <t>low-res</t>
    </r>
  </si>
  <si>
    <t>low-resolution</t>
  </si>
  <si>
    <t>Low resolution</t>
  </si>
  <si>
    <t>Low resolution shape.</t>
  </si>
  <si>
    <t>The attribute indicates a &lt;em&gt;shape&lt;/em&gt; in &lt;em&gt;low resolution&lt;/em&gt;.</t>
  </si>
  <si>
    <r>
      <rPr>
        <b val="1"/>
        <sz val="10"/>
        <color indexed="11"/>
        <rFont val="Helvetica Neue"/>
      </rPr>
      <t>terms/</t>
    </r>
    <r>
      <rPr>
        <sz val="10"/>
        <color indexed="17"/>
        <rFont val="Helvetica Neue"/>
      </rPr>
      <t>:type:traversal</t>
    </r>
  </si>
  <si>
    <r>
      <rPr>
        <sz val="10"/>
        <color indexed="17"/>
        <rFont val="Helvetica Neue"/>
      </rPr>
      <t>:type:traversal</t>
    </r>
  </si>
  <si>
    <t>traversal</t>
  </si>
  <si>
    <r>
      <rPr>
        <sz val="10"/>
        <color indexed="8"/>
        <rFont val="Helvetica Neue"/>
      </rPr>
      <t>k</t>
    </r>
    <r>
      <rPr>
        <sz val="10"/>
        <color indexed="17"/>
        <rFont val="Helvetica Neue"/>
      </rPr>
      <t>TypeTraversal</t>
    </r>
  </si>
  <si>
    <r>
      <rPr>
        <sz val="10"/>
        <color indexed="8"/>
        <rFont val="Helvetica Neue"/>
      </rPr>
      <t>traversal</t>
    </r>
  </si>
  <si>
    <t>Edge sense</t>
  </si>
  <si>
    <t>Edge traversal direction.</t>
  </si>
  <si>
    <t>This &lt;em&gt;controlled vocabulary&lt;/em&gt; indicates in which &lt;em&gt;direction&lt;/em&gt; the &lt;em&gt;enumeration&lt;/em&gt; or &lt;em&gt;structure&lt;/em&gt; is &lt;em&gt;traversed&lt;/em&gt;.</t>
  </si>
  <si>
    <r>
      <rPr>
        <b val="1"/>
        <sz val="10"/>
        <color indexed="11"/>
        <rFont val="Helvetica Neue"/>
      </rPr>
      <t>terms/</t>
    </r>
    <r>
      <rPr>
        <sz val="10"/>
        <color indexed="17"/>
        <rFont val="Helvetica Neue"/>
      </rPr>
      <t>:type:traversal:</t>
    </r>
    <r>
      <rPr>
        <b val="1"/>
        <sz val="10"/>
        <color indexed="8"/>
        <rFont val="Helvetica Neue"/>
      </rPr>
      <t>is</t>
    </r>
  </si>
  <si>
    <r>
      <rPr>
        <b val="1"/>
        <sz val="10"/>
        <color indexed="14"/>
        <rFont val="Helvetica Neue"/>
      </rPr>
      <t>terms</t>
    </r>
    <r>
      <rPr>
        <b val="1"/>
        <sz val="10"/>
        <color indexed="14"/>
        <rFont val="Helvetica Neue"/>
      </rPr>
      <t>/</t>
    </r>
    <r>
      <rPr>
        <sz val="10"/>
        <color indexed="17"/>
        <rFont val="Helvetica Neue"/>
      </rPr>
      <t>:type:traversal</t>
    </r>
  </si>
  <si>
    <t>is</t>
  </si>
  <si>
    <r>
      <rPr>
        <sz val="10"/>
        <color indexed="8"/>
        <rFont val="Helvetica Neue"/>
      </rPr>
      <t>k</t>
    </r>
    <r>
      <rPr>
        <sz val="10"/>
        <color indexed="17"/>
        <rFont val="Helvetica Neue"/>
      </rPr>
      <t>TypeTraversal</t>
    </r>
    <r>
      <rPr>
        <b val="1"/>
        <sz val="10"/>
        <color indexed="8"/>
        <rFont val="Helvetica Neue"/>
      </rPr>
      <t>Is</t>
    </r>
  </si>
  <si>
    <r>
      <rPr>
        <sz val="10"/>
        <color indexed="8"/>
        <rFont val="Helvetica Neue"/>
      </rPr>
      <t>is</t>
    </r>
  </si>
  <si>
    <t>outbound</t>
  </si>
  <si>
    <t>Inbound</t>
  </si>
  <si>
    <t>Inbound traversal.</t>
  </si>
  <si>
    <t>This indicates that the &lt;em&gt;siblings point to the root node&lt;/em&gt;.</t>
  </si>
  <si>
    <r>
      <rPr>
        <b val="1"/>
        <sz val="10"/>
        <color indexed="11"/>
        <rFont val="Helvetica Neue"/>
      </rPr>
      <t>terms/</t>
    </r>
    <r>
      <rPr>
        <sz val="10"/>
        <color indexed="17"/>
        <rFont val="Helvetica Neue"/>
      </rPr>
      <t>:type:traversal:</t>
    </r>
    <r>
      <rPr>
        <b val="1"/>
        <sz val="10"/>
        <color indexed="8"/>
        <rFont val="Helvetica Neue"/>
      </rPr>
      <t>has</t>
    </r>
  </si>
  <si>
    <t>has</t>
  </si>
  <si>
    <r>
      <rPr>
        <sz val="10"/>
        <color indexed="8"/>
        <rFont val="Helvetica Neue"/>
      </rPr>
      <t>k</t>
    </r>
    <r>
      <rPr>
        <sz val="10"/>
        <color indexed="17"/>
        <rFont val="Helvetica Neue"/>
      </rPr>
      <t>TypeTraversal</t>
    </r>
    <r>
      <rPr>
        <b val="1"/>
        <sz val="10"/>
        <color indexed="8"/>
        <rFont val="Helvetica Neue"/>
      </rPr>
      <t>Has</t>
    </r>
  </si>
  <si>
    <r>
      <rPr>
        <sz val="10"/>
        <color indexed="8"/>
        <rFont val="Helvetica Neue"/>
      </rPr>
      <t>has</t>
    </r>
  </si>
  <si>
    <t>inbound</t>
  </si>
  <si>
    <t>Outbound</t>
  </si>
  <si>
    <t>Outbound traversal.</t>
  </si>
  <si>
    <t>This indicates that the &lt;em&gt;root node points to the siblings&lt;/em&gt;.</t>
  </si>
  <si>
    <r>
      <rPr>
        <b val="1"/>
        <sz val="10"/>
        <color indexed="11"/>
        <rFont val="Helvetica Neue"/>
      </rPr>
      <t>terms/</t>
    </r>
    <r>
      <rPr>
        <sz val="10"/>
        <color indexed="17"/>
        <rFont val="Helvetica Neue"/>
      </rPr>
      <t>:type:traversal:</t>
    </r>
    <r>
      <rPr>
        <b val="1"/>
        <sz val="10"/>
        <color indexed="8"/>
        <rFont val="Helvetica Neue"/>
      </rPr>
      <t>same</t>
    </r>
  </si>
  <si>
    <r>
      <rPr>
        <sz val="10"/>
        <color indexed="17"/>
        <rFont val="Helvetica Neue"/>
      </rPr>
      <t>:type:traversal</t>
    </r>
    <r>
      <rPr>
        <sz val="10"/>
        <color indexed="17"/>
        <rFont val="Helvetica Neue"/>
      </rPr>
      <t>:</t>
    </r>
    <r>
      <rPr>
        <b val="1"/>
        <sz val="10"/>
        <color indexed="8"/>
        <rFont val="Helvetica Neue"/>
      </rPr>
      <t>same</t>
    </r>
  </si>
  <si>
    <t>same</t>
  </si>
  <si>
    <r>
      <rPr>
        <sz val="10"/>
        <color indexed="8"/>
        <rFont val="Helvetica Neue"/>
      </rPr>
      <t>k</t>
    </r>
    <r>
      <rPr>
        <sz val="10"/>
        <color indexed="17"/>
        <rFont val="Helvetica Neue"/>
      </rPr>
      <t>TypeTraversal</t>
    </r>
    <r>
      <rPr>
        <b val="1"/>
        <sz val="10"/>
        <color indexed="8"/>
        <rFont val="Helvetica Neue"/>
      </rPr>
      <t>Same</t>
    </r>
  </si>
  <si>
    <r>
      <rPr>
        <sz val="10"/>
        <color indexed="8"/>
        <rFont val="Helvetica Neue"/>
      </rPr>
      <t>same</t>
    </r>
  </si>
  <si>
    <t>bi-directional</t>
  </si>
  <si>
    <t>Inbound and outbound traversal.</t>
  </si>
  <si>
    <t>This indicates that the relationship &lt;em&gt;is not directional&lt;/em&gt;.</t>
  </si>
  <si>
    <r>
      <rPr>
        <b val="1"/>
        <sz val="10"/>
        <color indexed="11"/>
        <rFont val="Helvetica Neue"/>
      </rPr>
      <t>terms/</t>
    </r>
    <r>
      <rPr>
        <sz val="10"/>
        <color indexed="8"/>
        <rFont val="Helvetica Neue"/>
      </rPr>
      <t>:</t>
    </r>
    <r>
      <rPr>
        <sz val="10"/>
        <color indexed="16"/>
        <rFont val="Helvetica Neue"/>
      </rPr>
      <t>enum</t>
    </r>
    <r>
      <rPr>
        <sz val="10"/>
        <color indexed="8"/>
        <rFont val="Helvetica Neue"/>
      </rPr>
      <t>:</t>
    </r>
    <r>
      <rPr>
        <b val="1"/>
        <sz val="10"/>
        <color indexed="8"/>
        <rFont val="Helvetica Neue"/>
      </rPr>
      <t>cast</t>
    </r>
  </si>
  <si>
    <r>
      <rPr>
        <sz val="10"/>
        <color indexed="8"/>
        <rFont val="Helvetica Neue"/>
      </rPr>
      <t>:</t>
    </r>
    <r>
      <rPr>
        <sz val="10"/>
        <color indexed="16"/>
        <rFont val="Helvetica Neue"/>
      </rPr>
      <t>enum</t>
    </r>
    <r>
      <rPr>
        <sz val="10"/>
        <color indexed="8"/>
        <rFont val="Helvetica Neue"/>
      </rPr>
      <t>:</t>
    </r>
    <r>
      <rPr>
        <b val="1"/>
        <sz val="10"/>
        <color indexed="8"/>
        <rFont val="Helvetica Neue"/>
      </rPr>
      <t>cast</t>
    </r>
  </si>
  <si>
    <t>cast</t>
  </si>
  <si>
    <r>
      <rPr>
        <sz val="10"/>
        <color indexed="8"/>
        <rFont val="Helvetica Neue"/>
      </rPr>
      <t>k</t>
    </r>
    <r>
      <rPr>
        <sz val="10"/>
        <color indexed="16"/>
        <rFont val="Helvetica Neue"/>
      </rPr>
      <t>Enum</t>
    </r>
    <r>
      <rPr>
        <b val="1"/>
        <sz val="10"/>
        <color indexed="8"/>
        <rFont val="Helvetica Neue"/>
      </rPr>
      <t>Cast</t>
    </r>
  </si>
  <si>
    <r>
      <rPr>
        <sz val="10"/>
        <color indexed="8"/>
        <rFont val="Helvetica Neue"/>
      </rPr>
      <t>cast</t>
    </r>
  </si>
  <si>
    <t>Cast functions</t>
  </si>
  <si>
    <t>List of cast functions.</t>
  </si>
  <si>
    <t>This enumeration contains the list of cast function references, these are used in validation to cast values to the correct base type.</t>
  </si>
  <si>
    <r>
      <rPr>
        <b val="1"/>
        <sz val="10"/>
        <color indexed="11"/>
        <rFont val="Helvetica Neue"/>
      </rPr>
      <t>terms/</t>
    </r>
    <r>
      <rPr>
        <sz val="10"/>
        <color indexed="8"/>
        <rFont val="Helvetica Neue"/>
      </rPr>
      <t>:</t>
    </r>
    <r>
      <rPr>
        <sz val="10"/>
        <color indexed="16"/>
        <rFont val="Helvetica Neue"/>
      </rPr>
      <t>rule</t>
    </r>
    <r>
      <rPr>
        <sz val="10"/>
        <color indexed="8"/>
        <rFont val="Helvetica Neue"/>
      </rPr>
      <t>:</t>
    </r>
    <r>
      <rPr>
        <b val="1"/>
        <sz val="10"/>
        <color indexed="8"/>
        <rFont val="Helvetica Neue"/>
      </rPr>
      <t>castString</t>
    </r>
  </si>
  <si>
    <r>
      <rPr>
        <b val="1"/>
        <sz val="10"/>
        <color indexed="14"/>
        <rFont val="Helvetica Neue"/>
      </rPr>
      <t>terms</t>
    </r>
    <r>
      <rPr>
        <b val="1"/>
        <sz val="10"/>
        <color indexed="14"/>
        <rFont val="Helvetica Neue"/>
      </rPr>
      <t>/</t>
    </r>
    <r>
      <rPr>
        <sz val="10"/>
        <color indexed="8"/>
        <rFont val="Helvetica Neue"/>
      </rPr>
      <t>:</t>
    </r>
    <r>
      <rPr>
        <sz val="10"/>
        <color indexed="16"/>
        <rFont val="Helvetica Neue"/>
      </rPr>
      <t>rule</t>
    </r>
  </si>
  <si>
    <t>castString</t>
  </si>
  <si>
    <r>
      <rPr>
        <sz val="10"/>
        <color indexed="8"/>
        <rFont val="Helvetica Neue"/>
      </rPr>
      <t>k</t>
    </r>
    <r>
      <rPr>
        <sz val="10"/>
        <color indexed="16"/>
        <rFont val="Helvetica Neue"/>
      </rPr>
      <t>Rule</t>
    </r>
    <r>
      <rPr>
        <b val="1"/>
        <sz val="10"/>
        <color indexed="8"/>
        <rFont val="Helvetica Neue"/>
      </rPr>
      <t>Caststring</t>
    </r>
  </si>
  <si>
    <r>
      <rPr>
        <sz val="10"/>
        <color indexed="8"/>
        <rFont val="Helvetica Neue"/>
      </rPr>
      <t>castString</t>
    </r>
  </si>
  <si>
    <t>String cast</t>
  </si>
  <si>
    <t>Cast value to string.</t>
  </si>
  <si>
    <t>This element references the string cast function.</t>
  </si>
  <si>
    <r>
      <rPr>
        <b val="1"/>
        <sz val="10"/>
        <color indexed="11"/>
        <rFont val="Helvetica Neue"/>
      </rPr>
      <t>terms/</t>
    </r>
    <r>
      <rPr>
        <sz val="10"/>
        <color indexed="8"/>
        <rFont val="Helvetica Neue"/>
      </rPr>
      <t>:</t>
    </r>
    <r>
      <rPr>
        <sz val="10"/>
        <color indexed="16"/>
        <rFont val="Helvetica Neue"/>
      </rPr>
      <t>rule</t>
    </r>
    <r>
      <rPr>
        <sz val="10"/>
        <color indexed="8"/>
        <rFont val="Helvetica Neue"/>
      </rPr>
      <t>:</t>
    </r>
    <r>
      <rPr>
        <b val="1"/>
        <sz val="10"/>
        <color indexed="8"/>
        <rFont val="Helvetica Neue"/>
      </rPr>
      <t>castNumber</t>
    </r>
  </si>
  <si>
    <t>castNumber</t>
  </si>
  <si>
    <r>
      <rPr>
        <sz val="10"/>
        <color indexed="8"/>
        <rFont val="Helvetica Neue"/>
      </rPr>
      <t>k</t>
    </r>
    <r>
      <rPr>
        <sz val="10"/>
        <color indexed="16"/>
        <rFont val="Helvetica Neue"/>
      </rPr>
      <t>Rule</t>
    </r>
    <r>
      <rPr>
        <b val="1"/>
        <sz val="10"/>
        <color indexed="8"/>
        <rFont val="Helvetica Neue"/>
      </rPr>
      <t>Castnumber</t>
    </r>
  </si>
  <si>
    <r>
      <rPr>
        <sz val="10"/>
        <color indexed="8"/>
        <rFont val="Helvetica Neue"/>
      </rPr>
      <t>castNumber</t>
    </r>
  </si>
  <si>
    <t>Number cast</t>
  </si>
  <si>
    <t>Cast value to number.</t>
  </si>
  <si>
    <t>This element references the number cast function.</t>
  </si>
  <si>
    <r>
      <rPr>
        <b val="1"/>
        <sz val="10"/>
        <color indexed="11"/>
        <rFont val="Helvetica Neue"/>
      </rPr>
      <t>terms/</t>
    </r>
    <r>
      <rPr>
        <sz val="10"/>
        <color indexed="8"/>
        <rFont val="Helvetica Neue"/>
      </rPr>
      <t>:</t>
    </r>
    <r>
      <rPr>
        <sz val="10"/>
        <color indexed="16"/>
        <rFont val="Helvetica Neue"/>
      </rPr>
      <t>rule</t>
    </r>
    <r>
      <rPr>
        <sz val="10"/>
        <color indexed="8"/>
        <rFont val="Helvetica Neue"/>
      </rPr>
      <t>:</t>
    </r>
    <r>
      <rPr>
        <b val="1"/>
        <sz val="10"/>
        <color indexed="8"/>
        <rFont val="Helvetica Neue"/>
      </rPr>
      <t>castBoolean</t>
    </r>
  </si>
  <si>
    <t>castBoolean</t>
  </si>
  <si>
    <r>
      <rPr>
        <sz val="10"/>
        <color indexed="8"/>
        <rFont val="Helvetica Neue"/>
      </rPr>
      <t>k</t>
    </r>
    <r>
      <rPr>
        <sz val="10"/>
        <color indexed="16"/>
        <rFont val="Helvetica Neue"/>
      </rPr>
      <t>Rule</t>
    </r>
    <r>
      <rPr>
        <b val="1"/>
        <sz val="10"/>
        <color indexed="8"/>
        <rFont val="Helvetica Neue"/>
      </rPr>
      <t>Castboolean</t>
    </r>
  </si>
  <si>
    <r>
      <rPr>
        <sz val="10"/>
        <color indexed="8"/>
        <rFont val="Helvetica Neue"/>
      </rPr>
      <t>castBoolean</t>
    </r>
  </si>
  <si>
    <t>Boolean cast</t>
  </si>
  <si>
    <t>Cast value to boolean.</t>
  </si>
  <si>
    <t>This element references the boolean cast function.</t>
  </si>
  <si>
    <r>
      <rPr>
        <b val="1"/>
        <sz val="10"/>
        <color indexed="11"/>
        <rFont val="Helvetica Neue"/>
      </rPr>
      <t>terms/</t>
    </r>
    <r>
      <rPr>
        <sz val="10"/>
        <color indexed="8"/>
        <rFont val="Helvetica Neue"/>
      </rPr>
      <t>:</t>
    </r>
    <r>
      <rPr>
        <sz val="10"/>
        <color indexed="16"/>
        <rFont val="Helvetica Neue"/>
      </rPr>
      <t>rule</t>
    </r>
    <r>
      <rPr>
        <sz val="10"/>
        <color indexed="8"/>
        <rFont val="Helvetica Neue"/>
      </rPr>
      <t>:</t>
    </r>
    <r>
      <rPr>
        <b val="1"/>
        <sz val="10"/>
        <color indexed="8"/>
        <rFont val="Helvetica Neue"/>
      </rPr>
      <t>castHexadecimal</t>
    </r>
  </si>
  <si>
    <t>castHexadecimal</t>
  </si>
  <si>
    <r>
      <rPr>
        <sz val="10"/>
        <color indexed="8"/>
        <rFont val="Helvetica Neue"/>
      </rPr>
      <t>k</t>
    </r>
    <r>
      <rPr>
        <sz val="10"/>
        <color indexed="16"/>
        <rFont val="Helvetica Neue"/>
      </rPr>
      <t>Rule</t>
    </r>
    <r>
      <rPr>
        <b val="1"/>
        <sz val="10"/>
        <color indexed="8"/>
        <rFont val="Helvetica Neue"/>
      </rPr>
      <t>Casthexadecimal</t>
    </r>
  </si>
  <si>
    <r>
      <rPr>
        <sz val="10"/>
        <color indexed="8"/>
        <rFont val="Helvetica Neue"/>
      </rPr>
      <t>castHexadecimal</t>
    </r>
  </si>
  <si>
    <t>Hexadecimal cast</t>
  </si>
  <si>
    <t>Cast value to hexadecimal.</t>
  </si>
  <si>
    <t>This element references the hexadecimal cast function.</t>
  </si>
  <si>
    <t>The function will first cast the value to a string and then set it to lowercase: this is to allow correct string matching.</t>
  </si>
  <si>
    <r>
      <rPr>
        <b val="1"/>
        <sz val="10"/>
        <color indexed="11"/>
        <rFont val="Helvetica Neue"/>
      </rPr>
      <t>terms/</t>
    </r>
    <r>
      <rPr>
        <sz val="10"/>
        <color indexed="8"/>
        <rFont val="Helvetica Neue"/>
      </rPr>
      <t>:</t>
    </r>
    <r>
      <rPr>
        <sz val="10"/>
        <color indexed="16"/>
        <rFont val="Helvetica Neue"/>
      </rPr>
      <t>enum</t>
    </r>
    <r>
      <rPr>
        <sz val="10"/>
        <color indexed="8"/>
        <rFont val="Helvetica Neue"/>
      </rPr>
      <t>:</t>
    </r>
    <r>
      <rPr>
        <b val="1"/>
        <sz val="10"/>
        <color indexed="8"/>
        <rFont val="Helvetica Neue"/>
      </rPr>
      <t>validate</t>
    </r>
  </si>
  <si>
    <r>
      <rPr>
        <sz val="10"/>
        <color indexed="8"/>
        <rFont val="Helvetica Neue"/>
      </rPr>
      <t>:</t>
    </r>
    <r>
      <rPr>
        <sz val="10"/>
        <color indexed="16"/>
        <rFont val="Helvetica Neue"/>
      </rPr>
      <t>enum</t>
    </r>
    <r>
      <rPr>
        <sz val="10"/>
        <color indexed="8"/>
        <rFont val="Helvetica Neue"/>
      </rPr>
      <t>:</t>
    </r>
    <r>
      <rPr>
        <b val="1"/>
        <sz val="10"/>
        <color indexed="8"/>
        <rFont val="Helvetica Neue"/>
      </rPr>
      <t>validate</t>
    </r>
  </si>
  <si>
    <t>validate</t>
  </si>
  <si>
    <r>
      <rPr>
        <sz val="10"/>
        <color indexed="8"/>
        <rFont val="Helvetica Neue"/>
      </rPr>
      <t>k</t>
    </r>
    <r>
      <rPr>
        <sz val="10"/>
        <color indexed="16"/>
        <rFont val="Helvetica Neue"/>
      </rPr>
      <t>Enum</t>
    </r>
    <r>
      <rPr>
        <b val="1"/>
        <sz val="10"/>
        <color indexed="8"/>
        <rFont val="Helvetica Neue"/>
      </rPr>
      <t>Validate</t>
    </r>
  </si>
  <si>
    <r>
      <rPr>
        <sz val="10"/>
        <color indexed="8"/>
        <rFont val="Helvetica Neue"/>
      </rPr>
      <t>validate</t>
    </r>
  </si>
  <si>
    <t>Custom validation functons</t>
  </si>
  <si>
    <t>Custom validation function references list.</t>
  </si>
  <si>
    <t>This enumeration contains the list of custom validation function references, these are used in validation to handle cases that cannot be managed by Joi validation.</t>
  </si>
  <si>
    <t>Joi validation will assert the value structure and contents, however, other validation steps are needed to, for instance, ensure that a value is a correct object reference: this enumeration contains the list of such function references.</t>
  </si>
  <si>
    <r>
      <rPr>
        <b val="1"/>
        <sz val="10"/>
        <color indexed="11"/>
        <rFont val="Helvetica Neue"/>
      </rPr>
      <t>terms/</t>
    </r>
    <r>
      <rPr>
        <sz val="10"/>
        <color indexed="8"/>
        <rFont val="Helvetica Neue"/>
      </rPr>
      <t>:</t>
    </r>
    <r>
      <rPr>
        <sz val="10"/>
        <color indexed="16"/>
        <rFont val="Helvetica Neue"/>
      </rPr>
      <t>rule</t>
    </r>
    <r>
      <rPr>
        <sz val="10"/>
        <color indexed="8"/>
        <rFont val="Helvetica Neue"/>
      </rPr>
      <t>:</t>
    </r>
    <r>
      <rPr>
        <b val="1"/>
        <sz val="10"/>
        <color indexed="8"/>
        <rFont val="Helvetica Neue"/>
      </rPr>
      <t>customUrl</t>
    </r>
  </si>
  <si>
    <t>customUrl</t>
  </si>
  <si>
    <r>
      <rPr>
        <sz val="10"/>
        <color indexed="8"/>
        <rFont val="Helvetica Neue"/>
      </rPr>
      <t>k</t>
    </r>
    <r>
      <rPr>
        <sz val="10"/>
        <color indexed="16"/>
        <rFont val="Helvetica Neue"/>
      </rPr>
      <t>Rule</t>
    </r>
    <r>
      <rPr>
        <b val="1"/>
        <sz val="10"/>
        <color indexed="8"/>
        <rFont val="Helvetica Neue"/>
      </rPr>
      <t>Customurl</t>
    </r>
  </si>
  <si>
    <r>
      <rPr>
        <sz val="10"/>
        <color indexed="8"/>
        <rFont val="Helvetica Neue"/>
      </rPr>
      <t>customUrl</t>
    </r>
  </si>
  <si>
    <t>validation</t>
  </si>
  <si>
    <t>URL validation</t>
  </si>
  <si>
    <t>Validate internet address.</t>
  </si>
  <si>
    <t>This element references the function that will validate URLs.</t>
  </si>
  <si>
    <t>The function will add the &lt;code&gt;uri&lt;/code&gt; Joi validator.</t>
  </si>
  <si>
    <r>
      <rPr>
        <b val="1"/>
        <sz val="10"/>
        <color indexed="11"/>
        <rFont val="Helvetica Neue"/>
      </rPr>
      <t>terms/</t>
    </r>
    <r>
      <rPr>
        <sz val="10"/>
        <color indexed="8"/>
        <rFont val="Helvetica Neue"/>
      </rPr>
      <t>:</t>
    </r>
    <r>
      <rPr>
        <sz val="10"/>
        <color indexed="16"/>
        <rFont val="Helvetica Neue"/>
      </rPr>
      <t>rule</t>
    </r>
    <r>
      <rPr>
        <sz val="10"/>
        <color indexed="8"/>
        <rFont val="Helvetica Neue"/>
      </rPr>
      <t>:</t>
    </r>
    <r>
      <rPr>
        <b val="1"/>
        <sz val="10"/>
        <color indexed="8"/>
        <rFont val="Helvetica Neue"/>
      </rPr>
      <t>customHex</t>
    </r>
  </si>
  <si>
    <t>customHex</t>
  </si>
  <si>
    <r>
      <rPr>
        <sz val="10"/>
        <color indexed="8"/>
        <rFont val="Helvetica Neue"/>
      </rPr>
      <t>k</t>
    </r>
    <r>
      <rPr>
        <sz val="10"/>
        <color indexed="16"/>
        <rFont val="Helvetica Neue"/>
      </rPr>
      <t>Rule</t>
    </r>
    <r>
      <rPr>
        <b val="1"/>
        <sz val="10"/>
        <color indexed="8"/>
        <rFont val="Helvetica Neue"/>
      </rPr>
      <t>Customhex</t>
    </r>
  </si>
  <si>
    <r>
      <rPr>
        <sz val="10"/>
        <color indexed="8"/>
        <rFont val="Helvetica Neue"/>
      </rPr>
      <t>customHex</t>
    </r>
  </si>
  <si>
    <t>Hexadecimal validation</t>
  </si>
  <si>
    <t>Validate hexadecimal string.</t>
  </si>
  <si>
    <t>This element references the function that will validate hexadecimal strings.</t>
  </si>
  <si>
    <t>The function will add the &lt;code&gt;hex&lt;/code&gt; Joi validator.</t>
  </si>
  <si>
    <r>
      <rPr>
        <b val="1"/>
        <sz val="10"/>
        <color indexed="11"/>
        <rFont val="Helvetica Neue"/>
      </rPr>
      <t>terms/</t>
    </r>
    <r>
      <rPr>
        <sz val="10"/>
        <color indexed="8"/>
        <rFont val="Helvetica Neue"/>
      </rPr>
      <t>:</t>
    </r>
    <r>
      <rPr>
        <sz val="10"/>
        <color indexed="16"/>
        <rFont val="Helvetica Neue"/>
      </rPr>
      <t>rule</t>
    </r>
    <r>
      <rPr>
        <sz val="10"/>
        <color indexed="8"/>
        <rFont val="Helvetica Neue"/>
      </rPr>
      <t>:</t>
    </r>
    <r>
      <rPr>
        <b val="1"/>
        <sz val="10"/>
        <color indexed="8"/>
        <rFont val="Helvetica Neue"/>
      </rPr>
      <t>customInt</t>
    </r>
  </si>
  <si>
    <t>customInt</t>
  </si>
  <si>
    <r>
      <rPr>
        <sz val="10"/>
        <color indexed="8"/>
        <rFont val="Helvetica Neue"/>
      </rPr>
      <t>k</t>
    </r>
    <r>
      <rPr>
        <sz val="10"/>
        <color indexed="16"/>
        <rFont val="Helvetica Neue"/>
      </rPr>
      <t>Rule</t>
    </r>
    <r>
      <rPr>
        <b val="1"/>
        <sz val="10"/>
        <color indexed="8"/>
        <rFont val="Helvetica Neue"/>
      </rPr>
      <t>Customint</t>
    </r>
  </si>
  <si>
    <r>
      <rPr>
        <sz val="10"/>
        <color indexed="8"/>
        <rFont val="Helvetica Neue"/>
      </rPr>
      <t>customInt</t>
    </r>
  </si>
  <si>
    <t>Integer validation</t>
  </si>
  <si>
    <t>Validate integer number.</t>
  </si>
  <si>
    <t>This element references the function that will validate integers.</t>
  </si>
  <si>
    <t>The function will add the &lt;code&gt;integer&lt;/code&gt; Joi validator.</t>
  </si>
  <si>
    <r>
      <rPr>
        <b val="1"/>
        <sz val="10"/>
        <color indexed="11"/>
        <rFont val="Helvetica Neue"/>
      </rPr>
      <t>terms/</t>
    </r>
    <r>
      <rPr>
        <sz val="10"/>
        <color indexed="8"/>
        <rFont val="Helvetica Neue"/>
      </rPr>
      <t>:</t>
    </r>
    <r>
      <rPr>
        <sz val="10"/>
        <color indexed="16"/>
        <rFont val="Helvetica Neue"/>
      </rPr>
      <t>rule</t>
    </r>
    <r>
      <rPr>
        <sz val="10"/>
        <color indexed="8"/>
        <rFont val="Helvetica Neue"/>
      </rPr>
      <t>:</t>
    </r>
    <r>
      <rPr>
        <b val="1"/>
        <sz val="10"/>
        <color indexed="8"/>
        <rFont val="Helvetica Neue"/>
      </rPr>
      <t>customEmail</t>
    </r>
  </si>
  <si>
    <t>customEmail</t>
  </si>
  <si>
    <r>
      <rPr>
        <sz val="10"/>
        <color indexed="8"/>
        <rFont val="Helvetica Neue"/>
      </rPr>
      <t>k</t>
    </r>
    <r>
      <rPr>
        <sz val="10"/>
        <color indexed="16"/>
        <rFont val="Helvetica Neue"/>
      </rPr>
      <t>Rule</t>
    </r>
    <r>
      <rPr>
        <b val="1"/>
        <sz val="10"/>
        <color indexed="8"/>
        <rFont val="Helvetica Neue"/>
      </rPr>
      <t>Customemail</t>
    </r>
  </si>
  <si>
    <r>
      <rPr>
        <sz val="10"/>
        <color indexed="8"/>
        <rFont val="Helvetica Neue"/>
      </rPr>
      <t>customEmail</t>
    </r>
  </si>
  <si>
    <t>E-mail validation</t>
  </si>
  <si>
    <t>Validate e-mail address.</t>
  </si>
  <si>
    <t>This element references the function that will validate e-mail addresses.</t>
  </si>
  <si>
    <t>The function will add the &lt;code&gt;email&lt;/code&gt; Joi validator.</t>
  </si>
  <si>
    <r>
      <rPr>
        <b val="1"/>
        <sz val="10"/>
        <color indexed="11"/>
        <rFont val="Helvetica Neue"/>
      </rPr>
      <t>terms/</t>
    </r>
    <r>
      <rPr>
        <sz val="10"/>
        <color indexed="8"/>
        <rFont val="Helvetica Neue"/>
      </rPr>
      <t>:</t>
    </r>
    <r>
      <rPr>
        <sz val="10"/>
        <color indexed="16"/>
        <rFont val="Helvetica Neue"/>
      </rPr>
      <t>rule</t>
    </r>
    <r>
      <rPr>
        <sz val="10"/>
        <color indexed="8"/>
        <rFont val="Helvetica Neue"/>
      </rPr>
      <t>:</t>
    </r>
    <r>
      <rPr>
        <b val="1"/>
        <sz val="10"/>
        <color indexed="8"/>
        <rFont val="Helvetica Neue"/>
      </rPr>
      <t>customRange</t>
    </r>
  </si>
  <si>
    <t>customRange</t>
  </si>
  <si>
    <r>
      <rPr>
        <sz val="10"/>
        <color indexed="8"/>
        <rFont val="Helvetica Neue"/>
      </rPr>
      <t>k</t>
    </r>
    <r>
      <rPr>
        <sz val="10"/>
        <color indexed="16"/>
        <rFont val="Helvetica Neue"/>
      </rPr>
      <t>Rule</t>
    </r>
    <r>
      <rPr>
        <b val="1"/>
        <sz val="10"/>
        <color indexed="8"/>
        <rFont val="Helvetica Neue"/>
      </rPr>
      <t>Customrange</t>
    </r>
  </si>
  <si>
    <r>
      <rPr>
        <sz val="10"/>
        <color indexed="8"/>
        <rFont val="Helvetica Neue"/>
      </rPr>
      <t>customRange</t>
    </r>
  </si>
  <si>
    <t>Range validation</t>
  </si>
  <si>
    <t>Validate range ranges.</t>
  </si>
  <si>
    <t>This element references the function that will validate range range fields dates.</t>
  </si>
  <si>
    <t>The function will add the four element data types to the Joi array validator.</t>
  </si>
  <si>
    <r>
      <rPr>
        <b val="1"/>
        <sz val="10"/>
        <color indexed="11"/>
        <rFont val="Helvetica Neue"/>
      </rPr>
      <t>terms/</t>
    </r>
    <r>
      <rPr>
        <sz val="10"/>
        <color indexed="8"/>
        <rFont val="Helvetica Neue"/>
      </rPr>
      <t>:</t>
    </r>
    <r>
      <rPr>
        <sz val="10"/>
        <color indexed="16"/>
        <rFont val="Helvetica Neue"/>
      </rPr>
      <t>rule</t>
    </r>
    <r>
      <rPr>
        <sz val="10"/>
        <color indexed="8"/>
        <rFont val="Helvetica Neue"/>
      </rPr>
      <t>:</t>
    </r>
    <r>
      <rPr>
        <b val="1"/>
        <sz val="10"/>
        <color indexed="8"/>
        <rFont val="Helvetica Neue"/>
      </rPr>
      <t>customSizeRange</t>
    </r>
  </si>
  <si>
    <t>customSizeRange</t>
  </si>
  <si>
    <r>
      <rPr>
        <sz val="10"/>
        <color indexed="8"/>
        <rFont val="Helvetica Neue"/>
      </rPr>
      <t>k</t>
    </r>
    <r>
      <rPr>
        <sz val="10"/>
        <color indexed="16"/>
        <rFont val="Helvetica Neue"/>
      </rPr>
      <t>Rule</t>
    </r>
    <r>
      <rPr>
        <b val="1"/>
        <sz val="10"/>
        <color indexed="8"/>
        <rFont val="Helvetica Neue"/>
      </rPr>
      <t>Customsizerange</t>
    </r>
  </si>
  <si>
    <r>
      <rPr>
        <sz val="10"/>
        <color indexed="8"/>
        <rFont val="Helvetica Neue"/>
      </rPr>
      <t>customSizeRange</t>
    </r>
  </si>
  <si>
    <t>Size validation</t>
  </si>
  <si>
    <t>Validate size ranges.</t>
  </si>
  <si>
    <t>This element references the function that will validate size range fields.</t>
  </si>
  <si>
    <r>
      <rPr>
        <b val="1"/>
        <sz val="10"/>
        <color indexed="11"/>
        <rFont val="Helvetica Neue"/>
      </rPr>
      <t>terms/</t>
    </r>
    <r>
      <rPr>
        <sz val="10"/>
        <color indexed="8"/>
        <rFont val="Helvetica Neue"/>
      </rPr>
      <t>:</t>
    </r>
    <r>
      <rPr>
        <sz val="10"/>
        <color indexed="16"/>
        <rFont val="Helvetica Neue"/>
      </rPr>
      <t>rule</t>
    </r>
    <r>
      <rPr>
        <sz val="10"/>
        <color indexed="8"/>
        <rFont val="Helvetica Neue"/>
      </rPr>
      <t>:</t>
    </r>
    <r>
      <rPr>
        <b val="1"/>
        <sz val="10"/>
        <color indexed="8"/>
        <rFont val="Helvetica Neue"/>
      </rPr>
      <t>customGeoJSON</t>
    </r>
  </si>
  <si>
    <t>customGeoJSON</t>
  </si>
  <si>
    <r>
      <rPr>
        <sz val="10"/>
        <color indexed="8"/>
        <rFont val="Helvetica Neue"/>
      </rPr>
      <t>k</t>
    </r>
    <r>
      <rPr>
        <sz val="10"/>
        <color indexed="16"/>
        <rFont val="Helvetica Neue"/>
      </rPr>
      <t>Rule</t>
    </r>
    <r>
      <rPr>
        <b val="1"/>
        <sz val="10"/>
        <color indexed="8"/>
        <rFont val="Helvetica Neue"/>
      </rPr>
      <t>Customgeojson</t>
    </r>
  </si>
  <si>
    <r>
      <rPr>
        <sz val="10"/>
        <color indexed="8"/>
        <rFont val="Helvetica Neue"/>
      </rPr>
      <t>customGeoJSON</t>
    </r>
  </si>
  <si>
    <t>GeoJSON validation</t>
  </si>
  <si>
    <t>Validate GeoJSON structures.</t>
  </si>
  <si>
    <t>This element references the function that will validate GeoJSON structures.</t>
  </si>
  <si>
    <r>
      <rPr>
        <b val="1"/>
        <sz val="10"/>
        <color indexed="11"/>
        <rFont val="Helvetica Neue"/>
      </rPr>
      <t>terms/</t>
    </r>
    <r>
      <rPr>
        <sz val="10"/>
        <color indexed="8"/>
        <rFont val="Helvetica Neue"/>
      </rPr>
      <t>:</t>
    </r>
    <r>
      <rPr>
        <sz val="10"/>
        <color indexed="16"/>
        <rFont val="Helvetica Neue"/>
      </rPr>
      <t>rule</t>
    </r>
    <r>
      <rPr>
        <sz val="10"/>
        <color indexed="8"/>
        <rFont val="Helvetica Neue"/>
      </rPr>
      <t>:</t>
    </r>
    <r>
      <rPr>
        <b val="1"/>
        <sz val="10"/>
        <color indexed="8"/>
        <rFont val="Helvetica Neue"/>
      </rPr>
      <t>customDate</t>
    </r>
  </si>
  <si>
    <t>customDate</t>
  </si>
  <si>
    <r>
      <rPr>
        <sz val="10"/>
        <color indexed="8"/>
        <rFont val="Helvetica Neue"/>
      </rPr>
      <t>k</t>
    </r>
    <r>
      <rPr>
        <sz val="10"/>
        <color indexed="16"/>
        <rFont val="Helvetica Neue"/>
      </rPr>
      <t>Rule</t>
    </r>
    <r>
      <rPr>
        <b val="1"/>
        <sz val="10"/>
        <color indexed="8"/>
        <rFont val="Helvetica Neue"/>
      </rPr>
      <t>Customdate</t>
    </r>
  </si>
  <si>
    <r>
      <rPr>
        <sz val="10"/>
        <color indexed="8"/>
        <rFont val="Helvetica Neue"/>
      </rPr>
      <t>customDate</t>
    </r>
  </si>
  <si>
    <t>Date validation</t>
  </si>
  <si>
    <t>Validate string dates.</t>
  </si>
  <si>
    <t>This element references the function that will validate string dates.</t>
  </si>
  <si>
    <r>
      <rPr>
        <b val="1"/>
        <sz val="10"/>
        <color indexed="11"/>
        <rFont val="Helvetica Neue"/>
      </rPr>
      <t>terms/</t>
    </r>
    <r>
      <rPr>
        <sz val="10"/>
        <color indexed="8"/>
        <rFont val="Helvetica Neue"/>
      </rPr>
      <t>:</t>
    </r>
    <r>
      <rPr>
        <sz val="10"/>
        <color indexed="16"/>
        <rFont val="Helvetica Neue"/>
      </rPr>
      <t>rule</t>
    </r>
    <r>
      <rPr>
        <sz val="10"/>
        <color indexed="8"/>
        <rFont val="Helvetica Neue"/>
      </rPr>
      <t>:</t>
    </r>
    <r>
      <rPr>
        <b val="1"/>
        <sz val="10"/>
        <color indexed="8"/>
        <rFont val="Helvetica Neue"/>
      </rPr>
      <t>customTimeStamp</t>
    </r>
  </si>
  <si>
    <t>customTimeStamp</t>
  </si>
  <si>
    <r>
      <rPr>
        <sz val="10"/>
        <color indexed="8"/>
        <rFont val="Helvetica Neue"/>
      </rPr>
      <t>k</t>
    </r>
    <r>
      <rPr>
        <sz val="10"/>
        <color indexed="16"/>
        <rFont val="Helvetica Neue"/>
      </rPr>
      <t>Rule</t>
    </r>
    <r>
      <rPr>
        <b val="1"/>
        <sz val="10"/>
        <color indexed="8"/>
        <rFont val="Helvetica Neue"/>
      </rPr>
      <t>Customtimestamp</t>
    </r>
  </si>
  <si>
    <r>
      <rPr>
        <sz val="10"/>
        <color indexed="8"/>
        <rFont val="Helvetica Neue"/>
      </rPr>
      <t>customTimeStamp</t>
    </r>
  </si>
  <si>
    <t>Timestamp validation</t>
  </si>
  <si>
    <t>Validate time stamps.</t>
  </si>
  <si>
    <t>This element references the function that will validate time stamps.</t>
  </si>
  <si>
    <t>The function will add the &lt;code&gt;timestamp&lt;/code&gt; Joi validator.</t>
  </si>
  <si>
    <r>
      <rPr>
        <b val="1"/>
        <sz val="10"/>
        <color indexed="11"/>
        <rFont val="Helvetica Neue"/>
      </rPr>
      <t>terms/</t>
    </r>
    <r>
      <rPr>
        <sz val="10"/>
        <color indexed="8"/>
        <rFont val="Helvetica Neue"/>
      </rPr>
      <t>:</t>
    </r>
    <r>
      <rPr>
        <sz val="10"/>
        <color indexed="16"/>
        <rFont val="Helvetica Neue"/>
      </rPr>
      <t>rule</t>
    </r>
    <r>
      <rPr>
        <sz val="10"/>
        <color indexed="8"/>
        <rFont val="Helvetica Neue"/>
      </rPr>
      <t>:</t>
    </r>
    <r>
      <rPr>
        <b val="1"/>
        <sz val="10"/>
        <color indexed="8"/>
        <rFont val="Helvetica Neue"/>
      </rPr>
      <t>customIdReference</t>
    </r>
  </si>
  <si>
    <t>customIdReference</t>
  </si>
  <si>
    <r>
      <rPr>
        <sz val="10"/>
        <color indexed="8"/>
        <rFont val="Helvetica Neue"/>
      </rPr>
      <t>k</t>
    </r>
    <r>
      <rPr>
        <sz val="10"/>
        <color indexed="16"/>
        <rFont val="Helvetica Neue"/>
      </rPr>
      <t>Rule</t>
    </r>
    <r>
      <rPr>
        <b val="1"/>
        <sz val="10"/>
        <color indexed="8"/>
        <rFont val="Helvetica Neue"/>
      </rPr>
      <t>Customidreference</t>
    </r>
  </si>
  <si>
    <r>
      <rPr>
        <sz val="10"/>
        <color indexed="8"/>
        <rFont val="Helvetica Neue"/>
      </rPr>
      <t>customIdReference</t>
    </r>
  </si>
  <si>
    <t>Id reference validation</t>
  </si>
  <si>
    <t>Validate database object reference.</t>
  </si>
  <si>
    <t>This element references the function that will validate object references in the form of an object &lt;code&gt;_id&lt;/code&gt;.</t>
  </si>
  <si>
    <r>
      <rPr>
        <b val="1"/>
        <sz val="10"/>
        <color indexed="11"/>
        <rFont val="Helvetica Neue"/>
      </rPr>
      <t>terms/</t>
    </r>
    <r>
      <rPr>
        <sz val="10"/>
        <color indexed="8"/>
        <rFont val="Helvetica Neue"/>
      </rPr>
      <t>:</t>
    </r>
    <r>
      <rPr>
        <sz val="10"/>
        <color indexed="16"/>
        <rFont val="Helvetica Neue"/>
      </rPr>
      <t>rule</t>
    </r>
    <r>
      <rPr>
        <sz val="10"/>
        <color indexed="8"/>
        <rFont val="Helvetica Neue"/>
      </rPr>
      <t>:</t>
    </r>
    <r>
      <rPr>
        <b val="1"/>
        <sz val="10"/>
        <color indexed="8"/>
        <rFont val="Helvetica Neue"/>
      </rPr>
      <t>customKeyReference</t>
    </r>
  </si>
  <si>
    <t>customKeyReference</t>
  </si>
  <si>
    <r>
      <rPr>
        <sz val="10"/>
        <color indexed="8"/>
        <rFont val="Helvetica Neue"/>
      </rPr>
      <t>k</t>
    </r>
    <r>
      <rPr>
        <sz val="10"/>
        <color indexed="16"/>
        <rFont val="Helvetica Neue"/>
      </rPr>
      <t>Rule</t>
    </r>
    <r>
      <rPr>
        <b val="1"/>
        <sz val="10"/>
        <color indexed="8"/>
        <rFont val="Helvetica Neue"/>
      </rPr>
      <t>Customkeyreference</t>
    </r>
  </si>
  <si>
    <r>
      <rPr>
        <sz val="10"/>
        <color indexed="8"/>
        <rFont val="Helvetica Neue"/>
      </rPr>
      <t>customKeyReference</t>
    </r>
  </si>
  <si>
    <t>Key reference validation</t>
  </si>
  <si>
    <t>Validate collection document reference.</t>
  </si>
  <si>
    <t>This element references the function that will validate object references in the form of an object &lt;code&gt;_key&lt;/code&gt; in a specific collection.</t>
  </si>
  <si>
    <r>
      <rPr>
        <b val="1"/>
        <sz val="10"/>
        <color indexed="11"/>
        <rFont val="Helvetica Neue"/>
      </rPr>
      <t>terms/</t>
    </r>
    <r>
      <rPr>
        <sz val="10"/>
        <color indexed="8"/>
        <rFont val="Helvetica Neue"/>
      </rPr>
      <t>:</t>
    </r>
    <r>
      <rPr>
        <sz val="10"/>
        <color indexed="16"/>
        <rFont val="Helvetica Neue"/>
      </rPr>
      <t>rule</t>
    </r>
    <r>
      <rPr>
        <sz val="10"/>
        <color indexed="8"/>
        <rFont val="Helvetica Neue"/>
      </rPr>
      <t>:</t>
    </r>
    <r>
      <rPr>
        <b val="1"/>
        <sz val="10"/>
        <color indexed="8"/>
        <rFont val="Helvetica Neue"/>
      </rPr>
      <t>customGidReference</t>
    </r>
  </si>
  <si>
    <t>customGidReference</t>
  </si>
  <si>
    <r>
      <rPr>
        <sz val="10"/>
        <color indexed="8"/>
        <rFont val="Helvetica Neue"/>
      </rPr>
      <t>k</t>
    </r>
    <r>
      <rPr>
        <sz val="10"/>
        <color indexed="16"/>
        <rFont val="Helvetica Neue"/>
      </rPr>
      <t>Rule</t>
    </r>
    <r>
      <rPr>
        <b val="1"/>
        <sz val="10"/>
        <color indexed="8"/>
        <rFont val="Helvetica Neue"/>
      </rPr>
      <t>Customgidreference</t>
    </r>
  </si>
  <si>
    <r>
      <rPr>
        <sz val="10"/>
        <color indexed="8"/>
        <rFont val="Helvetica Neue"/>
      </rPr>
      <t>customGidReference</t>
    </r>
  </si>
  <si>
    <t>GID reference validation</t>
  </si>
  <si>
    <t>Validate global identifier document reference.</t>
  </si>
  <si>
    <t>This element references the function that will validate object references in the form of an object &lt;code&gt;gid&lt;/code&gt; in a specific collection.</t>
  </si>
  <si>
    <r>
      <rPr>
        <b val="1"/>
        <sz val="10"/>
        <color indexed="11"/>
        <rFont val="Helvetica Neue"/>
      </rPr>
      <t>terms/</t>
    </r>
    <r>
      <rPr>
        <sz val="10"/>
        <color indexed="8"/>
        <rFont val="Helvetica Neue"/>
      </rPr>
      <t>:</t>
    </r>
    <r>
      <rPr>
        <sz val="10"/>
        <color indexed="16"/>
        <rFont val="Helvetica Neue"/>
      </rPr>
      <t>rule</t>
    </r>
    <r>
      <rPr>
        <sz val="10"/>
        <color indexed="8"/>
        <rFont val="Helvetica Neue"/>
      </rPr>
      <t>:</t>
    </r>
    <r>
      <rPr>
        <b val="1"/>
        <sz val="10"/>
        <color indexed="8"/>
        <rFont val="Helvetica Neue"/>
      </rPr>
      <t>customInstance</t>
    </r>
  </si>
  <si>
    <t>customInstance</t>
  </si>
  <si>
    <r>
      <rPr>
        <sz val="10"/>
        <color indexed="8"/>
        <rFont val="Helvetica Neue"/>
      </rPr>
      <t>k</t>
    </r>
    <r>
      <rPr>
        <sz val="10"/>
        <color indexed="16"/>
        <rFont val="Helvetica Neue"/>
      </rPr>
      <t>Rule</t>
    </r>
    <r>
      <rPr>
        <b val="1"/>
        <sz val="10"/>
        <color indexed="8"/>
        <rFont val="Helvetica Neue"/>
      </rPr>
      <t>Custominstance</t>
    </r>
  </si>
  <si>
    <r>
      <rPr>
        <sz val="10"/>
        <color indexed="8"/>
        <rFont val="Helvetica Neue"/>
      </rPr>
      <t>customInstance</t>
    </r>
  </si>
  <si>
    <t>Instance reference validation</t>
  </si>
  <si>
    <t>Validate instance reference.</t>
  </si>
  <si>
    <t>This element references the function that will validate instance references in the form of a term &lt;code&gt;_key&lt;/code&gt;: it will check if the provided key in the provided collection is an instance of the provided instance.</t>
  </si>
  <si>
    <r>
      <rPr>
        <b val="1"/>
        <sz val="10"/>
        <color indexed="11"/>
        <rFont val="Helvetica Neue"/>
      </rPr>
      <t>terms/</t>
    </r>
    <r>
      <rPr>
        <b val="1"/>
        <sz val="10"/>
        <color indexed="16"/>
        <rFont val="Helvetica Neue"/>
      </rPr>
      <t>STD</t>
    </r>
  </si>
  <si>
    <r>
      <rPr>
        <b val="1"/>
        <sz val="10"/>
        <color indexed="16"/>
        <rFont val="Helvetica Neue"/>
      </rPr>
      <t>STD</t>
    </r>
  </si>
  <si>
    <t>STD</t>
  </si>
  <si>
    <r>
      <rPr>
        <sz val="10"/>
        <color indexed="8"/>
        <rFont val="Helvetica Neue"/>
      </rPr>
      <t>k</t>
    </r>
    <r>
      <rPr>
        <b val="1"/>
        <sz val="10"/>
        <color indexed="16"/>
        <rFont val="Helvetica Neue"/>
      </rPr>
      <t>Std</t>
    </r>
  </si>
  <si>
    <r>
      <rPr>
        <sz val="10"/>
        <color indexed="8"/>
        <rFont val="Helvetica Neue"/>
      </rPr>
      <t>STD</t>
    </r>
  </si>
  <si>
    <t>Standards</t>
  </si>
  <si>
    <t>Generic standard components.</t>
  </si>
  <si>
    <t>This &lt;em&gt;namespace&lt;/em&gt; is used for &lt;em&gt;descriptors&lt;/em&gt; and &lt;em&gt;terms&lt;/em&gt; that &lt;em&gt;do not have a specific authority&lt;/em&gt;, or that &lt;em&gt;aggregate&lt;/em&gt; elements &lt;em&gt;from different standards&lt;/em&gt;.</t>
  </si>
  <si>
    <r>
      <rPr>
        <b val="1"/>
        <sz val="10"/>
        <color indexed="11"/>
        <rFont val="Helvetica Neue"/>
      </rPr>
      <t>terms/</t>
    </r>
    <r>
      <rPr>
        <b val="1"/>
        <sz val="10"/>
        <color indexed="16"/>
        <rFont val="Helvetica Neue"/>
      </rPr>
      <t>STD:</t>
    </r>
    <r>
      <rPr>
        <b val="1"/>
        <sz val="10"/>
        <color indexed="8"/>
        <rFont val="Helvetica Neue"/>
      </rPr>
      <t>geo</t>
    </r>
  </si>
  <si>
    <r>
      <rPr>
        <b val="1"/>
        <sz val="10"/>
        <color indexed="16"/>
        <rFont val="Helvetica Neue"/>
      </rPr>
      <t>STD</t>
    </r>
    <r>
      <rPr>
        <b val="1"/>
        <sz val="10"/>
        <color indexed="16"/>
        <rFont val="Helvetica Neue"/>
      </rPr>
      <t>:</t>
    </r>
    <r>
      <rPr>
        <b val="1"/>
        <sz val="10"/>
        <color indexed="8"/>
        <rFont val="Helvetica Neue"/>
      </rPr>
      <t>geo</t>
    </r>
  </si>
  <si>
    <r>
      <rPr>
        <b val="1"/>
        <sz val="10"/>
        <color indexed="14"/>
        <rFont val="Helvetica Neue"/>
      </rPr>
      <t>terms</t>
    </r>
    <r>
      <rPr>
        <b val="1"/>
        <sz val="10"/>
        <color indexed="14"/>
        <rFont val="Helvetica Neue"/>
      </rPr>
      <t>/</t>
    </r>
    <r>
      <rPr>
        <b val="1"/>
        <sz val="10"/>
        <color indexed="16"/>
        <rFont val="Helvetica Neue"/>
      </rPr>
      <t>STD</t>
    </r>
  </si>
  <si>
    <r>
      <rPr>
        <sz val="10"/>
        <color indexed="8"/>
        <rFont val="Helvetica Neue"/>
      </rPr>
      <t>k</t>
    </r>
    <r>
      <rPr>
        <b val="1"/>
        <sz val="10"/>
        <color indexed="16"/>
        <rFont val="Helvetica Neue"/>
      </rPr>
      <t>Std</t>
    </r>
    <r>
      <rPr>
        <b val="1"/>
        <sz val="10"/>
        <color indexed="8"/>
        <rFont val="Helvetica Neue"/>
      </rPr>
      <t>Geo</t>
    </r>
  </si>
  <si>
    <t>Geographic standards</t>
  </si>
  <si>
    <t>Generic geographic standards.</t>
  </si>
  <si>
    <r>
      <rPr>
        <b val="1"/>
        <sz val="10"/>
        <color indexed="11"/>
        <rFont val="Helvetica Neue"/>
      </rPr>
      <t>terms/</t>
    </r>
    <r>
      <rPr>
        <b val="1"/>
        <sz val="10"/>
        <color indexed="16"/>
        <rFont val="Helvetica Neue"/>
      </rPr>
      <t>STD:</t>
    </r>
    <r>
      <rPr>
        <b val="1"/>
        <sz val="10"/>
        <color indexed="8"/>
        <rFont val="Helvetica Neue"/>
      </rPr>
      <t>nom</t>
    </r>
  </si>
  <si>
    <r>
      <rPr>
        <b val="1"/>
        <sz val="10"/>
        <color indexed="16"/>
        <rFont val="Helvetica Neue"/>
      </rPr>
      <t>STD</t>
    </r>
    <r>
      <rPr>
        <b val="1"/>
        <sz val="10"/>
        <color indexed="16"/>
        <rFont val="Helvetica Neue"/>
      </rPr>
      <t>:</t>
    </r>
    <r>
      <rPr>
        <b val="1"/>
        <sz val="10"/>
        <color indexed="8"/>
        <rFont val="Helvetica Neue"/>
      </rPr>
      <t>nom</t>
    </r>
  </si>
  <si>
    <t>nom</t>
  </si>
  <si>
    <r>
      <rPr>
        <sz val="10"/>
        <color indexed="8"/>
        <rFont val="Helvetica Neue"/>
      </rPr>
      <t>k</t>
    </r>
    <r>
      <rPr>
        <b val="1"/>
        <sz val="10"/>
        <color indexed="16"/>
        <rFont val="Helvetica Neue"/>
      </rPr>
      <t>Std</t>
    </r>
    <r>
      <rPr>
        <b val="1"/>
        <sz val="10"/>
        <color indexed="8"/>
        <rFont val="Helvetica Neue"/>
      </rPr>
      <t>Nom</t>
    </r>
  </si>
  <si>
    <r>
      <rPr>
        <sz val="10"/>
        <color indexed="8"/>
        <rFont val="Helvetica Neue"/>
      </rPr>
      <t>nom</t>
    </r>
  </si>
  <si>
    <t>nomenclature</t>
  </si>
  <si>
    <t>Nomenclature</t>
  </si>
  <si>
    <t>Generic names, codes and categories.</t>
  </si>
  <si>
    <r>
      <rPr>
        <b val="1"/>
        <sz val="10"/>
        <color indexed="11"/>
        <rFont val="Helvetica Neue"/>
      </rPr>
      <t>terms/</t>
    </r>
    <r>
      <rPr>
        <b val="1"/>
        <sz val="10"/>
        <color indexed="16"/>
        <rFont val="Helvetica Neue"/>
      </rPr>
      <t>STD:</t>
    </r>
    <r>
      <rPr>
        <b val="1"/>
        <sz val="10"/>
        <color indexed="8"/>
        <rFont val="Helvetica Neue"/>
      </rPr>
      <t>nam</t>
    </r>
  </si>
  <si>
    <r>
      <rPr>
        <b val="1"/>
        <sz val="10"/>
        <color indexed="16"/>
        <rFont val="Helvetica Neue"/>
      </rPr>
      <t>STD</t>
    </r>
    <r>
      <rPr>
        <b val="1"/>
        <sz val="10"/>
        <color indexed="16"/>
        <rFont val="Helvetica Neue"/>
      </rPr>
      <t>:</t>
    </r>
    <r>
      <rPr>
        <b val="1"/>
        <sz val="10"/>
        <color indexed="8"/>
        <rFont val="Helvetica Neue"/>
      </rPr>
      <t>nam</t>
    </r>
  </si>
  <si>
    <t>nam</t>
  </si>
  <si>
    <r>
      <rPr>
        <sz val="10"/>
        <color indexed="8"/>
        <rFont val="Helvetica Neue"/>
      </rPr>
      <t>k</t>
    </r>
    <r>
      <rPr>
        <b val="1"/>
        <sz val="10"/>
        <color indexed="16"/>
        <rFont val="Helvetica Neue"/>
      </rPr>
      <t>Std</t>
    </r>
    <r>
      <rPr>
        <b val="1"/>
        <sz val="10"/>
        <color indexed="8"/>
        <rFont val="Helvetica Neue"/>
      </rPr>
      <t>Nam</t>
    </r>
  </si>
  <si>
    <r>
      <rPr>
        <sz val="10"/>
        <color indexed="8"/>
        <rFont val="Helvetica Neue"/>
      </rPr>
      <t>nam</t>
    </r>
  </si>
  <si>
    <t>names</t>
  </si>
  <si>
    <t>Naming conventions</t>
  </si>
  <si>
    <t>Generic naming conventions.</t>
  </si>
  <si>
    <r>
      <rPr>
        <b val="1"/>
        <sz val="10"/>
        <color indexed="11"/>
        <rFont val="Helvetica Neue"/>
      </rPr>
      <t>terms/</t>
    </r>
    <r>
      <rPr>
        <b val="1"/>
        <sz val="10"/>
        <color indexed="16"/>
        <rFont val="Helvetica Neue"/>
      </rPr>
      <t>STD:</t>
    </r>
    <r>
      <rPr>
        <b val="1"/>
        <sz val="10"/>
        <color indexed="8"/>
        <rFont val="Helvetica Neue"/>
      </rPr>
      <t>avail</t>
    </r>
  </si>
  <si>
    <r>
      <rPr>
        <b val="1"/>
        <sz val="10"/>
        <color indexed="16"/>
        <rFont val="Helvetica Neue"/>
      </rPr>
      <t>STD</t>
    </r>
    <r>
      <rPr>
        <b val="1"/>
        <sz val="10"/>
        <color indexed="16"/>
        <rFont val="Helvetica Neue"/>
      </rPr>
      <t>:</t>
    </r>
    <r>
      <rPr>
        <b val="1"/>
        <sz val="10"/>
        <color indexed="8"/>
        <rFont val="Helvetica Neue"/>
      </rPr>
      <t>avail</t>
    </r>
  </si>
  <si>
    <t>avail</t>
  </si>
  <si>
    <r>
      <rPr>
        <sz val="10"/>
        <color indexed="8"/>
        <rFont val="Helvetica Neue"/>
      </rPr>
      <t>k</t>
    </r>
    <r>
      <rPr>
        <b val="1"/>
        <sz val="10"/>
        <color indexed="16"/>
        <rFont val="Helvetica Neue"/>
      </rPr>
      <t>Std</t>
    </r>
    <r>
      <rPr>
        <b val="1"/>
        <sz val="10"/>
        <color indexed="8"/>
        <rFont val="Helvetica Neue"/>
      </rPr>
      <t>Avail</t>
    </r>
  </si>
  <si>
    <r>
      <rPr>
        <sz val="10"/>
        <color indexed="8"/>
        <rFont val="Helvetica Neue"/>
      </rPr>
      <t>avail</t>
    </r>
  </si>
  <si>
    <t>availability</t>
  </si>
  <si>
    <t>Availability</t>
  </si>
  <si>
    <t>Generic availability categories.</t>
  </si>
  <si>
    <r>
      <rPr>
        <b val="1"/>
        <sz val="10"/>
        <color indexed="11"/>
        <rFont val="Helvetica Neue"/>
      </rPr>
      <t>terms/</t>
    </r>
    <r>
      <rPr>
        <b val="1"/>
        <sz val="10"/>
        <color indexed="16"/>
        <rFont val="Helvetica Neue"/>
      </rPr>
      <t>STD:</t>
    </r>
    <r>
      <rPr>
        <b val="1"/>
        <sz val="10"/>
        <color indexed="8"/>
        <rFont val="Helvetica Neue"/>
      </rPr>
      <t>avail</t>
    </r>
    <r>
      <rPr>
        <b val="1"/>
        <sz val="10"/>
        <color indexed="16"/>
        <rFont val="Helvetica Neue"/>
      </rPr>
      <t>:</t>
    </r>
    <r>
      <rPr>
        <b val="1"/>
        <sz val="10"/>
        <color indexed="8"/>
        <rFont val="Helvetica Neue"/>
      </rPr>
      <t>Y</t>
    </r>
  </si>
  <si>
    <r>
      <rPr>
        <b val="1"/>
        <sz val="10"/>
        <color indexed="16"/>
        <rFont val="Helvetica Neue"/>
      </rPr>
      <t>STD</t>
    </r>
    <r>
      <rPr>
        <b val="1"/>
        <sz val="10"/>
        <color indexed="16"/>
        <rFont val="Helvetica Neue"/>
      </rPr>
      <t>:</t>
    </r>
    <r>
      <rPr>
        <b val="1"/>
        <sz val="10"/>
        <color indexed="8"/>
        <rFont val="Helvetica Neue"/>
      </rPr>
      <t>avail</t>
    </r>
    <r>
      <rPr>
        <b val="1"/>
        <sz val="10"/>
        <color indexed="16"/>
        <rFont val="Helvetica Neue"/>
      </rPr>
      <t>:</t>
    </r>
    <r>
      <rPr>
        <b val="1"/>
        <sz val="10"/>
        <color indexed="8"/>
        <rFont val="Helvetica Neue"/>
      </rPr>
      <t>Y</t>
    </r>
  </si>
  <si>
    <r>
      <rPr>
        <b val="1"/>
        <sz val="10"/>
        <color indexed="14"/>
        <rFont val="Helvetica Neue"/>
      </rPr>
      <t>terms</t>
    </r>
    <r>
      <rPr>
        <b val="1"/>
        <sz val="10"/>
        <color indexed="14"/>
        <rFont val="Helvetica Neue"/>
      </rPr>
      <t>/</t>
    </r>
    <r>
      <rPr>
        <b val="1"/>
        <sz val="10"/>
        <color indexed="16"/>
        <rFont val="Helvetica Neue"/>
      </rPr>
      <t>STD:</t>
    </r>
    <r>
      <rPr>
        <b val="1"/>
        <sz val="10"/>
        <color indexed="8"/>
        <rFont val="Helvetica Neue"/>
      </rPr>
      <t>avail</t>
    </r>
  </si>
  <si>
    <r>
      <rPr>
        <sz val="10"/>
        <color indexed="8"/>
        <rFont val="Helvetica Neue"/>
      </rPr>
      <t>k</t>
    </r>
    <r>
      <rPr>
        <b val="1"/>
        <sz val="10"/>
        <color indexed="16"/>
        <rFont val="Helvetica Neue"/>
      </rPr>
      <t>Std</t>
    </r>
    <r>
      <rPr>
        <b val="1"/>
        <sz val="10"/>
        <color indexed="8"/>
        <rFont val="Helvetica Neue"/>
      </rPr>
      <t>AvailY</t>
    </r>
  </si>
  <si>
    <r>
      <rPr>
        <sz val="10"/>
        <color indexed="8"/>
        <rFont val="Helvetica Neue"/>
      </rPr>
      <t>Y</t>
    </r>
  </si>
  <si>
    <t>yes</t>
  </si>
  <si>
    <t>Yes</t>
  </si>
  <si>
    <t>Is available.</t>
  </si>
  <si>
    <r>
      <rPr>
        <b val="1"/>
        <sz val="10"/>
        <color indexed="11"/>
        <rFont val="Helvetica Neue"/>
      </rPr>
      <t>terms/</t>
    </r>
    <r>
      <rPr>
        <b val="1"/>
        <sz val="10"/>
        <color indexed="16"/>
        <rFont val="Helvetica Neue"/>
      </rPr>
      <t>STD:</t>
    </r>
    <r>
      <rPr>
        <b val="1"/>
        <sz val="10"/>
        <color indexed="8"/>
        <rFont val="Helvetica Neue"/>
      </rPr>
      <t>avail</t>
    </r>
    <r>
      <rPr>
        <b val="1"/>
        <sz val="10"/>
        <color indexed="16"/>
        <rFont val="Helvetica Neue"/>
      </rPr>
      <t>:</t>
    </r>
    <r>
      <rPr>
        <b val="1"/>
        <sz val="10"/>
        <color indexed="8"/>
        <rFont val="Helvetica Neue"/>
      </rPr>
      <t>N</t>
    </r>
  </si>
  <si>
    <r>
      <rPr>
        <b val="1"/>
        <sz val="10"/>
        <color indexed="16"/>
        <rFont val="Helvetica Neue"/>
      </rPr>
      <t>STD</t>
    </r>
    <r>
      <rPr>
        <b val="1"/>
        <sz val="10"/>
        <color indexed="16"/>
        <rFont val="Helvetica Neue"/>
      </rPr>
      <t>:</t>
    </r>
    <r>
      <rPr>
        <b val="1"/>
        <sz val="10"/>
        <color indexed="8"/>
        <rFont val="Helvetica Neue"/>
      </rPr>
      <t>avail</t>
    </r>
    <r>
      <rPr>
        <b val="1"/>
        <sz val="10"/>
        <color indexed="16"/>
        <rFont val="Helvetica Neue"/>
      </rPr>
      <t>:</t>
    </r>
    <r>
      <rPr>
        <b val="1"/>
        <sz val="10"/>
        <color indexed="8"/>
        <rFont val="Helvetica Neue"/>
      </rPr>
      <t>N</t>
    </r>
  </si>
  <si>
    <t>N</t>
  </si>
  <si>
    <r>
      <rPr>
        <sz val="10"/>
        <color indexed="8"/>
        <rFont val="Helvetica Neue"/>
      </rPr>
      <t>k</t>
    </r>
    <r>
      <rPr>
        <b val="1"/>
        <sz val="10"/>
        <color indexed="16"/>
        <rFont val="Helvetica Neue"/>
      </rPr>
      <t>Std</t>
    </r>
    <r>
      <rPr>
        <b val="1"/>
        <sz val="10"/>
        <color indexed="8"/>
        <rFont val="Helvetica Neue"/>
      </rPr>
      <t>AvailN</t>
    </r>
  </si>
  <si>
    <r>
      <rPr>
        <sz val="10"/>
        <color indexed="8"/>
        <rFont val="Helvetica Neue"/>
      </rPr>
      <t>N</t>
    </r>
  </si>
  <si>
    <t>no</t>
  </si>
  <si>
    <t>No</t>
  </si>
  <si>
    <t>Is not available.</t>
  </si>
  <si>
    <r>
      <rPr>
        <b val="1"/>
        <sz val="10"/>
        <color indexed="11"/>
        <rFont val="Helvetica Neue"/>
      </rPr>
      <t>terms/</t>
    </r>
    <r>
      <rPr>
        <b val="1"/>
        <sz val="10"/>
        <color indexed="16"/>
        <rFont val="Helvetica Neue"/>
      </rPr>
      <t>STD:</t>
    </r>
    <r>
      <rPr>
        <b val="1"/>
        <sz val="10"/>
        <color indexed="8"/>
        <rFont val="Helvetica Neue"/>
      </rPr>
      <t>geo</t>
    </r>
    <r>
      <rPr>
        <b val="1"/>
        <sz val="10"/>
        <color indexed="16"/>
        <rFont val="Helvetica Neue"/>
      </rPr>
      <t>:</t>
    </r>
    <r>
      <rPr>
        <b val="1"/>
        <sz val="10"/>
        <color indexed="8"/>
        <rFont val="Helvetica Neue"/>
      </rPr>
      <t>neighbour</t>
    </r>
  </si>
  <si>
    <r>
      <rPr>
        <b val="1"/>
        <sz val="10"/>
        <color indexed="16"/>
        <rFont val="Helvetica Neue"/>
      </rPr>
      <t>STD</t>
    </r>
    <r>
      <rPr>
        <b val="1"/>
        <sz val="10"/>
        <color indexed="16"/>
        <rFont val="Helvetica Neue"/>
      </rPr>
      <t>:</t>
    </r>
    <r>
      <rPr>
        <b val="1"/>
        <sz val="10"/>
        <color indexed="8"/>
        <rFont val="Helvetica Neue"/>
      </rPr>
      <t>geo</t>
    </r>
    <r>
      <rPr>
        <b val="1"/>
        <sz val="10"/>
        <color indexed="16"/>
        <rFont val="Helvetica Neue"/>
      </rPr>
      <t>:</t>
    </r>
    <r>
      <rPr>
        <b val="1"/>
        <sz val="10"/>
        <color indexed="8"/>
        <rFont val="Helvetica Neue"/>
      </rPr>
      <t>neighbour</t>
    </r>
  </si>
  <si>
    <r>
      <rPr>
        <b val="1"/>
        <sz val="10"/>
        <color indexed="14"/>
        <rFont val="Helvetica Neue"/>
      </rPr>
      <t>terms</t>
    </r>
    <r>
      <rPr>
        <b val="1"/>
        <sz val="10"/>
        <color indexed="14"/>
        <rFont val="Helvetica Neue"/>
      </rPr>
      <t>/</t>
    </r>
    <r>
      <rPr>
        <b val="1"/>
        <sz val="10"/>
        <color indexed="16"/>
        <rFont val="Helvetica Neue"/>
      </rPr>
      <t>STD:</t>
    </r>
    <r>
      <rPr>
        <b val="1"/>
        <sz val="10"/>
        <color indexed="8"/>
        <rFont val="Helvetica Neue"/>
      </rPr>
      <t>geo</t>
    </r>
  </si>
  <si>
    <t>neighbour</t>
  </si>
  <si>
    <r>
      <rPr>
        <sz val="10"/>
        <color indexed="8"/>
        <rFont val="Helvetica Neue"/>
      </rPr>
      <t>k</t>
    </r>
    <r>
      <rPr>
        <b val="1"/>
        <sz val="10"/>
        <color indexed="16"/>
        <rFont val="Helvetica Neue"/>
      </rPr>
      <t>Std</t>
    </r>
    <r>
      <rPr>
        <b val="1"/>
        <sz val="10"/>
        <color indexed="8"/>
        <rFont val="Helvetica Neue"/>
      </rPr>
      <t>GeoNeighbour</t>
    </r>
  </si>
  <si>
    <r>
      <rPr>
        <sz val="10"/>
        <color indexed="8"/>
        <rFont val="Helvetica Neue"/>
      </rPr>
      <t>neighbour</t>
    </r>
  </si>
  <si>
    <t>Neighbour</t>
  </si>
  <si>
    <t>Geographic neighbour.</t>
  </si>
  <si>
    <t>Neighbouring country or geographic and/or administrative region.</t>
  </si>
  <si>
    <r>
      <rPr>
        <b val="1"/>
        <sz val="10"/>
        <color indexed="11"/>
        <rFont val="Helvetica Neue"/>
      </rPr>
      <t>terms/</t>
    </r>
    <r>
      <rPr>
        <b val="1"/>
        <sz val="10"/>
        <color indexed="16"/>
        <rFont val="Helvetica Neue"/>
      </rPr>
      <t>STD:</t>
    </r>
    <r>
      <rPr>
        <b val="1"/>
        <sz val="10"/>
        <color indexed="8"/>
        <rFont val="Helvetica Neue"/>
      </rPr>
      <t>geo</t>
    </r>
    <r>
      <rPr>
        <b val="1"/>
        <sz val="10"/>
        <color indexed="16"/>
        <rFont val="Helvetica Neue"/>
      </rPr>
      <t>:</t>
    </r>
    <r>
      <rPr>
        <b val="1"/>
        <sz val="10"/>
        <color indexed="8"/>
        <rFont val="Helvetica Neue"/>
      </rPr>
      <t>unit-of</t>
    </r>
  </si>
  <si>
    <r>
      <rPr>
        <b val="1"/>
        <sz val="10"/>
        <color indexed="16"/>
        <rFont val="Helvetica Neue"/>
      </rPr>
      <t>STD</t>
    </r>
    <r>
      <rPr>
        <b val="1"/>
        <sz val="10"/>
        <color indexed="16"/>
        <rFont val="Helvetica Neue"/>
      </rPr>
      <t>:</t>
    </r>
    <r>
      <rPr>
        <b val="1"/>
        <sz val="10"/>
        <color indexed="8"/>
        <rFont val="Helvetica Neue"/>
      </rPr>
      <t>geo</t>
    </r>
    <r>
      <rPr>
        <b val="1"/>
        <sz val="10"/>
        <color indexed="16"/>
        <rFont val="Helvetica Neue"/>
      </rPr>
      <t>:</t>
    </r>
    <r>
      <rPr>
        <b val="1"/>
        <sz val="10"/>
        <color indexed="8"/>
        <rFont val="Helvetica Neue"/>
      </rPr>
      <t>unit-of</t>
    </r>
  </si>
  <si>
    <t>unit-of</t>
  </si>
  <si>
    <r>
      <rPr>
        <sz val="10"/>
        <color indexed="8"/>
        <rFont val="Helvetica Neue"/>
      </rPr>
      <t>k</t>
    </r>
    <r>
      <rPr>
        <b val="1"/>
        <sz val="10"/>
        <color indexed="16"/>
        <rFont val="Helvetica Neue"/>
      </rPr>
      <t>Std</t>
    </r>
    <r>
      <rPr>
        <b val="1"/>
        <sz val="10"/>
        <color indexed="8"/>
        <rFont val="Helvetica Neue"/>
      </rPr>
      <t>GeoUnitOf</t>
    </r>
  </si>
  <si>
    <r>
      <rPr>
        <sz val="10"/>
        <color indexed="8"/>
        <rFont val="Helvetica Neue"/>
      </rPr>
      <t>unit-of</t>
    </r>
  </si>
  <si>
    <t>Unit of</t>
  </si>
  <si>
    <t>Geographic or administrative unit of.</t>
  </si>
  <si>
    <t>This predicate indicates that the relationship &lt;em&gt;source&lt;/em&gt; is a &lt;em&gt;geographic&lt;/em&gt; or &lt;em&gt;administrative unit&lt;/em&gt; of the relationship &lt;em&gt;destination&lt;/em&gt;.</t>
  </si>
  <si>
    <r>
      <rPr>
        <b val="1"/>
        <sz val="10"/>
        <color indexed="11"/>
        <rFont val="Helvetica Neue"/>
      </rPr>
      <t>terms/</t>
    </r>
    <r>
      <rPr>
        <b val="1"/>
        <sz val="10"/>
        <color indexed="16"/>
        <rFont val="Helvetica Neue"/>
      </rPr>
      <t>STD:</t>
    </r>
    <r>
      <rPr>
        <b val="1"/>
        <sz val="10"/>
        <color indexed="8"/>
        <rFont val="Helvetica Neue"/>
      </rPr>
      <t>stat</t>
    </r>
  </si>
  <si>
    <r>
      <rPr>
        <b val="1"/>
        <sz val="10"/>
        <color indexed="16"/>
        <rFont val="Helvetica Neue"/>
      </rPr>
      <t>STD</t>
    </r>
    <r>
      <rPr>
        <b val="1"/>
        <sz val="10"/>
        <color indexed="16"/>
        <rFont val="Helvetica Neue"/>
      </rPr>
      <t>:</t>
    </r>
    <r>
      <rPr>
        <b val="1"/>
        <sz val="10"/>
        <color indexed="8"/>
        <rFont val="Helvetica Neue"/>
      </rPr>
      <t>stat</t>
    </r>
  </si>
  <si>
    <r>
      <rPr>
        <sz val="10"/>
        <color indexed="8"/>
        <rFont val="Helvetica Neue"/>
      </rPr>
      <t>k</t>
    </r>
    <r>
      <rPr>
        <b val="1"/>
        <sz val="10"/>
        <color indexed="16"/>
        <rFont val="Helvetica Neue"/>
      </rPr>
      <t>Std</t>
    </r>
    <r>
      <rPr>
        <b val="1"/>
        <sz val="10"/>
        <color indexed="8"/>
        <rFont val="Helvetica Neue"/>
      </rPr>
      <t>Stat</t>
    </r>
  </si>
  <si>
    <t>Standard statistical indicators.</t>
  </si>
  <si>
    <r>
      <rPr>
        <b val="1"/>
        <sz val="10"/>
        <color indexed="11"/>
        <rFont val="Helvetica Neue"/>
      </rPr>
      <t>terms/</t>
    </r>
    <r>
      <rPr>
        <b val="1"/>
        <sz val="10"/>
        <color indexed="16"/>
        <rFont val="Helvetica Neue"/>
      </rPr>
      <t>STD:</t>
    </r>
    <r>
      <rPr>
        <b val="1"/>
        <sz val="10"/>
        <color indexed="8"/>
        <rFont val="Helvetica Neue"/>
      </rPr>
      <t>sex</t>
    </r>
  </si>
  <si>
    <r>
      <rPr>
        <b val="1"/>
        <sz val="10"/>
        <color indexed="16"/>
        <rFont val="Helvetica Neue"/>
      </rPr>
      <t>STD</t>
    </r>
    <r>
      <rPr>
        <b val="1"/>
        <sz val="10"/>
        <color indexed="16"/>
        <rFont val="Helvetica Neue"/>
      </rPr>
      <t>:</t>
    </r>
    <r>
      <rPr>
        <b val="1"/>
        <sz val="10"/>
        <color indexed="8"/>
        <rFont val="Helvetica Neue"/>
      </rPr>
      <t>sex</t>
    </r>
  </si>
  <si>
    <t>sex</t>
  </si>
  <si>
    <r>
      <rPr>
        <sz val="10"/>
        <color indexed="8"/>
        <rFont val="Helvetica Neue"/>
      </rPr>
      <t>k</t>
    </r>
    <r>
      <rPr>
        <b val="1"/>
        <sz val="10"/>
        <color indexed="16"/>
        <rFont val="Helvetica Neue"/>
      </rPr>
      <t>Std</t>
    </r>
    <r>
      <rPr>
        <b val="1"/>
        <sz val="10"/>
        <color indexed="8"/>
        <rFont val="Helvetica Neue"/>
      </rPr>
      <t>Sex</t>
    </r>
  </si>
  <si>
    <r>
      <rPr>
        <sz val="10"/>
        <color indexed="8"/>
        <rFont val="Helvetica Neue"/>
      </rPr>
      <t>sex</t>
    </r>
  </si>
  <si>
    <t>Sex</t>
  </si>
  <si>
    <r>
      <rPr>
        <b val="1"/>
        <sz val="10"/>
        <color indexed="11"/>
        <rFont val="Helvetica Neue"/>
      </rPr>
      <t>terms/</t>
    </r>
    <r>
      <rPr>
        <b val="1"/>
        <sz val="10"/>
        <color indexed="16"/>
        <rFont val="Helvetica Neue"/>
      </rPr>
      <t>STD:</t>
    </r>
    <r>
      <rPr>
        <b val="1"/>
        <sz val="10"/>
        <color indexed="8"/>
        <rFont val="Helvetica Neue"/>
      </rPr>
      <t>sex</t>
    </r>
    <r>
      <rPr>
        <b val="1"/>
        <sz val="10"/>
        <color indexed="16"/>
        <rFont val="Helvetica Neue"/>
      </rPr>
      <t>:</t>
    </r>
    <r>
      <rPr>
        <b val="1"/>
        <sz val="10"/>
        <color indexed="8"/>
        <rFont val="Helvetica Neue"/>
      </rPr>
      <t>M</t>
    </r>
  </si>
  <si>
    <r>
      <rPr>
        <b val="1"/>
        <sz val="10"/>
        <color indexed="16"/>
        <rFont val="Helvetica Neue"/>
      </rPr>
      <t>STD</t>
    </r>
    <r>
      <rPr>
        <b val="1"/>
        <sz val="10"/>
        <color indexed="16"/>
        <rFont val="Helvetica Neue"/>
      </rPr>
      <t>:</t>
    </r>
    <r>
      <rPr>
        <b val="1"/>
        <sz val="10"/>
        <color indexed="8"/>
        <rFont val="Helvetica Neue"/>
      </rPr>
      <t>sex</t>
    </r>
    <r>
      <rPr>
        <b val="1"/>
        <sz val="10"/>
        <color indexed="16"/>
        <rFont val="Helvetica Neue"/>
      </rPr>
      <t>:</t>
    </r>
    <r>
      <rPr>
        <b val="1"/>
        <sz val="10"/>
        <color indexed="8"/>
        <rFont val="Helvetica Neue"/>
      </rPr>
      <t>M</t>
    </r>
  </si>
  <si>
    <r>
      <rPr>
        <b val="1"/>
        <sz val="10"/>
        <color indexed="14"/>
        <rFont val="Helvetica Neue"/>
      </rPr>
      <t>terms</t>
    </r>
    <r>
      <rPr>
        <b val="1"/>
        <sz val="10"/>
        <color indexed="14"/>
        <rFont val="Helvetica Neue"/>
      </rPr>
      <t>/</t>
    </r>
    <r>
      <rPr>
        <b val="1"/>
        <sz val="10"/>
        <color indexed="16"/>
        <rFont val="Helvetica Neue"/>
      </rPr>
      <t>STD:</t>
    </r>
    <r>
      <rPr>
        <b val="1"/>
        <sz val="10"/>
        <color indexed="8"/>
        <rFont val="Helvetica Neue"/>
      </rPr>
      <t>sex</t>
    </r>
  </si>
  <si>
    <r>
      <rPr>
        <sz val="10"/>
        <color indexed="8"/>
        <rFont val="Helvetica Neue"/>
      </rPr>
      <t>k</t>
    </r>
    <r>
      <rPr>
        <b val="1"/>
        <sz val="10"/>
        <color indexed="16"/>
        <rFont val="Helvetica Neue"/>
      </rPr>
      <t>Std</t>
    </r>
    <r>
      <rPr>
        <b val="1"/>
        <sz val="10"/>
        <color indexed="8"/>
        <rFont val="Helvetica Neue"/>
      </rPr>
      <t>SexM</t>
    </r>
  </si>
  <si>
    <r>
      <rPr>
        <sz val="10"/>
        <color indexed="8"/>
        <rFont val="Helvetica Neue"/>
      </rPr>
      <t>M</t>
    </r>
  </si>
  <si>
    <t>male</t>
  </si>
  <si>
    <t>Male</t>
  </si>
  <si>
    <t>Male sex.</t>
  </si>
  <si>
    <r>
      <rPr>
        <b val="1"/>
        <sz val="10"/>
        <color indexed="11"/>
        <rFont val="Helvetica Neue"/>
      </rPr>
      <t>terms/</t>
    </r>
    <r>
      <rPr>
        <b val="1"/>
        <sz val="10"/>
        <color indexed="16"/>
        <rFont val="Helvetica Neue"/>
      </rPr>
      <t>STD:</t>
    </r>
    <r>
      <rPr>
        <b val="1"/>
        <sz val="10"/>
        <color indexed="8"/>
        <rFont val="Helvetica Neue"/>
      </rPr>
      <t>sex</t>
    </r>
    <r>
      <rPr>
        <b val="1"/>
        <sz val="10"/>
        <color indexed="16"/>
        <rFont val="Helvetica Neue"/>
      </rPr>
      <t>:</t>
    </r>
    <r>
      <rPr>
        <b val="1"/>
        <sz val="10"/>
        <color indexed="8"/>
        <rFont val="Helvetica Neue"/>
      </rPr>
      <t>F</t>
    </r>
  </si>
  <si>
    <r>
      <rPr>
        <b val="1"/>
        <sz val="10"/>
        <color indexed="16"/>
        <rFont val="Helvetica Neue"/>
      </rPr>
      <t>STD</t>
    </r>
    <r>
      <rPr>
        <b val="1"/>
        <sz val="10"/>
        <color indexed="16"/>
        <rFont val="Helvetica Neue"/>
      </rPr>
      <t>:</t>
    </r>
    <r>
      <rPr>
        <b val="1"/>
        <sz val="10"/>
        <color indexed="8"/>
        <rFont val="Helvetica Neue"/>
      </rPr>
      <t>sex</t>
    </r>
    <r>
      <rPr>
        <b val="1"/>
        <sz val="10"/>
        <color indexed="16"/>
        <rFont val="Helvetica Neue"/>
      </rPr>
      <t>:</t>
    </r>
    <r>
      <rPr>
        <b val="1"/>
        <sz val="10"/>
        <color indexed="8"/>
        <rFont val="Helvetica Neue"/>
      </rPr>
      <t>F</t>
    </r>
  </si>
  <si>
    <t>F</t>
  </si>
  <si>
    <r>
      <rPr>
        <sz val="10"/>
        <color indexed="8"/>
        <rFont val="Helvetica Neue"/>
      </rPr>
      <t>k</t>
    </r>
    <r>
      <rPr>
        <b val="1"/>
        <sz val="10"/>
        <color indexed="16"/>
        <rFont val="Helvetica Neue"/>
      </rPr>
      <t>Std</t>
    </r>
    <r>
      <rPr>
        <b val="1"/>
        <sz val="10"/>
        <color indexed="8"/>
        <rFont val="Helvetica Neue"/>
      </rPr>
      <t>SexF</t>
    </r>
  </si>
  <si>
    <r>
      <rPr>
        <sz val="10"/>
        <color indexed="8"/>
        <rFont val="Helvetica Neue"/>
      </rPr>
      <t>F</t>
    </r>
  </si>
  <si>
    <t>female</t>
  </si>
  <si>
    <t>Female</t>
  </si>
  <si>
    <t>Female sex.</t>
  </si>
  <si>
    <r>
      <rPr>
        <b val="1"/>
        <sz val="10"/>
        <color indexed="11"/>
        <rFont val="Helvetica Neue"/>
      </rPr>
      <t>terms/</t>
    </r>
    <r>
      <rPr>
        <b val="1"/>
        <sz val="10"/>
        <color indexed="16"/>
        <rFont val="Helvetica Neue"/>
      </rPr>
      <t>STD:</t>
    </r>
    <r>
      <rPr>
        <b val="1"/>
        <sz val="10"/>
        <color indexed="8"/>
        <rFont val="Helvetica Neue"/>
      </rPr>
      <t>assert</t>
    </r>
  </si>
  <si>
    <r>
      <rPr>
        <b val="1"/>
        <sz val="10"/>
        <color indexed="16"/>
        <rFont val="Helvetica Neue"/>
      </rPr>
      <t>STD</t>
    </r>
    <r>
      <rPr>
        <b val="1"/>
        <sz val="10"/>
        <color indexed="16"/>
        <rFont val="Helvetica Neue"/>
      </rPr>
      <t>:</t>
    </r>
    <r>
      <rPr>
        <b val="1"/>
        <sz val="10"/>
        <color indexed="8"/>
        <rFont val="Helvetica Neue"/>
      </rPr>
      <t>assert</t>
    </r>
  </si>
  <si>
    <t>assert</t>
  </si>
  <si>
    <r>
      <rPr>
        <sz val="10"/>
        <color indexed="8"/>
        <rFont val="Helvetica Neue"/>
      </rPr>
      <t>k</t>
    </r>
    <r>
      <rPr>
        <b val="1"/>
        <sz val="10"/>
        <color indexed="16"/>
        <rFont val="Helvetica Neue"/>
      </rPr>
      <t>Std</t>
    </r>
    <r>
      <rPr>
        <b val="1"/>
        <sz val="10"/>
        <color indexed="8"/>
        <rFont val="Helvetica Neue"/>
      </rPr>
      <t>Assert</t>
    </r>
  </si>
  <si>
    <r>
      <rPr>
        <sz val="10"/>
        <color indexed="8"/>
        <rFont val="Helvetica Neue"/>
      </rPr>
      <t>assert</t>
    </r>
  </si>
  <si>
    <r>
      <rPr>
        <b val="1"/>
        <sz val="10"/>
        <color indexed="11"/>
        <rFont val="Helvetica Neue"/>
      </rPr>
      <t>terms/</t>
    </r>
    <r>
      <rPr>
        <b val="1"/>
        <sz val="10"/>
        <color indexed="16"/>
        <rFont val="Helvetica Neue"/>
      </rPr>
      <t>STD:</t>
    </r>
    <r>
      <rPr>
        <b val="1"/>
        <sz val="10"/>
        <color indexed="8"/>
        <rFont val="Helvetica Neue"/>
      </rPr>
      <t>assert</t>
    </r>
    <r>
      <rPr>
        <b val="1"/>
        <sz val="10"/>
        <color indexed="16"/>
        <rFont val="Helvetica Neue"/>
      </rPr>
      <t>:</t>
    </r>
    <r>
      <rPr>
        <b val="1"/>
        <sz val="10"/>
        <color indexed="8"/>
        <rFont val="Helvetica Neue"/>
      </rPr>
      <t>Y</t>
    </r>
  </si>
  <si>
    <r>
      <rPr>
        <b val="1"/>
        <sz val="10"/>
        <color indexed="16"/>
        <rFont val="Helvetica Neue"/>
      </rPr>
      <t>STD</t>
    </r>
    <r>
      <rPr>
        <b val="1"/>
        <sz val="10"/>
        <color indexed="16"/>
        <rFont val="Helvetica Neue"/>
      </rPr>
      <t>:</t>
    </r>
    <r>
      <rPr>
        <b val="1"/>
        <sz val="10"/>
        <color indexed="8"/>
        <rFont val="Helvetica Neue"/>
      </rPr>
      <t>assert</t>
    </r>
    <r>
      <rPr>
        <b val="1"/>
        <sz val="10"/>
        <color indexed="16"/>
        <rFont val="Helvetica Neue"/>
      </rPr>
      <t>:</t>
    </r>
    <r>
      <rPr>
        <b val="1"/>
        <sz val="10"/>
        <color indexed="8"/>
        <rFont val="Helvetica Neue"/>
      </rPr>
      <t>Y</t>
    </r>
  </si>
  <si>
    <r>
      <rPr>
        <b val="1"/>
        <sz val="10"/>
        <color indexed="14"/>
        <rFont val="Helvetica Neue"/>
      </rPr>
      <t>terms</t>
    </r>
    <r>
      <rPr>
        <b val="1"/>
        <sz val="10"/>
        <color indexed="14"/>
        <rFont val="Helvetica Neue"/>
      </rPr>
      <t>/</t>
    </r>
    <r>
      <rPr>
        <b val="1"/>
        <sz val="10"/>
        <color indexed="16"/>
        <rFont val="Helvetica Neue"/>
      </rPr>
      <t>STD:</t>
    </r>
    <r>
      <rPr>
        <b val="1"/>
        <sz val="10"/>
        <color indexed="8"/>
        <rFont val="Helvetica Neue"/>
      </rPr>
      <t>assert</t>
    </r>
  </si>
  <si>
    <r>
      <rPr>
        <sz val="10"/>
        <color indexed="8"/>
        <rFont val="Helvetica Neue"/>
      </rPr>
      <t>k</t>
    </r>
    <r>
      <rPr>
        <b val="1"/>
        <sz val="10"/>
        <color indexed="16"/>
        <rFont val="Helvetica Neue"/>
      </rPr>
      <t>Std</t>
    </r>
    <r>
      <rPr>
        <b val="1"/>
        <sz val="10"/>
        <color indexed="8"/>
        <rFont val="Helvetica Neue"/>
      </rPr>
      <t>AssertY</t>
    </r>
  </si>
  <si>
    <r>
      <rPr>
        <b val="1"/>
        <sz val="10"/>
        <color indexed="11"/>
        <rFont val="Helvetica Neue"/>
      </rPr>
      <t>terms/</t>
    </r>
    <r>
      <rPr>
        <b val="1"/>
        <sz val="10"/>
        <color indexed="16"/>
        <rFont val="Helvetica Neue"/>
      </rPr>
      <t>STD:</t>
    </r>
    <r>
      <rPr>
        <b val="1"/>
        <sz val="10"/>
        <color indexed="8"/>
        <rFont val="Helvetica Neue"/>
      </rPr>
      <t>assert</t>
    </r>
    <r>
      <rPr>
        <b val="1"/>
        <sz val="10"/>
        <color indexed="16"/>
        <rFont val="Helvetica Neue"/>
      </rPr>
      <t>:</t>
    </r>
    <r>
      <rPr>
        <b val="1"/>
        <sz val="10"/>
        <color indexed="8"/>
        <rFont val="Helvetica Neue"/>
      </rPr>
      <t>N</t>
    </r>
  </si>
  <si>
    <r>
      <rPr>
        <b val="1"/>
        <sz val="10"/>
        <color indexed="16"/>
        <rFont val="Helvetica Neue"/>
      </rPr>
      <t>STD</t>
    </r>
    <r>
      <rPr>
        <b val="1"/>
        <sz val="10"/>
        <color indexed="16"/>
        <rFont val="Helvetica Neue"/>
      </rPr>
      <t>:</t>
    </r>
    <r>
      <rPr>
        <b val="1"/>
        <sz val="10"/>
        <color indexed="8"/>
        <rFont val="Helvetica Neue"/>
      </rPr>
      <t>assert</t>
    </r>
    <r>
      <rPr>
        <b val="1"/>
        <sz val="10"/>
        <color indexed="16"/>
        <rFont val="Helvetica Neue"/>
      </rPr>
      <t>:</t>
    </r>
    <r>
      <rPr>
        <b val="1"/>
        <sz val="10"/>
        <color indexed="8"/>
        <rFont val="Helvetica Neue"/>
      </rPr>
      <t>N</t>
    </r>
  </si>
  <si>
    <r>
      <rPr>
        <sz val="10"/>
        <color indexed="8"/>
        <rFont val="Helvetica Neue"/>
      </rPr>
      <t>k</t>
    </r>
    <r>
      <rPr>
        <b val="1"/>
        <sz val="10"/>
        <color indexed="16"/>
        <rFont val="Helvetica Neue"/>
      </rPr>
      <t>Std</t>
    </r>
    <r>
      <rPr>
        <b val="1"/>
        <sz val="10"/>
        <color indexed="8"/>
        <rFont val="Helvetica Neue"/>
      </rPr>
      <t>AssertN</t>
    </r>
  </si>
  <si>
    <r>
      <rPr>
        <b val="1"/>
        <sz val="10"/>
        <color indexed="11"/>
        <rFont val="Helvetica Neue"/>
      </rPr>
      <t>terms/</t>
    </r>
    <r>
      <rPr>
        <b val="1"/>
        <sz val="10"/>
        <color indexed="17"/>
        <rFont val="Helvetica Neue"/>
      </rPr>
      <t>ISO</t>
    </r>
  </si>
  <si>
    <r>
      <rPr>
        <b val="1"/>
        <sz val="10"/>
        <color indexed="17"/>
        <rFont val="Helvetica Neue"/>
      </rPr>
      <t>ISO</t>
    </r>
  </si>
  <si>
    <t>ISO</t>
  </si>
  <si>
    <r>
      <rPr>
        <sz val="10"/>
        <color indexed="8"/>
        <rFont val="Helvetica Neue"/>
      </rPr>
      <t>k</t>
    </r>
    <r>
      <rPr>
        <b val="1"/>
        <sz val="10"/>
        <color indexed="17"/>
        <rFont val="Helvetica Neue"/>
      </rPr>
      <t>Iso</t>
    </r>
  </si>
  <si>
    <r>
      <rPr>
        <sz val="10"/>
        <color indexed="8"/>
        <rFont val="Helvetica Neue"/>
      </rPr>
      <t>ISO</t>
    </r>
  </si>
  <si>
    <t>International Organisation for Standardisation.</t>
  </si>
  <si>
    <r>
      <rPr>
        <u val="single"/>
        <sz val="10"/>
        <color indexed="8"/>
        <rFont val="Helvetica Neue"/>
      </rPr>
      <t>https://www.iso.org/home.html</t>
    </r>
  </si>
  <si>
    <r>
      <rPr>
        <b val="1"/>
        <sz val="10"/>
        <color indexed="11"/>
        <rFont val="Helvetica Neue"/>
      </rPr>
      <t>terms/</t>
    </r>
    <r>
      <rPr>
        <b val="1"/>
        <sz val="10"/>
        <color indexed="17"/>
        <rFont val="Helvetica Neue"/>
      </rPr>
      <t>ISO:</t>
    </r>
    <r>
      <rPr>
        <b val="1"/>
        <sz val="10"/>
        <color indexed="8"/>
        <rFont val="Helvetica Neue"/>
      </rPr>
      <t>639</t>
    </r>
  </si>
  <si>
    <r>
      <rPr>
        <b val="1"/>
        <sz val="10"/>
        <color indexed="17"/>
        <rFont val="Helvetica Neue"/>
      </rPr>
      <t>ISO</t>
    </r>
    <r>
      <rPr>
        <b val="1"/>
        <sz val="10"/>
        <color indexed="17"/>
        <rFont val="Helvetica Neue"/>
      </rPr>
      <t>:</t>
    </r>
    <r>
      <rPr>
        <b val="1"/>
        <sz val="10"/>
        <color indexed="8"/>
        <rFont val="Helvetica Neue"/>
      </rPr>
      <t>639</t>
    </r>
  </si>
  <si>
    <r>
      <rPr>
        <b val="1"/>
        <sz val="10"/>
        <color indexed="14"/>
        <rFont val="Helvetica Neue"/>
      </rPr>
      <t>terms</t>
    </r>
    <r>
      <rPr>
        <b val="1"/>
        <sz val="10"/>
        <color indexed="14"/>
        <rFont val="Helvetica Neue"/>
      </rPr>
      <t>/</t>
    </r>
    <r>
      <rPr>
        <b val="1"/>
        <sz val="10"/>
        <color indexed="17"/>
        <rFont val="Helvetica Neue"/>
      </rPr>
      <t>ISO</t>
    </r>
  </si>
  <si>
    <t>639</t>
  </si>
  <si>
    <r>
      <rPr>
        <sz val="10"/>
        <color indexed="8"/>
        <rFont val="Helvetica Neue"/>
      </rPr>
      <t>k</t>
    </r>
    <r>
      <rPr>
        <b val="1"/>
        <sz val="10"/>
        <color indexed="17"/>
        <rFont val="Helvetica Neue"/>
      </rPr>
      <t>Iso</t>
    </r>
    <r>
      <rPr>
        <b val="1"/>
        <sz val="10"/>
        <color indexed="8"/>
        <rFont val="Helvetica Neue"/>
      </rPr>
      <t>639</t>
    </r>
  </si>
  <si>
    <r>
      <rPr>
        <sz val="10"/>
        <color indexed="8"/>
        <rFont val="Helvetica Neue"/>
      </rPr>
      <t>639</t>
    </r>
  </si>
  <si>
    <t>ISO languages</t>
  </si>
  <si>
    <t>ISO languages namespace.</t>
  </si>
  <si>
    <r>
      <rPr>
        <u val="single"/>
        <sz val="10"/>
        <color indexed="8"/>
        <rFont val="Helvetica Neue"/>
      </rPr>
      <t>https://www.iso.org/iso-639-language-codes.html</t>
    </r>
  </si>
  <si>
    <r>
      <rPr>
        <b val="1"/>
        <sz val="10"/>
        <color indexed="11"/>
        <rFont val="Helvetica Neue"/>
      </rPr>
      <t>terms/</t>
    </r>
    <r>
      <rPr>
        <b val="1"/>
        <sz val="10"/>
        <color indexed="17"/>
        <rFont val="Helvetica Neue"/>
      </rPr>
      <t>ISO:</t>
    </r>
    <r>
      <rPr>
        <b val="1"/>
        <sz val="10"/>
        <color indexed="8"/>
        <rFont val="Helvetica Neue"/>
      </rPr>
      <t>3166</t>
    </r>
  </si>
  <si>
    <r>
      <rPr>
        <b val="1"/>
        <sz val="10"/>
        <color indexed="17"/>
        <rFont val="Helvetica Neue"/>
      </rPr>
      <t>ISO</t>
    </r>
    <r>
      <rPr>
        <b val="1"/>
        <sz val="10"/>
        <color indexed="17"/>
        <rFont val="Helvetica Neue"/>
      </rPr>
      <t>:</t>
    </r>
    <r>
      <rPr>
        <b val="1"/>
        <sz val="10"/>
        <color indexed="8"/>
        <rFont val="Helvetica Neue"/>
      </rPr>
      <t>3166</t>
    </r>
  </si>
  <si>
    <t>3166</t>
  </si>
  <si>
    <r>
      <rPr>
        <sz val="10"/>
        <color indexed="8"/>
        <rFont val="Helvetica Neue"/>
      </rPr>
      <t>k</t>
    </r>
    <r>
      <rPr>
        <b val="1"/>
        <sz val="10"/>
        <color indexed="17"/>
        <rFont val="Helvetica Neue"/>
      </rPr>
      <t>Iso</t>
    </r>
    <r>
      <rPr>
        <b val="1"/>
        <sz val="10"/>
        <color indexed="8"/>
        <rFont val="Helvetica Neue"/>
      </rPr>
      <t>3166</t>
    </r>
  </si>
  <si>
    <r>
      <rPr>
        <sz val="10"/>
        <color indexed="8"/>
        <rFont val="Helvetica Neue"/>
      </rPr>
      <t>3166</t>
    </r>
  </si>
  <si>
    <t>country</t>
  </si>
  <si>
    <t>ISO countries</t>
  </si>
  <si>
    <t>ISO countries namespace.</t>
  </si>
  <si>
    <r>
      <rPr>
        <u val="single"/>
        <sz val="10"/>
        <color indexed="8"/>
        <rFont val="Helvetica Neue"/>
      </rPr>
      <t>https://www.iso.org/iso-3166-country-codes.html</t>
    </r>
  </si>
  <si>
    <r>
      <rPr>
        <b val="1"/>
        <sz val="10"/>
        <color indexed="11"/>
        <rFont val="Helvetica Neue"/>
      </rPr>
      <t>terms/</t>
    </r>
    <r>
      <rPr>
        <b val="1"/>
        <sz val="10"/>
        <color indexed="17"/>
        <rFont val="Helvetica Neue"/>
      </rPr>
      <t>ISO:</t>
    </r>
    <r>
      <rPr>
        <b val="1"/>
        <sz val="10"/>
        <color indexed="8"/>
        <rFont val="Helvetica Neue"/>
      </rPr>
      <t>15924</t>
    </r>
  </si>
  <si>
    <r>
      <rPr>
        <b val="1"/>
        <sz val="10"/>
        <color indexed="17"/>
        <rFont val="Helvetica Neue"/>
      </rPr>
      <t>ISO</t>
    </r>
    <r>
      <rPr>
        <b val="1"/>
        <sz val="10"/>
        <color indexed="17"/>
        <rFont val="Helvetica Neue"/>
      </rPr>
      <t>:</t>
    </r>
    <r>
      <rPr>
        <b val="1"/>
        <sz val="10"/>
        <color indexed="8"/>
        <rFont val="Helvetica Neue"/>
      </rPr>
      <t>15924</t>
    </r>
  </si>
  <si>
    <t>15924</t>
  </si>
  <si>
    <r>
      <rPr>
        <sz val="10"/>
        <color indexed="8"/>
        <rFont val="Helvetica Neue"/>
      </rPr>
      <t>k</t>
    </r>
    <r>
      <rPr>
        <b val="1"/>
        <sz val="10"/>
        <color indexed="17"/>
        <rFont val="Helvetica Neue"/>
      </rPr>
      <t>Iso</t>
    </r>
    <r>
      <rPr>
        <b val="1"/>
        <sz val="10"/>
        <color indexed="8"/>
        <rFont val="Helvetica Neue"/>
      </rPr>
      <t>15924</t>
    </r>
  </si>
  <si>
    <r>
      <rPr>
        <sz val="10"/>
        <color indexed="8"/>
        <rFont val="Helvetica Neue"/>
      </rPr>
      <t>15924</t>
    </r>
  </si>
  <si>
    <t>script</t>
  </si>
  <si>
    <t>ISO 15924</t>
  </si>
  <si>
    <t>Codes for the representation of names of scripts.</t>
  </si>
  <si>
    <r>
      <rPr>
        <sz val="10"/>
        <color indexed="8"/>
        <rFont val="Helvetica Neue"/>
      </rPr>
      <t>&lt;strong&gt;Codes for the representation of names of scripts&lt;/strong&gt;, defines two sets of codes for a number of &lt;a href='</t>
    </r>
    <r>
      <rPr>
        <u val="single"/>
        <sz val="10"/>
        <color indexed="8"/>
        <rFont val="Helvetica Neue"/>
      </rPr>
      <t>https://en.wikipedia.org/wiki/Writing_system</t>
    </r>
    <r>
      <rPr>
        <sz val="10"/>
        <color indexed="8"/>
        <rFont val="Helvetica Neue"/>
      </rPr>
      <t>'&gt;writing systems&lt;/a&gt; (scripts). Each script is given both a four-letter code and a numeric one. Script is defined as &amp;quot;set of graphic characters used for the written form of one or more languages&amp;quot;. &lt;em&gt;(source Wikipedia)&lt;/em&gt;</t>
    </r>
  </si>
  <si>
    <r>
      <rPr>
        <u val="single"/>
        <sz val="10"/>
        <color indexed="8"/>
        <rFont val="Helvetica Neue"/>
      </rPr>
      <t>https://www.iso.org/obp/ui/#iso:std:iso:15924:ed-1:v1:en</t>
    </r>
  </si>
  <si>
    <r>
      <rPr>
        <u val="single"/>
        <sz val="10"/>
        <color indexed="8"/>
        <rFont val="Helvetica Neue"/>
      </rPr>
      <t>http://json-schema.org/draft-04/schema#</t>
    </r>
  </si>
  <si>
    <r>
      <rPr>
        <b val="1"/>
        <sz val="10"/>
        <color indexed="11"/>
        <rFont val="Helvetica Neue"/>
      </rPr>
      <t>terms/</t>
    </r>
    <r>
      <rPr>
        <b val="1"/>
        <sz val="10"/>
        <color indexed="17"/>
        <rFont val="Helvetica Neue"/>
      </rPr>
      <t>ISO:</t>
    </r>
    <r>
      <rPr>
        <b val="1"/>
        <sz val="10"/>
        <color indexed="8"/>
        <rFont val="Helvetica Neue"/>
      </rPr>
      <t>3166</t>
    </r>
    <r>
      <rPr>
        <b val="1"/>
        <sz val="10"/>
        <color indexed="17"/>
        <rFont val="Helvetica Neue"/>
      </rPr>
      <t>:</t>
    </r>
    <r>
      <rPr>
        <b val="1"/>
        <sz val="10"/>
        <color indexed="8"/>
        <rFont val="Helvetica Neue"/>
      </rPr>
      <t>1</t>
    </r>
  </si>
  <si>
    <r>
      <rPr>
        <b val="1"/>
        <sz val="10"/>
        <color indexed="17"/>
        <rFont val="Helvetica Neue"/>
      </rPr>
      <t>ISO</t>
    </r>
    <r>
      <rPr>
        <b val="1"/>
        <sz val="10"/>
        <color indexed="17"/>
        <rFont val="Helvetica Neue"/>
      </rPr>
      <t>:</t>
    </r>
    <r>
      <rPr>
        <b val="1"/>
        <sz val="10"/>
        <color indexed="8"/>
        <rFont val="Helvetica Neue"/>
      </rPr>
      <t>3166</t>
    </r>
    <r>
      <rPr>
        <b val="1"/>
        <sz val="10"/>
        <color indexed="17"/>
        <rFont val="Helvetica Neue"/>
      </rPr>
      <t>:</t>
    </r>
    <r>
      <rPr>
        <b val="1"/>
        <sz val="10"/>
        <color indexed="8"/>
        <rFont val="Helvetica Neue"/>
      </rPr>
      <t>1</t>
    </r>
  </si>
  <si>
    <r>
      <rPr>
        <b val="1"/>
        <sz val="10"/>
        <color indexed="14"/>
        <rFont val="Helvetica Neue"/>
      </rPr>
      <t>terms</t>
    </r>
    <r>
      <rPr>
        <b val="1"/>
        <sz val="10"/>
        <color indexed="14"/>
        <rFont val="Helvetica Neue"/>
      </rPr>
      <t>/</t>
    </r>
    <r>
      <rPr>
        <b val="1"/>
        <sz val="10"/>
        <color indexed="17"/>
        <rFont val="Helvetica Neue"/>
      </rPr>
      <t>ISO:</t>
    </r>
    <r>
      <rPr>
        <b val="1"/>
        <sz val="10"/>
        <color indexed="8"/>
        <rFont val="Helvetica Neue"/>
      </rPr>
      <t>3166</t>
    </r>
  </si>
  <si>
    <t>1</t>
  </si>
  <si>
    <r>
      <rPr>
        <sz val="10"/>
        <color indexed="8"/>
        <rFont val="Helvetica Neue"/>
      </rPr>
      <t>k</t>
    </r>
    <r>
      <rPr>
        <b val="1"/>
        <sz val="10"/>
        <color indexed="17"/>
        <rFont val="Helvetica Neue"/>
      </rPr>
      <t>Iso</t>
    </r>
    <r>
      <rPr>
        <b val="1"/>
        <sz val="10"/>
        <color indexed="8"/>
        <rFont val="Helvetica Neue"/>
      </rPr>
      <t>31661</t>
    </r>
  </si>
  <si>
    <t>3166-1</t>
  </si>
  <si>
    <r>
      <rPr>
        <sz val="10"/>
        <color indexed="8"/>
        <rFont val="Helvetica Neue"/>
      </rPr>
      <t>1</t>
    </r>
  </si>
  <si>
    <t>ISO 3166-1</t>
  </si>
  <si>
    <t>ISO 3166-1 country codes.</t>
  </si>
  <si>
    <r>
      <rPr>
        <sz val="10"/>
        <color indexed="8"/>
        <rFont val="Helvetica Neue"/>
      </rPr>
      <t>&lt;strong&gt;ISO 3166-1&lt;/strong&gt; is part of the &lt;a href='</t>
    </r>
    <r>
      <rPr>
        <u val="single"/>
        <sz val="10"/>
        <color indexed="8"/>
        <rFont val="Helvetica Neue"/>
      </rPr>
      <t>https://en.wikipedia.org/wiki/ISO_3166</t>
    </r>
    <r>
      <rPr>
        <sz val="10"/>
        <color indexed="8"/>
        <rFont val="Helvetica Neue"/>
      </rPr>
      <t>'&gt;ISO 3166&lt;/a&gt; &lt;a href='</t>
    </r>
    <r>
      <rPr>
        <u val="single"/>
        <sz val="10"/>
        <color indexed="8"/>
        <rFont val="Helvetica Neue"/>
      </rPr>
      <t>https://en.wikipedia.org/wiki/Standardization</t>
    </r>
    <r>
      <rPr>
        <sz val="10"/>
        <color indexed="8"/>
        <rFont val="Helvetica Neue"/>
      </rPr>
      <t>'&gt;standard&lt;/a&gt; published by the &lt;a href='</t>
    </r>
    <r>
      <rPr>
        <u val="single"/>
        <sz val="10"/>
        <color indexed="8"/>
        <rFont val="Helvetica Neue"/>
      </rPr>
      <t>https://en.wikipedia.org/wiki/International_Organization_for_Standardization</t>
    </r>
    <r>
      <rPr>
        <sz val="10"/>
        <color indexed="8"/>
        <rFont val="Helvetica Neue"/>
      </rPr>
      <t>'&gt;International Organization for Standardization&lt;/a&gt; (ISO), and defines &lt;a href='</t>
    </r>
    <r>
      <rPr>
        <u val="single"/>
        <sz val="10"/>
        <color indexed="8"/>
        <rFont val="Helvetica Neue"/>
      </rPr>
      <t>https://en.wikipedia.org/wiki/Code</t>
    </r>
    <r>
      <rPr>
        <sz val="10"/>
        <color indexed="8"/>
        <rFont val="Helvetica Neue"/>
      </rPr>
      <t>'&gt;codes&lt;/a&gt; for the names of &lt;a href='</t>
    </r>
    <r>
      <rPr>
        <u val="single"/>
        <sz val="10"/>
        <color indexed="8"/>
        <rFont val="Helvetica Neue"/>
      </rPr>
      <t>https://en.wikipedia.org/wiki/Country</t>
    </r>
    <r>
      <rPr>
        <sz val="10"/>
        <color indexed="8"/>
        <rFont val="Helvetica Neue"/>
      </rPr>
      <t>'&gt;countries&lt;/a&gt;, &lt;a href='</t>
    </r>
    <r>
      <rPr>
        <u val="single"/>
        <sz val="10"/>
        <color indexed="8"/>
        <rFont val="Helvetica Neue"/>
      </rPr>
      <t>https://en.wikipedia.org/wiki/Dependent_territory</t>
    </r>
    <r>
      <rPr>
        <sz val="10"/>
        <color indexed="8"/>
        <rFont val="Helvetica Neue"/>
      </rPr>
      <t>'&gt;dependent territories&lt;/a&gt;, and special areas of geographical interest. The official name of the standard is &lt;em&gt;Codes for the representation of names of countries and their subdivisions – Part 1: Country codes&lt;/em&gt;. &lt;em&gt;(source Wikipedia)&lt;/em&gt;</t>
    </r>
  </si>
  <si>
    <r>
      <rPr>
        <u val="single"/>
        <sz val="10"/>
        <color indexed="8"/>
        <rFont val="Helvetica Neue"/>
      </rPr>
      <t>https://www.iso.org/obp/ui/#iso:std:iso:3166:-1:ed-3:v1:en,fr</t>
    </r>
  </si>
  <si>
    <r>
      <rPr>
        <b val="1"/>
        <sz val="10"/>
        <color indexed="11"/>
        <rFont val="Helvetica Neue"/>
      </rPr>
      <t>terms/</t>
    </r>
    <r>
      <rPr>
        <b val="1"/>
        <sz val="10"/>
        <color indexed="17"/>
        <rFont val="Helvetica Neue"/>
      </rPr>
      <t>ISO:</t>
    </r>
    <r>
      <rPr>
        <b val="1"/>
        <sz val="10"/>
        <color indexed="8"/>
        <rFont val="Helvetica Neue"/>
      </rPr>
      <t>3166</t>
    </r>
    <r>
      <rPr>
        <b val="1"/>
        <sz val="10"/>
        <color indexed="17"/>
        <rFont val="Helvetica Neue"/>
      </rPr>
      <t>:</t>
    </r>
    <r>
      <rPr>
        <b val="1"/>
        <sz val="10"/>
        <color indexed="8"/>
        <rFont val="Helvetica Neue"/>
      </rPr>
      <t>2</t>
    </r>
  </si>
  <si>
    <r>
      <rPr>
        <b val="1"/>
        <sz val="10"/>
        <color indexed="17"/>
        <rFont val="Helvetica Neue"/>
      </rPr>
      <t>ISO</t>
    </r>
    <r>
      <rPr>
        <b val="1"/>
        <sz val="10"/>
        <color indexed="17"/>
        <rFont val="Helvetica Neue"/>
      </rPr>
      <t>:</t>
    </r>
    <r>
      <rPr>
        <b val="1"/>
        <sz val="10"/>
        <color indexed="8"/>
        <rFont val="Helvetica Neue"/>
      </rPr>
      <t>3166</t>
    </r>
    <r>
      <rPr>
        <b val="1"/>
        <sz val="10"/>
        <color indexed="17"/>
        <rFont val="Helvetica Neue"/>
      </rPr>
      <t>:</t>
    </r>
    <r>
      <rPr>
        <b val="1"/>
        <sz val="10"/>
        <color indexed="8"/>
        <rFont val="Helvetica Neue"/>
      </rPr>
      <t>2</t>
    </r>
  </si>
  <si>
    <t>2</t>
  </si>
  <si>
    <r>
      <rPr>
        <sz val="10"/>
        <color indexed="8"/>
        <rFont val="Helvetica Neue"/>
      </rPr>
      <t>k</t>
    </r>
    <r>
      <rPr>
        <b val="1"/>
        <sz val="10"/>
        <color indexed="17"/>
        <rFont val="Helvetica Neue"/>
      </rPr>
      <t>Iso</t>
    </r>
    <r>
      <rPr>
        <b val="1"/>
        <sz val="10"/>
        <color indexed="8"/>
        <rFont val="Helvetica Neue"/>
      </rPr>
      <t>31662</t>
    </r>
  </si>
  <si>
    <t>3166-2</t>
  </si>
  <si>
    <r>
      <rPr>
        <sz val="10"/>
        <color indexed="8"/>
        <rFont val="Helvetica Neue"/>
      </rPr>
      <t>2</t>
    </r>
  </si>
  <si>
    <t>ISO 3166-2</t>
  </si>
  <si>
    <t>ISO 3166-2 country and subdivision codes.</t>
  </si>
  <si>
    <r>
      <rPr>
        <sz val="10"/>
        <color indexed="8"/>
        <rFont val="Helvetica Neue"/>
      </rPr>
      <t>&lt;strong&gt;SO 3166-2&lt;/strong&gt; is part of the &lt;a href='</t>
    </r>
    <r>
      <rPr>
        <u val="single"/>
        <sz val="10"/>
        <color indexed="8"/>
        <rFont val="Helvetica Neue"/>
      </rPr>
      <t>https://en.wikipedia.org/wiki/ISO_3166</t>
    </r>
    <r>
      <rPr>
        <sz val="10"/>
        <color indexed="8"/>
        <rFont val="Helvetica Neue"/>
      </rPr>
      <t>'&gt;ISO 3166&lt;/a&gt; &lt;a href='</t>
    </r>
    <r>
      <rPr>
        <u val="single"/>
        <sz val="10"/>
        <color indexed="8"/>
        <rFont val="Helvetica Neue"/>
      </rPr>
      <t>https://en.wikipedia.org/wiki/Standardization</t>
    </r>
    <r>
      <rPr>
        <sz val="10"/>
        <color indexed="8"/>
        <rFont val="Helvetica Neue"/>
      </rPr>
      <t>'&gt;standard&lt;/a&gt; published by the &lt;a href='</t>
    </r>
    <r>
      <rPr>
        <u val="single"/>
        <sz val="10"/>
        <color indexed="8"/>
        <rFont val="Helvetica Neue"/>
      </rPr>
      <t>https://en.wikipedia.org/wiki/International_Organization_for_Standardization</t>
    </r>
    <r>
      <rPr>
        <sz val="10"/>
        <color indexed="8"/>
        <rFont val="Helvetica Neue"/>
      </rPr>
      <t>'&gt;International Organization for Standardization&lt;/a&gt; (ISO), and defines &lt;a href='</t>
    </r>
    <r>
      <rPr>
        <u val="single"/>
        <sz val="10"/>
        <color indexed="8"/>
        <rFont val="Helvetica Neue"/>
      </rPr>
      <t>https://en.wikipedia.org/wiki/Code</t>
    </r>
    <r>
      <rPr>
        <sz val="10"/>
        <color indexed="8"/>
        <rFont val="Helvetica Neue"/>
      </rPr>
      <t>'&gt;codes&lt;/a&gt; for identifying the principal &lt;a href='</t>
    </r>
    <r>
      <rPr>
        <u val="single"/>
        <sz val="10"/>
        <color indexed="8"/>
        <rFont val="Helvetica Neue"/>
      </rPr>
      <t>https://en.wikipedia.org/wiki/Country_subdivision</t>
    </r>
    <r>
      <rPr>
        <sz val="10"/>
        <color indexed="8"/>
        <rFont val="Helvetica Neue"/>
      </rPr>
      <t>'&gt;subdivisions&lt;/a&gt; (e.g., &lt;a href='</t>
    </r>
    <r>
      <rPr>
        <u val="single"/>
        <sz val="10"/>
        <color indexed="8"/>
        <rFont val="Helvetica Neue"/>
      </rPr>
      <t>https://en.wikipedia.org/wiki/Province</t>
    </r>
    <r>
      <rPr>
        <sz val="10"/>
        <color indexed="8"/>
        <rFont val="Helvetica Neue"/>
      </rPr>
      <t>'&gt;provinces&lt;/a&gt; or &lt;a href='</t>
    </r>
    <r>
      <rPr>
        <u val="single"/>
        <sz val="10"/>
        <color indexed="8"/>
        <rFont val="Helvetica Neue"/>
      </rPr>
      <t>https://en.wikipedia.org/wiki/State_(administrative_division)'&gt;states&lt;/a&gt;)</t>
    </r>
    <r>
      <rPr>
        <sz val="10"/>
        <color indexed="8"/>
        <rFont val="Helvetica Neue"/>
      </rPr>
      <t xml:space="preserve"> of all &lt;a href='</t>
    </r>
    <r>
      <rPr>
        <u val="single"/>
        <sz val="10"/>
        <color indexed="8"/>
        <rFont val="Helvetica Neue"/>
      </rPr>
      <t>https://en.wikipedia.org/wiki/Country</t>
    </r>
    <r>
      <rPr>
        <sz val="10"/>
        <color indexed="8"/>
        <rFont val="Helvetica Neue"/>
      </rPr>
      <t>'&gt;countries&lt;/a&gt; coded in &lt;a href='</t>
    </r>
    <r>
      <rPr>
        <u val="single"/>
        <sz val="10"/>
        <color indexed="8"/>
        <rFont val="Helvetica Neue"/>
      </rPr>
      <t>https://en.wikipedia.org/wiki/ISO_3166-1</t>
    </r>
    <r>
      <rPr>
        <sz val="10"/>
        <color indexed="8"/>
        <rFont val="Helvetica Neue"/>
      </rPr>
      <t>'&gt;ISO 3166-1&lt;/a&gt;. The official name of the standard is &lt;em&gt;Codes for the representation of names of countries and their subdivisions – Part 2: Country subdivision code&lt;/em&gt;. &lt;em&gt;(source Wikipedia)&lt;/em&gt;</t>
    </r>
  </si>
  <si>
    <r>
      <rPr>
        <u val="single"/>
        <sz val="10"/>
        <color indexed="8"/>
        <rFont val="Helvetica Neue"/>
      </rPr>
      <t>https://www.iso.org/obp/ui/#iso:std:iso:3166:-2:ed-3:v1:en,fr</t>
    </r>
  </si>
  <si>
    <r>
      <rPr>
        <b val="1"/>
        <sz val="10"/>
        <color indexed="11"/>
        <rFont val="Helvetica Neue"/>
      </rPr>
      <t>terms/</t>
    </r>
    <r>
      <rPr>
        <b val="1"/>
        <sz val="10"/>
        <color indexed="17"/>
        <rFont val="Helvetica Neue"/>
      </rPr>
      <t>ISO:</t>
    </r>
    <r>
      <rPr>
        <b val="1"/>
        <sz val="10"/>
        <color indexed="8"/>
        <rFont val="Helvetica Neue"/>
      </rPr>
      <t>3166</t>
    </r>
    <r>
      <rPr>
        <b val="1"/>
        <sz val="10"/>
        <color indexed="17"/>
        <rFont val="Helvetica Neue"/>
      </rPr>
      <t>:</t>
    </r>
    <r>
      <rPr>
        <b val="1"/>
        <sz val="10"/>
        <color indexed="8"/>
        <rFont val="Helvetica Neue"/>
      </rPr>
      <t>3</t>
    </r>
  </si>
  <si>
    <r>
      <rPr>
        <b val="1"/>
        <sz val="10"/>
        <color indexed="17"/>
        <rFont val="Helvetica Neue"/>
      </rPr>
      <t>ISO</t>
    </r>
    <r>
      <rPr>
        <b val="1"/>
        <sz val="10"/>
        <color indexed="17"/>
        <rFont val="Helvetica Neue"/>
      </rPr>
      <t>:</t>
    </r>
    <r>
      <rPr>
        <b val="1"/>
        <sz val="10"/>
        <color indexed="8"/>
        <rFont val="Helvetica Neue"/>
      </rPr>
      <t>3166</t>
    </r>
    <r>
      <rPr>
        <b val="1"/>
        <sz val="10"/>
        <color indexed="17"/>
        <rFont val="Helvetica Neue"/>
      </rPr>
      <t>:</t>
    </r>
    <r>
      <rPr>
        <b val="1"/>
        <sz val="10"/>
        <color indexed="8"/>
        <rFont val="Helvetica Neue"/>
      </rPr>
      <t>3</t>
    </r>
  </si>
  <si>
    <t>3</t>
  </si>
  <si>
    <r>
      <rPr>
        <sz val="10"/>
        <color indexed="8"/>
        <rFont val="Helvetica Neue"/>
      </rPr>
      <t>k</t>
    </r>
    <r>
      <rPr>
        <b val="1"/>
        <sz val="10"/>
        <color indexed="17"/>
        <rFont val="Helvetica Neue"/>
      </rPr>
      <t>Iso</t>
    </r>
    <r>
      <rPr>
        <b val="1"/>
        <sz val="10"/>
        <color indexed="8"/>
        <rFont val="Helvetica Neue"/>
      </rPr>
      <t>31663</t>
    </r>
  </si>
  <si>
    <t>3166-3</t>
  </si>
  <si>
    <r>
      <rPr>
        <sz val="10"/>
        <color indexed="8"/>
        <rFont val="Helvetica Neue"/>
      </rPr>
      <t>3</t>
    </r>
  </si>
  <si>
    <t>ISO 3166-3</t>
  </si>
  <si>
    <t>ISO 3166-3 formerly used country codes.</t>
  </si>
  <si>
    <r>
      <rPr>
        <sz val="10"/>
        <color indexed="8"/>
        <rFont val="Helvetica Neue"/>
      </rPr>
      <t>&lt;strong&gt;ISO 3166-3&lt;/strong&gt; is part of the &lt;a href='</t>
    </r>
    <r>
      <rPr>
        <u val="single"/>
        <sz val="10"/>
        <color indexed="8"/>
        <rFont val="Helvetica Neue"/>
      </rPr>
      <t>https://en.wikipedia.org/wiki/ISO_3166</t>
    </r>
    <r>
      <rPr>
        <sz val="10"/>
        <color indexed="8"/>
        <rFont val="Helvetica Neue"/>
      </rPr>
      <t>'&gt;ISO 3166&lt;/a&gt; &lt;a href='</t>
    </r>
    <r>
      <rPr>
        <u val="single"/>
        <sz val="10"/>
        <color indexed="8"/>
        <rFont val="Helvetica Neue"/>
      </rPr>
      <t>https://en.wikipedia.org/wiki/Standardization</t>
    </r>
    <r>
      <rPr>
        <sz val="10"/>
        <color indexed="8"/>
        <rFont val="Helvetica Neue"/>
      </rPr>
      <t>'&gt;standard&lt;/a&gt; published by the &lt;a href='</t>
    </r>
    <r>
      <rPr>
        <u val="single"/>
        <sz val="10"/>
        <color indexed="8"/>
        <rFont val="Helvetica Neue"/>
      </rPr>
      <t>https://en.wikipedia.org/wiki/International_Organization_for_Standardization</t>
    </r>
    <r>
      <rPr>
        <sz val="10"/>
        <color indexed="8"/>
        <rFont val="Helvetica Neue"/>
      </rPr>
      <t>'&gt;International Organization for Standardization&lt;/a&gt; (ISO), and defines &lt;a href='</t>
    </r>
    <r>
      <rPr>
        <u val="single"/>
        <sz val="10"/>
        <color indexed="8"/>
        <rFont val="Helvetica Neue"/>
      </rPr>
      <t>https://en.wikipedia.org/wiki/Code</t>
    </r>
    <r>
      <rPr>
        <sz val="10"/>
        <color indexed="8"/>
        <rFont val="Helvetica Neue"/>
      </rPr>
      <t>'&gt;codes&lt;/a&gt; for &lt;a href='</t>
    </r>
    <r>
      <rPr>
        <u val="single"/>
        <sz val="10"/>
        <color indexed="8"/>
        <rFont val="Helvetica Neue"/>
      </rPr>
      <t>https://en.wikipedia.org/wiki/Country</t>
    </r>
    <r>
      <rPr>
        <sz val="10"/>
        <color indexed="8"/>
        <rFont val="Helvetica Neue"/>
      </rPr>
      <t>'&gt;country&lt;/a&gt; names which have been deleted from &lt;a href='</t>
    </r>
    <r>
      <rPr>
        <u val="single"/>
        <sz val="10"/>
        <color indexed="8"/>
        <rFont val="Helvetica Neue"/>
      </rPr>
      <t>https://en.wikipedia.org/wiki/ISO_3166-1</t>
    </r>
    <r>
      <rPr>
        <sz val="10"/>
        <color indexed="8"/>
        <rFont val="Helvetica Neue"/>
      </rPr>
      <t>'&gt;ISO 3166-1&lt;/a&gt; since its first publication in 1974. The official name of the standard is &lt;em&gt;Codes for the representation of names of countries and their subdivisions – Part 3: Code for formerly used names of countries&lt;/em&gt;. &lt;em&gt;(source Wikipedia)&lt;/em&gt;</t>
    </r>
  </si>
  <si>
    <r>
      <rPr>
        <u val="single"/>
        <sz val="10"/>
        <color indexed="8"/>
        <rFont val="Helvetica Neue"/>
      </rPr>
      <t>https://www.iso.org/obp/ui/#iso:std:iso:3166:-3:ed-2:v1:en,fr</t>
    </r>
  </si>
  <si>
    <r>
      <rPr>
        <b val="1"/>
        <sz val="10"/>
        <color indexed="11"/>
        <rFont val="Helvetica Neue"/>
      </rPr>
      <t>terms/</t>
    </r>
    <r>
      <rPr>
        <b val="1"/>
        <sz val="10"/>
        <color indexed="17"/>
        <rFont val="Helvetica Neue"/>
      </rPr>
      <t>ISO:</t>
    </r>
    <r>
      <rPr>
        <b val="1"/>
        <sz val="10"/>
        <color indexed="8"/>
        <rFont val="Helvetica Neue"/>
      </rPr>
      <t>4217</t>
    </r>
  </si>
  <si>
    <r>
      <rPr>
        <b val="1"/>
        <sz val="10"/>
        <color indexed="17"/>
        <rFont val="Helvetica Neue"/>
      </rPr>
      <t>ISO</t>
    </r>
    <r>
      <rPr>
        <b val="1"/>
        <sz val="10"/>
        <color indexed="17"/>
        <rFont val="Helvetica Neue"/>
      </rPr>
      <t>:</t>
    </r>
    <r>
      <rPr>
        <b val="1"/>
        <sz val="10"/>
        <color indexed="8"/>
        <rFont val="Helvetica Neue"/>
      </rPr>
      <t>4217</t>
    </r>
  </si>
  <si>
    <t>4217</t>
  </si>
  <si>
    <r>
      <rPr>
        <sz val="10"/>
        <color indexed="8"/>
        <rFont val="Helvetica Neue"/>
      </rPr>
      <t>k</t>
    </r>
    <r>
      <rPr>
        <b val="1"/>
        <sz val="10"/>
        <color indexed="17"/>
        <rFont val="Helvetica Neue"/>
      </rPr>
      <t>Iso</t>
    </r>
    <r>
      <rPr>
        <b val="1"/>
        <sz val="10"/>
        <color indexed="8"/>
        <rFont val="Helvetica Neue"/>
      </rPr>
      <t>4217</t>
    </r>
  </si>
  <si>
    <r>
      <rPr>
        <sz val="10"/>
        <color indexed="8"/>
        <rFont val="Helvetica Neue"/>
      </rPr>
      <t>4217</t>
    </r>
  </si>
  <si>
    <t>currency</t>
  </si>
  <si>
    <t>ISO 4217</t>
  </si>
  <si>
    <t>ISO 4217 language family and groups codes.</t>
  </si>
  <si>
    <r>
      <rPr>
        <sz val="10"/>
        <color indexed="8"/>
        <rFont val="Helvetica Neue"/>
      </rPr>
      <t>&lt;strong&gt;ISO 4217&lt;/strong&gt; is a standard first published by &lt;a href='</t>
    </r>
    <r>
      <rPr>
        <u val="single"/>
        <sz val="10"/>
        <color indexed="8"/>
        <rFont val="Helvetica Neue"/>
      </rPr>
      <t>https://en.wikipedia.org/wiki/International_Organization_for_Standardization</t>
    </r>
    <r>
      <rPr>
        <sz val="10"/>
        <color indexed="8"/>
        <rFont val="Helvetica Neue"/>
      </rPr>
      <t>'&gt;International Organization for Standardization&lt;/a&gt; in 1978, which delineates &lt;a href='</t>
    </r>
    <r>
      <rPr>
        <u val="single"/>
        <sz val="10"/>
        <color indexed="8"/>
        <rFont val="Helvetica Neue"/>
      </rPr>
      <t>https://en.wikipedia.org/wiki/Currency</t>
    </r>
    <r>
      <rPr>
        <sz val="10"/>
        <color indexed="8"/>
        <rFont val="Helvetica Neue"/>
      </rPr>
      <t>'&gt;currency&lt;/a&gt; designators, &lt;a href='</t>
    </r>
    <r>
      <rPr>
        <u val="single"/>
        <sz val="10"/>
        <color indexed="8"/>
        <rFont val="Helvetica Neue"/>
      </rPr>
      <t>https://en.wikipedia.org/wiki/Country_code</t>
    </r>
    <r>
      <rPr>
        <sz val="10"/>
        <color indexed="8"/>
        <rFont val="Helvetica Neue"/>
      </rPr>
      <t>'&gt;country codes&lt;/a&gt; (alpha and numeric), and references to minor units. &lt;em&gt;(source Wikipedia)&lt;/em&gt;</t>
    </r>
  </si>
  <si>
    <r>
      <rPr>
        <u val="single"/>
        <sz val="10"/>
        <color indexed="8"/>
        <rFont val="Helvetica Neue"/>
      </rPr>
      <t>https://www.iso.org/obp/ui/#iso:std:iso:4217:ed-8:v1:en</t>
    </r>
  </si>
  <si>
    <r>
      <rPr>
        <b val="1"/>
        <sz val="10"/>
        <color indexed="11"/>
        <rFont val="Helvetica Neue"/>
      </rPr>
      <t>terms/</t>
    </r>
    <r>
      <rPr>
        <b val="1"/>
        <sz val="10"/>
        <color indexed="17"/>
        <rFont val="Helvetica Neue"/>
      </rPr>
      <t>ISO:</t>
    </r>
    <r>
      <rPr>
        <b val="1"/>
        <sz val="10"/>
        <color indexed="8"/>
        <rFont val="Helvetica Neue"/>
      </rPr>
      <t>639</t>
    </r>
    <r>
      <rPr>
        <b val="1"/>
        <sz val="10"/>
        <color indexed="17"/>
        <rFont val="Helvetica Neue"/>
      </rPr>
      <t>:</t>
    </r>
    <r>
      <rPr>
        <b val="1"/>
        <sz val="10"/>
        <color indexed="8"/>
        <rFont val="Helvetica Neue"/>
      </rPr>
      <t>1</t>
    </r>
  </si>
  <si>
    <r>
      <rPr>
        <b val="1"/>
        <sz val="10"/>
        <color indexed="17"/>
        <rFont val="Helvetica Neue"/>
      </rPr>
      <t>ISO</t>
    </r>
    <r>
      <rPr>
        <b val="1"/>
        <sz val="10"/>
        <color indexed="17"/>
        <rFont val="Helvetica Neue"/>
      </rPr>
      <t>:</t>
    </r>
    <r>
      <rPr>
        <b val="1"/>
        <sz val="10"/>
        <color indexed="8"/>
        <rFont val="Helvetica Neue"/>
      </rPr>
      <t>639</t>
    </r>
    <r>
      <rPr>
        <b val="1"/>
        <sz val="10"/>
        <color indexed="17"/>
        <rFont val="Helvetica Neue"/>
      </rPr>
      <t>:</t>
    </r>
    <r>
      <rPr>
        <b val="1"/>
        <sz val="10"/>
        <color indexed="8"/>
        <rFont val="Helvetica Neue"/>
      </rPr>
      <t>1</t>
    </r>
  </si>
  <si>
    <r>
      <rPr>
        <b val="1"/>
        <sz val="10"/>
        <color indexed="14"/>
        <rFont val="Helvetica Neue"/>
      </rPr>
      <t>terms</t>
    </r>
    <r>
      <rPr>
        <b val="1"/>
        <sz val="10"/>
        <color indexed="14"/>
        <rFont val="Helvetica Neue"/>
      </rPr>
      <t>/</t>
    </r>
    <r>
      <rPr>
        <b val="1"/>
        <sz val="10"/>
        <color indexed="17"/>
        <rFont val="Helvetica Neue"/>
      </rPr>
      <t>ISO:</t>
    </r>
    <r>
      <rPr>
        <b val="1"/>
        <sz val="10"/>
        <color indexed="8"/>
        <rFont val="Helvetica Neue"/>
      </rPr>
      <t>639</t>
    </r>
  </si>
  <si>
    <r>
      <rPr>
        <sz val="10"/>
        <color indexed="8"/>
        <rFont val="Helvetica Neue"/>
      </rPr>
      <t>k</t>
    </r>
    <r>
      <rPr>
        <b val="1"/>
        <sz val="10"/>
        <color indexed="17"/>
        <rFont val="Helvetica Neue"/>
      </rPr>
      <t>Iso</t>
    </r>
    <r>
      <rPr>
        <b val="1"/>
        <sz val="10"/>
        <color indexed="8"/>
        <rFont val="Helvetica Neue"/>
      </rPr>
      <t>6391</t>
    </r>
  </si>
  <si>
    <t>639-1</t>
  </si>
  <si>
    <t>ISO 639-1</t>
  </si>
  <si>
    <t>ISO 639-1 language codes.</t>
  </si>
  <si>
    <r>
      <rPr>
        <sz val="10"/>
        <color indexed="8"/>
        <rFont val="Helvetica Neue"/>
      </rPr>
      <t>&lt;strong&gt;ISO 639-1:2002&lt;/strong&gt;, &lt;em&gt;Codes for the representation of names of languages — Part 1: Alpha-2 code&lt;/em&gt;, is the first part of the &lt;a href='</t>
    </r>
    <r>
      <rPr>
        <u val="single"/>
        <sz val="10"/>
        <color indexed="8"/>
        <rFont val="Helvetica Neue"/>
      </rPr>
      <t>https://en.wikipedia.org/wiki/ISO_639</t>
    </r>
    <r>
      <rPr>
        <sz val="10"/>
        <color indexed="8"/>
        <rFont val="Helvetica Neue"/>
      </rPr>
      <t>'&gt;ISO 639&lt;/a&gt;series of &lt;a href='</t>
    </r>
    <r>
      <rPr>
        <u val="single"/>
        <sz val="10"/>
        <color indexed="8"/>
        <rFont val="Helvetica Neue"/>
      </rPr>
      <t>https://en.wikipedia.org/wiki/International_Organization_for_Standardization</t>
    </r>
    <r>
      <rPr>
        <sz val="10"/>
        <color indexed="8"/>
        <rFont val="Helvetica Neue"/>
      </rPr>
      <t>'&gt;international standards&lt;/a&gt; for &lt;a href='</t>
    </r>
    <r>
      <rPr>
        <u val="single"/>
        <sz val="10"/>
        <color indexed="8"/>
        <rFont val="Helvetica Neue"/>
      </rPr>
      <t>https://en.wikipedia.org/wiki/Language_code</t>
    </r>
    <r>
      <rPr>
        <sz val="10"/>
        <color indexed="8"/>
        <rFont val="Helvetica Neue"/>
      </rPr>
      <t>'&gt;language codes&lt;/a&gt;. Part 1 covers the registration of two-letter codes. There are 184 two-letter codes registered as of October 2015. The registered codes cover the world&amp;#39;s major languages. &lt;em&gt;(source Wikipedia)&lt;/em&gt;</t>
    </r>
  </si>
  <si>
    <r>
      <rPr>
        <b val="1"/>
        <sz val="10"/>
        <color indexed="11"/>
        <rFont val="Helvetica Neue"/>
      </rPr>
      <t>terms/</t>
    </r>
    <r>
      <rPr>
        <b val="1"/>
        <sz val="10"/>
        <color indexed="17"/>
        <rFont val="Helvetica Neue"/>
      </rPr>
      <t>ISO:</t>
    </r>
    <r>
      <rPr>
        <b val="1"/>
        <sz val="10"/>
        <color indexed="8"/>
        <rFont val="Helvetica Neue"/>
      </rPr>
      <t>639</t>
    </r>
    <r>
      <rPr>
        <b val="1"/>
        <sz val="10"/>
        <color indexed="17"/>
        <rFont val="Helvetica Neue"/>
      </rPr>
      <t>:</t>
    </r>
    <r>
      <rPr>
        <b val="1"/>
        <sz val="10"/>
        <color indexed="8"/>
        <rFont val="Helvetica Neue"/>
      </rPr>
      <t>2</t>
    </r>
  </si>
  <si>
    <r>
      <rPr>
        <b val="1"/>
        <sz val="10"/>
        <color indexed="17"/>
        <rFont val="Helvetica Neue"/>
      </rPr>
      <t>ISO</t>
    </r>
    <r>
      <rPr>
        <b val="1"/>
        <sz val="10"/>
        <color indexed="17"/>
        <rFont val="Helvetica Neue"/>
      </rPr>
      <t>:</t>
    </r>
    <r>
      <rPr>
        <b val="1"/>
        <sz val="10"/>
        <color indexed="8"/>
        <rFont val="Helvetica Neue"/>
      </rPr>
      <t>639</t>
    </r>
    <r>
      <rPr>
        <b val="1"/>
        <sz val="10"/>
        <color indexed="17"/>
        <rFont val="Helvetica Neue"/>
      </rPr>
      <t>:</t>
    </r>
    <r>
      <rPr>
        <b val="1"/>
        <sz val="10"/>
        <color indexed="8"/>
        <rFont val="Helvetica Neue"/>
      </rPr>
      <t>2</t>
    </r>
  </si>
  <si>
    <r>
      <rPr>
        <sz val="10"/>
        <color indexed="8"/>
        <rFont val="Helvetica Neue"/>
      </rPr>
      <t>k</t>
    </r>
    <r>
      <rPr>
        <b val="1"/>
        <sz val="10"/>
        <color indexed="17"/>
        <rFont val="Helvetica Neue"/>
      </rPr>
      <t>Iso</t>
    </r>
    <r>
      <rPr>
        <b val="1"/>
        <sz val="10"/>
        <color indexed="8"/>
        <rFont val="Helvetica Neue"/>
      </rPr>
      <t>6392</t>
    </r>
  </si>
  <si>
    <t>639-2</t>
  </si>
  <si>
    <t>ISO 639-2</t>
  </si>
  <si>
    <t>ISO 639-2 language codes.</t>
  </si>
  <si>
    <r>
      <rPr>
        <sz val="10"/>
        <color indexed="8"/>
        <rFont val="Helvetica Neue"/>
      </rPr>
      <t>&lt;strong&gt;ISO 639-2:1998&lt;/strong&gt;, &lt;em&gt;Codes for the representation of names of languages — Part 2: Alpha-3 code&lt;/em&gt;, is the second part of the &lt;a href='</t>
    </r>
    <r>
      <rPr>
        <u val="single"/>
        <sz val="10"/>
        <color indexed="8"/>
        <rFont val="Helvetica Neue"/>
      </rPr>
      <t>https://en.wikipedia.org/wiki/ISO_639</t>
    </r>
    <r>
      <rPr>
        <sz val="10"/>
        <color indexed="8"/>
        <rFont val="Helvetica Neue"/>
      </rPr>
      <t>'&gt;ISO 639&lt;/a&gt; &lt;a href='</t>
    </r>
    <r>
      <rPr>
        <u val="single"/>
        <sz val="10"/>
        <color indexed="8"/>
        <rFont val="Helvetica Neue"/>
      </rPr>
      <t>https://en.wikipedia.org/wiki/International_standard</t>
    </r>
    <r>
      <rPr>
        <sz val="10"/>
        <color indexed="8"/>
        <rFont val="Helvetica Neue"/>
      </rPr>
      <t>'&gt;standard&lt;/a&gt;, which lists &lt;a href='</t>
    </r>
    <r>
      <rPr>
        <u val="single"/>
        <sz val="10"/>
        <color indexed="8"/>
        <rFont val="Helvetica Neue"/>
      </rPr>
      <t>https://en.wikipedia.org/wiki/Language_code</t>
    </r>
    <r>
      <rPr>
        <sz val="10"/>
        <color indexed="8"/>
        <rFont val="Helvetica Neue"/>
      </rPr>
      <t>'&gt;codes&lt;/a&gt; for the representation of the names of &lt;a href='</t>
    </r>
    <r>
      <rPr>
        <u val="single"/>
        <sz val="10"/>
        <color indexed="8"/>
        <rFont val="Helvetica Neue"/>
      </rPr>
      <t>https://en.wikipedia.org/wiki/Languages</t>
    </r>
    <r>
      <rPr>
        <sz val="10"/>
        <color indexed="8"/>
        <rFont val="Helvetica Neue"/>
      </rPr>
      <t>'&gt;languages&lt;/a&gt;. &lt;em&gt;(source Wikipedia)&lt;/em&gt;</t>
    </r>
  </si>
  <si>
    <r>
      <rPr>
        <u val="single"/>
        <sz val="10"/>
        <color indexed="8"/>
        <rFont val="Helvetica Neue"/>
      </rPr>
      <t>https://www.iso.org/obp/ui/#iso:std:iso:639:-2:ed-1:v1:en</t>
    </r>
  </si>
  <si>
    <r>
      <rPr>
        <b val="1"/>
        <sz val="10"/>
        <color indexed="11"/>
        <rFont val="Helvetica Neue"/>
      </rPr>
      <t>terms/</t>
    </r>
    <r>
      <rPr>
        <b val="1"/>
        <sz val="10"/>
        <color indexed="17"/>
        <rFont val="Helvetica Neue"/>
      </rPr>
      <t>ISO:</t>
    </r>
    <r>
      <rPr>
        <b val="1"/>
        <sz val="10"/>
        <color indexed="8"/>
        <rFont val="Helvetica Neue"/>
      </rPr>
      <t>639</t>
    </r>
    <r>
      <rPr>
        <b val="1"/>
        <sz val="10"/>
        <color indexed="17"/>
        <rFont val="Helvetica Neue"/>
      </rPr>
      <t>:</t>
    </r>
    <r>
      <rPr>
        <b val="1"/>
        <sz val="10"/>
        <color indexed="8"/>
        <rFont val="Helvetica Neue"/>
      </rPr>
      <t>3</t>
    </r>
  </si>
  <si>
    <r>
      <rPr>
        <b val="1"/>
        <sz val="10"/>
        <color indexed="17"/>
        <rFont val="Helvetica Neue"/>
      </rPr>
      <t>ISO</t>
    </r>
    <r>
      <rPr>
        <b val="1"/>
        <sz val="10"/>
        <color indexed="17"/>
        <rFont val="Helvetica Neue"/>
      </rPr>
      <t>:</t>
    </r>
    <r>
      <rPr>
        <b val="1"/>
        <sz val="10"/>
        <color indexed="8"/>
        <rFont val="Helvetica Neue"/>
      </rPr>
      <t>639</t>
    </r>
    <r>
      <rPr>
        <b val="1"/>
        <sz val="10"/>
        <color indexed="17"/>
        <rFont val="Helvetica Neue"/>
      </rPr>
      <t>:</t>
    </r>
    <r>
      <rPr>
        <b val="1"/>
        <sz val="10"/>
        <color indexed="8"/>
        <rFont val="Helvetica Neue"/>
      </rPr>
      <t>3</t>
    </r>
  </si>
  <si>
    <r>
      <rPr>
        <sz val="10"/>
        <color indexed="8"/>
        <rFont val="Helvetica Neue"/>
      </rPr>
      <t>k</t>
    </r>
    <r>
      <rPr>
        <b val="1"/>
        <sz val="10"/>
        <color indexed="17"/>
        <rFont val="Helvetica Neue"/>
      </rPr>
      <t>Iso</t>
    </r>
    <r>
      <rPr>
        <b val="1"/>
        <sz val="10"/>
        <color indexed="8"/>
        <rFont val="Helvetica Neue"/>
      </rPr>
      <t>6393</t>
    </r>
  </si>
  <si>
    <t>639-3</t>
  </si>
  <si>
    <t>ISO 639-3</t>
  </si>
  <si>
    <t>ISO 639-3 language codes.</t>
  </si>
  <si>
    <r>
      <rPr>
        <sz val="10"/>
        <color indexed="8"/>
        <rFont val="Helvetica Neue"/>
      </rPr>
      <t>&lt;strong&gt;ISO 639-3:2007&lt;/strong&gt;, &lt;em&gt;Codes for the representation of names of languages – Part 3: Alpha-3 code for comprehensive coverage of languages&lt;/em&gt;, is an international standard for &lt;a href='</t>
    </r>
    <r>
      <rPr>
        <u val="single"/>
        <sz val="10"/>
        <color indexed="8"/>
        <rFont val="Helvetica Neue"/>
      </rPr>
      <t>https://en.wikipedia.org/wiki/Language_code</t>
    </r>
    <r>
      <rPr>
        <sz val="10"/>
        <color indexed="8"/>
        <rFont val="Helvetica Neue"/>
      </rPr>
      <t>'&gt;language codes&lt;/a&gt; in the &lt;a href='</t>
    </r>
    <r>
      <rPr>
        <u val="single"/>
        <sz val="10"/>
        <color indexed="8"/>
        <rFont val="Helvetica Neue"/>
      </rPr>
      <t>https://en.wikipedia.org/wiki/ISO_639</t>
    </r>
    <r>
      <rPr>
        <sz val="10"/>
        <color indexed="8"/>
        <rFont val="Helvetica Neue"/>
      </rPr>
      <t>'&gt;ISO 639&lt;/a&gt; series. It defines three-letter codes for identifying languages. &lt;em&gt;(source Wikipedia)&lt;/em&gt;</t>
    </r>
  </si>
  <si>
    <r>
      <rPr>
        <u val="single"/>
        <sz val="10"/>
        <color indexed="8"/>
        <rFont val="Helvetica Neue"/>
      </rPr>
      <t>https://www.iso.org/obp/ui/#iso:std:iso:639:-3:ed-1:v1:en</t>
    </r>
  </si>
  <si>
    <r>
      <rPr>
        <b val="1"/>
        <sz val="10"/>
        <color indexed="11"/>
        <rFont val="Helvetica Neue"/>
      </rPr>
      <t>terms/</t>
    </r>
    <r>
      <rPr>
        <b val="1"/>
        <sz val="10"/>
        <color indexed="17"/>
        <rFont val="Helvetica Neue"/>
      </rPr>
      <t>ISO:</t>
    </r>
    <r>
      <rPr>
        <b val="1"/>
        <sz val="10"/>
        <color indexed="8"/>
        <rFont val="Helvetica Neue"/>
      </rPr>
      <t>639</t>
    </r>
    <r>
      <rPr>
        <b val="1"/>
        <sz val="10"/>
        <color indexed="17"/>
        <rFont val="Helvetica Neue"/>
      </rPr>
      <t>:</t>
    </r>
    <r>
      <rPr>
        <b val="1"/>
        <sz val="10"/>
        <color indexed="8"/>
        <rFont val="Helvetica Neue"/>
      </rPr>
      <t>5</t>
    </r>
  </si>
  <si>
    <r>
      <rPr>
        <b val="1"/>
        <sz val="10"/>
        <color indexed="17"/>
        <rFont val="Helvetica Neue"/>
      </rPr>
      <t>ISO</t>
    </r>
    <r>
      <rPr>
        <b val="1"/>
        <sz val="10"/>
        <color indexed="17"/>
        <rFont val="Helvetica Neue"/>
      </rPr>
      <t>:</t>
    </r>
    <r>
      <rPr>
        <b val="1"/>
        <sz val="10"/>
        <color indexed="8"/>
        <rFont val="Helvetica Neue"/>
      </rPr>
      <t>639</t>
    </r>
    <r>
      <rPr>
        <b val="1"/>
        <sz val="10"/>
        <color indexed="17"/>
        <rFont val="Helvetica Neue"/>
      </rPr>
      <t>:</t>
    </r>
    <r>
      <rPr>
        <b val="1"/>
        <sz val="10"/>
        <color indexed="8"/>
        <rFont val="Helvetica Neue"/>
      </rPr>
      <t>5</t>
    </r>
  </si>
  <si>
    <t>5</t>
  </si>
  <si>
    <r>
      <rPr>
        <sz val="10"/>
        <color indexed="8"/>
        <rFont val="Helvetica Neue"/>
      </rPr>
      <t>k</t>
    </r>
    <r>
      <rPr>
        <b val="1"/>
        <sz val="10"/>
        <color indexed="17"/>
        <rFont val="Helvetica Neue"/>
      </rPr>
      <t>Iso</t>
    </r>
    <r>
      <rPr>
        <b val="1"/>
        <sz val="10"/>
        <color indexed="8"/>
        <rFont val="Helvetica Neue"/>
      </rPr>
      <t>6395</t>
    </r>
  </si>
  <si>
    <t>639-5</t>
  </si>
  <si>
    <r>
      <rPr>
        <sz val="10"/>
        <color indexed="8"/>
        <rFont val="Helvetica Neue"/>
      </rPr>
      <t>5</t>
    </r>
  </si>
  <si>
    <t>ISO 639-5</t>
  </si>
  <si>
    <t>ISO 639-5 language family and groups codes.</t>
  </si>
  <si>
    <r>
      <rPr>
        <sz val="10"/>
        <color indexed="8"/>
        <rFont val="Helvetica Neue"/>
      </rPr>
      <t xml:space="preserve">&lt;strong&gt;ISO 639-5:2008&lt;/strong&gt; &amp;quot;Codes for the representation of names of 
</t>
    </r>
    <r>
      <rPr>
        <sz val="10"/>
        <color indexed="8"/>
        <rFont val="Helvetica Neue"/>
      </rPr>
      <t>languages—Part 5: Alpha-3 code for language families and groups&amp;quot; is a highly incomplete international standard published by the &lt;a href='</t>
    </r>
    <r>
      <rPr>
        <u val="single"/>
        <sz val="10"/>
        <color indexed="8"/>
        <rFont val="Helvetica Neue"/>
      </rPr>
      <t>https://en.wikipedia.org/wiki/International_Organization_for_Standardization</t>
    </r>
    <r>
      <rPr>
        <sz val="10"/>
        <color indexed="8"/>
        <rFont val="Helvetica Neue"/>
      </rPr>
      <t>'&gt;International Organization for Standardization&lt;/a&gt; (&lt;strong&gt;ISO&lt;/strong&gt;). &lt;em&gt;(source Wikipedia)&lt;/em&gt;</t>
    </r>
  </si>
  <si>
    <r>
      <rPr>
        <u val="single"/>
        <sz val="10"/>
        <color indexed="8"/>
        <rFont val="Helvetica Neue"/>
      </rPr>
      <t>https://www.iso.org/obp/ui/#iso:std:iso:639:-5:ed-1:v1:en</t>
    </r>
  </si>
  <si>
    <r>
      <rPr>
        <b val="1"/>
        <sz val="10"/>
        <color indexed="11"/>
        <rFont val="Helvetica Neue"/>
      </rPr>
      <t>terms/</t>
    </r>
    <r>
      <rPr>
        <b val="1"/>
        <sz val="10"/>
        <color indexed="17"/>
        <rFont val="Helvetica Neue"/>
      </rPr>
      <t>ISO:</t>
    </r>
    <r>
      <rPr>
        <b val="1"/>
        <sz val="10"/>
        <color indexed="8"/>
        <rFont val="Helvetica Neue"/>
      </rPr>
      <t>3166</t>
    </r>
    <r>
      <rPr>
        <b val="1"/>
        <sz val="10"/>
        <color indexed="17"/>
        <rFont val="Helvetica Neue"/>
      </rPr>
      <t>:</t>
    </r>
    <r>
      <rPr>
        <b val="1"/>
        <sz val="10"/>
        <color indexed="8"/>
        <rFont val="Helvetica Neue"/>
      </rPr>
      <t>type</t>
    </r>
  </si>
  <si>
    <r>
      <rPr>
        <b val="1"/>
        <sz val="10"/>
        <color indexed="17"/>
        <rFont val="Helvetica Neue"/>
      </rPr>
      <t>ISO</t>
    </r>
    <r>
      <rPr>
        <b val="1"/>
        <sz val="10"/>
        <color indexed="17"/>
        <rFont val="Helvetica Neue"/>
      </rPr>
      <t>:</t>
    </r>
    <r>
      <rPr>
        <b val="1"/>
        <sz val="10"/>
        <color indexed="8"/>
        <rFont val="Helvetica Neue"/>
      </rPr>
      <t>3166</t>
    </r>
    <r>
      <rPr>
        <b val="1"/>
        <sz val="10"/>
        <color indexed="17"/>
        <rFont val="Helvetica Neue"/>
      </rPr>
      <t>:</t>
    </r>
    <r>
      <rPr>
        <b val="1"/>
        <sz val="10"/>
        <color indexed="8"/>
        <rFont val="Helvetica Neue"/>
      </rPr>
      <t>type</t>
    </r>
  </si>
  <si>
    <r>
      <rPr>
        <sz val="10"/>
        <color indexed="8"/>
        <rFont val="Helvetica Neue"/>
      </rPr>
      <t>k</t>
    </r>
    <r>
      <rPr>
        <b val="1"/>
        <sz val="10"/>
        <color indexed="17"/>
        <rFont val="Helvetica Neue"/>
      </rPr>
      <t>Iso</t>
    </r>
    <r>
      <rPr>
        <b val="1"/>
        <sz val="10"/>
        <color indexed="8"/>
        <rFont val="Helvetica Neue"/>
      </rPr>
      <t>3166Type</t>
    </r>
  </si>
  <si>
    <t>Type of subset of the country</t>
  </si>
  <si>
    <t>List of country subset types.</t>
  </si>
  <si>
    <r>
      <rPr>
        <b val="1"/>
        <sz val="10"/>
        <color indexed="11"/>
        <rFont val="Helvetica Neue"/>
      </rPr>
      <t>terms/</t>
    </r>
    <r>
      <rPr>
        <b val="1"/>
        <sz val="10"/>
        <color indexed="17"/>
        <rFont val="Helvetica Neue"/>
      </rPr>
      <t>ISO:</t>
    </r>
    <r>
      <rPr>
        <b val="1"/>
        <sz val="10"/>
        <color indexed="8"/>
        <rFont val="Helvetica Neue"/>
      </rPr>
      <t>639</t>
    </r>
    <r>
      <rPr>
        <b val="1"/>
        <sz val="10"/>
        <color indexed="17"/>
        <rFont val="Helvetica Neue"/>
      </rPr>
      <t>:</t>
    </r>
    <r>
      <rPr>
        <b val="1"/>
        <sz val="10"/>
        <color indexed="8"/>
        <rFont val="Helvetica Neue"/>
      </rPr>
      <t>local</t>
    </r>
  </si>
  <si>
    <r>
      <rPr>
        <b val="1"/>
        <sz val="10"/>
        <color indexed="17"/>
        <rFont val="Helvetica Neue"/>
      </rPr>
      <t>ISO</t>
    </r>
    <r>
      <rPr>
        <b val="1"/>
        <sz val="10"/>
        <color indexed="17"/>
        <rFont val="Helvetica Neue"/>
      </rPr>
      <t>:</t>
    </r>
    <r>
      <rPr>
        <b val="1"/>
        <sz val="10"/>
        <color indexed="8"/>
        <rFont val="Helvetica Neue"/>
      </rPr>
      <t>639</t>
    </r>
    <r>
      <rPr>
        <b val="1"/>
        <sz val="10"/>
        <color indexed="17"/>
        <rFont val="Helvetica Neue"/>
      </rPr>
      <t>:</t>
    </r>
    <r>
      <rPr>
        <b val="1"/>
        <sz val="10"/>
        <color indexed="8"/>
        <rFont val="Helvetica Neue"/>
      </rPr>
      <t>local</t>
    </r>
  </si>
  <si>
    <t>local</t>
  </si>
  <si>
    <r>
      <rPr>
        <sz val="10"/>
        <color indexed="8"/>
        <rFont val="Helvetica Neue"/>
      </rPr>
      <t>k</t>
    </r>
    <r>
      <rPr>
        <b val="1"/>
        <sz val="10"/>
        <color indexed="17"/>
        <rFont val="Helvetica Neue"/>
      </rPr>
      <t>Iso</t>
    </r>
    <r>
      <rPr>
        <b val="1"/>
        <sz val="10"/>
        <color indexed="8"/>
        <rFont val="Helvetica Neue"/>
      </rPr>
      <t>639Local</t>
    </r>
  </si>
  <si>
    <r>
      <rPr>
        <sz val="10"/>
        <color indexed="8"/>
        <rFont val="Helvetica Neue"/>
      </rPr>
      <t>local</t>
    </r>
  </si>
  <si>
    <t>Local language</t>
  </si>
  <si>
    <t>List of used local languages.</t>
  </si>
  <si>
    <r>
      <rPr>
        <b val="1"/>
        <sz val="10"/>
        <color indexed="11"/>
        <rFont val="Helvetica Neue"/>
      </rPr>
      <t>terms/</t>
    </r>
    <r>
      <rPr>
        <b val="1"/>
        <sz val="10"/>
        <color indexed="17"/>
        <rFont val="Helvetica Neue"/>
      </rPr>
      <t>ISO:</t>
    </r>
    <r>
      <rPr>
        <b val="1"/>
        <sz val="10"/>
        <color indexed="8"/>
        <rFont val="Helvetica Neue"/>
      </rPr>
      <t>639</t>
    </r>
    <r>
      <rPr>
        <b val="1"/>
        <sz val="10"/>
        <color indexed="17"/>
        <rFont val="Helvetica Neue"/>
      </rPr>
      <t>:</t>
    </r>
    <r>
      <rPr>
        <b val="1"/>
        <sz val="10"/>
        <color indexed="8"/>
        <rFont val="Helvetica Neue"/>
      </rPr>
      <t>scope</t>
    </r>
  </si>
  <si>
    <r>
      <rPr>
        <b val="1"/>
        <sz val="10"/>
        <color indexed="17"/>
        <rFont val="Helvetica Neue"/>
      </rPr>
      <t>ISO</t>
    </r>
    <r>
      <rPr>
        <b val="1"/>
        <sz val="10"/>
        <color indexed="17"/>
        <rFont val="Helvetica Neue"/>
      </rPr>
      <t>:</t>
    </r>
    <r>
      <rPr>
        <b val="1"/>
        <sz val="10"/>
        <color indexed="8"/>
        <rFont val="Helvetica Neue"/>
      </rPr>
      <t>639</t>
    </r>
    <r>
      <rPr>
        <b val="1"/>
        <sz val="10"/>
        <color indexed="17"/>
        <rFont val="Helvetica Neue"/>
      </rPr>
      <t>:</t>
    </r>
    <r>
      <rPr>
        <b val="1"/>
        <sz val="10"/>
        <color indexed="8"/>
        <rFont val="Helvetica Neue"/>
      </rPr>
      <t>scope</t>
    </r>
  </si>
  <si>
    <t>scope</t>
  </si>
  <si>
    <r>
      <rPr>
        <sz val="10"/>
        <color indexed="8"/>
        <rFont val="Helvetica Neue"/>
      </rPr>
      <t>k</t>
    </r>
    <r>
      <rPr>
        <b val="1"/>
        <sz val="10"/>
        <color indexed="17"/>
        <rFont val="Helvetica Neue"/>
      </rPr>
      <t>Iso</t>
    </r>
    <r>
      <rPr>
        <b val="1"/>
        <sz val="10"/>
        <color indexed="8"/>
        <rFont val="Helvetica Neue"/>
      </rPr>
      <t>639Scope</t>
    </r>
  </si>
  <si>
    <r>
      <rPr>
        <sz val="10"/>
        <color indexed="8"/>
        <rFont val="Helvetica Neue"/>
      </rPr>
      <t>scope</t>
    </r>
  </si>
  <si>
    <t>Scope of the language</t>
  </si>
  <si>
    <t>List of language scopes.</t>
  </si>
  <si>
    <r>
      <rPr>
        <b val="1"/>
        <sz val="10"/>
        <color indexed="11"/>
        <rFont val="Helvetica Neue"/>
      </rPr>
      <t>terms/</t>
    </r>
    <r>
      <rPr>
        <b val="1"/>
        <sz val="10"/>
        <color indexed="17"/>
        <rFont val="Helvetica Neue"/>
      </rPr>
      <t>ISO:</t>
    </r>
    <r>
      <rPr>
        <b val="1"/>
        <sz val="10"/>
        <color indexed="8"/>
        <rFont val="Helvetica Neue"/>
      </rPr>
      <t>639</t>
    </r>
    <r>
      <rPr>
        <b val="1"/>
        <sz val="10"/>
        <color indexed="17"/>
        <rFont val="Helvetica Neue"/>
      </rPr>
      <t>:</t>
    </r>
    <r>
      <rPr>
        <b val="1"/>
        <sz val="10"/>
        <color indexed="8"/>
        <rFont val="Helvetica Neue"/>
      </rPr>
      <t>scope</t>
    </r>
    <r>
      <rPr>
        <b val="1"/>
        <sz val="10"/>
        <color indexed="17"/>
        <rFont val="Helvetica Neue"/>
      </rPr>
      <t>:</t>
    </r>
    <r>
      <rPr>
        <b val="1"/>
        <sz val="10"/>
        <color indexed="8"/>
        <rFont val="Helvetica Neue"/>
      </rPr>
      <t>I</t>
    </r>
  </si>
  <si>
    <r>
      <rPr>
        <b val="1"/>
        <sz val="10"/>
        <color indexed="17"/>
        <rFont val="Helvetica Neue"/>
      </rPr>
      <t>ISO</t>
    </r>
    <r>
      <rPr>
        <b val="1"/>
        <sz val="10"/>
        <color indexed="17"/>
        <rFont val="Helvetica Neue"/>
      </rPr>
      <t>:</t>
    </r>
    <r>
      <rPr>
        <b val="1"/>
        <sz val="10"/>
        <color indexed="8"/>
        <rFont val="Helvetica Neue"/>
      </rPr>
      <t>639</t>
    </r>
    <r>
      <rPr>
        <b val="1"/>
        <sz val="10"/>
        <color indexed="17"/>
        <rFont val="Helvetica Neue"/>
      </rPr>
      <t>:</t>
    </r>
    <r>
      <rPr>
        <b val="1"/>
        <sz val="10"/>
        <color indexed="8"/>
        <rFont val="Helvetica Neue"/>
      </rPr>
      <t>scope</t>
    </r>
    <r>
      <rPr>
        <b val="1"/>
        <sz val="10"/>
        <color indexed="17"/>
        <rFont val="Helvetica Neue"/>
      </rPr>
      <t>:</t>
    </r>
    <r>
      <rPr>
        <b val="1"/>
        <sz val="10"/>
        <color indexed="8"/>
        <rFont val="Helvetica Neue"/>
      </rPr>
      <t>I</t>
    </r>
  </si>
  <si>
    <r>
      <rPr>
        <b val="1"/>
        <sz val="10"/>
        <color indexed="14"/>
        <rFont val="Helvetica Neue"/>
      </rPr>
      <t>terms</t>
    </r>
    <r>
      <rPr>
        <b val="1"/>
        <sz val="10"/>
        <color indexed="14"/>
        <rFont val="Helvetica Neue"/>
      </rPr>
      <t>/</t>
    </r>
    <r>
      <rPr>
        <b val="1"/>
        <sz val="10"/>
        <color indexed="17"/>
        <rFont val="Helvetica Neue"/>
      </rPr>
      <t>ISO:</t>
    </r>
    <r>
      <rPr>
        <b val="1"/>
        <sz val="10"/>
        <color indexed="8"/>
        <rFont val="Helvetica Neue"/>
      </rPr>
      <t>639</t>
    </r>
    <r>
      <rPr>
        <b val="1"/>
        <sz val="10"/>
        <color indexed="17"/>
        <rFont val="Helvetica Neue"/>
      </rPr>
      <t>:</t>
    </r>
    <r>
      <rPr>
        <b val="1"/>
        <sz val="10"/>
        <color indexed="8"/>
        <rFont val="Helvetica Neue"/>
      </rPr>
      <t>scope</t>
    </r>
  </si>
  <si>
    <t>I</t>
  </si>
  <si>
    <r>
      <rPr>
        <sz val="10"/>
        <color indexed="8"/>
        <rFont val="Helvetica Neue"/>
      </rPr>
      <t>k</t>
    </r>
    <r>
      <rPr>
        <b val="1"/>
        <sz val="10"/>
        <color indexed="17"/>
        <rFont val="Helvetica Neue"/>
      </rPr>
      <t>Iso</t>
    </r>
    <r>
      <rPr>
        <b val="1"/>
        <sz val="10"/>
        <color indexed="8"/>
        <rFont val="Helvetica Neue"/>
      </rPr>
      <t>639ScopeI</t>
    </r>
  </si>
  <si>
    <r>
      <rPr>
        <sz val="10"/>
        <color indexed="8"/>
        <rFont val="Helvetica Neue"/>
      </rPr>
      <t>I</t>
    </r>
  </si>
  <si>
    <t>individual</t>
  </si>
  <si>
    <t>Individual</t>
  </si>
  <si>
    <r>
      <rPr>
        <b val="1"/>
        <sz val="10"/>
        <color indexed="11"/>
        <rFont val="Helvetica Neue"/>
      </rPr>
      <t>terms/</t>
    </r>
    <r>
      <rPr>
        <b val="1"/>
        <sz val="10"/>
        <color indexed="17"/>
        <rFont val="Helvetica Neue"/>
      </rPr>
      <t>ISO:</t>
    </r>
    <r>
      <rPr>
        <b val="1"/>
        <sz val="10"/>
        <color indexed="8"/>
        <rFont val="Helvetica Neue"/>
      </rPr>
      <t>639</t>
    </r>
    <r>
      <rPr>
        <b val="1"/>
        <sz val="10"/>
        <color indexed="17"/>
        <rFont val="Helvetica Neue"/>
      </rPr>
      <t>:</t>
    </r>
    <r>
      <rPr>
        <b val="1"/>
        <sz val="10"/>
        <color indexed="8"/>
        <rFont val="Helvetica Neue"/>
      </rPr>
      <t>scope</t>
    </r>
    <r>
      <rPr>
        <b val="1"/>
        <sz val="10"/>
        <color indexed="17"/>
        <rFont val="Helvetica Neue"/>
      </rPr>
      <t>:</t>
    </r>
    <r>
      <rPr>
        <b val="1"/>
        <sz val="10"/>
        <color indexed="8"/>
        <rFont val="Helvetica Neue"/>
      </rPr>
      <t>M</t>
    </r>
  </si>
  <si>
    <r>
      <rPr>
        <b val="1"/>
        <sz val="10"/>
        <color indexed="17"/>
        <rFont val="Helvetica Neue"/>
      </rPr>
      <t>ISO</t>
    </r>
    <r>
      <rPr>
        <b val="1"/>
        <sz val="10"/>
        <color indexed="17"/>
        <rFont val="Helvetica Neue"/>
      </rPr>
      <t>:</t>
    </r>
    <r>
      <rPr>
        <b val="1"/>
        <sz val="10"/>
        <color indexed="8"/>
        <rFont val="Helvetica Neue"/>
      </rPr>
      <t>639</t>
    </r>
    <r>
      <rPr>
        <b val="1"/>
        <sz val="10"/>
        <color indexed="17"/>
        <rFont val="Helvetica Neue"/>
      </rPr>
      <t>:</t>
    </r>
    <r>
      <rPr>
        <b val="1"/>
        <sz val="10"/>
        <color indexed="8"/>
        <rFont val="Helvetica Neue"/>
      </rPr>
      <t>scope</t>
    </r>
    <r>
      <rPr>
        <b val="1"/>
        <sz val="10"/>
        <color indexed="17"/>
        <rFont val="Helvetica Neue"/>
      </rPr>
      <t>:</t>
    </r>
    <r>
      <rPr>
        <b val="1"/>
        <sz val="10"/>
        <color indexed="8"/>
        <rFont val="Helvetica Neue"/>
      </rPr>
      <t>M</t>
    </r>
  </si>
  <si>
    <r>
      <rPr>
        <sz val="10"/>
        <color indexed="8"/>
        <rFont val="Helvetica Neue"/>
      </rPr>
      <t>k</t>
    </r>
    <r>
      <rPr>
        <b val="1"/>
        <sz val="10"/>
        <color indexed="17"/>
        <rFont val="Helvetica Neue"/>
      </rPr>
      <t>Iso</t>
    </r>
    <r>
      <rPr>
        <b val="1"/>
        <sz val="10"/>
        <color indexed="8"/>
        <rFont val="Helvetica Neue"/>
      </rPr>
      <t>639ScopeM</t>
    </r>
  </si>
  <si>
    <t>macrolanguage</t>
  </si>
  <si>
    <t>Macrolanguage</t>
  </si>
  <si>
    <r>
      <rPr>
        <b val="1"/>
        <sz val="10"/>
        <color indexed="11"/>
        <rFont val="Helvetica Neue"/>
      </rPr>
      <t>terms/</t>
    </r>
    <r>
      <rPr>
        <b val="1"/>
        <sz val="10"/>
        <color indexed="17"/>
        <rFont val="Helvetica Neue"/>
      </rPr>
      <t>ISO:</t>
    </r>
    <r>
      <rPr>
        <b val="1"/>
        <sz val="10"/>
        <color indexed="8"/>
        <rFont val="Helvetica Neue"/>
      </rPr>
      <t>639</t>
    </r>
    <r>
      <rPr>
        <b val="1"/>
        <sz val="10"/>
        <color indexed="17"/>
        <rFont val="Helvetica Neue"/>
      </rPr>
      <t>:</t>
    </r>
    <r>
      <rPr>
        <b val="1"/>
        <sz val="10"/>
        <color indexed="8"/>
        <rFont val="Helvetica Neue"/>
      </rPr>
      <t>scope</t>
    </r>
    <r>
      <rPr>
        <b val="1"/>
        <sz val="10"/>
        <color indexed="17"/>
        <rFont val="Helvetica Neue"/>
      </rPr>
      <t>:</t>
    </r>
    <r>
      <rPr>
        <b val="1"/>
        <sz val="10"/>
        <color indexed="8"/>
        <rFont val="Helvetica Neue"/>
      </rPr>
      <t>S</t>
    </r>
  </si>
  <si>
    <r>
      <rPr>
        <b val="1"/>
        <sz val="10"/>
        <color indexed="17"/>
        <rFont val="Helvetica Neue"/>
      </rPr>
      <t>ISO</t>
    </r>
    <r>
      <rPr>
        <b val="1"/>
        <sz val="10"/>
        <color indexed="17"/>
        <rFont val="Helvetica Neue"/>
      </rPr>
      <t>:</t>
    </r>
    <r>
      <rPr>
        <b val="1"/>
        <sz val="10"/>
        <color indexed="8"/>
        <rFont val="Helvetica Neue"/>
      </rPr>
      <t>639</t>
    </r>
    <r>
      <rPr>
        <b val="1"/>
        <sz val="10"/>
        <color indexed="17"/>
        <rFont val="Helvetica Neue"/>
      </rPr>
      <t>:</t>
    </r>
    <r>
      <rPr>
        <b val="1"/>
        <sz val="10"/>
        <color indexed="8"/>
        <rFont val="Helvetica Neue"/>
      </rPr>
      <t>scope</t>
    </r>
    <r>
      <rPr>
        <b val="1"/>
        <sz val="10"/>
        <color indexed="17"/>
        <rFont val="Helvetica Neue"/>
      </rPr>
      <t>:</t>
    </r>
    <r>
      <rPr>
        <b val="1"/>
        <sz val="10"/>
        <color indexed="8"/>
        <rFont val="Helvetica Neue"/>
      </rPr>
      <t>S</t>
    </r>
  </si>
  <si>
    <t>S</t>
  </si>
  <si>
    <r>
      <rPr>
        <sz val="10"/>
        <color indexed="8"/>
        <rFont val="Helvetica Neue"/>
      </rPr>
      <t>k</t>
    </r>
    <r>
      <rPr>
        <b val="1"/>
        <sz val="10"/>
        <color indexed="17"/>
        <rFont val="Helvetica Neue"/>
      </rPr>
      <t>Iso</t>
    </r>
    <r>
      <rPr>
        <b val="1"/>
        <sz val="10"/>
        <color indexed="8"/>
        <rFont val="Helvetica Neue"/>
      </rPr>
      <t>639ScopeS</t>
    </r>
  </si>
  <si>
    <r>
      <rPr>
        <sz val="10"/>
        <color indexed="8"/>
        <rFont val="Helvetica Neue"/>
      </rPr>
      <t>S</t>
    </r>
  </si>
  <si>
    <t>special</t>
  </si>
  <si>
    <t>Special</t>
  </si>
  <si>
    <r>
      <rPr>
        <b val="1"/>
        <sz val="10"/>
        <color indexed="11"/>
        <rFont val="Helvetica Neue"/>
      </rPr>
      <t>terms/</t>
    </r>
    <r>
      <rPr>
        <b val="1"/>
        <sz val="10"/>
        <color indexed="17"/>
        <rFont val="Helvetica Neue"/>
      </rPr>
      <t>ISO:</t>
    </r>
    <r>
      <rPr>
        <b val="1"/>
        <sz val="10"/>
        <color indexed="8"/>
        <rFont val="Helvetica Neue"/>
      </rPr>
      <t>639</t>
    </r>
    <r>
      <rPr>
        <b val="1"/>
        <sz val="10"/>
        <color indexed="17"/>
        <rFont val="Helvetica Neue"/>
      </rPr>
      <t>:</t>
    </r>
    <r>
      <rPr>
        <b val="1"/>
        <sz val="10"/>
        <color indexed="8"/>
        <rFont val="Helvetica Neue"/>
      </rPr>
      <t>type</t>
    </r>
  </si>
  <si>
    <r>
      <rPr>
        <b val="1"/>
        <sz val="10"/>
        <color indexed="17"/>
        <rFont val="Helvetica Neue"/>
      </rPr>
      <t>ISO</t>
    </r>
    <r>
      <rPr>
        <b val="1"/>
        <sz val="10"/>
        <color indexed="17"/>
        <rFont val="Helvetica Neue"/>
      </rPr>
      <t>:</t>
    </r>
    <r>
      <rPr>
        <b val="1"/>
        <sz val="10"/>
        <color indexed="8"/>
        <rFont val="Helvetica Neue"/>
      </rPr>
      <t>639</t>
    </r>
    <r>
      <rPr>
        <b val="1"/>
        <sz val="10"/>
        <color indexed="17"/>
        <rFont val="Helvetica Neue"/>
      </rPr>
      <t>:</t>
    </r>
    <r>
      <rPr>
        <b val="1"/>
        <sz val="10"/>
        <color indexed="8"/>
        <rFont val="Helvetica Neue"/>
      </rPr>
      <t>type</t>
    </r>
  </si>
  <si>
    <r>
      <rPr>
        <sz val="10"/>
        <color indexed="8"/>
        <rFont val="Helvetica Neue"/>
      </rPr>
      <t>k</t>
    </r>
    <r>
      <rPr>
        <b val="1"/>
        <sz val="10"/>
        <color indexed="17"/>
        <rFont val="Helvetica Neue"/>
      </rPr>
      <t>Iso</t>
    </r>
    <r>
      <rPr>
        <b val="1"/>
        <sz val="10"/>
        <color indexed="8"/>
        <rFont val="Helvetica Neue"/>
      </rPr>
      <t>639Type</t>
    </r>
  </si>
  <si>
    <t>Language type</t>
  </si>
  <si>
    <t>List of language types.</t>
  </si>
  <si>
    <r>
      <rPr>
        <b val="1"/>
        <sz val="10"/>
        <color indexed="11"/>
        <rFont val="Helvetica Neue"/>
      </rPr>
      <t>terms/</t>
    </r>
    <r>
      <rPr>
        <b val="1"/>
        <sz val="10"/>
        <color indexed="17"/>
        <rFont val="Helvetica Neue"/>
      </rPr>
      <t>ISO:</t>
    </r>
    <r>
      <rPr>
        <b val="1"/>
        <sz val="10"/>
        <color indexed="8"/>
        <rFont val="Helvetica Neue"/>
      </rPr>
      <t>639</t>
    </r>
    <r>
      <rPr>
        <b val="1"/>
        <sz val="10"/>
        <color indexed="17"/>
        <rFont val="Helvetica Neue"/>
      </rPr>
      <t>:</t>
    </r>
    <r>
      <rPr>
        <b val="1"/>
        <sz val="10"/>
        <color indexed="8"/>
        <rFont val="Helvetica Neue"/>
      </rPr>
      <t>type</t>
    </r>
    <r>
      <rPr>
        <b val="1"/>
        <sz val="10"/>
        <color indexed="17"/>
        <rFont val="Helvetica Neue"/>
      </rPr>
      <t>:</t>
    </r>
    <r>
      <rPr>
        <b val="1"/>
        <sz val="10"/>
        <color indexed="8"/>
        <rFont val="Helvetica Neue"/>
      </rPr>
      <t>A</t>
    </r>
  </si>
  <si>
    <r>
      <rPr>
        <b val="1"/>
        <sz val="10"/>
        <color indexed="17"/>
        <rFont val="Helvetica Neue"/>
      </rPr>
      <t>ISO</t>
    </r>
    <r>
      <rPr>
        <b val="1"/>
        <sz val="10"/>
        <color indexed="17"/>
        <rFont val="Helvetica Neue"/>
      </rPr>
      <t>:</t>
    </r>
    <r>
      <rPr>
        <b val="1"/>
        <sz val="10"/>
        <color indexed="8"/>
        <rFont val="Helvetica Neue"/>
      </rPr>
      <t>639</t>
    </r>
    <r>
      <rPr>
        <b val="1"/>
        <sz val="10"/>
        <color indexed="17"/>
        <rFont val="Helvetica Neue"/>
      </rPr>
      <t>:</t>
    </r>
    <r>
      <rPr>
        <b val="1"/>
        <sz val="10"/>
        <color indexed="8"/>
        <rFont val="Helvetica Neue"/>
      </rPr>
      <t>type</t>
    </r>
    <r>
      <rPr>
        <b val="1"/>
        <sz val="10"/>
        <color indexed="17"/>
        <rFont val="Helvetica Neue"/>
      </rPr>
      <t>:</t>
    </r>
    <r>
      <rPr>
        <b val="1"/>
        <sz val="10"/>
        <color indexed="8"/>
        <rFont val="Helvetica Neue"/>
      </rPr>
      <t>A</t>
    </r>
  </si>
  <si>
    <r>
      <rPr>
        <b val="1"/>
        <sz val="10"/>
        <color indexed="14"/>
        <rFont val="Helvetica Neue"/>
      </rPr>
      <t>terms</t>
    </r>
    <r>
      <rPr>
        <b val="1"/>
        <sz val="10"/>
        <color indexed="14"/>
        <rFont val="Helvetica Neue"/>
      </rPr>
      <t>/</t>
    </r>
    <r>
      <rPr>
        <b val="1"/>
        <sz val="10"/>
        <color indexed="17"/>
        <rFont val="Helvetica Neue"/>
      </rPr>
      <t>ISO:</t>
    </r>
    <r>
      <rPr>
        <b val="1"/>
        <sz val="10"/>
        <color indexed="8"/>
        <rFont val="Helvetica Neue"/>
      </rPr>
      <t>639</t>
    </r>
    <r>
      <rPr>
        <b val="1"/>
        <sz val="10"/>
        <color indexed="17"/>
        <rFont val="Helvetica Neue"/>
      </rPr>
      <t>:</t>
    </r>
    <r>
      <rPr>
        <b val="1"/>
        <sz val="10"/>
        <color indexed="8"/>
        <rFont val="Helvetica Neue"/>
      </rPr>
      <t>type</t>
    </r>
  </si>
  <si>
    <t>A</t>
  </si>
  <si>
    <r>
      <rPr>
        <sz val="10"/>
        <color indexed="8"/>
        <rFont val="Helvetica Neue"/>
      </rPr>
      <t>k</t>
    </r>
    <r>
      <rPr>
        <b val="1"/>
        <sz val="10"/>
        <color indexed="17"/>
        <rFont val="Helvetica Neue"/>
      </rPr>
      <t>Iso</t>
    </r>
    <r>
      <rPr>
        <b val="1"/>
        <sz val="10"/>
        <color indexed="8"/>
        <rFont val="Helvetica Neue"/>
      </rPr>
      <t>639TypeA</t>
    </r>
  </si>
  <si>
    <r>
      <rPr>
        <sz val="10"/>
        <color indexed="8"/>
        <rFont val="Helvetica Neue"/>
      </rPr>
      <t>A</t>
    </r>
  </si>
  <si>
    <t>Ancient</t>
  </si>
  <si>
    <r>
      <rPr>
        <b val="1"/>
        <sz val="10"/>
        <color indexed="11"/>
        <rFont val="Helvetica Neue"/>
      </rPr>
      <t>terms/</t>
    </r>
    <r>
      <rPr>
        <b val="1"/>
        <sz val="10"/>
        <color indexed="17"/>
        <rFont val="Helvetica Neue"/>
      </rPr>
      <t>ISO:</t>
    </r>
    <r>
      <rPr>
        <b val="1"/>
        <sz val="10"/>
        <color indexed="8"/>
        <rFont val="Helvetica Neue"/>
      </rPr>
      <t>639</t>
    </r>
    <r>
      <rPr>
        <b val="1"/>
        <sz val="10"/>
        <color indexed="17"/>
        <rFont val="Helvetica Neue"/>
      </rPr>
      <t>:</t>
    </r>
    <r>
      <rPr>
        <b val="1"/>
        <sz val="10"/>
        <color indexed="8"/>
        <rFont val="Helvetica Neue"/>
      </rPr>
      <t>type</t>
    </r>
    <r>
      <rPr>
        <b val="1"/>
        <sz val="10"/>
        <color indexed="17"/>
        <rFont val="Helvetica Neue"/>
      </rPr>
      <t>:</t>
    </r>
    <r>
      <rPr>
        <b val="1"/>
        <sz val="10"/>
        <color indexed="8"/>
        <rFont val="Helvetica Neue"/>
      </rPr>
      <t>C</t>
    </r>
  </si>
  <si>
    <r>
      <rPr>
        <b val="1"/>
        <sz val="10"/>
        <color indexed="17"/>
        <rFont val="Helvetica Neue"/>
      </rPr>
      <t>ISO</t>
    </r>
    <r>
      <rPr>
        <b val="1"/>
        <sz val="10"/>
        <color indexed="17"/>
        <rFont val="Helvetica Neue"/>
      </rPr>
      <t>:</t>
    </r>
    <r>
      <rPr>
        <b val="1"/>
        <sz val="10"/>
        <color indexed="8"/>
        <rFont val="Helvetica Neue"/>
      </rPr>
      <t>639</t>
    </r>
    <r>
      <rPr>
        <b val="1"/>
        <sz val="10"/>
        <color indexed="17"/>
        <rFont val="Helvetica Neue"/>
      </rPr>
      <t>:</t>
    </r>
    <r>
      <rPr>
        <b val="1"/>
        <sz val="10"/>
        <color indexed="8"/>
        <rFont val="Helvetica Neue"/>
      </rPr>
      <t>type</t>
    </r>
    <r>
      <rPr>
        <b val="1"/>
        <sz val="10"/>
        <color indexed="17"/>
        <rFont val="Helvetica Neue"/>
      </rPr>
      <t>:</t>
    </r>
    <r>
      <rPr>
        <b val="1"/>
        <sz val="10"/>
        <color indexed="8"/>
        <rFont val="Helvetica Neue"/>
      </rPr>
      <t>C</t>
    </r>
  </si>
  <si>
    <t>C</t>
  </si>
  <si>
    <r>
      <rPr>
        <sz val="10"/>
        <color indexed="8"/>
        <rFont val="Helvetica Neue"/>
      </rPr>
      <t>k</t>
    </r>
    <r>
      <rPr>
        <b val="1"/>
        <sz val="10"/>
        <color indexed="17"/>
        <rFont val="Helvetica Neue"/>
      </rPr>
      <t>Iso</t>
    </r>
    <r>
      <rPr>
        <b val="1"/>
        <sz val="10"/>
        <color indexed="8"/>
        <rFont val="Helvetica Neue"/>
      </rPr>
      <t>639TypeC</t>
    </r>
  </si>
  <si>
    <r>
      <rPr>
        <sz val="10"/>
        <color indexed="8"/>
        <rFont val="Helvetica Neue"/>
      </rPr>
      <t>C</t>
    </r>
  </si>
  <si>
    <t>Constructed</t>
  </si>
  <si>
    <r>
      <rPr>
        <b val="1"/>
        <sz val="10"/>
        <color indexed="11"/>
        <rFont val="Helvetica Neue"/>
      </rPr>
      <t>terms/</t>
    </r>
    <r>
      <rPr>
        <b val="1"/>
        <sz val="10"/>
        <color indexed="17"/>
        <rFont val="Helvetica Neue"/>
      </rPr>
      <t>ISO:</t>
    </r>
    <r>
      <rPr>
        <b val="1"/>
        <sz val="10"/>
        <color indexed="8"/>
        <rFont val="Helvetica Neue"/>
      </rPr>
      <t>639</t>
    </r>
    <r>
      <rPr>
        <b val="1"/>
        <sz val="10"/>
        <color indexed="17"/>
        <rFont val="Helvetica Neue"/>
      </rPr>
      <t>:</t>
    </r>
    <r>
      <rPr>
        <b val="1"/>
        <sz val="10"/>
        <color indexed="8"/>
        <rFont val="Helvetica Neue"/>
      </rPr>
      <t>type</t>
    </r>
    <r>
      <rPr>
        <b val="1"/>
        <sz val="10"/>
        <color indexed="17"/>
        <rFont val="Helvetica Neue"/>
      </rPr>
      <t>:</t>
    </r>
    <r>
      <rPr>
        <b val="1"/>
        <sz val="10"/>
        <color indexed="8"/>
        <rFont val="Helvetica Neue"/>
      </rPr>
      <t>E</t>
    </r>
  </si>
  <si>
    <r>
      <rPr>
        <b val="1"/>
        <sz val="10"/>
        <color indexed="17"/>
        <rFont val="Helvetica Neue"/>
      </rPr>
      <t>ISO</t>
    </r>
    <r>
      <rPr>
        <b val="1"/>
        <sz val="10"/>
        <color indexed="17"/>
        <rFont val="Helvetica Neue"/>
      </rPr>
      <t>:</t>
    </r>
    <r>
      <rPr>
        <b val="1"/>
        <sz val="10"/>
        <color indexed="8"/>
        <rFont val="Helvetica Neue"/>
      </rPr>
      <t>639</t>
    </r>
    <r>
      <rPr>
        <b val="1"/>
        <sz val="10"/>
        <color indexed="17"/>
        <rFont val="Helvetica Neue"/>
      </rPr>
      <t>:</t>
    </r>
    <r>
      <rPr>
        <b val="1"/>
        <sz val="10"/>
        <color indexed="8"/>
        <rFont val="Helvetica Neue"/>
      </rPr>
      <t>type</t>
    </r>
    <r>
      <rPr>
        <b val="1"/>
        <sz val="10"/>
        <color indexed="17"/>
        <rFont val="Helvetica Neue"/>
      </rPr>
      <t>:</t>
    </r>
    <r>
      <rPr>
        <b val="1"/>
        <sz val="10"/>
        <color indexed="8"/>
        <rFont val="Helvetica Neue"/>
      </rPr>
      <t>E</t>
    </r>
  </si>
  <si>
    <t>E</t>
  </si>
  <si>
    <r>
      <rPr>
        <sz val="10"/>
        <color indexed="8"/>
        <rFont val="Helvetica Neue"/>
      </rPr>
      <t>k</t>
    </r>
    <r>
      <rPr>
        <b val="1"/>
        <sz val="10"/>
        <color indexed="17"/>
        <rFont val="Helvetica Neue"/>
      </rPr>
      <t>Iso</t>
    </r>
    <r>
      <rPr>
        <b val="1"/>
        <sz val="10"/>
        <color indexed="8"/>
        <rFont val="Helvetica Neue"/>
      </rPr>
      <t>639TypeE</t>
    </r>
  </si>
  <si>
    <r>
      <rPr>
        <sz val="10"/>
        <color indexed="8"/>
        <rFont val="Helvetica Neue"/>
      </rPr>
      <t>E</t>
    </r>
  </si>
  <si>
    <t>Extinct</t>
  </si>
  <si>
    <r>
      <rPr>
        <b val="1"/>
        <sz val="10"/>
        <color indexed="11"/>
        <rFont val="Helvetica Neue"/>
      </rPr>
      <t>terms/</t>
    </r>
    <r>
      <rPr>
        <b val="1"/>
        <sz val="10"/>
        <color indexed="17"/>
        <rFont val="Helvetica Neue"/>
      </rPr>
      <t>ISO:</t>
    </r>
    <r>
      <rPr>
        <b val="1"/>
        <sz val="10"/>
        <color indexed="8"/>
        <rFont val="Helvetica Neue"/>
      </rPr>
      <t>639</t>
    </r>
    <r>
      <rPr>
        <b val="1"/>
        <sz val="10"/>
        <color indexed="17"/>
        <rFont val="Helvetica Neue"/>
      </rPr>
      <t>:</t>
    </r>
    <r>
      <rPr>
        <b val="1"/>
        <sz val="10"/>
        <color indexed="8"/>
        <rFont val="Helvetica Neue"/>
      </rPr>
      <t>type</t>
    </r>
    <r>
      <rPr>
        <b val="1"/>
        <sz val="10"/>
        <color indexed="17"/>
        <rFont val="Helvetica Neue"/>
      </rPr>
      <t>:</t>
    </r>
    <r>
      <rPr>
        <b val="1"/>
        <sz val="10"/>
        <color indexed="8"/>
        <rFont val="Helvetica Neue"/>
      </rPr>
      <t>H</t>
    </r>
  </si>
  <si>
    <r>
      <rPr>
        <b val="1"/>
        <sz val="10"/>
        <color indexed="17"/>
        <rFont val="Helvetica Neue"/>
      </rPr>
      <t>ISO</t>
    </r>
    <r>
      <rPr>
        <b val="1"/>
        <sz val="10"/>
        <color indexed="17"/>
        <rFont val="Helvetica Neue"/>
      </rPr>
      <t>:</t>
    </r>
    <r>
      <rPr>
        <b val="1"/>
        <sz val="10"/>
        <color indexed="8"/>
        <rFont val="Helvetica Neue"/>
      </rPr>
      <t>639</t>
    </r>
    <r>
      <rPr>
        <b val="1"/>
        <sz val="10"/>
        <color indexed="17"/>
        <rFont val="Helvetica Neue"/>
      </rPr>
      <t>:</t>
    </r>
    <r>
      <rPr>
        <b val="1"/>
        <sz val="10"/>
        <color indexed="8"/>
        <rFont val="Helvetica Neue"/>
      </rPr>
      <t>type</t>
    </r>
    <r>
      <rPr>
        <b val="1"/>
        <sz val="10"/>
        <color indexed="17"/>
        <rFont val="Helvetica Neue"/>
      </rPr>
      <t>:</t>
    </r>
    <r>
      <rPr>
        <b val="1"/>
        <sz val="10"/>
        <color indexed="8"/>
        <rFont val="Helvetica Neue"/>
      </rPr>
      <t>H</t>
    </r>
  </si>
  <si>
    <t>H</t>
  </si>
  <si>
    <r>
      <rPr>
        <sz val="10"/>
        <color indexed="8"/>
        <rFont val="Helvetica Neue"/>
      </rPr>
      <t>k</t>
    </r>
    <r>
      <rPr>
        <b val="1"/>
        <sz val="10"/>
        <color indexed="17"/>
        <rFont val="Helvetica Neue"/>
      </rPr>
      <t>Iso</t>
    </r>
    <r>
      <rPr>
        <b val="1"/>
        <sz val="10"/>
        <color indexed="8"/>
        <rFont val="Helvetica Neue"/>
      </rPr>
      <t>639TypeH</t>
    </r>
  </si>
  <si>
    <r>
      <rPr>
        <sz val="10"/>
        <color indexed="8"/>
        <rFont val="Helvetica Neue"/>
      </rPr>
      <t>H</t>
    </r>
  </si>
  <si>
    <t>Historical</t>
  </si>
  <si>
    <r>
      <rPr>
        <b val="1"/>
        <sz val="10"/>
        <color indexed="11"/>
        <rFont val="Helvetica Neue"/>
      </rPr>
      <t>terms/</t>
    </r>
    <r>
      <rPr>
        <b val="1"/>
        <sz val="10"/>
        <color indexed="17"/>
        <rFont val="Helvetica Neue"/>
      </rPr>
      <t>ISO:</t>
    </r>
    <r>
      <rPr>
        <b val="1"/>
        <sz val="10"/>
        <color indexed="8"/>
        <rFont val="Helvetica Neue"/>
      </rPr>
      <t>639</t>
    </r>
    <r>
      <rPr>
        <b val="1"/>
        <sz val="10"/>
        <color indexed="17"/>
        <rFont val="Helvetica Neue"/>
      </rPr>
      <t>:</t>
    </r>
    <r>
      <rPr>
        <b val="1"/>
        <sz val="10"/>
        <color indexed="8"/>
        <rFont val="Helvetica Neue"/>
      </rPr>
      <t>type</t>
    </r>
    <r>
      <rPr>
        <b val="1"/>
        <sz val="10"/>
        <color indexed="17"/>
        <rFont val="Helvetica Neue"/>
      </rPr>
      <t>:</t>
    </r>
    <r>
      <rPr>
        <b val="1"/>
        <sz val="10"/>
        <color indexed="8"/>
        <rFont val="Helvetica Neue"/>
      </rPr>
      <t>L</t>
    </r>
  </si>
  <si>
    <r>
      <rPr>
        <b val="1"/>
        <sz val="10"/>
        <color indexed="17"/>
        <rFont val="Helvetica Neue"/>
      </rPr>
      <t>ISO</t>
    </r>
    <r>
      <rPr>
        <b val="1"/>
        <sz val="10"/>
        <color indexed="17"/>
        <rFont val="Helvetica Neue"/>
      </rPr>
      <t>:</t>
    </r>
    <r>
      <rPr>
        <b val="1"/>
        <sz val="10"/>
        <color indexed="8"/>
        <rFont val="Helvetica Neue"/>
      </rPr>
      <t>639</t>
    </r>
    <r>
      <rPr>
        <b val="1"/>
        <sz val="10"/>
        <color indexed="17"/>
        <rFont val="Helvetica Neue"/>
      </rPr>
      <t>:</t>
    </r>
    <r>
      <rPr>
        <b val="1"/>
        <sz val="10"/>
        <color indexed="8"/>
        <rFont val="Helvetica Neue"/>
      </rPr>
      <t>type</t>
    </r>
    <r>
      <rPr>
        <b val="1"/>
        <sz val="10"/>
        <color indexed="17"/>
        <rFont val="Helvetica Neue"/>
      </rPr>
      <t>:</t>
    </r>
    <r>
      <rPr>
        <b val="1"/>
        <sz val="10"/>
        <color indexed="8"/>
        <rFont val="Helvetica Neue"/>
      </rPr>
      <t>L</t>
    </r>
  </si>
  <si>
    <t>L</t>
  </si>
  <si>
    <r>
      <rPr>
        <sz val="10"/>
        <color indexed="8"/>
        <rFont val="Helvetica Neue"/>
      </rPr>
      <t>k</t>
    </r>
    <r>
      <rPr>
        <b val="1"/>
        <sz val="10"/>
        <color indexed="17"/>
        <rFont val="Helvetica Neue"/>
      </rPr>
      <t>Iso</t>
    </r>
    <r>
      <rPr>
        <b val="1"/>
        <sz val="10"/>
        <color indexed="8"/>
        <rFont val="Helvetica Neue"/>
      </rPr>
      <t>639TypeL</t>
    </r>
  </si>
  <si>
    <r>
      <rPr>
        <sz val="10"/>
        <color indexed="8"/>
        <rFont val="Helvetica Neue"/>
      </rPr>
      <t>L</t>
    </r>
  </si>
  <si>
    <t>Living</t>
  </si>
  <si>
    <r>
      <rPr>
        <b val="1"/>
        <sz val="10"/>
        <color indexed="11"/>
        <rFont val="Helvetica Neue"/>
      </rPr>
      <t>terms/</t>
    </r>
    <r>
      <rPr>
        <b val="1"/>
        <sz val="10"/>
        <color indexed="17"/>
        <rFont val="Helvetica Neue"/>
      </rPr>
      <t>ISO:</t>
    </r>
    <r>
      <rPr>
        <b val="1"/>
        <sz val="10"/>
        <color indexed="8"/>
        <rFont val="Helvetica Neue"/>
      </rPr>
      <t>639</t>
    </r>
    <r>
      <rPr>
        <b val="1"/>
        <sz val="10"/>
        <color indexed="17"/>
        <rFont val="Helvetica Neue"/>
      </rPr>
      <t>:</t>
    </r>
    <r>
      <rPr>
        <b val="1"/>
        <sz val="10"/>
        <color indexed="8"/>
        <rFont val="Helvetica Neue"/>
      </rPr>
      <t>type</t>
    </r>
    <r>
      <rPr>
        <b val="1"/>
        <sz val="10"/>
        <color indexed="17"/>
        <rFont val="Helvetica Neue"/>
      </rPr>
      <t>:</t>
    </r>
    <r>
      <rPr>
        <b val="1"/>
        <sz val="10"/>
        <color indexed="8"/>
        <rFont val="Helvetica Neue"/>
      </rPr>
      <t>S</t>
    </r>
  </si>
  <si>
    <r>
      <rPr>
        <b val="1"/>
        <sz val="10"/>
        <color indexed="17"/>
        <rFont val="Helvetica Neue"/>
      </rPr>
      <t>ISO</t>
    </r>
    <r>
      <rPr>
        <b val="1"/>
        <sz val="10"/>
        <color indexed="17"/>
        <rFont val="Helvetica Neue"/>
      </rPr>
      <t>:</t>
    </r>
    <r>
      <rPr>
        <b val="1"/>
        <sz val="10"/>
        <color indexed="8"/>
        <rFont val="Helvetica Neue"/>
      </rPr>
      <t>639</t>
    </r>
    <r>
      <rPr>
        <b val="1"/>
        <sz val="10"/>
        <color indexed="17"/>
        <rFont val="Helvetica Neue"/>
      </rPr>
      <t>:</t>
    </r>
    <r>
      <rPr>
        <b val="1"/>
        <sz val="10"/>
        <color indexed="8"/>
        <rFont val="Helvetica Neue"/>
      </rPr>
      <t>type</t>
    </r>
    <r>
      <rPr>
        <b val="1"/>
        <sz val="10"/>
        <color indexed="17"/>
        <rFont val="Helvetica Neue"/>
      </rPr>
      <t>:</t>
    </r>
    <r>
      <rPr>
        <b val="1"/>
        <sz val="10"/>
        <color indexed="8"/>
        <rFont val="Helvetica Neue"/>
      </rPr>
      <t>S</t>
    </r>
  </si>
  <si>
    <r>
      <rPr>
        <sz val="10"/>
        <color indexed="8"/>
        <rFont val="Helvetica Neue"/>
      </rPr>
      <t>k</t>
    </r>
    <r>
      <rPr>
        <b val="1"/>
        <sz val="10"/>
        <color indexed="17"/>
        <rFont val="Helvetica Neue"/>
      </rPr>
      <t>Iso</t>
    </r>
    <r>
      <rPr>
        <b val="1"/>
        <sz val="10"/>
        <color indexed="8"/>
        <rFont val="Helvetica Neue"/>
      </rPr>
      <t>639TypeS</t>
    </r>
  </si>
  <si>
    <r>
      <rPr>
        <b val="1"/>
        <sz val="10"/>
        <color indexed="11"/>
        <rFont val="Helvetica Neue"/>
      </rPr>
      <t>terms/</t>
    </r>
    <r>
      <rPr>
        <b val="1"/>
        <sz val="10"/>
        <color indexed="17"/>
        <rFont val="Helvetica Neue"/>
      </rPr>
      <t>WB</t>
    </r>
  </si>
  <si>
    <r>
      <rPr>
        <b val="1"/>
        <sz val="10"/>
        <color indexed="17"/>
        <rFont val="Helvetica Neue"/>
      </rPr>
      <t>WB</t>
    </r>
  </si>
  <si>
    <t>WB</t>
  </si>
  <si>
    <r>
      <rPr>
        <sz val="10"/>
        <color indexed="8"/>
        <rFont val="Helvetica Neue"/>
      </rPr>
      <t>k</t>
    </r>
    <r>
      <rPr>
        <b val="1"/>
        <sz val="10"/>
        <color indexed="17"/>
        <rFont val="Helvetica Neue"/>
      </rPr>
      <t>Wb</t>
    </r>
  </si>
  <si>
    <r>
      <rPr>
        <sz val="10"/>
        <color indexed="8"/>
        <rFont val="Helvetica Neue"/>
      </rPr>
      <t>WB</t>
    </r>
  </si>
  <si>
    <t>world bank</t>
  </si>
  <si>
    <t>World Bank</t>
  </si>
  <si>
    <t>World Bank namespace.</t>
  </si>
  <si>
    <r>
      <rPr>
        <u val="single"/>
        <sz val="10"/>
        <color indexed="8"/>
        <rFont val="Helvetica Neue"/>
      </rPr>
      <t>http://www.worldbank.org</t>
    </r>
  </si>
  <si>
    <r>
      <rPr>
        <b val="1"/>
        <sz val="10"/>
        <color indexed="11"/>
        <rFont val="Helvetica Neue"/>
      </rPr>
      <t>terms/</t>
    </r>
    <r>
      <rPr>
        <b val="1"/>
        <sz val="10"/>
        <color indexed="17"/>
        <rFont val="Helvetica Neue"/>
      </rPr>
      <t>WB:</t>
    </r>
    <r>
      <rPr>
        <b val="1"/>
        <sz val="10"/>
        <color indexed="8"/>
        <rFont val="Helvetica Neue"/>
      </rPr>
      <t>source</t>
    </r>
  </si>
  <si>
    <r>
      <rPr>
        <b val="1"/>
        <sz val="10"/>
        <color indexed="17"/>
        <rFont val="Helvetica Neue"/>
      </rPr>
      <t>WB</t>
    </r>
    <r>
      <rPr>
        <b val="1"/>
        <sz val="10"/>
        <color indexed="17"/>
        <rFont val="Helvetica Neue"/>
      </rPr>
      <t>:</t>
    </r>
    <r>
      <rPr>
        <b val="1"/>
        <sz val="10"/>
        <color indexed="8"/>
        <rFont val="Helvetica Neue"/>
      </rPr>
      <t>source</t>
    </r>
  </si>
  <si>
    <r>
      <rPr>
        <b val="1"/>
        <sz val="10"/>
        <color indexed="14"/>
        <rFont val="Helvetica Neue"/>
      </rPr>
      <t>terms</t>
    </r>
    <r>
      <rPr>
        <b val="1"/>
        <sz val="10"/>
        <color indexed="14"/>
        <rFont val="Helvetica Neue"/>
      </rPr>
      <t>/</t>
    </r>
    <r>
      <rPr>
        <b val="1"/>
        <sz val="10"/>
        <color indexed="17"/>
        <rFont val="Helvetica Neue"/>
      </rPr>
      <t>WB</t>
    </r>
  </si>
  <si>
    <t>source</t>
  </si>
  <si>
    <r>
      <rPr>
        <sz val="10"/>
        <color indexed="8"/>
        <rFont val="Helvetica Neue"/>
      </rPr>
      <t>k</t>
    </r>
    <r>
      <rPr>
        <b val="1"/>
        <sz val="10"/>
        <color indexed="17"/>
        <rFont val="Helvetica Neue"/>
      </rPr>
      <t>Wb</t>
    </r>
    <r>
      <rPr>
        <b val="1"/>
        <sz val="10"/>
        <color indexed="8"/>
        <rFont val="Helvetica Neue"/>
      </rPr>
      <t>Source</t>
    </r>
  </si>
  <si>
    <r>
      <rPr>
        <sz val="10"/>
        <color indexed="8"/>
        <rFont val="Helvetica Neue"/>
      </rPr>
      <t>source</t>
    </r>
  </si>
  <si>
    <t>Data sources</t>
  </si>
  <si>
    <t>World Bank data sources.</t>
  </si>
  <si>
    <r>
      <rPr>
        <b val="1"/>
        <sz val="10"/>
        <color indexed="11"/>
        <rFont val="Helvetica Neue"/>
      </rPr>
      <t>terms/</t>
    </r>
    <r>
      <rPr>
        <b val="1"/>
        <sz val="10"/>
        <color indexed="17"/>
        <rFont val="Helvetica Neue"/>
      </rPr>
      <t>WB:</t>
    </r>
    <r>
      <rPr>
        <b val="1"/>
        <sz val="10"/>
        <color indexed="8"/>
        <rFont val="Helvetica Neue"/>
      </rPr>
      <t>topic</t>
    </r>
  </si>
  <si>
    <r>
      <rPr>
        <b val="1"/>
        <sz val="10"/>
        <color indexed="17"/>
        <rFont val="Helvetica Neue"/>
      </rPr>
      <t>WB</t>
    </r>
    <r>
      <rPr>
        <b val="1"/>
        <sz val="10"/>
        <color indexed="17"/>
        <rFont val="Helvetica Neue"/>
      </rPr>
      <t>:</t>
    </r>
    <r>
      <rPr>
        <b val="1"/>
        <sz val="10"/>
        <color indexed="8"/>
        <rFont val="Helvetica Neue"/>
      </rPr>
      <t>topic</t>
    </r>
  </si>
  <si>
    <t>topic</t>
  </si>
  <si>
    <r>
      <rPr>
        <sz val="10"/>
        <color indexed="8"/>
        <rFont val="Helvetica Neue"/>
      </rPr>
      <t>k</t>
    </r>
    <r>
      <rPr>
        <b val="1"/>
        <sz val="10"/>
        <color indexed="17"/>
        <rFont val="Helvetica Neue"/>
      </rPr>
      <t>Wb</t>
    </r>
    <r>
      <rPr>
        <b val="1"/>
        <sz val="10"/>
        <color indexed="8"/>
        <rFont val="Helvetica Neue"/>
      </rPr>
      <t>Topic</t>
    </r>
  </si>
  <si>
    <r>
      <rPr>
        <sz val="10"/>
        <color indexed="8"/>
        <rFont val="Helvetica Neue"/>
      </rPr>
      <t>topic</t>
    </r>
  </si>
  <si>
    <t>Topics</t>
  </si>
  <si>
    <t>World Bank topics.</t>
  </si>
  <si>
    <r>
      <rPr>
        <b val="1"/>
        <sz val="10"/>
        <color indexed="11"/>
        <rFont val="Helvetica Neue"/>
      </rPr>
      <t>terms/</t>
    </r>
    <r>
      <rPr>
        <b val="1"/>
        <sz val="10"/>
        <color indexed="17"/>
        <rFont val="Helvetica Neue"/>
      </rPr>
      <t>WB:</t>
    </r>
    <r>
      <rPr>
        <b val="1"/>
        <sz val="10"/>
        <color indexed="8"/>
        <rFont val="Helvetica Neue"/>
      </rPr>
      <t>indicator</t>
    </r>
  </si>
  <si>
    <r>
      <rPr>
        <b val="1"/>
        <sz val="10"/>
        <color indexed="17"/>
        <rFont val="Helvetica Neue"/>
      </rPr>
      <t>WB</t>
    </r>
    <r>
      <rPr>
        <b val="1"/>
        <sz val="10"/>
        <color indexed="17"/>
        <rFont val="Helvetica Neue"/>
      </rPr>
      <t>:</t>
    </r>
    <r>
      <rPr>
        <b val="1"/>
        <sz val="10"/>
        <color indexed="8"/>
        <rFont val="Helvetica Neue"/>
      </rPr>
      <t>indicator</t>
    </r>
  </si>
  <si>
    <t>indicator</t>
  </si>
  <si>
    <r>
      <rPr>
        <sz val="10"/>
        <color indexed="8"/>
        <rFont val="Helvetica Neue"/>
      </rPr>
      <t>k</t>
    </r>
    <r>
      <rPr>
        <b val="1"/>
        <sz val="10"/>
        <color indexed="17"/>
        <rFont val="Helvetica Neue"/>
      </rPr>
      <t>Wb</t>
    </r>
    <r>
      <rPr>
        <b val="1"/>
        <sz val="10"/>
        <color indexed="8"/>
        <rFont val="Helvetica Neue"/>
      </rPr>
      <t>Indicator</t>
    </r>
  </si>
  <si>
    <r>
      <rPr>
        <sz val="10"/>
        <color indexed="8"/>
        <rFont val="Helvetica Neue"/>
      </rPr>
      <t>indicator</t>
    </r>
  </si>
  <si>
    <t>Indicators</t>
  </si>
  <si>
    <t>World Bank indicators.</t>
  </si>
  <si>
    <r>
      <rPr>
        <b val="1"/>
        <sz val="10"/>
        <color indexed="11"/>
        <rFont val="Helvetica Neue"/>
      </rPr>
      <t>terms/</t>
    </r>
    <r>
      <rPr>
        <b val="1"/>
        <sz val="10"/>
        <color indexed="17"/>
        <rFont val="Helvetica Neue"/>
      </rPr>
      <t>WB:</t>
    </r>
    <r>
      <rPr>
        <b val="1"/>
        <sz val="10"/>
        <color indexed="8"/>
        <rFont val="Helvetica Neue"/>
      </rPr>
      <t>income</t>
    </r>
  </si>
  <si>
    <r>
      <rPr>
        <b val="1"/>
        <sz val="10"/>
        <color indexed="17"/>
        <rFont val="Helvetica Neue"/>
      </rPr>
      <t>WB</t>
    </r>
    <r>
      <rPr>
        <b val="1"/>
        <sz val="10"/>
        <color indexed="17"/>
        <rFont val="Helvetica Neue"/>
      </rPr>
      <t>:</t>
    </r>
    <r>
      <rPr>
        <b val="1"/>
        <sz val="10"/>
        <color indexed="8"/>
        <rFont val="Helvetica Neue"/>
      </rPr>
      <t>income</t>
    </r>
  </si>
  <si>
    <t>income</t>
  </si>
  <si>
    <r>
      <rPr>
        <sz val="10"/>
        <color indexed="8"/>
        <rFont val="Helvetica Neue"/>
      </rPr>
      <t>k</t>
    </r>
    <r>
      <rPr>
        <b val="1"/>
        <sz val="10"/>
        <color indexed="17"/>
        <rFont val="Helvetica Neue"/>
      </rPr>
      <t>Wb</t>
    </r>
    <r>
      <rPr>
        <b val="1"/>
        <sz val="10"/>
        <color indexed="8"/>
        <rFont val="Helvetica Neue"/>
      </rPr>
      <t>Income</t>
    </r>
  </si>
  <si>
    <r>
      <rPr>
        <sz val="10"/>
        <color indexed="8"/>
        <rFont val="Helvetica Neue"/>
      </rPr>
      <t>income</t>
    </r>
  </si>
  <si>
    <t>Income</t>
  </si>
  <si>
    <t>World Bank income levels.</t>
  </si>
  <si>
    <r>
      <rPr>
        <b val="1"/>
        <sz val="10"/>
        <color indexed="11"/>
        <rFont val="Helvetica Neue"/>
      </rPr>
      <t>terms/</t>
    </r>
    <r>
      <rPr>
        <b val="1"/>
        <sz val="10"/>
        <color indexed="17"/>
        <rFont val="Helvetica Neue"/>
      </rPr>
      <t>WB:</t>
    </r>
    <r>
      <rPr>
        <b val="1"/>
        <sz val="10"/>
        <color indexed="8"/>
        <rFont val="Helvetica Neue"/>
      </rPr>
      <t>lending</t>
    </r>
  </si>
  <si>
    <r>
      <rPr>
        <b val="1"/>
        <sz val="10"/>
        <color indexed="17"/>
        <rFont val="Helvetica Neue"/>
      </rPr>
      <t>WB</t>
    </r>
    <r>
      <rPr>
        <b val="1"/>
        <sz val="10"/>
        <color indexed="17"/>
        <rFont val="Helvetica Neue"/>
      </rPr>
      <t>:</t>
    </r>
    <r>
      <rPr>
        <b val="1"/>
        <sz val="10"/>
        <color indexed="8"/>
        <rFont val="Helvetica Neue"/>
      </rPr>
      <t>lending</t>
    </r>
  </si>
  <si>
    <t>lending</t>
  </si>
  <si>
    <r>
      <rPr>
        <sz val="10"/>
        <color indexed="8"/>
        <rFont val="Helvetica Neue"/>
      </rPr>
      <t>k</t>
    </r>
    <r>
      <rPr>
        <b val="1"/>
        <sz val="10"/>
        <color indexed="17"/>
        <rFont val="Helvetica Neue"/>
      </rPr>
      <t>Wb</t>
    </r>
    <r>
      <rPr>
        <b val="1"/>
        <sz val="10"/>
        <color indexed="8"/>
        <rFont val="Helvetica Neue"/>
      </rPr>
      <t>Lending</t>
    </r>
  </si>
  <si>
    <r>
      <rPr>
        <sz val="10"/>
        <color indexed="8"/>
        <rFont val="Helvetica Neue"/>
      </rPr>
      <t>lending</t>
    </r>
  </si>
  <si>
    <t>Lending</t>
  </si>
  <si>
    <t>World Bank lending types.</t>
  </si>
  <si>
    <r>
      <rPr>
        <b val="1"/>
        <sz val="10"/>
        <color indexed="11"/>
        <rFont val="Helvetica Neue"/>
      </rPr>
      <t>terms/</t>
    </r>
    <r>
      <rPr>
        <b val="1"/>
        <sz val="10"/>
        <color indexed="17"/>
        <rFont val="Helvetica Neue"/>
      </rPr>
      <t>WB:</t>
    </r>
    <r>
      <rPr>
        <b val="1"/>
        <sz val="10"/>
        <color indexed="8"/>
        <rFont val="Helvetica Neue"/>
      </rPr>
      <t>country</t>
    </r>
  </si>
  <si>
    <r>
      <rPr>
        <b val="1"/>
        <sz val="10"/>
        <color indexed="17"/>
        <rFont val="Helvetica Neue"/>
      </rPr>
      <t>WB</t>
    </r>
    <r>
      <rPr>
        <b val="1"/>
        <sz val="10"/>
        <color indexed="17"/>
        <rFont val="Helvetica Neue"/>
      </rPr>
      <t>:</t>
    </r>
    <r>
      <rPr>
        <b val="1"/>
        <sz val="10"/>
        <color indexed="8"/>
        <rFont val="Helvetica Neue"/>
      </rPr>
      <t>country</t>
    </r>
  </si>
  <si>
    <r>
      <rPr>
        <sz val="10"/>
        <color indexed="8"/>
        <rFont val="Helvetica Neue"/>
      </rPr>
      <t>k</t>
    </r>
    <r>
      <rPr>
        <b val="1"/>
        <sz val="10"/>
        <color indexed="17"/>
        <rFont val="Helvetica Neue"/>
      </rPr>
      <t>Wb</t>
    </r>
    <r>
      <rPr>
        <b val="1"/>
        <sz val="10"/>
        <color indexed="8"/>
        <rFont val="Helvetica Neue"/>
      </rPr>
      <t>Country</t>
    </r>
  </si>
  <si>
    <r>
      <rPr>
        <sz val="10"/>
        <color indexed="8"/>
        <rFont val="Helvetica Neue"/>
      </rPr>
      <t>country</t>
    </r>
  </si>
  <si>
    <t>Country</t>
  </si>
  <si>
    <t>World Bank countries and country groups.</t>
  </si>
  <si>
    <r>
      <rPr>
        <b val="1"/>
        <sz val="10"/>
        <color indexed="11"/>
        <rFont val="Helvetica Neue"/>
      </rPr>
      <t>terms/</t>
    </r>
    <r>
      <rPr>
        <b val="1"/>
        <sz val="10"/>
        <color indexed="17"/>
        <rFont val="Helvetica Neue"/>
      </rPr>
      <t>WB:</t>
    </r>
    <r>
      <rPr>
        <b val="1"/>
        <sz val="10"/>
        <color indexed="8"/>
        <rFont val="Helvetica Neue"/>
      </rPr>
      <t>region</t>
    </r>
  </si>
  <si>
    <r>
      <rPr>
        <b val="1"/>
        <sz val="10"/>
        <color indexed="17"/>
        <rFont val="Helvetica Neue"/>
      </rPr>
      <t>WB</t>
    </r>
    <r>
      <rPr>
        <b val="1"/>
        <sz val="10"/>
        <color indexed="17"/>
        <rFont val="Helvetica Neue"/>
      </rPr>
      <t>:</t>
    </r>
    <r>
      <rPr>
        <b val="1"/>
        <sz val="10"/>
        <color indexed="8"/>
        <rFont val="Helvetica Neue"/>
      </rPr>
      <t>region</t>
    </r>
  </si>
  <si>
    <t>region</t>
  </si>
  <si>
    <r>
      <rPr>
        <sz val="10"/>
        <color indexed="8"/>
        <rFont val="Helvetica Neue"/>
      </rPr>
      <t>k</t>
    </r>
    <r>
      <rPr>
        <b val="1"/>
        <sz val="10"/>
        <color indexed="17"/>
        <rFont val="Helvetica Neue"/>
      </rPr>
      <t>Wb</t>
    </r>
    <r>
      <rPr>
        <b val="1"/>
        <sz val="10"/>
        <color indexed="8"/>
        <rFont val="Helvetica Neue"/>
      </rPr>
      <t>Region</t>
    </r>
  </si>
  <si>
    <r>
      <rPr>
        <sz val="10"/>
        <color indexed="8"/>
        <rFont val="Helvetica Neue"/>
      </rPr>
      <t>region</t>
    </r>
  </si>
  <si>
    <t>adminregion</t>
  </si>
  <si>
    <t>Region</t>
  </si>
  <si>
    <t>World Bank geographic and administrative regions.</t>
  </si>
  <si>
    <r>
      <rPr>
        <b val="1"/>
        <sz val="10"/>
        <color indexed="11"/>
        <rFont val="Helvetica Neue"/>
      </rPr>
      <t>terms/</t>
    </r>
    <r>
      <rPr>
        <b val="1"/>
        <sz val="10"/>
        <color indexed="17"/>
        <rFont val="Helvetica Neue"/>
      </rPr>
      <t>GN</t>
    </r>
  </si>
  <si>
    <r>
      <rPr>
        <b val="1"/>
        <sz val="10"/>
        <color indexed="17"/>
        <rFont val="Helvetica Neue"/>
      </rPr>
      <t>GN</t>
    </r>
  </si>
  <si>
    <t>GN</t>
  </si>
  <si>
    <r>
      <rPr>
        <sz val="10"/>
        <color indexed="8"/>
        <rFont val="Helvetica Neue"/>
      </rPr>
      <t>k</t>
    </r>
    <r>
      <rPr>
        <b val="1"/>
        <sz val="10"/>
        <color indexed="17"/>
        <rFont val="Helvetica Neue"/>
      </rPr>
      <t>Gn</t>
    </r>
  </si>
  <si>
    <r>
      <rPr>
        <sz val="10"/>
        <color indexed="8"/>
        <rFont val="Helvetica Neue"/>
      </rPr>
      <t>GN</t>
    </r>
  </si>
  <si>
    <t>geonames</t>
  </si>
  <si>
    <t>Geonames</t>
  </si>
  <si>
    <t>Geonames namespace.</t>
  </si>
  <si>
    <r>
      <rPr>
        <u val="single"/>
        <sz val="10"/>
        <color indexed="8"/>
        <rFont val="Helvetica Neue"/>
      </rPr>
      <t>http://www.geonames.org/</t>
    </r>
  </si>
  <si>
    <r>
      <rPr>
        <b val="1"/>
        <sz val="10"/>
        <color indexed="11"/>
        <rFont val="Helvetica Neue"/>
      </rPr>
      <t>terms/</t>
    </r>
    <r>
      <rPr>
        <b val="1"/>
        <sz val="10"/>
        <color indexed="17"/>
        <rFont val="Helvetica Neue"/>
      </rPr>
      <t>GN:</t>
    </r>
    <r>
      <rPr>
        <b val="1"/>
        <sz val="10"/>
        <color indexed="8"/>
        <rFont val="Helvetica Neue"/>
      </rPr>
      <t>continent</t>
    </r>
  </si>
  <si>
    <r>
      <rPr>
        <b val="1"/>
        <sz val="10"/>
        <color indexed="17"/>
        <rFont val="Helvetica Neue"/>
      </rPr>
      <t>GN</t>
    </r>
    <r>
      <rPr>
        <b val="1"/>
        <sz val="10"/>
        <color indexed="17"/>
        <rFont val="Helvetica Neue"/>
      </rPr>
      <t>:</t>
    </r>
    <r>
      <rPr>
        <b val="1"/>
        <sz val="10"/>
        <color indexed="8"/>
        <rFont val="Helvetica Neue"/>
      </rPr>
      <t>continent</t>
    </r>
  </si>
  <si>
    <r>
      <rPr>
        <b val="1"/>
        <sz val="10"/>
        <color indexed="14"/>
        <rFont val="Helvetica Neue"/>
      </rPr>
      <t>terms</t>
    </r>
    <r>
      <rPr>
        <b val="1"/>
        <sz val="10"/>
        <color indexed="14"/>
        <rFont val="Helvetica Neue"/>
      </rPr>
      <t>/</t>
    </r>
    <r>
      <rPr>
        <b val="1"/>
        <sz val="10"/>
        <color indexed="17"/>
        <rFont val="Helvetica Neue"/>
      </rPr>
      <t>GN</t>
    </r>
  </si>
  <si>
    <t>continent</t>
  </si>
  <si>
    <r>
      <rPr>
        <sz val="10"/>
        <color indexed="8"/>
        <rFont val="Helvetica Neue"/>
      </rPr>
      <t>k</t>
    </r>
    <r>
      <rPr>
        <b val="1"/>
        <sz val="10"/>
        <color indexed="17"/>
        <rFont val="Helvetica Neue"/>
      </rPr>
      <t>Gn</t>
    </r>
    <r>
      <rPr>
        <b val="1"/>
        <sz val="10"/>
        <color indexed="8"/>
        <rFont val="Helvetica Neue"/>
      </rPr>
      <t>Continent</t>
    </r>
  </si>
  <si>
    <r>
      <rPr>
        <sz val="10"/>
        <color indexed="8"/>
        <rFont val="Helvetica Neue"/>
      </rPr>
      <t>continent</t>
    </r>
  </si>
  <si>
    <t>Continent</t>
  </si>
  <si>
    <t>Geonames continents.</t>
  </si>
  <si>
    <r>
      <rPr>
        <b val="1"/>
        <sz val="10"/>
        <color indexed="11"/>
        <rFont val="Helvetica Neue"/>
      </rPr>
      <t>terms/</t>
    </r>
    <r>
      <rPr>
        <b val="1"/>
        <sz val="10"/>
        <color indexed="17"/>
        <rFont val="Helvetica Neue"/>
      </rPr>
      <t>GN:</t>
    </r>
    <r>
      <rPr>
        <b val="1"/>
        <sz val="10"/>
        <color indexed="8"/>
        <rFont val="Helvetica Neue"/>
      </rPr>
      <t>language</t>
    </r>
  </si>
  <si>
    <r>
      <rPr>
        <b val="1"/>
        <sz val="10"/>
        <color indexed="17"/>
        <rFont val="Helvetica Neue"/>
      </rPr>
      <t>GN</t>
    </r>
    <r>
      <rPr>
        <b val="1"/>
        <sz val="10"/>
        <color indexed="17"/>
        <rFont val="Helvetica Neue"/>
      </rPr>
      <t>:</t>
    </r>
    <r>
      <rPr>
        <b val="1"/>
        <sz val="10"/>
        <color indexed="8"/>
        <rFont val="Helvetica Neue"/>
      </rPr>
      <t>language</t>
    </r>
  </si>
  <si>
    <r>
      <rPr>
        <sz val="10"/>
        <color indexed="8"/>
        <rFont val="Helvetica Neue"/>
      </rPr>
      <t>k</t>
    </r>
    <r>
      <rPr>
        <b val="1"/>
        <sz val="10"/>
        <color indexed="17"/>
        <rFont val="Helvetica Neue"/>
      </rPr>
      <t>Gn</t>
    </r>
    <r>
      <rPr>
        <b val="1"/>
        <sz val="10"/>
        <color indexed="8"/>
        <rFont val="Helvetica Neue"/>
      </rPr>
      <t>Language</t>
    </r>
  </si>
  <si>
    <t>Geonames languages.</t>
  </si>
  <si>
    <r>
      <rPr>
        <b val="1"/>
        <sz val="10"/>
        <color indexed="11"/>
        <rFont val="Helvetica Neue"/>
      </rPr>
      <t>terms/</t>
    </r>
    <r>
      <rPr>
        <b val="1"/>
        <sz val="10"/>
        <color indexed="17"/>
        <rFont val="Helvetica Neue"/>
      </rPr>
      <t>GN:</t>
    </r>
    <r>
      <rPr>
        <b val="1"/>
        <sz val="10"/>
        <color indexed="8"/>
        <rFont val="Helvetica Neue"/>
      </rPr>
      <t>fclass</t>
    </r>
  </si>
  <si>
    <r>
      <rPr>
        <b val="1"/>
        <sz val="10"/>
        <color indexed="17"/>
        <rFont val="Helvetica Neue"/>
      </rPr>
      <t>GN</t>
    </r>
    <r>
      <rPr>
        <b val="1"/>
        <sz val="10"/>
        <color indexed="17"/>
        <rFont val="Helvetica Neue"/>
      </rPr>
      <t>:</t>
    </r>
    <r>
      <rPr>
        <b val="1"/>
        <sz val="10"/>
        <color indexed="8"/>
        <rFont val="Helvetica Neue"/>
      </rPr>
      <t>fclass</t>
    </r>
  </si>
  <si>
    <t>fclass</t>
  </si>
  <si>
    <r>
      <rPr>
        <sz val="10"/>
        <color indexed="8"/>
        <rFont val="Helvetica Neue"/>
      </rPr>
      <t>k</t>
    </r>
    <r>
      <rPr>
        <b val="1"/>
        <sz val="10"/>
        <color indexed="17"/>
        <rFont val="Helvetica Neue"/>
      </rPr>
      <t>Gn</t>
    </r>
    <r>
      <rPr>
        <b val="1"/>
        <sz val="10"/>
        <color indexed="8"/>
        <rFont val="Helvetica Neue"/>
      </rPr>
      <t>Fclass</t>
    </r>
  </si>
  <si>
    <r>
      <rPr>
        <sz val="10"/>
        <color indexed="8"/>
        <rFont val="Helvetica Neue"/>
      </rPr>
      <t>fclass</t>
    </r>
  </si>
  <si>
    <t>feature</t>
  </si>
  <si>
    <t>Feature class</t>
  </si>
  <si>
    <t>Geonames feature classes.</t>
  </si>
  <si>
    <r>
      <rPr>
        <b val="1"/>
        <sz val="10"/>
        <color indexed="11"/>
        <rFont val="Helvetica Neue"/>
      </rPr>
      <t>terms/</t>
    </r>
    <r>
      <rPr>
        <b val="1"/>
        <sz val="10"/>
        <color indexed="17"/>
        <rFont val="Helvetica Neue"/>
      </rPr>
      <t>GN:</t>
    </r>
    <r>
      <rPr>
        <b val="1"/>
        <sz val="10"/>
        <color indexed="8"/>
        <rFont val="Helvetica Neue"/>
      </rPr>
      <t>ftype</t>
    </r>
  </si>
  <si>
    <r>
      <rPr>
        <b val="1"/>
        <sz val="10"/>
        <color indexed="17"/>
        <rFont val="Helvetica Neue"/>
      </rPr>
      <t>GN</t>
    </r>
    <r>
      <rPr>
        <b val="1"/>
        <sz val="10"/>
        <color indexed="17"/>
        <rFont val="Helvetica Neue"/>
      </rPr>
      <t>:</t>
    </r>
    <r>
      <rPr>
        <b val="1"/>
        <sz val="10"/>
        <color indexed="8"/>
        <rFont val="Helvetica Neue"/>
      </rPr>
      <t>ftype</t>
    </r>
  </si>
  <si>
    <t>ftype</t>
  </si>
  <si>
    <r>
      <rPr>
        <sz val="10"/>
        <color indexed="8"/>
        <rFont val="Helvetica Neue"/>
      </rPr>
      <t>k</t>
    </r>
    <r>
      <rPr>
        <b val="1"/>
        <sz val="10"/>
        <color indexed="17"/>
        <rFont val="Helvetica Neue"/>
      </rPr>
      <t>Gn</t>
    </r>
    <r>
      <rPr>
        <b val="1"/>
        <sz val="10"/>
        <color indexed="8"/>
        <rFont val="Helvetica Neue"/>
      </rPr>
      <t>Ftype</t>
    </r>
  </si>
  <si>
    <r>
      <rPr>
        <sz val="10"/>
        <color indexed="8"/>
        <rFont val="Helvetica Neue"/>
      </rPr>
      <t>ftype</t>
    </r>
  </si>
  <si>
    <t>Feature type</t>
  </si>
  <si>
    <t>Geonames feature types.</t>
  </si>
  <si>
    <r>
      <rPr>
        <b val="1"/>
        <sz val="10"/>
        <color indexed="11"/>
        <rFont val="Helvetica Neue"/>
      </rPr>
      <t>terms/</t>
    </r>
    <r>
      <rPr>
        <b val="1"/>
        <sz val="10"/>
        <color indexed="17"/>
        <rFont val="Helvetica Neue"/>
      </rPr>
      <t>GN:</t>
    </r>
    <r>
      <rPr>
        <b val="1"/>
        <sz val="10"/>
        <color indexed="8"/>
        <rFont val="Helvetica Neue"/>
      </rPr>
      <t>admin</t>
    </r>
  </si>
  <si>
    <r>
      <rPr>
        <b val="1"/>
        <sz val="10"/>
        <color indexed="17"/>
        <rFont val="Helvetica Neue"/>
      </rPr>
      <t>GN</t>
    </r>
    <r>
      <rPr>
        <b val="1"/>
        <sz val="10"/>
        <color indexed="17"/>
        <rFont val="Helvetica Neue"/>
      </rPr>
      <t>:</t>
    </r>
    <r>
      <rPr>
        <b val="1"/>
        <sz val="10"/>
        <color indexed="8"/>
        <rFont val="Helvetica Neue"/>
      </rPr>
      <t>admin</t>
    </r>
  </si>
  <si>
    <r>
      <rPr>
        <sz val="10"/>
        <color indexed="8"/>
        <rFont val="Helvetica Neue"/>
      </rPr>
      <t>k</t>
    </r>
    <r>
      <rPr>
        <b val="1"/>
        <sz val="10"/>
        <color indexed="17"/>
        <rFont val="Helvetica Neue"/>
      </rPr>
      <t>Gn</t>
    </r>
    <r>
      <rPr>
        <b val="1"/>
        <sz val="10"/>
        <color indexed="8"/>
        <rFont val="Helvetica Neue"/>
      </rPr>
      <t>Admin</t>
    </r>
  </si>
  <si>
    <t>administrative unit</t>
  </si>
  <si>
    <t>Administrative unit</t>
  </si>
  <si>
    <t>Geonames administrative units.</t>
  </si>
  <si>
    <t>Level &lt;em&gt;1&lt;/em&gt; and &lt;em&gt;2&lt;/em&gt; &lt;em&gt;geographic&lt;/em&gt; and &lt;em&gt;administrative units&lt;/em&gt;.</t>
  </si>
  <si>
    <r>
      <rPr>
        <b val="1"/>
        <sz val="10"/>
        <color indexed="11"/>
        <rFont val="Helvetica Neue"/>
      </rPr>
      <t>terms/</t>
    </r>
    <r>
      <rPr>
        <b val="1"/>
        <sz val="10"/>
        <color indexed="17"/>
        <rFont val="Helvetica Neue"/>
      </rPr>
      <t>GN:</t>
    </r>
    <r>
      <rPr>
        <b val="1"/>
        <sz val="10"/>
        <color indexed="8"/>
        <rFont val="Helvetica Neue"/>
      </rPr>
      <t>ntype</t>
    </r>
  </si>
  <si>
    <r>
      <rPr>
        <b val="1"/>
        <sz val="10"/>
        <color indexed="17"/>
        <rFont val="Helvetica Neue"/>
      </rPr>
      <t>GN</t>
    </r>
    <r>
      <rPr>
        <b val="1"/>
        <sz val="10"/>
        <color indexed="17"/>
        <rFont val="Helvetica Neue"/>
      </rPr>
      <t>:</t>
    </r>
    <r>
      <rPr>
        <b val="1"/>
        <sz val="10"/>
        <color indexed="8"/>
        <rFont val="Helvetica Neue"/>
      </rPr>
      <t>ntype</t>
    </r>
  </si>
  <si>
    <t>ntype</t>
  </si>
  <si>
    <r>
      <rPr>
        <sz val="10"/>
        <color indexed="8"/>
        <rFont val="Helvetica Neue"/>
      </rPr>
      <t>k</t>
    </r>
    <r>
      <rPr>
        <b val="1"/>
        <sz val="10"/>
        <color indexed="17"/>
        <rFont val="Helvetica Neue"/>
      </rPr>
      <t>Gn</t>
    </r>
    <r>
      <rPr>
        <b val="1"/>
        <sz val="10"/>
        <color indexed="8"/>
        <rFont val="Helvetica Neue"/>
      </rPr>
      <t>Ntype</t>
    </r>
  </si>
  <si>
    <r>
      <rPr>
        <sz val="10"/>
        <color indexed="8"/>
        <rFont val="Helvetica Neue"/>
      </rPr>
      <t>ntype</t>
    </r>
  </si>
  <si>
    <t>Name type</t>
  </si>
  <si>
    <t>Geonames name attributes.</t>
  </si>
  <si>
    <r>
      <rPr>
        <b val="1"/>
        <sz val="10"/>
        <color indexed="11"/>
        <rFont val="Helvetica Neue"/>
      </rPr>
      <t>terms/</t>
    </r>
    <r>
      <rPr>
        <b val="1"/>
        <sz val="10"/>
        <color indexed="17"/>
        <rFont val="Helvetica Neue"/>
      </rPr>
      <t>GN:</t>
    </r>
    <r>
      <rPr>
        <b val="1"/>
        <sz val="10"/>
        <color indexed="8"/>
        <rFont val="Helvetica Neue"/>
      </rPr>
      <t>ntype</t>
    </r>
    <r>
      <rPr>
        <b val="1"/>
        <sz val="10"/>
        <color indexed="17"/>
        <rFont val="Helvetica Neue"/>
      </rPr>
      <t>:</t>
    </r>
    <r>
      <rPr>
        <b val="1"/>
        <sz val="10"/>
        <color indexed="8"/>
        <rFont val="Helvetica Neue"/>
      </rPr>
      <t>preferred</t>
    </r>
  </si>
  <si>
    <r>
      <rPr>
        <b val="1"/>
        <sz val="10"/>
        <color indexed="17"/>
        <rFont val="Helvetica Neue"/>
      </rPr>
      <t>GN</t>
    </r>
    <r>
      <rPr>
        <b val="1"/>
        <sz val="10"/>
        <color indexed="17"/>
        <rFont val="Helvetica Neue"/>
      </rPr>
      <t>:</t>
    </r>
    <r>
      <rPr>
        <b val="1"/>
        <sz val="10"/>
        <color indexed="8"/>
        <rFont val="Helvetica Neue"/>
      </rPr>
      <t>ntype</t>
    </r>
    <r>
      <rPr>
        <b val="1"/>
        <sz val="10"/>
        <color indexed="17"/>
        <rFont val="Helvetica Neue"/>
      </rPr>
      <t>:</t>
    </r>
    <r>
      <rPr>
        <b val="1"/>
        <sz val="10"/>
        <color indexed="8"/>
        <rFont val="Helvetica Neue"/>
      </rPr>
      <t>preferred</t>
    </r>
  </si>
  <si>
    <r>
      <rPr>
        <b val="1"/>
        <sz val="10"/>
        <color indexed="14"/>
        <rFont val="Helvetica Neue"/>
      </rPr>
      <t>terms</t>
    </r>
    <r>
      <rPr>
        <b val="1"/>
        <sz val="10"/>
        <color indexed="14"/>
        <rFont val="Helvetica Neue"/>
      </rPr>
      <t>/</t>
    </r>
    <r>
      <rPr>
        <b val="1"/>
        <sz val="10"/>
        <color indexed="17"/>
        <rFont val="Helvetica Neue"/>
      </rPr>
      <t>GN:</t>
    </r>
    <r>
      <rPr>
        <b val="1"/>
        <sz val="10"/>
        <color indexed="8"/>
        <rFont val="Helvetica Neue"/>
      </rPr>
      <t>ntype</t>
    </r>
  </si>
  <si>
    <r>
      <rPr>
        <sz val="10"/>
        <color indexed="8"/>
        <rFont val="Helvetica Neue"/>
      </rPr>
      <t>k</t>
    </r>
    <r>
      <rPr>
        <b val="1"/>
        <sz val="10"/>
        <color indexed="17"/>
        <rFont val="Helvetica Neue"/>
      </rPr>
      <t>Gn</t>
    </r>
    <r>
      <rPr>
        <b val="1"/>
        <sz val="10"/>
        <color indexed="8"/>
        <rFont val="Helvetica Neue"/>
      </rPr>
      <t>NtypePreferred</t>
    </r>
  </si>
  <si>
    <r>
      <rPr>
        <sz val="10"/>
        <color indexed="8"/>
        <rFont val="Helvetica Neue"/>
      </rPr>
      <t>preferred</t>
    </r>
  </si>
  <si>
    <t>isPreferredName</t>
  </si>
  <si>
    <t>Preferred</t>
  </si>
  <si>
    <t>Official or preferred name.</t>
  </si>
  <si>
    <r>
      <rPr>
        <b val="1"/>
        <sz val="10"/>
        <color indexed="11"/>
        <rFont val="Helvetica Neue"/>
      </rPr>
      <t>terms/</t>
    </r>
    <r>
      <rPr>
        <b val="1"/>
        <sz val="10"/>
        <color indexed="17"/>
        <rFont val="Helvetica Neue"/>
      </rPr>
      <t>GN:</t>
    </r>
    <r>
      <rPr>
        <b val="1"/>
        <sz val="10"/>
        <color indexed="8"/>
        <rFont val="Helvetica Neue"/>
      </rPr>
      <t>ntype</t>
    </r>
    <r>
      <rPr>
        <b val="1"/>
        <sz val="10"/>
        <color indexed="17"/>
        <rFont val="Helvetica Neue"/>
      </rPr>
      <t>:</t>
    </r>
    <r>
      <rPr>
        <b val="1"/>
        <sz val="10"/>
        <color indexed="8"/>
        <rFont val="Helvetica Neue"/>
      </rPr>
      <t>short</t>
    </r>
  </si>
  <si>
    <r>
      <rPr>
        <b val="1"/>
        <sz val="10"/>
        <color indexed="17"/>
        <rFont val="Helvetica Neue"/>
      </rPr>
      <t>GN</t>
    </r>
    <r>
      <rPr>
        <b val="1"/>
        <sz val="10"/>
        <color indexed="17"/>
        <rFont val="Helvetica Neue"/>
      </rPr>
      <t>:</t>
    </r>
    <r>
      <rPr>
        <b val="1"/>
        <sz val="10"/>
        <color indexed="8"/>
        <rFont val="Helvetica Neue"/>
      </rPr>
      <t>ntype</t>
    </r>
    <r>
      <rPr>
        <b val="1"/>
        <sz val="10"/>
        <color indexed="17"/>
        <rFont val="Helvetica Neue"/>
      </rPr>
      <t>:</t>
    </r>
    <r>
      <rPr>
        <b val="1"/>
        <sz val="10"/>
        <color indexed="8"/>
        <rFont val="Helvetica Neue"/>
      </rPr>
      <t>short</t>
    </r>
  </si>
  <si>
    <t>short</t>
  </si>
  <si>
    <r>
      <rPr>
        <sz val="10"/>
        <color indexed="8"/>
        <rFont val="Helvetica Neue"/>
      </rPr>
      <t>k</t>
    </r>
    <r>
      <rPr>
        <b val="1"/>
        <sz val="10"/>
        <color indexed="17"/>
        <rFont val="Helvetica Neue"/>
      </rPr>
      <t>Gn</t>
    </r>
    <r>
      <rPr>
        <b val="1"/>
        <sz val="10"/>
        <color indexed="8"/>
        <rFont val="Helvetica Neue"/>
      </rPr>
      <t>NtypeShort</t>
    </r>
  </si>
  <si>
    <r>
      <rPr>
        <sz val="10"/>
        <color indexed="8"/>
        <rFont val="Helvetica Neue"/>
      </rPr>
      <t>short</t>
    </r>
  </si>
  <si>
    <t>isShortName</t>
  </si>
  <si>
    <t>Short</t>
  </si>
  <si>
    <t>Short or abbreviated name.</t>
  </si>
  <si>
    <r>
      <rPr>
        <b val="1"/>
        <sz val="10"/>
        <color indexed="11"/>
        <rFont val="Helvetica Neue"/>
      </rPr>
      <t>terms/</t>
    </r>
    <r>
      <rPr>
        <b val="1"/>
        <sz val="10"/>
        <color indexed="17"/>
        <rFont val="Helvetica Neue"/>
      </rPr>
      <t>GN:</t>
    </r>
    <r>
      <rPr>
        <b val="1"/>
        <sz val="10"/>
        <color indexed="8"/>
        <rFont val="Helvetica Neue"/>
      </rPr>
      <t>ntype</t>
    </r>
    <r>
      <rPr>
        <b val="1"/>
        <sz val="10"/>
        <color indexed="17"/>
        <rFont val="Helvetica Neue"/>
      </rPr>
      <t>:</t>
    </r>
    <r>
      <rPr>
        <b val="1"/>
        <sz val="10"/>
        <color indexed="8"/>
        <rFont val="Helvetica Neue"/>
      </rPr>
      <t>colloquial</t>
    </r>
  </si>
  <si>
    <r>
      <rPr>
        <b val="1"/>
        <sz val="10"/>
        <color indexed="17"/>
        <rFont val="Helvetica Neue"/>
      </rPr>
      <t>GN</t>
    </r>
    <r>
      <rPr>
        <b val="1"/>
        <sz val="10"/>
        <color indexed="17"/>
        <rFont val="Helvetica Neue"/>
      </rPr>
      <t>:</t>
    </r>
    <r>
      <rPr>
        <b val="1"/>
        <sz val="10"/>
        <color indexed="8"/>
        <rFont val="Helvetica Neue"/>
      </rPr>
      <t>ntype</t>
    </r>
    <r>
      <rPr>
        <b val="1"/>
        <sz val="10"/>
        <color indexed="17"/>
        <rFont val="Helvetica Neue"/>
      </rPr>
      <t>:</t>
    </r>
    <r>
      <rPr>
        <b val="1"/>
        <sz val="10"/>
        <color indexed="8"/>
        <rFont val="Helvetica Neue"/>
      </rPr>
      <t>colloquial</t>
    </r>
  </si>
  <si>
    <t>colloquial</t>
  </si>
  <si>
    <r>
      <rPr>
        <sz val="10"/>
        <color indexed="8"/>
        <rFont val="Helvetica Neue"/>
      </rPr>
      <t>k</t>
    </r>
    <r>
      <rPr>
        <b val="1"/>
        <sz val="10"/>
        <color indexed="17"/>
        <rFont val="Helvetica Neue"/>
      </rPr>
      <t>Gn</t>
    </r>
    <r>
      <rPr>
        <b val="1"/>
        <sz val="10"/>
        <color indexed="8"/>
        <rFont val="Helvetica Neue"/>
      </rPr>
      <t>NtypeColloquial</t>
    </r>
  </si>
  <si>
    <r>
      <rPr>
        <sz val="10"/>
        <color indexed="8"/>
        <rFont val="Helvetica Neue"/>
      </rPr>
      <t>colloquial</t>
    </r>
  </si>
  <si>
    <t>isColloquial</t>
  </si>
  <si>
    <t>Colloquial</t>
  </si>
  <si>
    <t>Colloquial or slang term.</t>
  </si>
  <si>
    <r>
      <rPr>
        <b val="1"/>
        <sz val="10"/>
        <color indexed="11"/>
        <rFont val="Helvetica Neue"/>
      </rPr>
      <t>terms/</t>
    </r>
    <r>
      <rPr>
        <b val="1"/>
        <sz val="10"/>
        <color indexed="17"/>
        <rFont val="Helvetica Neue"/>
      </rPr>
      <t>GN:</t>
    </r>
    <r>
      <rPr>
        <b val="1"/>
        <sz val="10"/>
        <color indexed="8"/>
        <rFont val="Helvetica Neue"/>
      </rPr>
      <t>ntype</t>
    </r>
    <r>
      <rPr>
        <b val="1"/>
        <sz val="10"/>
        <color indexed="17"/>
        <rFont val="Helvetica Neue"/>
      </rPr>
      <t>:</t>
    </r>
    <r>
      <rPr>
        <b val="1"/>
        <sz val="10"/>
        <color indexed="8"/>
        <rFont val="Helvetica Neue"/>
      </rPr>
      <t>historic</t>
    </r>
  </si>
  <si>
    <r>
      <rPr>
        <b val="1"/>
        <sz val="10"/>
        <color indexed="17"/>
        <rFont val="Helvetica Neue"/>
      </rPr>
      <t>GN</t>
    </r>
    <r>
      <rPr>
        <b val="1"/>
        <sz val="10"/>
        <color indexed="17"/>
        <rFont val="Helvetica Neue"/>
      </rPr>
      <t>:</t>
    </r>
    <r>
      <rPr>
        <b val="1"/>
        <sz val="10"/>
        <color indexed="8"/>
        <rFont val="Helvetica Neue"/>
      </rPr>
      <t>ntype</t>
    </r>
    <r>
      <rPr>
        <b val="1"/>
        <sz val="10"/>
        <color indexed="17"/>
        <rFont val="Helvetica Neue"/>
      </rPr>
      <t>:</t>
    </r>
    <r>
      <rPr>
        <b val="1"/>
        <sz val="10"/>
        <color indexed="8"/>
        <rFont val="Helvetica Neue"/>
      </rPr>
      <t>historic</t>
    </r>
  </si>
  <si>
    <t>historic</t>
  </si>
  <si>
    <r>
      <rPr>
        <sz val="10"/>
        <color indexed="8"/>
        <rFont val="Helvetica Neue"/>
      </rPr>
      <t>k</t>
    </r>
    <r>
      <rPr>
        <b val="1"/>
        <sz val="10"/>
        <color indexed="17"/>
        <rFont val="Helvetica Neue"/>
      </rPr>
      <t>Gn</t>
    </r>
    <r>
      <rPr>
        <b val="1"/>
        <sz val="10"/>
        <color indexed="8"/>
        <rFont val="Helvetica Neue"/>
      </rPr>
      <t>NtypeHistoric</t>
    </r>
  </si>
  <si>
    <r>
      <rPr>
        <sz val="10"/>
        <color indexed="8"/>
        <rFont val="Helvetica Neue"/>
      </rPr>
      <t>historic</t>
    </r>
  </si>
  <si>
    <t>isHistoric</t>
  </si>
  <si>
    <t>Historic and was used in the past.</t>
  </si>
  <si>
    <r>
      <rPr>
        <b val="1"/>
        <sz val="10"/>
        <color indexed="11"/>
        <rFont val="Helvetica Neue"/>
      </rPr>
      <t>terms/</t>
    </r>
    <r>
      <rPr>
        <b val="1"/>
        <sz val="10"/>
        <color indexed="17"/>
        <rFont val="Helvetica Neue"/>
      </rPr>
      <t>FIPS</t>
    </r>
  </si>
  <si>
    <r>
      <rPr>
        <b val="1"/>
        <sz val="10"/>
        <color indexed="17"/>
        <rFont val="Helvetica Neue"/>
      </rPr>
      <t>FIPS</t>
    </r>
  </si>
  <si>
    <t>FIPS</t>
  </si>
  <si>
    <r>
      <rPr>
        <sz val="10"/>
        <color indexed="8"/>
        <rFont val="Helvetica Neue"/>
      </rPr>
      <t>k</t>
    </r>
    <r>
      <rPr>
        <b val="1"/>
        <sz val="10"/>
        <color indexed="17"/>
        <rFont val="Helvetica Neue"/>
      </rPr>
      <t>Fips</t>
    </r>
  </si>
  <si>
    <r>
      <rPr>
        <sz val="10"/>
        <color indexed="8"/>
        <rFont val="Helvetica Neue"/>
      </rPr>
      <t>FIPS</t>
    </r>
  </si>
  <si>
    <t>Federal Information Processing Standards.</t>
  </si>
  <si>
    <r>
      <rPr>
        <sz val="10"/>
        <color indexed="8"/>
        <rFont val="Helvetica Neue"/>
      </rPr>
      <t>&lt;strong&gt;Federal Information Processing Standards&lt;/strong&gt; (&lt;strong&gt;FIPS&lt;/strong&gt;) are publicly announced &lt;a href='</t>
    </r>
    <r>
      <rPr>
        <u val="single"/>
        <sz val="10"/>
        <color indexed="8"/>
        <rFont val="Helvetica Neue"/>
      </rPr>
      <t>https://en.wikipedia.org/wiki/Standardization</t>
    </r>
    <r>
      <rPr>
        <sz val="10"/>
        <color indexed="8"/>
        <rFont val="Helvetica Neue"/>
      </rPr>
      <t>'&gt;standards&lt;/a&gt; developed by the &lt;a href='</t>
    </r>
    <r>
      <rPr>
        <u val="single"/>
        <sz val="10"/>
        <color indexed="8"/>
        <rFont val="Helvetica Neue"/>
      </rPr>
      <t>https://en.wikipedia.org/wiki/United_States_federal_government</t>
    </r>
    <r>
      <rPr>
        <sz val="10"/>
        <color indexed="8"/>
        <rFont val="Helvetica Neue"/>
      </rPr>
      <t>'&gt;United States federal government&lt;/a&gt; for use in computer systems by non-military government agencies and government contractors.</t>
    </r>
  </si>
  <si>
    <r>
      <rPr>
        <u val="single"/>
        <sz val="10"/>
        <color indexed="8"/>
        <rFont val="Helvetica Neue"/>
      </rPr>
      <t>https://en.wikipedia.org/wiki/Federal_Information_Processing_Standards</t>
    </r>
  </si>
  <si>
    <r>
      <rPr>
        <b val="1"/>
        <sz val="10"/>
        <color indexed="11"/>
        <rFont val="Helvetica Neue"/>
      </rPr>
      <t>terms/</t>
    </r>
    <r>
      <rPr>
        <b val="1"/>
        <sz val="10"/>
        <color indexed="17"/>
        <rFont val="Helvetica Neue"/>
      </rPr>
      <t>FIPS:</t>
    </r>
    <r>
      <rPr>
        <b val="1"/>
        <sz val="10"/>
        <color indexed="8"/>
        <rFont val="Helvetica Neue"/>
      </rPr>
      <t>poli</t>
    </r>
  </si>
  <si>
    <r>
      <rPr>
        <b val="1"/>
        <sz val="10"/>
        <color indexed="17"/>
        <rFont val="Helvetica Neue"/>
      </rPr>
      <t>FIPS</t>
    </r>
    <r>
      <rPr>
        <b val="1"/>
        <sz val="10"/>
        <color indexed="17"/>
        <rFont val="Helvetica Neue"/>
      </rPr>
      <t>:</t>
    </r>
    <r>
      <rPr>
        <b val="1"/>
        <sz val="10"/>
        <color indexed="8"/>
        <rFont val="Helvetica Neue"/>
      </rPr>
      <t>poli</t>
    </r>
  </si>
  <si>
    <r>
      <rPr>
        <b val="1"/>
        <sz val="10"/>
        <color indexed="14"/>
        <rFont val="Helvetica Neue"/>
      </rPr>
      <t>terms</t>
    </r>
    <r>
      <rPr>
        <b val="1"/>
        <sz val="10"/>
        <color indexed="14"/>
        <rFont val="Helvetica Neue"/>
      </rPr>
      <t>/</t>
    </r>
    <r>
      <rPr>
        <b val="1"/>
        <sz val="10"/>
        <color indexed="17"/>
        <rFont val="Helvetica Neue"/>
      </rPr>
      <t>FIPS</t>
    </r>
  </si>
  <si>
    <t>poli</t>
  </si>
  <si>
    <r>
      <rPr>
        <sz val="10"/>
        <color indexed="8"/>
        <rFont val="Helvetica Neue"/>
      </rPr>
      <t>k</t>
    </r>
    <r>
      <rPr>
        <b val="1"/>
        <sz val="10"/>
        <color indexed="17"/>
        <rFont val="Helvetica Neue"/>
      </rPr>
      <t>Fips</t>
    </r>
    <r>
      <rPr>
        <b val="1"/>
        <sz val="10"/>
        <color indexed="8"/>
        <rFont val="Helvetica Neue"/>
      </rPr>
      <t>Poli</t>
    </r>
  </si>
  <si>
    <r>
      <rPr>
        <sz val="10"/>
        <color indexed="8"/>
        <rFont val="Helvetica Neue"/>
      </rPr>
      <t>poli</t>
    </r>
  </si>
  <si>
    <t>political</t>
  </si>
  <si>
    <t>Countries, Dependencies, and Areas of Special Sovereignty</t>
  </si>
  <si>
    <t>Federal Information Processing Standards Countries, Dependencies, and Areas of Special Sovereignty.</t>
  </si>
  <si>
    <r>
      <rPr>
        <b val="1"/>
        <sz val="10"/>
        <color indexed="11"/>
        <rFont val="Helvetica Neue"/>
      </rPr>
      <t>terms/</t>
    </r>
    <r>
      <rPr>
        <b val="1"/>
        <sz val="10"/>
        <color indexed="17"/>
        <rFont val="Helvetica Neue"/>
      </rPr>
      <t>FIPS:</t>
    </r>
    <r>
      <rPr>
        <b val="1"/>
        <sz val="10"/>
        <color indexed="8"/>
        <rFont val="Helvetica Neue"/>
      </rPr>
      <t>class</t>
    </r>
  </si>
  <si>
    <r>
      <rPr>
        <b val="1"/>
        <sz val="10"/>
        <color indexed="17"/>
        <rFont val="Helvetica Neue"/>
      </rPr>
      <t>FIPS</t>
    </r>
    <r>
      <rPr>
        <b val="1"/>
        <sz val="10"/>
        <color indexed="17"/>
        <rFont val="Helvetica Neue"/>
      </rPr>
      <t>:</t>
    </r>
    <r>
      <rPr>
        <b val="1"/>
        <sz val="10"/>
        <color indexed="8"/>
        <rFont val="Helvetica Neue"/>
      </rPr>
      <t>class</t>
    </r>
  </si>
  <si>
    <r>
      <rPr>
        <sz val="10"/>
        <color indexed="8"/>
        <rFont val="Helvetica Neue"/>
      </rPr>
      <t>k</t>
    </r>
    <r>
      <rPr>
        <b val="1"/>
        <sz val="10"/>
        <color indexed="17"/>
        <rFont val="Helvetica Neue"/>
      </rPr>
      <t>Fips</t>
    </r>
    <r>
      <rPr>
        <b val="1"/>
        <sz val="10"/>
        <color indexed="8"/>
        <rFont val="Helvetica Neue"/>
      </rPr>
      <t>Class</t>
    </r>
  </si>
  <si>
    <t>Principal Administrative Divisions unit classes</t>
  </si>
  <si>
    <t>Federal Information Processing Standards Principal Administrative Divisions unit classes.</t>
  </si>
  <si>
    <r>
      <rPr>
        <b val="1"/>
        <sz val="10"/>
        <color indexed="11"/>
        <rFont val="Helvetica Neue"/>
      </rPr>
      <t>terms/</t>
    </r>
    <r>
      <rPr>
        <b val="1"/>
        <sz val="10"/>
        <color indexed="17"/>
        <rFont val="Helvetica Neue"/>
      </rPr>
      <t>FIPS:</t>
    </r>
    <r>
      <rPr>
        <b val="1"/>
        <sz val="10"/>
        <color indexed="8"/>
        <rFont val="Helvetica Neue"/>
      </rPr>
      <t>type</t>
    </r>
  </si>
  <si>
    <r>
      <rPr>
        <b val="1"/>
        <sz val="10"/>
        <color indexed="17"/>
        <rFont val="Helvetica Neue"/>
      </rPr>
      <t>FIPS</t>
    </r>
    <r>
      <rPr>
        <b val="1"/>
        <sz val="10"/>
        <color indexed="17"/>
        <rFont val="Helvetica Neue"/>
      </rPr>
      <t>:</t>
    </r>
    <r>
      <rPr>
        <b val="1"/>
        <sz val="10"/>
        <color indexed="8"/>
        <rFont val="Helvetica Neue"/>
      </rPr>
      <t>type</t>
    </r>
  </si>
  <si>
    <r>
      <rPr>
        <sz val="10"/>
        <color indexed="8"/>
        <rFont val="Helvetica Neue"/>
      </rPr>
      <t>k</t>
    </r>
    <r>
      <rPr>
        <b val="1"/>
        <sz val="10"/>
        <color indexed="17"/>
        <rFont val="Helvetica Neue"/>
      </rPr>
      <t>Fips</t>
    </r>
    <r>
      <rPr>
        <b val="1"/>
        <sz val="10"/>
        <color indexed="8"/>
        <rFont val="Helvetica Neue"/>
      </rPr>
      <t>Type</t>
    </r>
  </si>
  <si>
    <t>Principal Administrative Divisions unit types</t>
  </si>
  <si>
    <t>Federal Information Processing Standards Principal Administrative Divisions unit types.</t>
  </si>
  <si>
    <r>
      <rPr>
        <b val="1"/>
        <sz val="10"/>
        <color indexed="11"/>
        <rFont val="Helvetica Neue"/>
      </rPr>
      <t>terms/</t>
    </r>
    <r>
      <rPr>
        <b val="1"/>
        <sz val="10"/>
        <color indexed="17"/>
        <rFont val="Helvetica Neue"/>
      </rPr>
      <t>FIPS:</t>
    </r>
    <r>
      <rPr>
        <b val="1"/>
        <sz val="10"/>
        <color indexed="8"/>
        <rFont val="Helvetica Neue"/>
      </rPr>
      <t>admin</t>
    </r>
  </si>
  <si>
    <r>
      <rPr>
        <b val="1"/>
        <sz val="10"/>
        <color indexed="17"/>
        <rFont val="Helvetica Neue"/>
      </rPr>
      <t>FIPS</t>
    </r>
    <r>
      <rPr>
        <b val="1"/>
        <sz val="10"/>
        <color indexed="17"/>
        <rFont val="Helvetica Neue"/>
      </rPr>
      <t>:</t>
    </r>
    <r>
      <rPr>
        <b val="1"/>
        <sz val="10"/>
        <color indexed="8"/>
        <rFont val="Helvetica Neue"/>
      </rPr>
      <t>admin</t>
    </r>
  </si>
  <si>
    <r>
      <rPr>
        <sz val="10"/>
        <color indexed="8"/>
        <rFont val="Helvetica Neue"/>
      </rPr>
      <t>k</t>
    </r>
    <r>
      <rPr>
        <b val="1"/>
        <sz val="10"/>
        <color indexed="17"/>
        <rFont val="Helvetica Neue"/>
      </rPr>
      <t>Fips</t>
    </r>
    <r>
      <rPr>
        <b val="1"/>
        <sz val="10"/>
        <color indexed="8"/>
        <rFont val="Helvetica Neue"/>
      </rPr>
      <t>Admin</t>
    </r>
  </si>
  <si>
    <t>Principal Administrative Divisions</t>
  </si>
  <si>
    <t>Federal Information Processing Standards Principal Administrative Divisions types.</t>
  </si>
  <si>
    <r>
      <rPr>
        <b val="1"/>
        <sz val="10"/>
        <color indexed="11"/>
        <rFont val="Helvetica Neue"/>
      </rPr>
      <t>terms/</t>
    </r>
    <r>
      <rPr>
        <b val="1"/>
        <sz val="10"/>
        <color indexed="17"/>
        <rFont val="Helvetica Neue"/>
      </rPr>
      <t>ICAO</t>
    </r>
  </si>
  <si>
    <r>
      <rPr>
        <b val="1"/>
        <sz val="10"/>
        <color indexed="17"/>
        <rFont val="Helvetica Neue"/>
      </rPr>
      <t>ICAO</t>
    </r>
  </si>
  <si>
    <t>ICAO</t>
  </si>
  <si>
    <r>
      <rPr>
        <sz val="10"/>
        <color indexed="8"/>
        <rFont val="Helvetica Neue"/>
      </rPr>
      <t>k</t>
    </r>
    <r>
      <rPr>
        <b val="1"/>
        <sz val="10"/>
        <color indexed="17"/>
        <rFont val="Helvetica Neue"/>
      </rPr>
      <t>Icao</t>
    </r>
  </si>
  <si>
    <r>
      <rPr>
        <sz val="10"/>
        <color indexed="8"/>
        <rFont val="Helvetica Neue"/>
      </rPr>
      <t>ICAO</t>
    </r>
  </si>
  <si>
    <t>airport</t>
  </si>
  <si>
    <t>aviation</t>
  </si>
  <si>
    <t>International Civil Aviation Organization.</t>
  </si>
  <si>
    <r>
      <rPr>
        <u val="single"/>
        <sz val="10"/>
        <color indexed="8"/>
        <rFont val="Helvetica Neue"/>
      </rPr>
      <t>https://www.icao.int/Pages/default.aspx</t>
    </r>
  </si>
  <si>
    <r>
      <rPr>
        <b val="1"/>
        <sz val="10"/>
        <color indexed="11"/>
        <rFont val="Helvetica Neue"/>
      </rPr>
      <t>terms/</t>
    </r>
    <r>
      <rPr>
        <b val="1"/>
        <sz val="10"/>
        <color indexed="17"/>
        <rFont val="Helvetica Neue"/>
      </rPr>
      <t>IATA</t>
    </r>
  </si>
  <si>
    <r>
      <rPr>
        <b val="1"/>
        <sz val="10"/>
        <color indexed="17"/>
        <rFont val="Helvetica Neue"/>
      </rPr>
      <t>IATA</t>
    </r>
  </si>
  <si>
    <t>IATA</t>
  </si>
  <si>
    <r>
      <rPr>
        <sz val="10"/>
        <color indexed="8"/>
        <rFont val="Helvetica Neue"/>
      </rPr>
      <t>k</t>
    </r>
    <r>
      <rPr>
        <b val="1"/>
        <sz val="10"/>
        <color indexed="17"/>
        <rFont val="Helvetica Neue"/>
      </rPr>
      <t>Iata</t>
    </r>
  </si>
  <si>
    <r>
      <rPr>
        <sz val="10"/>
        <color indexed="8"/>
        <rFont val="Helvetica Neue"/>
      </rPr>
      <t>IATA</t>
    </r>
  </si>
  <si>
    <t>International Air Transport Association.</t>
  </si>
  <si>
    <r>
      <rPr>
        <u val="single"/>
        <sz val="10"/>
        <color indexed="8"/>
        <rFont val="Helvetica Neue"/>
      </rPr>
      <t>http://www.iata.org/Pages/default.aspx</t>
    </r>
  </si>
  <si>
    <r>
      <rPr>
        <b val="1"/>
        <sz val="10"/>
        <color indexed="11"/>
        <rFont val="Helvetica Neue"/>
      </rPr>
      <t>terms/</t>
    </r>
    <r>
      <rPr>
        <b val="1"/>
        <sz val="10"/>
        <color indexed="17"/>
        <rFont val="Helvetica Neue"/>
      </rPr>
      <t>FAAC</t>
    </r>
  </si>
  <si>
    <r>
      <rPr>
        <b val="1"/>
        <sz val="10"/>
        <color indexed="17"/>
        <rFont val="Helvetica Neue"/>
      </rPr>
      <t>FAAC</t>
    </r>
  </si>
  <si>
    <t>FAAC</t>
  </si>
  <si>
    <r>
      <rPr>
        <sz val="10"/>
        <color indexed="8"/>
        <rFont val="Helvetica Neue"/>
      </rPr>
      <t>k</t>
    </r>
    <r>
      <rPr>
        <b val="1"/>
        <sz val="10"/>
        <color indexed="17"/>
        <rFont val="Helvetica Neue"/>
      </rPr>
      <t>Faac</t>
    </r>
  </si>
  <si>
    <r>
      <rPr>
        <sz val="10"/>
        <color indexed="8"/>
        <rFont val="Helvetica Neue"/>
      </rPr>
      <t>FAAC</t>
    </r>
  </si>
  <si>
    <t>Future of Aviation Advisory Committee.</t>
  </si>
  <si>
    <r>
      <rPr>
        <u val="single"/>
        <sz val="10"/>
        <color indexed="8"/>
        <rFont val="Helvetica Neue"/>
      </rPr>
      <t>https://www.transportation.gov/faac</t>
    </r>
  </si>
  <si>
    <r>
      <rPr>
        <b val="1"/>
        <sz val="10"/>
        <color indexed="11"/>
        <rFont val="Helvetica Neue"/>
      </rPr>
      <t>terms/</t>
    </r>
    <r>
      <rPr>
        <b val="1"/>
        <sz val="10"/>
        <color indexed="17"/>
        <rFont val="Helvetica Neue"/>
      </rPr>
      <t>IANA</t>
    </r>
  </si>
  <si>
    <r>
      <rPr>
        <b val="1"/>
        <sz val="10"/>
        <color indexed="17"/>
        <rFont val="Helvetica Neue"/>
      </rPr>
      <t>IANA</t>
    </r>
  </si>
  <si>
    <t>IANA</t>
  </si>
  <si>
    <r>
      <rPr>
        <sz val="10"/>
        <color indexed="8"/>
        <rFont val="Helvetica Neue"/>
      </rPr>
      <t>k</t>
    </r>
    <r>
      <rPr>
        <b val="1"/>
        <sz val="10"/>
        <color indexed="17"/>
        <rFont val="Helvetica Neue"/>
      </rPr>
      <t>Iana</t>
    </r>
  </si>
  <si>
    <r>
      <rPr>
        <sz val="10"/>
        <color indexed="8"/>
        <rFont val="Helvetica Neue"/>
      </rPr>
      <t>IANA</t>
    </r>
  </si>
  <si>
    <t>Internet Assigned Numbers Authority.</t>
  </si>
  <si>
    <r>
      <rPr>
        <u val="single"/>
        <sz val="10"/>
        <color indexed="8"/>
        <rFont val="Helvetica Neue"/>
      </rPr>
      <t>https://www.iana.org/</t>
    </r>
  </si>
  <si>
    <r>
      <rPr>
        <b val="1"/>
        <sz val="10"/>
        <color indexed="11"/>
        <rFont val="Helvetica Neue"/>
      </rPr>
      <t>terms/</t>
    </r>
    <r>
      <rPr>
        <b val="1"/>
        <sz val="10"/>
        <color indexed="17"/>
        <rFont val="Helvetica Neue"/>
      </rPr>
      <t>GEOnet</t>
    </r>
  </si>
  <si>
    <r>
      <rPr>
        <b val="1"/>
        <sz val="10"/>
        <color indexed="17"/>
        <rFont val="Helvetica Neue"/>
      </rPr>
      <t>GEOnet</t>
    </r>
  </si>
  <si>
    <t>GEOnet</t>
  </si>
  <si>
    <r>
      <rPr>
        <sz val="10"/>
        <color indexed="8"/>
        <rFont val="Helvetica Neue"/>
      </rPr>
      <t>k</t>
    </r>
    <r>
      <rPr>
        <b val="1"/>
        <sz val="10"/>
        <color indexed="17"/>
        <rFont val="Helvetica Neue"/>
      </rPr>
      <t>Geonet</t>
    </r>
  </si>
  <si>
    <r>
      <rPr>
        <sz val="10"/>
        <color indexed="8"/>
        <rFont val="Helvetica Neue"/>
      </rPr>
      <t>GEOnet</t>
    </r>
  </si>
  <si>
    <t>geonet</t>
  </si>
  <si>
    <t>NGA GEOnet Names Server (GNS)</t>
  </si>
  <si>
    <t>National Geospatial - Intelligence Agency - GEOnet Names Server.</t>
  </si>
  <si>
    <r>
      <rPr>
        <u val="single"/>
        <sz val="10"/>
        <color indexed="8"/>
        <rFont val="Helvetica Neue"/>
      </rPr>
      <t>http://geonames.nga.mil/gns/html/index.html</t>
    </r>
  </si>
  <si>
    <r>
      <rPr>
        <b val="1"/>
        <sz val="10"/>
        <color indexed="11"/>
        <rFont val="Helvetica Neue"/>
      </rPr>
      <t>terms/</t>
    </r>
    <r>
      <rPr>
        <b val="1"/>
        <sz val="10"/>
        <color indexed="17"/>
        <rFont val="Helvetica Neue"/>
      </rPr>
      <t>GEOnet:</t>
    </r>
    <r>
      <rPr>
        <b val="1"/>
        <sz val="10"/>
        <color indexed="8"/>
        <rFont val="Helvetica Neue"/>
      </rPr>
      <t>RC</t>
    </r>
  </si>
  <si>
    <r>
      <rPr>
        <b val="1"/>
        <sz val="10"/>
        <color indexed="17"/>
        <rFont val="Helvetica Neue"/>
      </rPr>
      <t>GEOnet</t>
    </r>
    <r>
      <rPr>
        <b val="1"/>
        <sz val="10"/>
        <color indexed="17"/>
        <rFont val="Helvetica Neue"/>
      </rPr>
      <t>:</t>
    </r>
    <r>
      <rPr>
        <b val="1"/>
        <sz val="10"/>
        <color indexed="8"/>
        <rFont val="Helvetica Neue"/>
      </rPr>
      <t>RC</t>
    </r>
  </si>
  <si>
    <r>
      <rPr>
        <b val="1"/>
        <sz val="10"/>
        <color indexed="14"/>
        <rFont val="Helvetica Neue"/>
      </rPr>
      <t>terms</t>
    </r>
    <r>
      <rPr>
        <b val="1"/>
        <sz val="10"/>
        <color indexed="14"/>
        <rFont val="Helvetica Neue"/>
      </rPr>
      <t>/</t>
    </r>
    <r>
      <rPr>
        <b val="1"/>
        <sz val="10"/>
        <color indexed="17"/>
        <rFont val="Helvetica Neue"/>
      </rPr>
      <t>GEOnet</t>
    </r>
  </si>
  <si>
    <t>RC</t>
  </si>
  <si>
    <r>
      <rPr>
        <sz val="10"/>
        <color indexed="8"/>
        <rFont val="Helvetica Neue"/>
      </rPr>
      <t>k</t>
    </r>
    <r>
      <rPr>
        <b val="1"/>
        <sz val="10"/>
        <color indexed="17"/>
        <rFont val="Helvetica Neue"/>
      </rPr>
      <t>Geonet</t>
    </r>
    <r>
      <rPr>
        <b val="1"/>
        <sz val="10"/>
        <color indexed="8"/>
        <rFont val="Helvetica Neue"/>
      </rPr>
      <t>Rc</t>
    </r>
  </si>
  <si>
    <r>
      <rPr>
        <sz val="10"/>
        <color indexed="8"/>
        <rFont val="Helvetica Neue"/>
      </rPr>
      <t>RC</t>
    </r>
  </si>
  <si>
    <t>font</t>
  </si>
  <si>
    <t>Region Font Code</t>
  </si>
  <si>
    <t>A code that determines the equivalent characters used when generating the SORT and NO DIACRITICS (ND) feature names information rendered in Roman script.</t>
  </si>
  <si>
    <r>
      <rPr>
        <u val="single"/>
        <sz val="10"/>
        <color indexed="8"/>
        <rFont val="Helvetica Neue"/>
      </rPr>
      <t>http://geonames.nga.mil/gns/html/gis_countryfiles.html</t>
    </r>
  </si>
  <si>
    <r>
      <rPr>
        <b val="1"/>
        <sz val="10"/>
        <color indexed="11"/>
        <rFont val="Helvetica Neue"/>
      </rPr>
      <t>terms/</t>
    </r>
    <r>
      <rPr>
        <b val="1"/>
        <sz val="10"/>
        <color indexed="17"/>
        <rFont val="Helvetica Neue"/>
      </rPr>
      <t>GEOnet:</t>
    </r>
    <r>
      <rPr>
        <b val="1"/>
        <sz val="10"/>
        <color indexed="8"/>
        <rFont val="Helvetica Neue"/>
      </rPr>
      <t>RC</t>
    </r>
    <r>
      <rPr>
        <b val="1"/>
        <sz val="10"/>
        <color indexed="17"/>
        <rFont val="Helvetica Neue"/>
      </rPr>
      <t>:</t>
    </r>
    <r>
      <rPr>
        <b val="1"/>
        <sz val="10"/>
        <color indexed="8"/>
        <rFont val="Helvetica Neue"/>
      </rPr>
      <t>1</t>
    </r>
  </si>
  <si>
    <r>
      <rPr>
        <b val="1"/>
        <sz val="10"/>
        <color indexed="17"/>
        <rFont val="Helvetica Neue"/>
      </rPr>
      <t>GEOnet</t>
    </r>
    <r>
      <rPr>
        <b val="1"/>
        <sz val="10"/>
        <color indexed="17"/>
        <rFont val="Helvetica Neue"/>
      </rPr>
      <t>:</t>
    </r>
    <r>
      <rPr>
        <b val="1"/>
        <sz val="10"/>
        <color indexed="8"/>
        <rFont val="Helvetica Neue"/>
      </rPr>
      <t>RC</t>
    </r>
    <r>
      <rPr>
        <b val="1"/>
        <sz val="10"/>
        <color indexed="17"/>
        <rFont val="Helvetica Neue"/>
      </rPr>
      <t>:</t>
    </r>
    <r>
      <rPr>
        <b val="1"/>
        <sz val="10"/>
        <color indexed="8"/>
        <rFont val="Helvetica Neue"/>
      </rPr>
      <t>1</t>
    </r>
  </si>
  <si>
    <r>
      <rPr>
        <b val="1"/>
        <sz val="10"/>
        <color indexed="14"/>
        <rFont val="Helvetica Neue"/>
      </rPr>
      <t>terms</t>
    </r>
    <r>
      <rPr>
        <b val="1"/>
        <sz val="10"/>
        <color indexed="14"/>
        <rFont val="Helvetica Neue"/>
      </rPr>
      <t>/</t>
    </r>
    <r>
      <rPr>
        <b val="1"/>
        <sz val="10"/>
        <color indexed="17"/>
        <rFont val="Helvetica Neue"/>
      </rPr>
      <t>GEOnet:</t>
    </r>
    <r>
      <rPr>
        <b val="1"/>
        <sz val="10"/>
        <color indexed="8"/>
        <rFont val="Helvetica Neue"/>
      </rPr>
      <t>RC</t>
    </r>
  </si>
  <si>
    <r>
      <rPr>
        <sz val="10"/>
        <color indexed="8"/>
        <rFont val="Helvetica Neue"/>
      </rPr>
      <t>k</t>
    </r>
    <r>
      <rPr>
        <b val="1"/>
        <sz val="10"/>
        <color indexed="17"/>
        <rFont val="Helvetica Neue"/>
      </rPr>
      <t>Geonet</t>
    </r>
    <r>
      <rPr>
        <b val="1"/>
        <sz val="10"/>
        <color indexed="8"/>
        <rFont val="Helvetica Neue"/>
      </rPr>
      <t>Rc1</t>
    </r>
  </si>
  <si>
    <t>Americas/Western Europe</t>
  </si>
  <si>
    <r>
      <rPr>
        <b val="1"/>
        <sz val="10"/>
        <color indexed="11"/>
        <rFont val="Helvetica Neue"/>
      </rPr>
      <t>terms/</t>
    </r>
    <r>
      <rPr>
        <b val="1"/>
        <sz val="10"/>
        <color indexed="17"/>
        <rFont val="Helvetica Neue"/>
      </rPr>
      <t>GEOnet:</t>
    </r>
    <r>
      <rPr>
        <b val="1"/>
        <sz val="10"/>
        <color indexed="8"/>
        <rFont val="Helvetica Neue"/>
      </rPr>
      <t>RC</t>
    </r>
    <r>
      <rPr>
        <b val="1"/>
        <sz val="10"/>
        <color indexed="17"/>
        <rFont val="Helvetica Neue"/>
      </rPr>
      <t>:</t>
    </r>
    <r>
      <rPr>
        <b val="1"/>
        <sz val="10"/>
        <color indexed="8"/>
        <rFont val="Helvetica Neue"/>
      </rPr>
      <t>2</t>
    </r>
  </si>
  <si>
    <r>
      <rPr>
        <b val="1"/>
        <sz val="10"/>
        <color indexed="17"/>
        <rFont val="Helvetica Neue"/>
      </rPr>
      <t>GEOnet</t>
    </r>
    <r>
      <rPr>
        <b val="1"/>
        <sz val="10"/>
        <color indexed="17"/>
        <rFont val="Helvetica Neue"/>
      </rPr>
      <t>:</t>
    </r>
    <r>
      <rPr>
        <b val="1"/>
        <sz val="10"/>
        <color indexed="8"/>
        <rFont val="Helvetica Neue"/>
      </rPr>
      <t>RC</t>
    </r>
    <r>
      <rPr>
        <b val="1"/>
        <sz val="10"/>
        <color indexed="17"/>
        <rFont val="Helvetica Neue"/>
      </rPr>
      <t>:</t>
    </r>
    <r>
      <rPr>
        <b val="1"/>
        <sz val="10"/>
        <color indexed="8"/>
        <rFont val="Helvetica Neue"/>
      </rPr>
      <t>2</t>
    </r>
  </si>
  <si>
    <r>
      <rPr>
        <sz val="10"/>
        <color indexed="8"/>
        <rFont val="Helvetica Neue"/>
      </rPr>
      <t>k</t>
    </r>
    <r>
      <rPr>
        <b val="1"/>
        <sz val="10"/>
        <color indexed="17"/>
        <rFont val="Helvetica Neue"/>
      </rPr>
      <t>Geonet</t>
    </r>
    <r>
      <rPr>
        <b val="1"/>
        <sz val="10"/>
        <color indexed="8"/>
        <rFont val="Helvetica Neue"/>
      </rPr>
      <t>Rc2</t>
    </r>
  </si>
  <si>
    <t>Eastern Europe</t>
  </si>
  <si>
    <r>
      <rPr>
        <b val="1"/>
        <sz val="10"/>
        <color indexed="11"/>
        <rFont val="Helvetica Neue"/>
      </rPr>
      <t>terms/</t>
    </r>
    <r>
      <rPr>
        <b val="1"/>
        <sz val="10"/>
        <color indexed="17"/>
        <rFont val="Helvetica Neue"/>
      </rPr>
      <t>GEOnet:</t>
    </r>
    <r>
      <rPr>
        <b val="1"/>
        <sz val="10"/>
        <color indexed="8"/>
        <rFont val="Helvetica Neue"/>
      </rPr>
      <t>RC</t>
    </r>
    <r>
      <rPr>
        <b val="1"/>
        <sz val="10"/>
        <color indexed="17"/>
        <rFont val="Helvetica Neue"/>
      </rPr>
      <t>:</t>
    </r>
    <r>
      <rPr>
        <b val="1"/>
        <sz val="10"/>
        <color indexed="8"/>
        <rFont val="Helvetica Neue"/>
      </rPr>
      <t>3</t>
    </r>
  </si>
  <si>
    <r>
      <rPr>
        <b val="1"/>
        <sz val="10"/>
        <color indexed="17"/>
        <rFont val="Helvetica Neue"/>
      </rPr>
      <t>GEOnet</t>
    </r>
    <r>
      <rPr>
        <b val="1"/>
        <sz val="10"/>
        <color indexed="17"/>
        <rFont val="Helvetica Neue"/>
      </rPr>
      <t>:</t>
    </r>
    <r>
      <rPr>
        <b val="1"/>
        <sz val="10"/>
        <color indexed="8"/>
        <rFont val="Helvetica Neue"/>
      </rPr>
      <t>RC</t>
    </r>
    <r>
      <rPr>
        <b val="1"/>
        <sz val="10"/>
        <color indexed="17"/>
        <rFont val="Helvetica Neue"/>
      </rPr>
      <t>:</t>
    </r>
    <r>
      <rPr>
        <b val="1"/>
        <sz val="10"/>
        <color indexed="8"/>
        <rFont val="Helvetica Neue"/>
      </rPr>
      <t>3</t>
    </r>
  </si>
  <si>
    <r>
      <rPr>
        <sz val="10"/>
        <color indexed="8"/>
        <rFont val="Helvetica Neue"/>
      </rPr>
      <t>k</t>
    </r>
    <r>
      <rPr>
        <b val="1"/>
        <sz val="10"/>
        <color indexed="17"/>
        <rFont val="Helvetica Neue"/>
      </rPr>
      <t>Geonet</t>
    </r>
    <r>
      <rPr>
        <b val="1"/>
        <sz val="10"/>
        <color indexed="8"/>
        <rFont val="Helvetica Neue"/>
      </rPr>
      <t>Rc3</t>
    </r>
  </si>
  <si>
    <t>Africa/Middle East</t>
  </si>
  <si>
    <r>
      <rPr>
        <b val="1"/>
        <sz val="10"/>
        <color indexed="11"/>
        <rFont val="Helvetica Neue"/>
      </rPr>
      <t>terms/</t>
    </r>
    <r>
      <rPr>
        <b val="1"/>
        <sz val="10"/>
        <color indexed="17"/>
        <rFont val="Helvetica Neue"/>
      </rPr>
      <t>GEOnet:</t>
    </r>
    <r>
      <rPr>
        <b val="1"/>
        <sz val="10"/>
        <color indexed="8"/>
        <rFont val="Helvetica Neue"/>
      </rPr>
      <t>RC</t>
    </r>
    <r>
      <rPr>
        <b val="1"/>
        <sz val="10"/>
        <color indexed="17"/>
        <rFont val="Helvetica Neue"/>
      </rPr>
      <t>:</t>
    </r>
    <r>
      <rPr>
        <b val="1"/>
        <sz val="10"/>
        <color indexed="8"/>
        <rFont val="Helvetica Neue"/>
      </rPr>
      <t>4</t>
    </r>
  </si>
  <si>
    <r>
      <rPr>
        <b val="1"/>
        <sz val="10"/>
        <color indexed="17"/>
        <rFont val="Helvetica Neue"/>
      </rPr>
      <t>GEOnet</t>
    </r>
    <r>
      <rPr>
        <b val="1"/>
        <sz val="10"/>
        <color indexed="17"/>
        <rFont val="Helvetica Neue"/>
      </rPr>
      <t>:</t>
    </r>
    <r>
      <rPr>
        <b val="1"/>
        <sz val="10"/>
        <color indexed="8"/>
        <rFont val="Helvetica Neue"/>
      </rPr>
      <t>RC</t>
    </r>
    <r>
      <rPr>
        <b val="1"/>
        <sz val="10"/>
        <color indexed="17"/>
        <rFont val="Helvetica Neue"/>
      </rPr>
      <t>:</t>
    </r>
    <r>
      <rPr>
        <b val="1"/>
        <sz val="10"/>
        <color indexed="8"/>
        <rFont val="Helvetica Neue"/>
      </rPr>
      <t>4</t>
    </r>
  </si>
  <si>
    <t>4</t>
  </si>
  <si>
    <r>
      <rPr>
        <sz val="10"/>
        <color indexed="8"/>
        <rFont val="Helvetica Neue"/>
      </rPr>
      <t>k</t>
    </r>
    <r>
      <rPr>
        <b val="1"/>
        <sz val="10"/>
        <color indexed="17"/>
        <rFont val="Helvetica Neue"/>
      </rPr>
      <t>Geonet</t>
    </r>
    <r>
      <rPr>
        <b val="1"/>
        <sz val="10"/>
        <color indexed="8"/>
        <rFont val="Helvetica Neue"/>
      </rPr>
      <t>Rc4</t>
    </r>
  </si>
  <si>
    <r>
      <rPr>
        <sz val="10"/>
        <color indexed="8"/>
        <rFont val="Helvetica Neue"/>
      </rPr>
      <t>4</t>
    </r>
  </si>
  <si>
    <t>Russia/ Central Asia</t>
  </si>
  <si>
    <r>
      <rPr>
        <b val="1"/>
        <sz val="10"/>
        <color indexed="11"/>
        <rFont val="Helvetica Neue"/>
      </rPr>
      <t>terms/</t>
    </r>
    <r>
      <rPr>
        <b val="1"/>
        <sz val="10"/>
        <color indexed="17"/>
        <rFont val="Helvetica Neue"/>
      </rPr>
      <t>GEOnet:</t>
    </r>
    <r>
      <rPr>
        <b val="1"/>
        <sz val="10"/>
        <color indexed="8"/>
        <rFont val="Helvetica Neue"/>
      </rPr>
      <t>RC</t>
    </r>
    <r>
      <rPr>
        <b val="1"/>
        <sz val="10"/>
        <color indexed="17"/>
        <rFont val="Helvetica Neue"/>
      </rPr>
      <t>:</t>
    </r>
    <r>
      <rPr>
        <b val="1"/>
        <sz val="10"/>
        <color indexed="8"/>
        <rFont val="Helvetica Neue"/>
      </rPr>
      <t>5</t>
    </r>
  </si>
  <si>
    <r>
      <rPr>
        <b val="1"/>
        <sz val="10"/>
        <color indexed="17"/>
        <rFont val="Helvetica Neue"/>
      </rPr>
      <t>GEOnet</t>
    </r>
    <r>
      <rPr>
        <b val="1"/>
        <sz val="10"/>
        <color indexed="17"/>
        <rFont val="Helvetica Neue"/>
      </rPr>
      <t>:</t>
    </r>
    <r>
      <rPr>
        <b val="1"/>
        <sz val="10"/>
        <color indexed="8"/>
        <rFont val="Helvetica Neue"/>
      </rPr>
      <t>RC</t>
    </r>
    <r>
      <rPr>
        <b val="1"/>
        <sz val="10"/>
        <color indexed="17"/>
        <rFont val="Helvetica Neue"/>
      </rPr>
      <t>:</t>
    </r>
    <r>
      <rPr>
        <b val="1"/>
        <sz val="10"/>
        <color indexed="8"/>
        <rFont val="Helvetica Neue"/>
      </rPr>
      <t>5</t>
    </r>
  </si>
  <si>
    <r>
      <rPr>
        <sz val="10"/>
        <color indexed="8"/>
        <rFont val="Helvetica Neue"/>
      </rPr>
      <t>k</t>
    </r>
    <r>
      <rPr>
        <b val="1"/>
        <sz val="10"/>
        <color indexed="17"/>
        <rFont val="Helvetica Neue"/>
      </rPr>
      <t>Geonet</t>
    </r>
    <r>
      <rPr>
        <b val="1"/>
        <sz val="10"/>
        <color indexed="8"/>
        <rFont val="Helvetica Neue"/>
      </rPr>
      <t>Rc5</t>
    </r>
  </si>
  <si>
    <t>Asia/Pacific</t>
  </si>
  <si>
    <r>
      <rPr>
        <b val="1"/>
        <sz val="10"/>
        <color indexed="11"/>
        <rFont val="Helvetica Neue"/>
      </rPr>
      <t>terms/</t>
    </r>
    <r>
      <rPr>
        <b val="1"/>
        <sz val="10"/>
        <color indexed="17"/>
        <rFont val="Helvetica Neue"/>
      </rPr>
      <t>GEOnet:</t>
    </r>
    <r>
      <rPr>
        <b val="1"/>
        <sz val="10"/>
        <color indexed="8"/>
        <rFont val="Helvetica Neue"/>
      </rPr>
      <t>RC</t>
    </r>
    <r>
      <rPr>
        <b val="1"/>
        <sz val="10"/>
        <color indexed="17"/>
        <rFont val="Helvetica Neue"/>
      </rPr>
      <t>:</t>
    </r>
    <r>
      <rPr>
        <b val="1"/>
        <sz val="10"/>
        <color indexed="8"/>
        <rFont val="Helvetica Neue"/>
      </rPr>
      <t>6</t>
    </r>
  </si>
  <si>
    <r>
      <rPr>
        <b val="1"/>
        <sz val="10"/>
        <color indexed="17"/>
        <rFont val="Helvetica Neue"/>
      </rPr>
      <t>GEOnet</t>
    </r>
    <r>
      <rPr>
        <b val="1"/>
        <sz val="10"/>
        <color indexed="17"/>
        <rFont val="Helvetica Neue"/>
      </rPr>
      <t>:</t>
    </r>
    <r>
      <rPr>
        <b val="1"/>
        <sz val="10"/>
        <color indexed="8"/>
        <rFont val="Helvetica Neue"/>
      </rPr>
      <t>RC</t>
    </r>
    <r>
      <rPr>
        <b val="1"/>
        <sz val="10"/>
        <color indexed="17"/>
        <rFont val="Helvetica Neue"/>
      </rPr>
      <t>:</t>
    </r>
    <r>
      <rPr>
        <b val="1"/>
        <sz val="10"/>
        <color indexed="8"/>
        <rFont val="Helvetica Neue"/>
      </rPr>
      <t>6</t>
    </r>
  </si>
  <si>
    <t>6</t>
  </si>
  <si>
    <r>
      <rPr>
        <sz val="10"/>
        <color indexed="8"/>
        <rFont val="Helvetica Neue"/>
      </rPr>
      <t>k</t>
    </r>
    <r>
      <rPr>
        <b val="1"/>
        <sz val="10"/>
        <color indexed="17"/>
        <rFont val="Helvetica Neue"/>
      </rPr>
      <t>Geonet</t>
    </r>
    <r>
      <rPr>
        <b val="1"/>
        <sz val="10"/>
        <color indexed="8"/>
        <rFont val="Helvetica Neue"/>
      </rPr>
      <t>Rc6</t>
    </r>
  </si>
  <si>
    <r>
      <rPr>
        <sz val="10"/>
        <color indexed="8"/>
        <rFont val="Helvetica Neue"/>
      </rPr>
      <t>6</t>
    </r>
  </si>
  <si>
    <t>Vietnam</t>
  </si>
  <si>
    <r>
      <rPr>
        <b val="1"/>
        <sz val="10"/>
        <color indexed="11"/>
        <rFont val="Helvetica Neue"/>
      </rPr>
      <t>terms/</t>
    </r>
    <r>
      <rPr>
        <b val="1"/>
        <sz val="10"/>
        <color indexed="17"/>
        <rFont val="Helvetica Neue"/>
      </rPr>
      <t>GEOnet:</t>
    </r>
    <r>
      <rPr>
        <b val="1"/>
        <sz val="10"/>
        <color indexed="8"/>
        <rFont val="Helvetica Neue"/>
      </rPr>
      <t>FC</t>
    </r>
  </si>
  <si>
    <r>
      <rPr>
        <b val="1"/>
        <sz val="10"/>
        <color indexed="17"/>
        <rFont val="Helvetica Neue"/>
      </rPr>
      <t>GEOnet</t>
    </r>
    <r>
      <rPr>
        <b val="1"/>
        <sz val="10"/>
        <color indexed="17"/>
        <rFont val="Helvetica Neue"/>
      </rPr>
      <t>:</t>
    </r>
    <r>
      <rPr>
        <b val="1"/>
        <sz val="10"/>
        <color indexed="8"/>
        <rFont val="Helvetica Neue"/>
      </rPr>
      <t>FC</t>
    </r>
  </si>
  <si>
    <t>FC</t>
  </si>
  <si>
    <r>
      <rPr>
        <sz val="10"/>
        <color indexed="8"/>
        <rFont val="Helvetica Neue"/>
      </rPr>
      <t>k</t>
    </r>
    <r>
      <rPr>
        <b val="1"/>
        <sz val="10"/>
        <color indexed="17"/>
        <rFont val="Helvetica Neue"/>
      </rPr>
      <t>Geonet</t>
    </r>
    <r>
      <rPr>
        <b val="1"/>
        <sz val="10"/>
        <color indexed="8"/>
        <rFont val="Helvetica Neue"/>
      </rPr>
      <t>Fc</t>
    </r>
  </si>
  <si>
    <r>
      <rPr>
        <sz val="10"/>
        <color indexed="8"/>
        <rFont val="Helvetica Neue"/>
      </rPr>
      <t>FC</t>
    </r>
  </si>
  <si>
    <t>Feature Class</t>
  </si>
  <si>
    <t>Toponym feature class.</t>
  </si>
  <si>
    <r>
      <rPr>
        <b val="1"/>
        <sz val="10"/>
        <color indexed="11"/>
        <rFont val="Helvetica Neue"/>
      </rPr>
      <t>terms/</t>
    </r>
    <r>
      <rPr>
        <b val="1"/>
        <sz val="10"/>
        <color indexed="17"/>
        <rFont val="Helvetica Neue"/>
      </rPr>
      <t>GEOnet:</t>
    </r>
    <r>
      <rPr>
        <b val="1"/>
        <sz val="10"/>
        <color indexed="8"/>
        <rFont val="Helvetica Neue"/>
      </rPr>
      <t>DSG</t>
    </r>
  </si>
  <si>
    <r>
      <rPr>
        <b val="1"/>
        <sz val="10"/>
        <color indexed="17"/>
        <rFont val="Helvetica Neue"/>
      </rPr>
      <t>GEOnet</t>
    </r>
    <r>
      <rPr>
        <b val="1"/>
        <sz val="10"/>
        <color indexed="17"/>
        <rFont val="Helvetica Neue"/>
      </rPr>
      <t>:</t>
    </r>
    <r>
      <rPr>
        <b val="1"/>
        <sz val="10"/>
        <color indexed="8"/>
        <rFont val="Helvetica Neue"/>
      </rPr>
      <t>DSG</t>
    </r>
  </si>
  <si>
    <t>DSG</t>
  </si>
  <si>
    <r>
      <rPr>
        <sz val="10"/>
        <color indexed="8"/>
        <rFont val="Helvetica Neue"/>
      </rPr>
      <t>k</t>
    </r>
    <r>
      <rPr>
        <b val="1"/>
        <sz val="10"/>
        <color indexed="17"/>
        <rFont val="Helvetica Neue"/>
      </rPr>
      <t>Geonet</t>
    </r>
    <r>
      <rPr>
        <b val="1"/>
        <sz val="10"/>
        <color indexed="8"/>
        <rFont val="Helvetica Neue"/>
      </rPr>
      <t>Dsg</t>
    </r>
  </si>
  <si>
    <r>
      <rPr>
        <sz val="10"/>
        <color indexed="8"/>
        <rFont val="Helvetica Neue"/>
      </rPr>
      <t>DSG</t>
    </r>
  </si>
  <si>
    <t>GEOnet feature types.</t>
  </si>
  <si>
    <r>
      <rPr>
        <b val="1"/>
        <sz val="10"/>
        <color indexed="11"/>
        <rFont val="Helvetica Neue"/>
      </rPr>
      <t>terms/</t>
    </r>
    <r>
      <rPr>
        <b val="1"/>
        <sz val="10"/>
        <color indexed="17"/>
        <rFont val="Helvetica Neue"/>
      </rPr>
      <t>GEOnet:</t>
    </r>
    <r>
      <rPr>
        <b val="1"/>
        <sz val="10"/>
        <color indexed="8"/>
        <rFont val="Helvetica Neue"/>
      </rPr>
      <t>NT</t>
    </r>
  </si>
  <si>
    <r>
      <rPr>
        <b val="1"/>
        <sz val="10"/>
        <color indexed="17"/>
        <rFont val="Helvetica Neue"/>
      </rPr>
      <t>GEOnet</t>
    </r>
    <r>
      <rPr>
        <b val="1"/>
        <sz val="10"/>
        <color indexed="17"/>
        <rFont val="Helvetica Neue"/>
      </rPr>
      <t>:</t>
    </r>
    <r>
      <rPr>
        <b val="1"/>
        <sz val="10"/>
        <color indexed="8"/>
        <rFont val="Helvetica Neue"/>
      </rPr>
      <t>NT</t>
    </r>
  </si>
  <si>
    <t>NT</t>
  </si>
  <si>
    <r>
      <rPr>
        <sz val="10"/>
        <color indexed="8"/>
        <rFont val="Helvetica Neue"/>
      </rPr>
      <t>k</t>
    </r>
    <r>
      <rPr>
        <b val="1"/>
        <sz val="10"/>
        <color indexed="17"/>
        <rFont val="Helvetica Neue"/>
      </rPr>
      <t>Geonet</t>
    </r>
    <r>
      <rPr>
        <b val="1"/>
        <sz val="10"/>
        <color indexed="8"/>
        <rFont val="Helvetica Neue"/>
      </rPr>
      <t>Nt</t>
    </r>
  </si>
  <si>
    <r>
      <rPr>
        <sz val="10"/>
        <color indexed="8"/>
        <rFont val="Helvetica Neue"/>
      </rPr>
      <t>NT</t>
    </r>
  </si>
  <si>
    <t>name</t>
  </si>
  <si>
    <r>
      <rPr>
        <sz val="10"/>
        <color indexed="8"/>
        <rFont val="Helvetica Neue"/>
      </rPr>
      <t>For a description of these codes/values, please see the &amp;quot;Look-up Tables...&amp;quot; section on the &lt;a href='</t>
    </r>
    <r>
      <rPr>
        <u val="single"/>
        <sz val="10"/>
        <color indexed="8"/>
        <rFont val="Helvetica Neue"/>
      </rPr>
      <t>http://geonames.nga.mil/gns/html/gns_services.html</t>
    </r>
    <r>
      <rPr>
        <sz val="10"/>
        <color indexed="8"/>
        <rFont val="Helvetica Neue"/>
      </rPr>
      <t>'&gt;GNS Offered Services&lt;/a&gt; page.</t>
    </r>
  </si>
  <si>
    <r>
      <rPr>
        <b val="1"/>
        <sz val="10"/>
        <color indexed="11"/>
        <rFont val="Helvetica Neue"/>
      </rPr>
      <t>terms/</t>
    </r>
    <r>
      <rPr>
        <b val="1"/>
        <sz val="10"/>
        <color indexed="17"/>
        <rFont val="Helvetica Neue"/>
      </rPr>
      <t>GEOnet:</t>
    </r>
    <r>
      <rPr>
        <b val="1"/>
        <sz val="10"/>
        <color indexed="8"/>
        <rFont val="Helvetica Neue"/>
      </rPr>
      <t>DISPLAY</t>
    </r>
  </si>
  <si>
    <r>
      <rPr>
        <b val="1"/>
        <sz val="10"/>
        <color indexed="17"/>
        <rFont val="Helvetica Neue"/>
      </rPr>
      <t>GEOnet</t>
    </r>
    <r>
      <rPr>
        <b val="1"/>
        <sz val="10"/>
        <color indexed="17"/>
        <rFont val="Helvetica Neue"/>
      </rPr>
      <t>:</t>
    </r>
    <r>
      <rPr>
        <b val="1"/>
        <sz val="10"/>
        <color indexed="8"/>
        <rFont val="Helvetica Neue"/>
      </rPr>
      <t>DISPLAY</t>
    </r>
  </si>
  <si>
    <t>DISPLAY</t>
  </si>
  <si>
    <r>
      <rPr>
        <sz val="10"/>
        <color indexed="8"/>
        <rFont val="Helvetica Neue"/>
      </rPr>
      <t>k</t>
    </r>
    <r>
      <rPr>
        <b val="1"/>
        <sz val="10"/>
        <color indexed="17"/>
        <rFont val="Helvetica Neue"/>
      </rPr>
      <t>Geonet</t>
    </r>
    <r>
      <rPr>
        <b val="1"/>
        <sz val="10"/>
        <color indexed="8"/>
        <rFont val="Helvetica Neue"/>
      </rPr>
      <t>Display</t>
    </r>
  </si>
  <si>
    <r>
      <rPr>
        <sz val="10"/>
        <color indexed="8"/>
        <rFont val="Helvetica Neue"/>
      </rPr>
      <t>DISPLAY</t>
    </r>
  </si>
  <si>
    <t>display scale</t>
  </si>
  <si>
    <t>Scale range values to aid in the visualization and selection of features.</t>
  </si>
  <si>
    <t>&lt;p&gt;The display values correspond to the following scale ranges: &lt;/p&gt;
&lt;ul&gt;
&lt;li&gt;&lt;strong&gt;1&lt;/strong&gt; – 1 - 25,999 &lt;/li&gt;
&lt;li&gt;&lt;strong&gt;2&lt;/strong&gt; – 26,000 - 67,999 &lt;/li&gt;
&lt;li&gt;&lt;strong&gt;3&lt;/strong&gt; – 68,000 - 150,999 &lt;/li&gt;
&lt;li&gt;&lt;strong&gt;4&lt;/strong&gt; – 151,000 - 225,999 &lt;/li&gt;
&lt;li&gt;&lt;strong&gt;5&lt;/strong&gt; – 226,000 - 325,999 &lt;/li&gt;
&lt;li&gt;&lt;strong&gt;6&lt;/strong&gt; – 326,000 - 425,999 &lt;/li&gt;
&lt;li&gt;&lt;strong&gt;7&lt;/strong&gt; – 426,000 - 625,999 &lt;/li&gt;
&lt;li&gt;&lt;strong&gt;8&lt;/strong&gt; – 626,000 - 999,999 &lt;/li&gt;
&lt;li&gt;&lt;strong&gt;9&lt;/strong&gt; – 1,000,000 or Smaller&lt;/li&gt;&lt;/ul&gt;</t>
  </si>
  <si>
    <t xml:space="preserve">&lt;p&gt;A feature with display value of 1 should appear in a visualization client or service between scales of 1 and 25,999. It should not appear at scales of 26,000 and smaller. &lt;/p&gt;
&lt;p&gt;A feature with display values of 1,2,3 should appear in a visualization client or service between scales of 1 through 150,999. It should not appear at scales of 160,000 and smaller. &lt;/p&gt;
&lt;p&gt;A feature with display values of 1,2,3,4,5,6,7,8,9 should appear in a visualization client or service at all scales.&lt;/p&gt;
</t>
  </si>
  <si>
    <r>
      <rPr>
        <b val="1"/>
        <sz val="10"/>
        <color indexed="11"/>
        <rFont val="Helvetica Neue"/>
      </rPr>
      <t>terms/</t>
    </r>
    <r>
      <rPr>
        <b val="1"/>
        <sz val="10"/>
        <color indexed="17"/>
        <rFont val="Helvetica Neue"/>
      </rPr>
      <t>GEOnet:</t>
    </r>
    <r>
      <rPr>
        <b val="1"/>
        <sz val="10"/>
        <color indexed="8"/>
        <rFont val="Helvetica Neue"/>
      </rPr>
      <t>DISPLAY</t>
    </r>
    <r>
      <rPr>
        <b val="1"/>
        <sz val="10"/>
        <color indexed="17"/>
        <rFont val="Helvetica Neue"/>
      </rPr>
      <t>:</t>
    </r>
    <r>
      <rPr>
        <b val="1"/>
        <sz val="10"/>
        <color indexed="8"/>
        <rFont val="Helvetica Neue"/>
      </rPr>
      <t>1</t>
    </r>
  </si>
  <si>
    <r>
      <rPr>
        <b val="1"/>
        <sz val="10"/>
        <color indexed="17"/>
        <rFont val="Helvetica Neue"/>
      </rPr>
      <t>GEOnet</t>
    </r>
    <r>
      <rPr>
        <b val="1"/>
        <sz val="10"/>
        <color indexed="17"/>
        <rFont val="Helvetica Neue"/>
      </rPr>
      <t>:</t>
    </r>
    <r>
      <rPr>
        <b val="1"/>
        <sz val="10"/>
        <color indexed="8"/>
        <rFont val="Helvetica Neue"/>
      </rPr>
      <t>DISPLAY</t>
    </r>
    <r>
      <rPr>
        <b val="1"/>
        <sz val="10"/>
        <color indexed="17"/>
        <rFont val="Helvetica Neue"/>
      </rPr>
      <t>:</t>
    </r>
    <r>
      <rPr>
        <b val="1"/>
        <sz val="10"/>
        <color indexed="8"/>
        <rFont val="Helvetica Neue"/>
      </rPr>
      <t>1</t>
    </r>
  </si>
  <si>
    <r>
      <rPr>
        <b val="1"/>
        <sz val="10"/>
        <color indexed="14"/>
        <rFont val="Helvetica Neue"/>
      </rPr>
      <t>terms</t>
    </r>
    <r>
      <rPr>
        <b val="1"/>
        <sz val="10"/>
        <color indexed="14"/>
        <rFont val="Helvetica Neue"/>
      </rPr>
      <t>/</t>
    </r>
    <r>
      <rPr>
        <b val="1"/>
        <sz val="10"/>
        <color indexed="17"/>
        <rFont val="Helvetica Neue"/>
      </rPr>
      <t>GEOnet:</t>
    </r>
    <r>
      <rPr>
        <b val="1"/>
        <sz val="10"/>
        <color indexed="8"/>
        <rFont val="Helvetica Neue"/>
      </rPr>
      <t>DISPLAY</t>
    </r>
  </si>
  <si>
    <r>
      <rPr>
        <sz val="10"/>
        <color indexed="8"/>
        <rFont val="Helvetica Neue"/>
      </rPr>
      <t>k</t>
    </r>
    <r>
      <rPr>
        <b val="1"/>
        <sz val="10"/>
        <color indexed="17"/>
        <rFont val="Helvetica Neue"/>
      </rPr>
      <t>Geonet</t>
    </r>
    <r>
      <rPr>
        <b val="1"/>
        <sz val="10"/>
        <color indexed="8"/>
        <rFont val="Helvetica Neue"/>
      </rPr>
      <t>Display1</t>
    </r>
  </si>
  <si>
    <t xml:space="preserve">1 - 25,999 </t>
  </si>
  <si>
    <r>
      <rPr>
        <b val="1"/>
        <sz val="10"/>
        <color indexed="11"/>
        <rFont val="Helvetica Neue"/>
      </rPr>
      <t>terms/</t>
    </r>
    <r>
      <rPr>
        <b val="1"/>
        <sz val="10"/>
        <color indexed="17"/>
        <rFont val="Helvetica Neue"/>
      </rPr>
      <t>GEOnet:</t>
    </r>
    <r>
      <rPr>
        <b val="1"/>
        <sz val="10"/>
        <color indexed="8"/>
        <rFont val="Helvetica Neue"/>
      </rPr>
      <t>DISPLAY</t>
    </r>
    <r>
      <rPr>
        <b val="1"/>
        <sz val="10"/>
        <color indexed="17"/>
        <rFont val="Helvetica Neue"/>
      </rPr>
      <t>:</t>
    </r>
    <r>
      <rPr>
        <b val="1"/>
        <sz val="10"/>
        <color indexed="8"/>
        <rFont val="Helvetica Neue"/>
      </rPr>
      <t>2</t>
    </r>
  </si>
  <si>
    <r>
      <rPr>
        <b val="1"/>
        <sz val="10"/>
        <color indexed="17"/>
        <rFont val="Helvetica Neue"/>
      </rPr>
      <t>GEOnet</t>
    </r>
    <r>
      <rPr>
        <b val="1"/>
        <sz val="10"/>
        <color indexed="17"/>
        <rFont val="Helvetica Neue"/>
      </rPr>
      <t>:</t>
    </r>
    <r>
      <rPr>
        <b val="1"/>
        <sz val="10"/>
        <color indexed="8"/>
        <rFont val="Helvetica Neue"/>
      </rPr>
      <t>DISPLAY</t>
    </r>
    <r>
      <rPr>
        <b val="1"/>
        <sz val="10"/>
        <color indexed="17"/>
        <rFont val="Helvetica Neue"/>
      </rPr>
      <t>:</t>
    </r>
    <r>
      <rPr>
        <b val="1"/>
        <sz val="10"/>
        <color indexed="8"/>
        <rFont val="Helvetica Neue"/>
      </rPr>
      <t>2</t>
    </r>
  </si>
  <si>
    <r>
      <rPr>
        <sz val="10"/>
        <color indexed="8"/>
        <rFont val="Helvetica Neue"/>
      </rPr>
      <t>k</t>
    </r>
    <r>
      <rPr>
        <b val="1"/>
        <sz val="10"/>
        <color indexed="17"/>
        <rFont val="Helvetica Neue"/>
      </rPr>
      <t>Geonet</t>
    </r>
    <r>
      <rPr>
        <b val="1"/>
        <sz val="10"/>
        <color indexed="8"/>
        <rFont val="Helvetica Neue"/>
      </rPr>
      <t>Display2</t>
    </r>
  </si>
  <si>
    <t>26,000 - 67,999</t>
  </si>
  <si>
    <r>
      <rPr>
        <b val="1"/>
        <sz val="10"/>
        <color indexed="11"/>
        <rFont val="Helvetica Neue"/>
      </rPr>
      <t>terms/</t>
    </r>
    <r>
      <rPr>
        <b val="1"/>
        <sz val="10"/>
        <color indexed="17"/>
        <rFont val="Helvetica Neue"/>
      </rPr>
      <t>GEOnet:</t>
    </r>
    <r>
      <rPr>
        <b val="1"/>
        <sz val="10"/>
        <color indexed="8"/>
        <rFont val="Helvetica Neue"/>
      </rPr>
      <t>DISPLAY</t>
    </r>
    <r>
      <rPr>
        <b val="1"/>
        <sz val="10"/>
        <color indexed="17"/>
        <rFont val="Helvetica Neue"/>
      </rPr>
      <t>:</t>
    </r>
    <r>
      <rPr>
        <b val="1"/>
        <sz val="10"/>
        <color indexed="8"/>
        <rFont val="Helvetica Neue"/>
      </rPr>
      <t>3</t>
    </r>
  </si>
  <si>
    <r>
      <rPr>
        <b val="1"/>
        <sz val="10"/>
        <color indexed="17"/>
        <rFont val="Helvetica Neue"/>
      </rPr>
      <t>GEOnet</t>
    </r>
    <r>
      <rPr>
        <b val="1"/>
        <sz val="10"/>
        <color indexed="17"/>
        <rFont val="Helvetica Neue"/>
      </rPr>
      <t>:</t>
    </r>
    <r>
      <rPr>
        <b val="1"/>
        <sz val="10"/>
        <color indexed="8"/>
        <rFont val="Helvetica Neue"/>
      </rPr>
      <t>DISPLAY</t>
    </r>
    <r>
      <rPr>
        <b val="1"/>
        <sz val="10"/>
        <color indexed="17"/>
        <rFont val="Helvetica Neue"/>
      </rPr>
      <t>:</t>
    </r>
    <r>
      <rPr>
        <b val="1"/>
        <sz val="10"/>
        <color indexed="8"/>
        <rFont val="Helvetica Neue"/>
      </rPr>
      <t>3</t>
    </r>
  </si>
  <si>
    <r>
      <rPr>
        <sz val="10"/>
        <color indexed="8"/>
        <rFont val="Helvetica Neue"/>
      </rPr>
      <t>k</t>
    </r>
    <r>
      <rPr>
        <b val="1"/>
        <sz val="10"/>
        <color indexed="17"/>
        <rFont val="Helvetica Neue"/>
      </rPr>
      <t>Geonet</t>
    </r>
    <r>
      <rPr>
        <b val="1"/>
        <sz val="10"/>
        <color indexed="8"/>
        <rFont val="Helvetica Neue"/>
      </rPr>
      <t>Display3</t>
    </r>
  </si>
  <si>
    <t xml:space="preserve">68,000 - 150,999 </t>
  </si>
  <si>
    <r>
      <rPr>
        <b val="1"/>
        <sz val="10"/>
        <color indexed="11"/>
        <rFont val="Helvetica Neue"/>
      </rPr>
      <t>terms/</t>
    </r>
    <r>
      <rPr>
        <b val="1"/>
        <sz val="10"/>
        <color indexed="17"/>
        <rFont val="Helvetica Neue"/>
      </rPr>
      <t>GEOnet:</t>
    </r>
    <r>
      <rPr>
        <b val="1"/>
        <sz val="10"/>
        <color indexed="8"/>
        <rFont val="Helvetica Neue"/>
      </rPr>
      <t>DISPLAY</t>
    </r>
    <r>
      <rPr>
        <b val="1"/>
        <sz val="10"/>
        <color indexed="17"/>
        <rFont val="Helvetica Neue"/>
      </rPr>
      <t>:</t>
    </r>
    <r>
      <rPr>
        <b val="1"/>
        <sz val="10"/>
        <color indexed="8"/>
        <rFont val="Helvetica Neue"/>
      </rPr>
      <t>4</t>
    </r>
  </si>
  <si>
    <r>
      <rPr>
        <b val="1"/>
        <sz val="10"/>
        <color indexed="17"/>
        <rFont val="Helvetica Neue"/>
      </rPr>
      <t>GEOnet</t>
    </r>
    <r>
      <rPr>
        <b val="1"/>
        <sz val="10"/>
        <color indexed="17"/>
        <rFont val="Helvetica Neue"/>
      </rPr>
      <t>:</t>
    </r>
    <r>
      <rPr>
        <b val="1"/>
        <sz val="10"/>
        <color indexed="8"/>
        <rFont val="Helvetica Neue"/>
      </rPr>
      <t>DISPLAY</t>
    </r>
    <r>
      <rPr>
        <b val="1"/>
        <sz val="10"/>
        <color indexed="17"/>
        <rFont val="Helvetica Neue"/>
      </rPr>
      <t>:</t>
    </r>
    <r>
      <rPr>
        <b val="1"/>
        <sz val="10"/>
        <color indexed="8"/>
        <rFont val="Helvetica Neue"/>
      </rPr>
      <t>4</t>
    </r>
  </si>
  <si>
    <r>
      <rPr>
        <sz val="10"/>
        <color indexed="8"/>
        <rFont val="Helvetica Neue"/>
      </rPr>
      <t>k</t>
    </r>
    <r>
      <rPr>
        <b val="1"/>
        <sz val="10"/>
        <color indexed="17"/>
        <rFont val="Helvetica Neue"/>
      </rPr>
      <t>Geonet</t>
    </r>
    <r>
      <rPr>
        <b val="1"/>
        <sz val="10"/>
        <color indexed="8"/>
        <rFont val="Helvetica Neue"/>
      </rPr>
      <t>Display4</t>
    </r>
  </si>
  <si>
    <t xml:space="preserve">151,000 - 225,999 </t>
  </si>
  <si>
    <r>
      <rPr>
        <b val="1"/>
        <sz val="10"/>
        <color indexed="11"/>
        <rFont val="Helvetica Neue"/>
      </rPr>
      <t>terms/</t>
    </r>
    <r>
      <rPr>
        <b val="1"/>
        <sz val="10"/>
        <color indexed="17"/>
        <rFont val="Helvetica Neue"/>
      </rPr>
      <t>GEOnet:</t>
    </r>
    <r>
      <rPr>
        <b val="1"/>
        <sz val="10"/>
        <color indexed="8"/>
        <rFont val="Helvetica Neue"/>
      </rPr>
      <t>DISPLAY</t>
    </r>
    <r>
      <rPr>
        <b val="1"/>
        <sz val="10"/>
        <color indexed="17"/>
        <rFont val="Helvetica Neue"/>
      </rPr>
      <t>:</t>
    </r>
    <r>
      <rPr>
        <b val="1"/>
        <sz val="10"/>
        <color indexed="8"/>
        <rFont val="Helvetica Neue"/>
      </rPr>
      <t>5</t>
    </r>
  </si>
  <si>
    <r>
      <rPr>
        <b val="1"/>
        <sz val="10"/>
        <color indexed="17"/>
        <rFont val="Helvetica Neue"/>
      </rPr>
      <t>GEOnet</t>
    </r>
    <r>
      <rPr>
        <b val="1"/>
        <sz val="10"/>
        <color indexed="17"/>
        <rFont val="Helvetica Neue"/>
      </rPr>
      <t>:</t>
    </r>
    <r>
      <rPr>
        <b val="1"/>
        <sz val="10"/>
        <color indexed="8"/>
        <rFont val="Helvetica Neue"/>
      </rPr>
      <t>DISPLAY</t>
    </r>
    <r>
      <rPr>
        <b val="1"/>
        <sz val="10"/>
        <color indexed="17"/>
        <rFont val="Helvetica Neue"/>
      </rPr>
      <t>:</t>
    </r>
    <r>
      <rPr>
        <b val="1"/>
        <sz val="10"/>
        <color indexed="8"/>
        <rFont val="Helvetica Neue"/>
      </rPr>
      <t>5</t>
    </r>
  </si>
  <si>
    <r>
      <rPr>
        <sz val="10"/>
        <color indexed="8"/>
        <rFont val="Helvetica Neue"/>
      </rPr>
      <t>k</t>
    </r>
    <r>
      <rPr>
        <b val="1"/>
        <sz val="10"/>
        <color indexed="17"/>
        <rFont val="Helvetica Neue"/>
      </rPr>
      <t>Geonet</t>
    </r>
    <r>
      <rPr>
        <b val="1"/>
        <sz val="10"/>
        <color indexed="8"/>
        <rFont val="Helvetica Neue"/>
      </rPr>
      <t>Display5</t>
    </r>
  </si>
  <si>
    <t>226,000 - 325,999</t>
  </si>
  <si>
    <r>
      <rPr>
        <b val="1"/>
        <sz val="10"/>
        <color indexed="11"/>
        <rFont val="Helvetica Neue"/>
      </rPr>
      <t>terms/</t>
    </r>
    <r>
      <rPr>
        <b val="1"/>
        <sz val="10"/>
        <color indexed="17"/>
        <rFont val="Helvetica Neue"/>
      </rPr>
      <t>GEOnet:</t>
    </r>
    <r>
      <rPr>
        <b val="1"/>
        <sz val="10"/>
        <color indexed="8"/>
        <rFont val="Helvetica Neue"/>
      </rPr>
      <t>DISPLAY</t>
    </r>
    <r>
      <rPr>
        <b val="1"/>
        <sz val="10"/>
        <color indexed="17"/>
        <rFont val="Helvetica Neue"/>
      </rPr>
      <t>:</t>
    </r>
    <r>
      <rPr>
        <b val="1"/>
        <sz val="10"/>
        <color indexed="8"/>
        <rFont val="Helvetica Neue"/>
      </rPr>
      <t>6</t>
    </r>
  </si>
  <si>
    <r>
      <rPr>
        <b val="1"/>
        <sz val="10"/>
        <color indexed="17"/>
        <rFont val="Helvetica Neue"/>
      </rPr>
      <t>GEOnet</t>
    </r>
    <r>
      <rPr>
        <b val="1"/>
        <sz val="10"/>
        <color indexed="17"/>
        <rFont val="Helvetica Neue"/>
      </rPr>
      <t>:</t>
    </r>
    <r>
      <rPr>
        <b val="1"/>
        <sz val="10"/>
        <color indexed="8"/>
        <rFont val="Helvetica Neue"/>
      </rPr>
      <t>DISPLAY</t>
    </r>
    <r>
      <rPr>
        <b val="1"/>
        <sz val="10"/>
        <color indexed="17"/>
        <rFont val="Helvetica Neue"/>
      </rPr>
      <t>:</t>
    </r>
    <r>
      <rPr>
        <b val="1"/>
        <sz val="10"/>
        <color indexed="8"/>
        <rFont val="Helvetica Neue"/>
      </rPr>
      <t>6</t>
    </r>
  </si>
  <si>
    <r>
      <rPr>
        <sz val="10"/>
        <color indexed="8"/>
        <rFont val="Helvetica Neue"/>
      </rPr>
      <t>k</t>
    </r>
    <r>
      <rPr>
        <b val="1"/>
        <sz val="10"/>
        <color indexed="17"/>
        <rFont val="Helvetica Neue"/>
      </rPr>
      <t>Geonet</t>
    </r>
    <r>
      <rPr>
        <b val="1"/>
        <sz val="10"/>
        <color indexed="8"/>
        <rFont val="Helvetica Neue"/>
      </rPr>
      <t>Display6</t>
    </r>
  </si>
  <si>
    <t>326,000 - 425,999</t>
  </si>
  <si>
    <r>
      <rPr>
        <b val="1"/>
        <sz val="10"/>
        <color indexed="11"/>
        <rFont val="Helvetica Neue"/>
      </rPr>
      <t>terms/</t>
    </r>
    <r>
      <rPr>
        <b val="1"/>
        <sz val="10"/>
        <color indexed="17"/>
        <rFont val="Helvetica Neue"/>
      </rPr>
      <t>GEOnet:</t>
    </r>
    <r>
      <rPr>
        <b val="1"/>
        <sz val="10"/>
        <color indexed="8"/>
        <rFont val="Helvetica Neue"/>
      </rPr>
      <t>DISPLAY</t>
    </r>
    <r>
      <rPr>
        <b val="1"/>
        <sz val="10"/>
        <color indexed="17"/>
        <rFont val="Helvetica Neue"/>
      </rPr>
      <t>:</t>
    </r>
    <r>
      <rPr>
        <b val="1"/>
        <sz val="10"/>
        <color indexed="8"/>
        <rFont val="Helvetica Neue"/>
      </rPr>
      <t>7</t>
    </r>
  </si>
  <si>
    <r>
      <rPr>
        <b val="1"/>
        <sz val="10"/>
        <color indexed="17"/>
        <rFont val="Helvetica Neue"/>
      </rPr>
      <t>GEOnet</t>
    </r>
    <r>
      <rPr>
        <b val="1"/>
        <sz val="10"/>
        <color indexed="17"/>
        <rFont val="Helvetica Neue"/>
      </rPr>
      <t>:</t>
    </r>
    <r>
      <rPr>
        <b val="1"/>
        <sz val="10"/>
        <color indexed="8"/>
        <rFont val="Helvetica Neue"/>
      </rPr>
      <t>DISPLAY</t>
    </r>
    <r>
      <rPr>
        <b val="1"/>
        <sz val="10"/>
        <color indexed="17"/>
        <rFont val="Helvetica Neue"/>
      </rPr>
      <t>:</t>
    </r>
    <r>
      <rPr>
        <b val="1"/>
        <sz val="10"/>
        <color indexed="8"/>
        <rFont val="Helvetica Neue"/>
      </rPr>
      <t>7</t>
    </r>
  </si>
  <si>
    <t>7</t>
  </si>
  <si>
    <r>
      <rPr>
        <sz val="10"/>
        <color indexed="8"/>
        <rFont val="Helvetica Neue"/>
      </rPr>
      <t>k</t>
    </r>
    <r>
      <rPr>
        <b val="1"/>
        <sz val="10"/>
        <color indexed="17"/>
        <rFont val="Helvetica Neue"/>
      </rPr>
      <t>Geonet</t>
    </r>
    <r>
      <rPr>
        <b val="1"/>
        <sz val="10"/>
        <color indexed="8"/>
        <rFont val="Helvetica Neue"/>
      </rPr>
      <t>Display7</t>
    </r>
  </si>
  <si>
    <r>
      <rPr>
        <sz val="10"/>
        <color indexed="8"/>
        <rFont val="Helvetica Neue"/>
      </rPr>
      <t>7</t>
    </r>
  </si>
  <si>
    <t>426,000 - 625,999</t>
  </si>
  <si>
    <r>
      <rPr>
        <b val="1"/>
        <sz val="10"/>
        <color indexed="11"/>
        <rFont val="Helvetica Neue"/>
      </rPr>
      <t>terms/</t>
    </r>
    <r>
      <rPr>
        <b val="1"/>
        <sz val="10"/>
        <color indexed="17"/>
        <rFont val="Helvetica Neue"/>
      </rPr>
      <t>GEOnet:</t>
    </r>
    <r>
      <rPr>
        <b val="1"/>
        <sz val="10"/>
        <color indexed="8"/>
        <rFont val="Helvetica Neue"/>
      </rPr>
      <t>DISPLAY</t>
    </r>
    <r>
      <rPr>
        <b val="1"/>
        <sz val="10"/>
        <color indexed="17"/>
        <rFont val="Helvetica Neue"/>
      </rPr>
      <t>:</t>
    </r>
    <r>
      <rPr>
        <b val="1"/>
        <sz val="10"/>
        <color indexed="8"/>
        <rFont val="Helvetica Neue"/>
      </rPr>
      <t>8</t>
    </r>
  </si>
  <si>
    <r>
      <rPr>
        <b val="1"/>
        <sz val="10"/>
        <color indexed="17"/>
        <rFont val="Helvetica Neue"/>
      </rPr>
      <t>GEOnet</t>
    </r>
    <r>
      <rPr>
        <b val="1"/>
        <sz val="10"/>
        <color indexed="17"/>
        <rFont val="Helvetica Neue"/>
      </rPr>
      <t>:</t>
    </r>
    <r>
      <rPr>
        <b val="1"/>
        <sz val="10"/>
        <color indexed="8"/>
        <rFont val="Helvetica Neue"/>
      </rPr>
      <t>DISPLAY</t>
    </r>
    <r>
      <rPr>
        <b val="1"/>
        <sz val="10"/>
        <color indexed="17"/>
        <rFont val="Helvetica Neue"/>
      </rPr>
      <t>:</t>
    </r>
    <r>
      <rPr>
        <b val="1"/>
        <sz val="10"/>
        <color indexed="8"/>
        <rFont val="Helvetica Neue"/>
      </rPr>
      <t>8</t>
    </r>
  </si>
  <si>
    <t>8</t>
  </si>
  <si>
    <r>
      <rPr>
        <sz val="10"/>
        <color indexed="8"/>
        <rFont val="Helvetica Neue"/>
      </rPr>
      <t>k</t>
    </r>
    <r>
      <rPr>
        <b val="1"/>
        <sz val="10"/>
        <color indexed="17"/>
        <rFont val="Helvetica Neue"/>
      </rPr>
      <t>Geonet</t>
    </r>
    <r>
      <rPr>
        <b val="1"/>
        <sz val="10"/>
        <color indexed="8"/>
        <rFont val="Helvetica Neue"/>
      </rPr>
      <t>Display8</t>
    </r>
  </si>
  <si>
    <r>
      <rPr>
        <sz val="10"/>
        <color indexed="8"/>
        <rFont val="Helvetica Neue"/>
      </rPr>
      <t>8</t>
    </r>
  </si>
  <si>
    <t>626,000 - 999,999</t>
  </si>
  <si>
    <r>
      <rPr>
        <b val="1"/>
        <sz val="10"/>
        <color indexed="11"/>
        <rFont val="Helvetica Neue"/>
      </rPr>
      <t>terms/</t>
    </r>
    <r>
      <rPr>
        <b val="1"/>
        <sz val="10"/>
        <color indexed="17"/>
        <rFont val="Helvetica Neue"/>
      </rPr>
      <t>GEOnet:</t>
    </r>
    <r>
      <rPr>
        <b val="1"/>
        <sz val="10"/>
        <color indexed="8"/>
        <rFont val="Helvetica Neue"/>
      </rPr>
      <t>DISPLAY</t>
    </r>
    <r>
      <rPr>
        <b val="1"/>
        <sz val="10"/>
        <color indexed="17"/>
        <rFont val="Helvetica Neue"/>
      </rPr>
      <t>:</t>
    </r>
    <r>
      <rPr>
        <b val="1"/>
        <sz val="10"/>
        <color indexed="8"/>
        <rFont val="Helvetica Neue"/>
      </rPr>
      <t>9</t>
    </r>
  </si>
  <si>
    <r>
      <rPr>
        <b val="1"/>
        <sz val="10"/>
        <color indexed="17"/>
        <rFont val="Helvetica Neue"/>
      </rPr>
      <t>GEOnet</t>
    </r>
    <r>
      <rPr>
        <b val="1"/>
        <sz val="10"/>
        <color indexed="17"/>
        <rFont val="Helvetica Neue"/>
      </rPr>
      <t>:</t>
    </r>
    <r>
      <rPr>
        <b val="1"/>
        <sz val="10"/>
        <color indexed="8"/>
        <rFont val="Helvetica Neue"/>
      </rPr>
      <t>DISPLAY</t>
    </r>
    <r>
      <rPr>
        <b val="1"/>
        <sz val="10"/>
        <color indexed="17"/>
        <rFont val="Helvetica Neue"/>
      </rPr>
      <t>:</t>
    </r>
    <r>
      <rPr>
        <b val="1"/>
        <sz val="10"/>
        <color indexed="8"/>
        <rFont val="Helvetica Neue"/>
      </rPr>
      <t>9</t>
    </r>
  </si>
  <si>
    <t>9</t>
  </si>
  <si>
    <r>
      <rPr>
        <sz val="10"/>
        <color indexed="8"/>
        <rFont val="Helvetica Neue"/>
      </rPr>
      <t>k</t>
    </r>
    <r>
      <rPr>
        <b val="1"/>
        <sz val="10"/>
        <color indexed="17"/>
        <rFont val="Helvetica Neue"/>
      </rPr>
      <t>Geonet</t>
    </r>
    <r>
      <rPr>
        <b val="1"/>
        <sz val="10"/>
        <color indexed="8"/>
        <rFont val="Helvetica Neue"/>
      </rPr>
      <t>Display9</t>
    </r>
  </si>
  <si>
    <r>
      <rPr>
        <sz val="10"/>
        <color indexed="8"/>
        <rFont val="Helvetica Neue"/>
      </rPr>
      <t>9</t>
    </r>
  </si>
  <si>
    <t>1,000,000 or Smaller</t>
  </si>
  <si>
    <r>
      <rPr>
        <b val="1"/>
        <sz val="10"/>
        <color indexed="11"/>
        <rFont val="Helvetica Neue"/>
      </rPr>
      <t>terms/</t>
    </r>
    <r>
      <rPr>
        <b val="1"/>
        <sz val="10"/>
        <color indexed="17"/>
        <rFont val="Helvetica Neue"/>
      </rPr>
      <t>GEOnet:</t>
    </r>
    <r>
      <rPr>
        <b val="1"/>
        <sz val="10"/>
        <color indexed="8"/>
        <rFont val="Helvetica Neue"/>
      </rPr>
      <t>ADM1</t>
    </r>
  </si>
  <si>
    <r>
      <rPr>
        <b val="1"/>
        <sz val="10"/>
        <color indexed="17"/>
        <rFont val="Helvetica Neue"/>
      </rPr>
      <t>GEOnet</t>
    </r>
    <r>
      <rPr>
        <b val="1"/>
        <sz val="10"/>
        <color indexed="17"/>
        <rFont val="Helvetica Neue"/>
      </rPr>
      <t>:</t>
    </r>
    <r>
      <rPr>
        <b val="1"/>
        <sz val="10"/>
        <color indexed="8"/>
        <rFont val="Helvetica Neue"/>
      </rPr>
      <t>ADM1</t>
    </r>
  </si>
  <si>
    <t>ADM1</t>
  </si>
  <si>
    <r>
      <rPr>
        <sz val="10"/>
        <color indexed="8"/>
        <rFont val="Helvetica Neue"/>
      </rPr>
      <t>k</t>
    </r>
    <r>
      <rPr>
        <b val="1"/>
        <sz val="10"/>
        <color indexed="17"/>
        <rFont val="Helvetica Neue"/>
      </rPr>
      <t>Geonet</t>
    </r>
    <r>
      <rPr>
        <b val="1"/>
        <sz val="10"/>
        <color indexed="8"/>
        <rFont val="Helvetica Neue"/>
      </rPr>
      <t>Adm1</t>
    </r>
  </si>
  <si>
    <r>
      <rPr>
        <sz val="10"/>
        <color indexed="8"/>
        <rFont val="Helvetica Neue"/>
      </rPr>
      <t>ADM1</t>
    </r>
  </si>
  <si>
    <t>First level administrative unit</t>
  </si>
  <si>
    <r>
      <rPr>
        <b val="1"/>
        <sz val="10"/>
        <color indexed="11"/>
        <rFont val="Helvetica Neue"/>
      </rPr>
      <t>terms/</t>
    </r>
    <r>
      <rPr>
        <b val="1"/>
        <sz val="10"/>
        <color indexed="17"/>
        <rFont val="Helvetica Neue"/>
      </rPr>
      <t>GEOnet:</t>
    </r>
    <r>
      <rPr>
        <b val="1"/>
        <sz val="10"/>
        <color indexed="8"/>
        <rFont val="Helvetica Neue"/>
      </rPr>
      <t>political</t>
    </r>
  </si>
  <si>
    <r>
      <rPr>
        <b val="1"/>
        <sz val="10"/>
        <color indexed="17"/>
        <rFont val="Helvetica Neue"/>
      </rPr>
      <t>GEOnet</t>
    </r>
    <r>
      <rPr>
        <b val="1"/>
        <sz val="10"/>
        <color indexed="17"/>
        <rFont val="Helvetica Neue"/>
      </rPr>
      <t>:</t>
    </r>
    <r>
      <rPr>
        <b val="1"/>
        <sz val="10"/>
        <color indexed="8"/>
        <rFont val="Helvetica Neue"/>
      </rPr>
      <t>political</t>
    </r>
  </si>
  <si>
    <r>
      <rPr>
        <sz val="10"/>
        <color indexed="8"/>
        <rFont val="Helvetica Neue"/>
      </rPr>
      <t>k</t>
    </r>
    <r>
      <rPr>
        <b val="1"/>
        <sz val="10"/>
        <color indexed="17"/>
        <rFont val="Helvetica Neue"/>
      </rPr>
      <t>Geonet</t>
    </r>
    <r>
      <rPr>
        <b val="1"/>
        <sz val="10"/>
        <color indexed="8"/>
        <rFont val="Helvetica Neue"/>
      </rPr>
      <t>Political</t>
    </r>
  </si>
  <si>
    <r>
      <rPr>
        <sz val="10"/>
        <color indexed="8"/>
        <rFont val="Helvetica Neue"/>
      </rPr>
      <t>political</t>
    </r>
  </si>
  <si>
    <r>
      <rPr>
        <b val="1"/>
        <sz val="10"/>
        <color indexed="11"/>
        <rFont val="Helvetica Neue"/>
      </rPr>
      <t>terms/</t>
    </r>
    <r>
      <rPr>
        <b val="1"/>
        <sz val="10"/>
        <color indexed="17"/>
        <rFont val="Helvetica Neue"/>
      </rPr>
      <t>GEOnet:</t>
    </r>
    <r>
      <rPr>
        <b val="1"/>
        <sz val="10"/>
        <color indexed="8"/>
        <rFont val="Helvetica Neue"/>
      </rPr>
      <t>language</t>
    </r>
  </si>
  <si>
    <r>
      <rPr>
        <b val="1"/>
        <sz val="10"/>
        <color indexed="17"/>
        <rFont val="Helvetica Neue"/>
      </rPr>
      <t>GEOnet</t>
    </r>
    <r>
      <rPr>
        <b val="1"/>
        <sz val="10"/>
        <color indexed="17"/>
        <rFont val="Helvetica Neue"/>
      </rPr>
      <t>:</t>
    </r>
    <r>
      <rPr>
        <b val="1"/>
        <sz val="10"/>
        <color indexed="8"/>
        <rFont val="Helvetica Neue"/>
      </rPr>
      <t>language</t>
    </r>
  </si>
  <si>
    <r>
      <rPr>
        <sz val="10"/>
        <color indexed="8"/>
        <rFont val="Helvetica Neue"/>
      </rPr>
      <t>k</t>
    </r>
    <r>
      <rPr>
        <b val="1"/>
        <sz val="10"/>
        <color indexed="17"/>
        <rFont val="Helvetica Neue"/>
      </rPr>
      <t>Geonet</t>
    </r>
    <r>
      <rPr>
        <b val="1"/>
        <sz val="10"/>
        <color indexed="8"/>
        <rFont val="Helvetica Neue"/>
      </rPr>
      <t>Language</t>
    </r>
  </si>
  <si>
    <t>GEOnet languages.</t>
  </si>
  <si>
    <r>
      <rPr>
        <b val="1"/>
        <sz val="10"/>
        <color indexed="11"/>
        <rFont val="Helvetica Neue"/>
      </rPr>
      <t>terms/</t>
    </r>
    <r>
      <rPr>
        <b val="1"/>
        <sz val="10"/>
        <color indexed="17"/>
        <rFont val="Helvetica Neue"/>
      </rPr>
      <t>GEOnet:</t>
    </r>
    <r>
      <rPr>
        <b val="1"/>
        <sz val="10"/>
        <color indexed="8"/>
        <rFont val="Helvetica Neue"/>
      </rPr>
      <t>TRANSL_CD</t>
    </r>
  </si>
  <si>
    <r>
      <rPr>
        <b val="1"/>
        <sz val="10"/>
        <color indexed="17"/>
        <rFont val="Helvetica Neue"/>
      </rPr>
      <t>GEOnet</t>
    </r>
    <r>
      <rPr>
        <b val="1"/>
        <sz val="10"/>
        <color indexed="17"/>
        <rFont val="Helvetica Neue"/>
      </rPr>
      <t>:</t>
    </r>
    <r>
      <rPr>
        <b val="1"/>
        <sz val="10"/>
        <color indexed="8"/>
        <rFont val="Helvetica Neue"/>
      </rPr>
      <t>TRANSL_CD</t>
    </r>
  </si>
  <si>
    <t>TRANSL_CD</t>
  </si>
  <si>
    <r>
      <rPr>
        <sz val="10"/>
        <color indexed="8"/>
        <rFont val="Helvetica Neue"/>
      </rPr>
      <t>k</t>
    </r>
    <r>
      <rPr>
        <b val="1"/>
        <sz val="10"/>
        <color indexed="17"/>
        <rFont val="Helvetica Neue"/>
      </rPr>
      <t>Geonet</t>
    </r>
    <r>
      <rPr>
        <b val="1"/>
        <sz val="10"/>
        <color indexed="8"/>
        <rFont val="Helvetica Neue"/>
      </rPr>
      <t>Transl_Cd</t>
    </r>
  </si>
  <si>
    <r>
      <rPr>
        <sz val="10"/>
        <color indexed="8"/>
        <rFont val="Helvetica Neue"/>
      </rPr>
      <t>TRANSL_CD</t>
    </r>
  </si>
  <si>
    <t>transliteration</t>
  </si>
  <si>
    <t>Transliteration domain</t>
  </si>
  <si>
    <t>GEOnet transliteration domain.</t>
  </si>
  <si>
    <t>Based on Open Geospatial Consortium standards.</t>
  </si>
  <si>
    <r>
      <rPr>
        <b val="1"/>
        <sz val="10"/>
        <color indexed="11"/>
        <rFont val="Helvetica Neue"/>
      </rPr>
      <t>terms/</t>
    </r>
    <r>
      <rPr>
        <b val="1"/>
        <sz val="10"/>
        <color indexed="17"/>
        <rFont val="Helvetica Neue"/>
      </rPr>
      <t>DNS</t>
    </r>
  </si>
  <si>
    <r>
      <rPr>
        <b val="1"/>
        <sz val="10"/>
        <color indexed="17"/>
        <rFont val="Helvetica Neue"/>
      </rPr>
      <t>DNS</t>
    </r>
  </si>
  <si>
    <t>DNS</t>
  </si>
  <si>
    <r>
      <rPr>
        <sz val="10"/>
        <color indexed="8"/>
        <rFont val="Helvetica Neue"/>
      </rPr>
      <t>k</t>
    </r>
    <r>
      <rPr>
        <b val="1"/>
        <sz val="10"/>
        <color indexed="17"/>
        <rFont val="Helvetica Neue"/>
      </rPr>
      <t>Dns</t>
    </r>
  </si>
  <si>
    <r>
      <rPr>
        <sz val="10"/>
        <color indexed="8"/>
        <rFont val="Helvetica Neue"/>
      </rPr>
      <t>DNS</t>
    </r>
  </si>
  <si>
    <t>domain name</t>
  </si>
  <si>
    <t>Domain Name System</t>
  </si>
  <si>
    <r>
      <rPr>
        <u val="single"/>
        <sz val="10"/>
        <color indexed="8"/>
        <rFont val="Helvetica Neue"/>
      </rPr>
      <t>https://en.wikipedia.org/wiki/Domain_Name_System</t>
    </r>
  </si>
  <si>
    <r>
      <rPr>
        <b val="1"/>
        <sz val="10"/>
        <color indexed="11"/>
        <rFont val="Helvetica Neue"/>
      </rPr>
      <t>terms/</t>
    </r>
    <r>
      <rPr>
        <b val="1"/>
        <sz val="10"/>
        <color indexed="17"/>
        <rFont val="Helvetica Neue"/>
      </rPr>
      <t>WIKI</t>
    </r>
  </si>
  <si>
    <r>
      <rPr>
        <b val="1"/>
        <sz val="10"/>
        <color indexed="17"/>
        <rFont val="Helvetica Neue"/>
      </rPr>
      <t>WIKI</t>
    </r>
  </si>
  <si>
    <t>WIKI</t>
  </si>
  <si>
    <r>
      <rPr>
        <sz val="10"/>
        <color indexed="8"/>
        <rFont val="Helvetica Neue"/>
      </rPr>
      <t>k</t>
    </r>
    <r>
      <rPr>
        <b val="1"/>
        <sz val="10"/>
        <color indexed="17"/>
        <rFont val="Helvetica Neue"/>
      </rPr>
      <t>Wiki</t>
    </r>
  </si>
  <si>
    <r>
      <rPr>
        <sz val="10"/>
        <color indexed="8"/>
        <rFont val="Helvetica Neue"/>
      </rPr>
      <t>WIKI</t>
    </r>
  </si>
  <si>
    <t>wikipedia</t>
  </si>
  <si>
    <t>Wikipedia</t>
  </si>
  <si>
    <r>
      <rPr>
        <b val="1"/>
        <sz val="10"/>
        <color indexed="11"/>
        <rFont val="Helvetica Neue"/>
      </rPr>
      <t>terms/</t>
    </r>
    <r>
      <rPr>
        <b val="1"/>
        <sz val="10"/>
        <color indexed="17"/>
        <rFont val="Helvetica Neue"/>
      </rPr>
      <t>SMART</t>
    </r>
  </si>
  <si>
    <r>
      <rPr>
        <b val="1"/>
        <sz val="10"/>
        <color indexed="17"/>
        <rFont val="Helvetica Neue"/>
      </rPr>
      <t>SMART</t>
    </r>
  </si>
  <si>
    <r>
      <rPr>
        <sz val="10"/>
        <color indexed="8"/>
        <rFont val="Helvetica Neue"/>
      </rPr>
      <t>k</t>
    </r>
    <r>
      <rPr>
        <b val="1"/>
        <sz val="10"/>
        <color indexed="17"/>
        <rFont val="Helvetica Neue"/>
      </rPr>
      <t>Smart</t>
    </r>
  </si>
  <si>
    <t>Standardised Monitoring and Assessment of Relief and Transitions.</t>
  </si>
  <si>
    <r>
      <rPr>
        <b val="1"/>
        <sz val="10"/>
        <color indexed="11"/>
        <rFont val="Helvetica Neue"/>
      </rPr>
      <t>terms/</t>
    </r>
    <r>
      <rPr>
        <b val="1"/>
        <sz val="10"/>
        <color indexed="17"/>
        <rFont val="Helvetica Neue"/>
      </rPr>
      <t>SMART:</t>
    </r>
    <r>
      <rPr>
        <b val="1"/>
        <sz val="10"/>
        <color indexed="8"/>
        <rFont val="Helvetica Neue"/>
      </rPr>
      <t>OEDEMA</t>
    </r>
  </si>
  <si>
    <r>
      <rPr>
        <b val="1"/>
        <sz val="10"/>
        <color indexed="17"/>
        <rFont val="Helvetica Neue"/>
      </rPr>
      <t>SMART</t>
    </r>
    <r>
      <rPr>
        <b val="1"/>
        <sz val="10"/>
        <color indexed="17"/>
        <rFont val="Helvetica Neue"/>
      </rPr>
      <t>:</t>
    </r>
    <r>
      <rPr>
        <b val="1"/>
        <sz val="10"/>
        <color indexed="8"/>
        <rFont val="Helvetica Neue"/>
      </rPr>
      <t>OEDEMA</t>
    </r>
  </si>
  <si>
    <r>
      <rPr>
        <b val="1"/>
        <sz val="10"/>
        <color indexed="14"/>
        <rFont val="Helvetica Neue"/>
      </rPr>
      <t>terms</t>
    </r>
    <r>
      <rPr>
        <b val="1"/>
        <sz val="10"/>
        <color indexed="14"/>
        <rFont val="Helvetica Neue"/>
      </rPr>
      <t>/</t>
    </r>
    <r>
      <rPr>
        <b val="1"/>
        <sz val="10"/>
        <color indexed="17"/>
        <rFont val="Helvetica Neue"/>
      </rPr>
      <t>SMART</t>
    </r>
  </si>
  <si>
    <t>OEDEMA</t>
  </si>
  <si>
    <r>
      <rPr>
        <sz val="10"/>
        <color indexed="8"/>
        <rFont val="Helvetica Neue"/>
      </rPr>
      <t>k</t>
    </r>
    <r>
      <rPr>
        <b val="1"/>
        <sz val="10"/>
        <color indexed="17"/>
        <rFont val="Helvetica Neue"/>
      </rPr>
      <t>Smart</t>
    </r>
    <r>
      <rPr>
        <b val="1"/>
        <sz val="10"/>
        <color indexed="8"/>
        <rFont val="Helvetica Neue"/>
      </rPr>
      <t>Oedema</t>
    </r>
  </si>
  <si>
    <r>
      <rPr>
        <sz val="10"/>
        <color indexed="8"/>
        <rFont val="Helvetica Neue"/>
      </rPr>
      <t>OEDEMA</t>
    </r>
  </si>
  <si>
    <t>oedema</t>
  </si>
  <si>
    <t>Oedema classification</t>
  </si>
  <si>
    <r>
      <rPr>
        <b val="1"/>
        <sz val="10"/>
        <color indexed="11"/>
        <rFont val="Helvetica Neue"/>
      </rPr>
      <t>terms/</t>
    </r>
    <r>
      <rPr>
        <b val="1"/>
        <sz val="10"/>
        <color indexed="17"/>
        <rFont val="Helvetica Neue"/>
      </rPr>
      <t>SMART:</t>
    </r>
    <r>
      <rPr>
        <b val="1"/>
        <sz val="10"/>
        <color indexed="8"/>
        <rFont val="Helvetica Neue"/>
      </rPr>
      <t>OEDEMA</t>
    </r>
    <r>
      <rPr>
        <b val="1"/>
        <sz val="10"/>
        <color indexed="17"/>
        <rFont val="Helvetica Neue"/>
      </rPr>
      <t>:</t>
    </r>
    <r>
      <rPr>
        <b val="1"/>
        <sz val="10"/>
        <color indexed="8"/>
        <rFont val="Helvetica Neue"/>
      </rPr>
      <t>0</t>
    </r>
  </si>
  <si>
    <r>
      <rPr>
        <b val="1"/>
        <sz val="10"/>
        <color indexed="17"/>
        <rFont val="Helvetica Neue"/>
      </rPr>
      <t>SMART</t>
    </r>
    <r>
      <rPr>
        <b val="1"/>
        <sz val="10"/>
        <color indexed="17"/>
        <rFont val="Helvetica Neue"/>
      </rPr>
      <t>:</t>
    </r>
    <r>
      <rPr>
        <b val="1"/>
        <sz val="10"/>
        <color indexed="8"/>
        <rFont val="Helvetica Neue"/>
      </rPr>
      <t>OEDEMA</t>
    </r>
    <r>
      <rPr>
        <b val="1"/>
        <sz val="10"/>
        <color indexed="17"/>
        <rFont val="Helvetica Neue"/>
      </rPr>
      <t>:</t>
    </r>
    <r>
      <rPr>
        <b val="1"/>
        <sz val="10"/>
        <color indexed="8"/>
        <rFont val="Helvetica Neue"/>
      </rPr>
      <t>0</t>
    </r>
  </si>
  <si>
    <r>
      <rPr>
        <b val="1"/>
        <sz val="10"/>
        <color indexed="14"/>
        <rFont val="Helvetica Neue"/>
      </rPr>
      <t>terms</t>
    </r>
    <r>
      <rPr>
        <b val="1"/>
        <sz val="10"/>
        <color indexed="14"/>
        <rFont val="Helvetica Neue"/>
      </rPr>
      <t>/</t>
    </r>
    <r>
      <rPr>
        <b val="1"/>
        <sz val="10"/>
        <color indexed="17"/>
        <rFont val="Helvetica Neue"/>
      </rPr>
      <t>SMART:</t>
    </r>
    <r>
      <rPr>
        <b val="1"/>
        <sz val="10"/>
        <color indexed="8"/>
        <rFont val="Helvetica Neue"/>
      </rPr>
      <t>OEDEMA</t>
    </r>
  </si>
  <si>
    <t>0</t>
  </si>
  <si>
    <r>
      <rPr>
        <sz val="10"/>
        <color indexed="8"/>
        <rFont val="Helvetica Neue"/>
      </rPr>
      <t>k</t>
    </r>
    <r>
      <rPr>
        <b val="1"/>
        <sz val="10"/>
        <color indexed="17"/>
        <rFont val="Helvetica Neue"/>
      </rPr>
      <t>Smart</t>
    </r>
    <r>
      <rPr>
        <b val="1"/>
        <sz val="10"/>
        <color indexed="8"/>
        <rFont val="Helvetica Neue"/>
      </rPr>
      <t>Oedema0</t>
    </r>
  </si>
  <si>
    <r>
      <rPr>
        <sz val="10"/>
        <color indexed="8"/>
        <rFont val="Helvetica Neue"/>
      </rPr>
      <t>0</t>
    </r>
  </si>
  <si>
    <t>none</t>
  </si>
  <si>
    <t>None</t>
  </si>
  <si>
    <t>No oedema.</t>
  </si>
  <si>
    <r>
      <rPr>
        <b val="1"/>
        <sz val="10"/>
        <color indexed="11"/>
        <rFont val="Helvetica Neue"/>
      </rPr>
      <t>terms/</t>
    </r>
    <r>
      <rPr>
        <b val="1"/>
        <sz val="10"/>
        <color indexed="17"/>
        <rFont val="Helvetica Neue"/>
      </rPr>
      <t>SMART:</t>
    </r>
    <r>
      <rPr>
        <b val="1"/>
        <sz val="10"/>
        <color indexed="8"/>
        <rFont val="Helvetica Neue"/>
      </rPr>
      <t>OEDEMA</t>
    </r>
    <r>
      <rPr>
        <b val="1"/>
        <sz val="10"/>
        <color indexed="17"/>
        <rFont val="Helvetica Neue"/>
      </rPr>
      <t>:</t>
    </r>
    <r>
      <rPr>
        <b val="1"/>
        <sz val="10"/>
        <color indexed="8"/>
        <rFont val="Helvetica Neue"/>
      </rPr>
      <t>1</t>
    </r>
  </si>
  <si>
    <r>
      <rPr>
        <b val="1"/>
        <sz val="10"/>
        <color indexed="17"/>
        <rFont val="Helvetica Neue"/>
      </rPr>
      <t>SMART</t>
    </r>
    <r>
      <rPr>
        <b val="1"/>
        <sz val="10"/>
        <color indexed="17"/>
        <rFont val="Helvetica Neue"/>
      </rPr>
      <t>:</t>
    </r>
    <r>
      <rPr>
        <b val="1"/>
        <sz val="10"/>
        <color indexed="8"/>
        <rFont val="Helvetica Neue"/>
      </rPr>
      <t>OEDEMA</t>
    </r>
    <r>
      <rPr>
        <b val="1"/>
        <sz val="10"/>
        <color indexed="17"/>
        <rFont val="Helvetica Neue"/>
      </rPr>
      <t>:</t>
    </r>
    <r>
      <rPr>
        <b val="1"/>
        <sz val="10"/>
        <color indexed="8"/>
        <rFont val="Helvetica Neue"/>
      </rPr>
      <t>1</t>
    </r>
  </si>
  <si>
    <r>
      <rPr>
        <sz val="10"/>
        <color indexed="8"/>
        <rFont val="Helvetica Neue"/>
      </rPr>
      <t>k</t>
    </r>
    <r>
      <rPr>
        <b val="1"/>
        <sz val="10"/>
        <color indexed="17"/>
        <rFont val="Helvetica Neue"/>
      </rPr>
      <t>Smart</t>
    </r>
    <r>
      <rPr>
        <b val="1"/>
        <sz val="10"/>
        <color indexed="8"/>
        <rFont val="Helvetica Neue"/>
      </rPr>
      <t>Oedema1</t>
    </r>
  </si>
  <si>
    <t>mild</t>
  </si>
  <si>
    <t>Mild</t>
  </si>
  <si>
    <t>Mild oedema.</t>
  </si>
  <si>
    <r>
      <rPr>
        <b val="1"/>
        <sz val="10"/>
        <color indexed="11"/>
        <rFont val="Helvetica Neue"/>
      </rPr>
      <t>terms/</t>
    </r>
    <r>
      <rPr>
        <b val="1"/>
        <sz val="10"/>
        <color indexed="17"/>
        <rFont val="Helvetica Neue"/>
      </rPr>
      <t>SMART:</t>
    </r>
    <r>
      <rPr>
        <b val="1"/>
        <sz val="10"/>
        <color indexed="8"/>
        <rFont val="Helvetica Neue"/>
      </rPr>
      <t>OEDEMA</t>
    </r>
    <r>
      <rPr>
        <b val="1"/>
        <sz val="10"/>
        <color indexed="17"/>
        <rFont val="Helvetica Neue"/>
      </rPr>
      <t>:</t>
    </r>
    <r>
      <rPr>
        <b val="1"/>
        <sz val="10"/>
        <color indexed="8"/>
        <rFont val="Helvetica Neue"/>
      </rPr>
      <t>2</t>
    </r>
  </si>
  <si>
    <r>
      <rPr>
        <b val="1"/>
        <sz val="10"/>
        <color indexed="17"/>
        <rFont val="Helvetica Neue"/>
      </rPr>
      <t>SMART</t>
    </r>
    <r>
      <rPr>
        <b val="1"/>
        <sz val="10"/>
        <color indexed="17"/>
        <rFont val="Helvetica Neue"/>
      </rPr>
      <t>:</t>
    </r>
    <r>
      <rPr>
        <b val="1"/>
        <sz val="10"/>
        <color indexed="8"/>
        <rFont val="Helvetica Neue"/>
      </rPr>
      <t>OEDEMA</t>
    </r>
    <r>
      <rPr>
        <b val="1"/>
        <sz val="10"/>
        <color indexed="17"/>
        <rFont val="Helvetica Neue"/>
      </rPr>
      <t>:</t>
    </r>
    <r>
      <rPr>
        <b val="1"/>
        <sz val="10"/>
        <color indexed="8"/>
        <rFont val="Helvetica Neue"/>
      </rPr>
      <t>2</t>
    </r>
  </si>
  <si>
    <r>
      <rPr>
        <sz val="10"/>
        <color indexed="8"/>
        <rFont val="Helvetica Neue"/>
      </rPr>
      <t>k</t>
    </r>
    <r>
      <rPr>
        <b val="1"/>
        <sz val="10"/>
        <color indexed="17"/>
        <rFont val="Helvetica Neue"/>
      </rPr>
      <t>Smart</t>
    </r>
    <r>
      <rPr>
        <b val="1"/>
        <sz val="10"/>
        <color indexed="8"/>
        <rFont val="Helvetica Neue"/>
      </rPr>
      <t>Oedema2</t>
    </r>
  </si>
  <si>
    <t>moderate</t>
  </si>
  <si>
    <t>Moderate</t>
  </si>
  <si>
    <t>Moderate oedema.</t>
  </si>
  <si>
    <r>
      <rPr>
        <b val="1"/>
        <sz val="10"/>
        <color indexed="11"/>
        <rFont val="Helvetica Neue"/>
      </rPr>
      <t>terms/</t>
    </r>
    <r>
      <rPr>
        <b val="1"/>
        <sz val="10"/>
        <color indexed="17"/>
        <rFont val="Helvetica Neue"/>
      </rPr>
      <t>SMART:</t>
    </r>
    <r>
      <rPr>
        <b val="1"/>
        <sz val="10"/>
        <color indexed="8"/>
        <rFont val="Helvetica Neue"/>
      </rPr>
      <t>OEDEMA</t>
    </r>
    <r>
      <rPr>
        <b val="1"/>
        <sz val="10"/>
        <color indexed="17"/>
        <rFont val="Helvetica Neue"/>
      </rPr>
      <t>:</t>
    </r>
    <r>
      <rPr>
        <b val="1"/>
        <sz val="10"/>
        <color indexed="8"/>
        <rFont val="Helvetica Neue"/>
      </rPr>
      <t>3</t>
    </r>
  </si>
  <si>
    <r>
      <rPr>
        <b val="1"/>
        <sz val="10"/>
        <color indexed="17"/>
        <rFont val="Helvetica Neue"/>
      </rPr>
      <t>SMART</t>
    </r>
    <r>
      <rPr>
        <b val="1"/>
        <sz val="10"/>
        <color indexed="17"/>
        <rFont val="Helvetica Neue"/>
      </rPr>
      <t>:</t>
    </r>
    <r>
      <rPr>
        <b val="1"/>
        <sz val="10"/>
        <color indexed="8"/>
        <rFont val="Helvetica Neue"/>
      </rPr>
      <t>OEDEMA</t>
    </r>
    <r>
      <rPr>
        <b val="1"/>
        <sz val="10"/>
        <color indexed="17"/>
        <rFont val="Helvetica Neue"/>
      </rPr>
      <t>:</t>
    </r>
    <r>
      <rPr>
        <b val="1"/>
        <sz val="10"/>
        <color indexed="8"/>
        <rFont val="Helvetica Neue"/>
      </rPr>
      <t>3</t>
    </r>
  </si>
  <si>
    <r>
      <rPr>
        <sz val="10"/>
        <color indexed="8"/>
        <rFont val="Helvetica Neue"/>
      </rPr>
      <t>k</t>
    </r>
    <r>
      <rPr>
        <b val="1"/>
        <sz val="10"/>
        <color indexed="17"/>
        <rFont val="Helvetica Neue"/>
      </rPr>
      <t>Smart</t>
    </r>
    <r>
      <rPr>
        <b val="1"/>
        <sz val="10"/>
        <color indexed="8"/>
        <rFont val="Helvetica Neue"/>
      </rPr>
      <t>Oedema3</t>
    </r>
  </si>
  <si>
    <t>severe</t>
  </si>
  <si>
    <t>Severe</t>
  </si>
  <si>
    <t>Severe oedema.</t>
  </si>
  <si>
    <r>
      <rPr>
        <b val="1"/>
        <sz val="10"/>
        <color indexed="11"/>
        <rFont val="Helvetica Neue"/>
      </rPr>
      <t>terms/</t>
    </r>
    <r>
      <rPr>
        <b val="1"/>
        <sz val="10"/>
        <color indexed="17"/>
        <rFont val="Helvetica Neue"/>
      </rPr>
      <t>SMART:</t>
    </r>
    <r>
      <rPr>
        <b val="1"/>
        <sz val="10"/>
        <color indexed="8"/>
        <rFont val="Helvetica Neue"/>
      </rPr>
      <t>MEASURE</t>
    </r>
  </si>
  <si>
    <r>
      <rPr>
        <b val="1"/>
        <sz val="10"/>
        <color indexed="17"/>
        <rFont val="Helvetica Neue"/>
      </rPr>
      <t>SMART</t>
    </r>
    <r>
      <rPr>
        <b val="1"/>
        <sz val="10"/>
        <color indexed="17"/>
        <rFont val="Helvetica Neue"/>
      </rPr>
      <t>:</t>
    </r>
    <r>
      <rPr>
        <b val="1"/>
        <sz val="10"/>
        <color indexed="8"/>
        <rFont val="Helvetica Neue"/>
      </rPr>
      <t>MEASURE</t>
    </r>
  </si>
  <si>
    <t>MEASURE</t>
  </si>
  <si>
    <r>
      <rPr>
        <sz val="10"/>
        <color indexed="8"/>
        <rFont val="Helvetica Neue"/>
      </rPr>
      <t>k</t>
    </r>
    <r>
      <rPr>
        <b val="1"/>
        <sz val="10"/>
        <color indexed="17"/>
        <rFont val="Helvetica Neue"/>
      </rPr>
      <t>Smart</t>
    </r>
    <r>
      <rPr>
        <b val="1"/>
        <sz val="10"/>
        <color indexed="8"/>
        <rFont val="Helvetica Neue"/>
      </rPr>
      <t>Measure</t>
    </r>
  </si>
  <si>
    <r>
      <rPr>
        <sz val="10"/>
        <color indexed="8"/>
        <rFont val="Helvetica Neue"/>
      </rPr>
      <t>MEASURE</t>
    </r>
  </si>
  <si>
    <t>measure</t>
  </si>
  <si>
    <t>Measure</t>
  </si>
  <si>
    <r>
      <rPr>
        <b val="1"/>
        <sz val="10"/>
        <color indexed="11"/>
        <rFont val="Helvetica Neue"/>
      </rPr>
      <t>terms/</t>
    </r>
    <r>
      <rPr>
        <b val="1"/>
        <sz val="10"/>
        <color indexed="17"/>
        <rFont val="Helvetica Neue"/>
      </rPr>
      <t>SMART:</t>
    </r>
    <r>
      <rPr>
        <b val="1"/>
        <sz val="10"/>
        <color indexed="8"/>
        <rFont val="Helvetica Neue"/>
      </rPr>
      <t>MEASURE</t>
    </r>
    <r>
      <rPr>
        <b val="1"/>
        <sz val="10"/>
        <color indexed="17"/>
        <rFont val="Helvetica Neue"/>
      </rPr>
      <t>:</t>
    </r>
    <r>
      <rPr>
        <b val="1"/>
        <sz val="10"/>
        <color indexed="8"/>
        <rFont val="Helvetica Neue"/>
      </rPr>
      <t>L</t>
    </r>
  </si>
  <si>
    <r>
      <rPr>
        <b val="1"/>
        <sz val="10"/>
        <color indexed="17"/>
        <rFont val="Helvetica Neue"/>
      </rPr>
      <t>SMART</t>
    </r>
    <r>
      <rPr>
        <b val="1"/>
        <sz val="10"/>
        <color indexed="17"/>
        <rFont val="Helvetica Neue"/>
      </rPr>
      <t>:</t>
    </r>
    <r>
      <rPr>
        <b val="1"/>
        <sz val="10"/>
        <color indexed="8"/>
        <rFont val="Helvetica Neue"/>
      </rPr>
      <t>MEASURE</t>
    </r>
    <r>
      <rPr>
        <b val="1"/>
        <sz val="10"/>
        <color indexed="17"/>
        <rFont val="Helvetica Neue"/>
      </rPr>
      <t>:</t>
    </r>
    <r>
      <rPr>
        <b val="1"/>
        <sz val="10"/>
        <color indexed="8"/>
        <rFont val="Helvetica Neue"/>
      </rPr>
      <t>L</t>
    </r>
  </si>
  <si>
    <r>
      <rPr>
        <b val="1"/>
        <sz val="10"/>
        <color indexed="14"/>
        <rFont val="Helvetica Neue"/>
      </rPr>
      <t>terms</t>
    </r>
    <r>
      <rPr>
        <b val="1"/>
        <sz val="10"/>
        <color indexed="14"/>
        <rFont val="Helvetica Neue"/>
      </rPr>
      <t>/</t>
    </r>
    <r>
      <rPr>
        <b val="1"/>
        <sz val="10"/>
        <color indexed="17"/>
        <rFont val="Helvetica Neue"/>
      </rPr>
      <t>SMART:</t>
    </r>
    <r>
      <rPr>
        <b val="1"/>
        <sz val="10"/>
        <color indexed="8"/>
        <rFont val="Helvetica Neue"/>
      </rPr>
      <t>MEASURE</t>
    </r>
  </si>
  <si>
    <r>
      <rPr>
        <sz val="10"/>
        <color indexed="8"/>
        <rFont val="Helvetica Neue"/>
      </rPr>
      <t>k</t>
    </r>
    <r>
      <rPr>
        <b val="1"/>
        <sz val="10"/>
        <color indexed="17"/>
        <rFont val="Helvetica Neue"/>
      </rPr>
      <t>Smart</t>
    </r>
    <r>
      <rPr>
        <b val="1"/>
        <sz val="10"/>
        <color indexed="8"/>
        <rFont val="Helvetica Neue"/>
      </rPr>
      <t>MeasureL</t>
    </r>
  </si>
  <si>
    <t>Length measurement.</t>
  </si>
  <si>
    <r>
      <rPr>
        <b val="1"/>
        <sz val="10"/>
        <color indexed="11"/>
        <rFont val="Helvetica Neue"/>
      </rPr>
      <t>terms/</t>
    </r>
    <r>
      <rPr>
        <b val="1"/>
        <sz val="10"/>
        <color indexed="17"/>
        <rFont val="Helvetica Neue"/>
      </rPr>
      <t>SMART:</t>
    </r>
    <r>
      <rPr>
        <b val="1"/>
        <sz val="10"/>
        <color indexed="8"/>
        <rFont val="Helvetica Neue"/>
      </rPr>
      <t>MEASURE</t>
    </r>
    <r>
      <rPr>
        <b val="1"/>
        <sz val="10"/>
        <color indexed="17"/>
        <rFont val="Helvetica Neue"/>
      </rPr>
      <t>:</t>
    </r>
    <r>
      <rPr>
        <b val="1"/>
        <sz val="10"/>
        <color indexed="8"/>
        <rFont val="Helvetica Neue"/>
      </rPr>
      <t>H</t>
    </r>
  </si>
  <si>
    <r>
      <rPr>
        <b val="1"/>
        <sz val="10"/>
        <color indexed="17"/>
        <rFont val="Helvetica Neue"/>
      </rPr>
      <t>SMART</t>
    </r>
    <r>
      <rPr>
        <b val="1"/>
        <sz val="10"/>
        <color indexed="17"/>
        <rFont val="Helvetica Neue"/>
      </rPr>
      <t>:</t>
    </r>
    <r>
      <rPr>
        <b val="1"/>
        <sz val="10"/>
        <color indexed="8"/>
        <rFont val="Helvetica Neue"/>
      </rPr>
      <t>MEASURE</t>
    </r>
    <r>
      <rPr>
        <b val="1"/>
        <sz val="10"/>
        <color indexed="17"/>
        <rFont val="Helvetica Neue"/>
      </rPr>
      <t>:</t>
    </r>
    <r>
      <rPr>
        <b val="1"/>
        <sz val="10"/>
        <color indexed="8"/>
        <rFont val="Helvetica Neue"/>
      </rPr>
      <t>H</t>
    </r>
  </si>
  <si>
    <r>
      <rPr>
        <sz val="10"/>
        <color indexed="8"/>
        <rFont val="Helvetica Neue"/>
      </rPr>
      <t>k</t>
    </r>
    <r>
      <rPr>
        <b val="1"/>
        <sz val="10"/>
        <color indexed="17"/>
        <rFont val="Helvetica Neue"/>
      </rPr>
      <t>Smart</t>
    </r>
    <r>
      <rPr>
        <b val="1"/>
        <sz val="10"/>
        <color indexed="8"/>
        <rFont val="Helvetica Neue"/>
      </rPr>
      <t>MeasureH</t>
    </r>
  </si>
  <si>
    <t>height</t>
  </si>
  <si>
    <t>Height</t>
  </si>
  <si>
    <t>Height measurement.</t>
  </si>
  <si>
    <t>_id</t>
  </si>
  <si>
    <r>
      <rPr>
        <b val="1"/>
        <sz val="10"/>
        <color indexed="8"/>
        <rFont val="Helvetica Neue"/>
      </rPr>
      <t>pid</t>
    </r>
  </si>
  <si>
    <r>
      <rPr>
        <b val="1"/>
        <sz val="10"/>
        <color indexed="8"/>
        <rFont val="Helvetica Neue"/>
      </rPr>
      <t>rank</t>
    </r>
  </si>
  <si>
    <r>
      <rPr>
        <b val="1"/>
        <sz val="10"/>
        <color indexed="8"/>
        <rFont val="Helvetica Neue"/>
      </rPr>
      <t>kind</t>
    </r>
  </si>
  <si>
    <r>
      <rPr>
        <b val="1"/>
        <sz val="10"/>
        <color indexed="8"/>
        <rFont val="Helvetica Neue"/>
      </rPr>
      <t>type</t>
    </r>
  </si>
  <si>
    <r>
      <rPr>
        <b val="1"/>
        <sz val="10"/>
        <color indexed="8"/>
        <rFont val="Helvetica Neue"/>
      </rPr>
      <t>format</t>
    </r>
  </si>
  <si>
    <r>
      <rPr>
        <b val="1"/>
        <sz val="10"/>
        <color indexed="8"/>
        <rFont val="Helvetica Neue"/>
      </rPr>
      <t>type-key.type</t>
    </r>
  </si>
  <si>
    <t>type-key.terms.0</t>
  </si>
  <si>
    <t>type-key.terms.1</t>
  </si>
  <si>
    <t>type-key.terms.2</t>
  </si>
  <si>
    <t>type-key.terms.3</t>
  </si>
  <si>
    <t>type-key.terms.4</t>
  </si>
  <si>
    <t>type-key.terms.5</t>
  </si>
  <si>
    <t>type-key.terms.6</t>
  </si>
  <si>
    <r>
      <rPr>
        <b val="1"/>
        <sz val="10"/>
        <color indexed="8"/>
        <rFont val="Helvetica Neue"/>
      </rPr>
      <t>type-value.type</t>
    </r>
  </si>
  <si>
    <r>
      <rPr>
        <b val="1"/>
        <sz val="10"/>
        <color indexed="8"/>
        <rFont val="Helvetica Neue"/>
      </rPr>
      <t>terms.0</t>
    </r>
  </si>
  <si>
    <r>
      <rPr>
        <b val="1"/>
        <sz val="10"/>
        <color indexed="8"/>
        <rFont val="Helvetica Neue"/>
      </rPr>
      <t>terms.1</t>
    </r>
  </si>
  <si>
    <r>
      <rPr>
        <b val="1"/>
        <sz val="10"/>
        <color indexed="8"/>
        <rFont val="Helvetica Neue"/>
      </rPr>
      <t>terms.2</t>
    </r>
  </si>
  <si>
    <r>
      <rPr>
        <b val="1"/>
        <sz val="10"/>
        <color indexed="8"/>
        <rFont val="Helvetica Neue"/>
      </rPr>
      <t>terms.3</t>
    </r>
  </si>
  <si>
    <r>
      <rPr>
        <b val="1"/>
        <sz val="10"/>
        <color indexed="8"/>
        <rFont val="Helvetica Neue"/>
      </rPr>
      <t>terms.4</t>
    </r>
  </si>
  <si>
    <r>
      <rPr>
        <b val="1"/>
        <sz val="10"/>
        <color indexed="8"/>
        <rFont val="Helvetica Neue"/>
      </rPr>
      <t>terms.5</t>
    </r>
  </si>
  <si>
    <r>
      <rPr>
        <b val="1"/>
        <sz val="10"/>
        <color indexed="8"/>
        <rFont val="Helvetica Neue"/>
      </rPr>
      <t>terms.6</t>
    </r>
  </si>
  <si>
    <r>
      <rPr>
        <b val="1"/>
        <sz val="10"/>
        <color indexed="8"/>
        <rFont val="Helvetica Neue"/>
      </rPr>
      <t>terms.7</t>
    </r>
  </si>
  <si>
    <r>
      <rPr>
        <b val="1"/>
        <sz val="10"/>
        <color indexed="8"/>
        <rFont val="Helvetica Neue"/>
      </rPr>
      <t>terms.8</t>
    </r>
  </si>
  <si>
    <r>
      <rPr>
        <b val="1"/>
        <sz val="10"/>
        <color indexed="8"/>
        <rFont val="Helvetica Neue"/>
      </rPr>
      <t>terms.9</t>
    </r>
  </si>
  <si>
    <r>
      <rPr>
        <b val="1"/>
        <sz val="10"/>
        <color indexed="8"/>
        <rFont val="Helvetica Neue"/>
      </rPr>
      <t>terms.10</t>
    </r>
  </si>
  <si>
    <r>
      <rPr>
        <b val="1"/>
        <sz val="10"/>
        <color indexed="8"/>
        <rFont val="Helvetica Neue"/>
      </rPr>
      <t>terms.11</t>
    </r>
  </si>
  <si>
    <r>
      <rPr>
        <b val="1"/>
        <sz val="10"/>
        <color indexed="8"/>
        <rFont val="Helvetica Neue"/>
      </rPr>
      <t>size.0</t>
    </r>
  </si>
  <si>
    <r>
      <rPr>
        <b val="1"/>
        <sz val="10"/>
        <color indexed="8"/>
        <rFont val="Helvetica Neue"/>
      </rPr>
      <t>size.1</t>
    </r>
  </si>
  <si>
    <r>
      <rPr>
        <b val="1"/>
        <sz val="10"/>
        <color indexed="8"/>
        <rFont val="Helvetica Neue"/>
      </rPr>
      <t>size.2</t>
    </r>
  </si>
  <si>
    <r>
      <rPr>
        <b val="1"/>
        <sz val="10"/>
        <color indexed="8"/>
        <rFont val="Helvetica Neue"/>
      </rPr>
      <t>size.3</t>
    </r>
  </si>
  <si>
    <r>
      <rPr>
        <b val="1"/>
        <sz val="10"/>
        <color indexed="8"/>
        <rFont val="Helvetica Neue"/>
      </rPr>
      <t>range.0</t>
    </r>
  </si>
  <si>
    <r>
      <rPr>
        <b val="1"/>
        <sz val="10"/>
        <color indexed="8"/>
        <rFont val="Helvetica Neue"/>
      </rPr>
      <t>range.1</t>
    </r>
  </si>
  <si>
    <r>
      <rPr>
        <b val="1"/>
        <sz val="10"/>
        <color indexed="8"/>
        <rFont val="Helvetica Neue"/>
      </rPr>
      <t>range.2</t>
    </r>
  </si>
  <si>
    <r>
      <rPr>
        <b val="1"/>
        <sz val="10"/>
        <color indexed="8"/>
        <rFont val="Helvetica Neue"/>
      </rPr>
      <t>range.3</t>
    </r>
  </si>
  <si>
    <r>
      <rPr>
        <b val="1"/>
        <sz val="10"/>
        <color indexed="8"/>
        <rFont val="Helvetica Neue"/>
      </rPr>
      <t>unit</t>
    </r>
  </si>
  <si>
    <r>
      <rPr>
        <b val="1"/>
        <sz val="10"/>
        <color indexed="8"/>
        <rFont val="Helvetica Neue"/>
      </rPr>
      <t>units.0</t>
    </r>
  </si>
  <si>
    <t>units.1</t>
  </si>
  <si>
    <r>
      <rPr>
        <b val="1"/>
        <sz val="10"/>
        <color indexed="8"/>
        <rFont val="Helvetica Neue"/>
      </rPr>
      <t>example</t>
    </r>
    <r>
      <rPr>
        <b val="1"/>
        <sz val="10"/>
        <color indexed="8"/>
        <rFont val="Helvetica Neue"/>
      </rPr>
      <t>.ISO:639:3:eng</t>
    </r>
  </si>
  <si>
    <r>
      <rPr>
        <b val="1"/>
        <sz val="10"/>
        <color indexed="11"/>
        <rFont val="Helvetica Neue"/>
      </rPr>
      <t>descriptors/</t>
    </r>
    <r>
      <rPr>
        <b val="1"/>
        <sz val="10"/>
        <color indexed="8"/>
        <rFont val="Helvetica Neue"/>
      </rPr>
      <t>_id</t>
    </r>
  </si>
  <si>
    <t>Document ID</t>
  </si>
  <si>
    <t>Unique identifier for the object in the database.</t>
  </si>
  <si>
    <r>
      <rPr>
        <b val="1"/>
        <sz val="10"/>
        <color indexed="11"/>
        <rFont val="Helvetica Neue"/>
      </rPr>
      <t>descriptors/</t>
    </r>
    <r>
      <rPr>
        <b val="1"/>
        <sz val="10"/>
        <color indexed="8"/>
        <rFont val="Helvetica Neue"/>
      </rPr>
      <t>_key</t>
    </r>
  </si>
  <si>
    <t>_key</t>
  </si>
  <si>
    <t>Document key</t>
  </si>
  <si>
    <t>Unique identifier for the object in the collection.</t>
  </si>
  <si>
    <r>
      <rPr>
        <b val="1"/>
        <sz val="10"/>
        <color indexed="11"/>
        <rFont val="Helvetica Neue"/>
      </rPr>
      <t>descriptors/</t>
    </r>
    <r>
      <rPr>
        <b val="1"/>
        <sz val="10"/>
        <color indexed="8"/>
        <rFont val="Helvetica Neue"/>
      </rPr>
      <t>_rev</t>
    </r>
  </si>
  <si>
    <r>
      <rPr>
        <b val="1"/>
        <sz val="10"/>
        <color indexed="8"/>
        <rFont val="Helvetica Neue"/>
      </rPr>
      <t>_rev</t>
    </r>
  </si>
  <si>
    <t>_rev</t>
  </si>
  <si>
    <t>revision</t>
  </si>
  <si>
    <t>Document revision</t>
  </si>
  <si>
    <t>The version or revision of the current object.</t>
  </si>
  <si>
    <r>
      <rPr>
        <b val="1"/>
        <sz val="10"/>
        <color indexed="11"/>
        <rFont val="Helvetica Neue"/>
      </rPr>
      <t>descriptors/</t>
    </r>
    <r>
      <rPr>
        <b val="1"/>
        <sz val="10"/>
        <color indexed="8"/>
        <rFont val="Helvetica Neue"/>
      </rPr>
      <t>_from</t>
    </r>
  </si>
  <si>
    <r>
      <rPr>
        <b val="1"/>
        <sz val="10"/>
        <color indexed="8"/>
        <rFont val="Helvetica Neue"/>
      </rPr>
      <t>_from</t>
    </r>
  </si>
  <si>
    <t>_from</t>
  </si>
  <si>
    <t>Relationship source</t>
  </si>
  <si>
    <t>Reference to the relationship source.</t>
  </si>
  <si>
    <r>
      <rPr>
        <b val="1"/>
        <sz val="10"/>
        <color indexed="11"/>
        <rFont val="Helvetica Neue"/>
      </rPr>
      <t>descriptors/</t>
    </r>
    <r>
      <rPr>
        <b val="1"/>
        <sz val="10"/>
        <color indexed="8"/>
        <rFont val="Helvetica Neue"/>
      </rPr>
      <t>_to</t>
    </r>
  </si>
  <si>
    <r>
      <rPr>
        <b val="1"/>
        <sz val="10"/>
        <color indexed="8"/>
        <rFont val="Helvetica Neue"/>
      </rPr>
      <t>_to</t>
    </r>
  </si>
  <si>
    <t>_to</t>
  </si>
  <si>
    <t>destination</t>
  </si>
  <si>
    <t>Relationship destination</t>
  </si>
  <si>
    <t>Reference to the relationship destination.</t>
  </si>
  <si>
    <r>
      <rPr>
        <b val="1"/>
        <sz val="10"/>
        <color indexed="11"/>
        <rFont val="Helvetica Neue"/>
      </rPr>
      <t>descriptors/</t>
    </r>
    <r>
      <rPr>
        <b val="1"/>
        <sz val="10"/>
        <color indexed="8"/>
        <rFont val="Helvetica Neue"/>
      </rPr>
      <t>nid</t>
    </r>
  </si>
  <si>
    <t>nid</t>
  </si>
  <si>
    <r>
      <rPr>
        <b val="1"/>
        <sz val="10"/>
        <color indexed="14"/>
        <rFont val="Helvetica Neue"/>
      </rPr>
      <t>terms</t>
    </r>
    <r>
      <rPr>
        <b val="1"/>
        <sz val="10"/>
        <color indexed="14"/>
        <rFont val="Helvetica Neue"/>
      </rPr>
      <t>/</t>
    </r>
    <r>
      <rPr>
        <sz val="10"/>
        <color indexed="8"/>
        <rFont val="Helvetica Neue"/>
      </rPr>
      <t>:</t>
    </r>
    <r>
      <rPr>
        <sz val="10"/>
        <color indexed="16"/>
        <rFont val="Helvetica Neue"/>
      </rPr>
      <t>id</t>
    </r>
  </si>
  <si>
    <r>
      <rPr>
        <sz val="10"/>
        <color indexed="8"/>
        <rFont val="Helvetica Neue"/>
      </rPr>
      <t>:</t>
    </r>
    <r>
      <rPr>
        <sz val="10"/>
        <color indexed="16"/>
        <rFont val="Helvetica Neue"/>
      </rPr>
      <t>id</t>
    </r>
    <r>
      <rPr>
        <sz val="10"/>
        <color indexed="8"/>
        <rFont val="Helvetica Neue"/>
      </rPr>
      <t>:</t>
    </r>
    <r>
      <rPr>
        <b val="1"/>
        <sz val="10"/>
        <color indexed="8"/>
        <rFont val="Helvetica Neue"/>
      </rPr>
      <t>nid</t>
    </r>
  </si>
  <si>
    <t>kNID</t>
  </si>
  <si>
    <r>
      <rPr>
        <sz val="10"/>
        <color indexed="8"/>
        <rFont val="Source Sans Pro Semibold"/>
      </rPr>
      <t>kNID</t>
    </r>
  </si>
  <si>
    <t>Identifier namespace.</t>
  </si>
  <si>
    <r>
      <rPr>
        <b val="1"/>
        <sz val="10"/>
        <color indexed="11"/>
        <rFont val="Helvetica Neue"/>
      </rPr>
      <t>descriptors/</t>
    </r>
    <r>
      <rPr>
        <b val="1"/>
        <sz val="10"/>
        <color indexed="8"/>
        <rFont val="Helvetica Neue"/>
      </rPr>
      <t>lid</t>
    </r>
  </si>
  <si>
    <r>
      <rPr>
        <sz val="10"/>
        <color indexed="8"/>
        <rFont val="Helvetica Neue"/>
      </rPr>
      <t>:</t>
    </r>
    <r>
      <rPr>
        <sz val="10"/>
        <color indexed="16"/>
        <rFont val="Helvetica Neue"/>
      </rPr>
      <t>id</t>
    </r>
    <r>
      <rPr>
        <sz val="10"/>
        <color indexed="8"/>
        <rFont val="Helvetica Neue"/>
      </rPr>
      <t>:</t>
    </r>
    <r>
      <rPr>
        <b val="1"/>
        <sz val="10"/>
        <color indexed="8"/>
        <rFont val="Helvetica Neue"/>
      </rPr>
      <t>lid</t>
    </r>
  </si>
  <si>
    <t>kLID</t>
  </si>
  <si>
    <r>
      <rPr>
        <sz val="10"/>
        <color indexed="8"/>
        <rFont val="Source Sans Pro Semibold"/>
      </rPr>
      <t>kLID</t>
    </r>
  </si>
  <si>
    <t>Unique identifier within the namespace.</t>
  </si>
  <si>
    <r>
      <rPr>
        <b val="1"/>
        <sz val="10"/>
        <color indexed="11"/>
        <rFont val="Helvetica Neue"/>
      </rPr>
      <t>descriptors/</t>
    </r>
    <r>
      <rPr>
        <b val="1"/>
        <sz val="10"/>
        <color indexed="8"/>
        <rFont val="Helvetica Neue"/>
      </rPr>
      <t>gid</t>
    </r>
  </si>
  <si>
    <r>
      <rPr>
        <sz val="10"/>
        <color indexed="8"/>
        <rFont val="Helvetica Neue"/>
      </rPr>
      <t>:</t>
    </r>
    <r>
      <rPr>
        <sz val="10"/>
        <color indexed="16"/>
        <rFont val="Helvetica Neue"/>
      </rPr>
      <t>id</t>
    </r>
    <r>
      <rPr>
        <sz val="10"/>
        <color indexed="8"/>
        <rFont val="Helvetica Neue"/>
      </rPr>
      <t>:</t>
    </r>
    <r>
      <rPr>
        <b val="1"/>
        <sz val="10"/>
        <color indexed="8"/>
        <rFont val="Helvetica Neue"/>
      </rPr>
      <t>gid</t>
    </r>
  </si>
  <si>
    <t>kGID</t>
  </si>
  <si>
    <r>
      <rPr>
        <sz val="10"/>
        <color indexed="8"/>
        <rFont val="Source Sans Pro Semibold"/>
      </rPr>
      <t>kGID</t>
    </r>
  </si>
  <si>
    <t>global</t>
  </si>
  <si>
    <t>Global identifier</t>
  </si>
  <si>
    <t>Unique identifier within all namespaces.</t>
  </si>
  <si>
    <r>
      <rPr>
        <b val="1"/>
        <sz val="10"/>
        <color indexed="11"/>
        <rFont val="Helvetica Neue"/>
      </rPr>
      <t>descriptors/</t>
    </r>
    <r>
      <rPr>
        <b val="1"/>
        <sz val="10"/>
        <color indexed="8"/>
        <rFont val="Helvetica Neue"/>
      </rPr>
      <t>pid</t>
    </r>
  </si>
  <si>
    <t>pid</t>
  </si>
  <si>
    <r>
      <rPr>
        <sz val="10"/>
        <color indexed="8"/>
        <rFont val="Helvetica Neue"/>
      </rPr>
      <t>:</t>
    </r>
    <r>
      <rPr>
        <sz val="10"/>
        <color indexed="16"/>
        <rFont val="Helvetica Neue"/>
      </rPr>
      <t>id</t>
    </r>
    <r>
      <rPr>
        <sz val="10"/>
        <color indexed="8"/>
        <rFont val="Helvetica Neue"/>
      </rPr>
      <t>:</t>
    </r>
    <r>
      <rPr>
        <b val="1"/>
        <sz val="10"/>
        <color indexed="8"/>
        <rFont val="Helvetica Neue"/>
      </rPr>
      <t>pid</t>
    </r>
  </si>
  <si>
    <t>kPID</t>
  </si>
  <si>
    <r>
      <rPr>
        <sz val="10"/>
        <color indexed="8"/>
        <rFont val="Source Sans Pro Semibold"/>
      </rPr>
      <t>kPID</t>
    </r>
  </si>
  <si>
    <t>public</t>
  </si>
  <si>
    <t>Public identifier</t>
  </si>
  <si>
    <t>Public identifier of the object.</t>
  </si>
  <si>
    <r>
      <rPr>
        <b val="1"/>
        <sz val="10"/>
        <color indexed="11"/>
        <rFont val="Helvetica Neue"/>
      </rPr>
      <t>descriptors/</t>
    </r>
    <r>
      <rPr>
        <b val="1"/>
        <sz val="10"/>
        <color indexed="8"/>
        <rFont val="Helvetica Neue"/>
      </rPr>
      <t>var</t>
    </r>
  </si>
  <si>
    <r>
      <rPr>
        <sz val="10"/>
        <color indexed="8"/>
        <rFont val="Helvetica Neue"/>
      </rPr>
      <t>:</t>
    </r>
    <r>
      <rPr>
        <sz val="10"/>
        <color indexed="16"/>
        <rFont val="Helvetica Neue"/>
      </rPr>
      <t>id</t>
    </r>
    <r>
      <rPr>
        <sz val="10"/>
        <color indexed="8"/>
        <rFont val="Helvetica Neue"/>
      </rPr>
      <t>:</t>
    </r>
    <r>
      <rPr>
        <b val="1"/>
        <sz val="10"/>
        <color indexed="8"/>
        <rFont val="Helvetica Neue"/>
      </rPr>
      <t>var</t>
    </r>
  </si>
  <si>
    <t>kVariable</t>
  </si>
  <si>
    <r>
      <rPr>
        <sz val="10"/>
        <color indexed="8"/>
        <rFont val="Source Sans Pro Semibold"/>
      </rPr>
      <t>kVariable</t>
    </r>
  </si>
  <si>
    <t>Default variable name.</t>
  </si>
  <si>
    <r>
      <rPr>
        <b val="1"/>
        <sz val="10"/>
        <color indexed="11"/>
        <rFont val="Helvetica Neue"/>
      </rPr>
      <t>descriptors/</t>
    </r>
    <r>
      <rPr>
        <b val="1"/>
        <sz val="10"/>
        <color indexed="8"/>
        <rFont val="Helvetica Neue"/>
      </rPr>
      <t>sym</t>
    </r>
  </si>
  <si>
    <t>sym</t>
  </si>
  <si>
    <r>
      <rPr>
        <sz val="10"/>
        <color indexed="8"/>
        <rFont val="Helvetica Neue"/>
      </rPr>
      <t>:</t>
    </r>
    <r>
      <rPr>
        <sz val="10"/>
        <color indexed="16"/>
        <rFont val="Helvetica Neue"/>
      </rPr>
      <t>id</t>
    </r>
    <r>
      <rPr>
        <sz val="10"/>
        <color indexed="8"/>
        <rFont val="Helvetica Neue"/>
      </rPr>
      <t>:</t>
    </r>
    <r>
      <rPr>
        <b val="1"/>
        <sz val="10"/>
        <color indexed="8"/>
        <rFont val="Helvetica Neue"/>
      </rPr>
      <t>sym</t>
    </r>
  </si>
  <si>
    <t>kSymbol</t>
  </si>
  <si>
    <r>
      <rPr>
        <sz val="10"/>
        <color indexed="8"/>
        <rFont val="Source Sans Pro Semibold"/>
      </rPr>
      <t>kSymbol</t>
    </r>
  </si>
  <si>
    <t>symbol</t>
  </si>
  <si>
    <t>Symbol</t>
  </si>
  <si>
    <t>Default symbol.</t>
  </si>
  <si>
    <r>
      <rPr>
        <b val="1"/>
        <sz val="10"/>
        <color indexed="11"/>
        <rFont val="Helvetica Neue"/>
      </rPr>
      <t>descriptors/</t>
    </r>
    <r>
      <rPr>
        <b val="1"/>
        <sz val="10"/>
        <color indexed="8"/>
        <rFont val="Helvetica Neue"/>
      </rPr>
      <t>syn</t>
    </r>
  </si>
  <si>
    <t>syn</t>
  </si>
  <si>
    <r>
      <rPr>
        <sz val="10"/>
        <color indexed="8"/>
        <rFont val="Helvetica Neue"/>
      </rPr>
      <t>:</t>
    </r>
    <r>
      <rPr>
        <sz val="10"/>
        <color indexed="16"/>
        <rFont val="Helvetica Neue"/>
      </rPr>
      <t>id</t>
    </r>
    <r>
      <rPr>
        <sz val="10"/>
        <color indexed="8"/>
        <rFont val="Helvetica Neue"/>
      </rPr>
      <t>:</t>
    </r>
    <r>
      <rPr>
        <b val="1"/>
        <sz val="10"/>
        <color indexed="8"/>
        <rFont val="Helvetica Neue"/>
      </rPr>
      <t>syn</t>
    </r>
  </si>
  <si>
    <t>kSynonym</t>
  </si>
  <si>
    <r>
      <rPr>
        <b val="1"/>
        <sz val="10"/>
        <color indexed="8"/>
        <rFont val="Helvetica Neue"/>
      </rPr>
      <t>syn</t>
    </r>
  </si>
  <si>
    <r>
      <rPr>
        <sz val="10"/>
        <color indexed="8"/>
        <rFont val="Source Sans Pro Semibold"/>
      </rPr>
      <t>kSynonym</t>
    </r>
  </si>
  <si>
    <t>synonym</t>
  </si>
  <si>
    <t>Synonyms</t>
  </si>
  <si>
    <t>List of synonyms.</t>
  </si>
  <si>
    <r>
      <rPr>
        <b val="1"/>
        <sz val="10"/>
        <color indexed="11"/>
        <rFont val="Helvetica Neue"/>
      </rPr>
      <t>descriptors/</t>
    </r>
    <r>
      <rPr>
        <b val="1"/>
        <sz val="10"/>
        <color indexed="8"/>
        <rFont val="Helvetica Neue"/>
      </rPr>
      <t>logo</t>
    </r>
  </si>
  <si>
    <r>
      <rPr>
        <sz val="10"/>
        <color indexed="8"/>
        <rFont val="Helvetica Neue"/>
      </rPr>
      <t>:</t>
    </r>
    <r>
      <rPr>
        <sz val="10"/>
        <color indexed="16"/>
        <rFont val="Helvetica Neue"/>
      </rPr>
      <t>id</t>
    </r>
    <r>
      <rPr>
        <sz val="10"/>
        <color indexed="8"/>
        <rFont val="Helvetica Neue"/>
      </rPr>
      <t>:</t>
    </r>
    <r>
      <rPr>
        <b val="1"/>
        <sz val="10"/>
        <color indexed="8"/>
        <rFont val="Helvetica Neue"/>
      </rPr>
      <t>logo</t>
    </r>
  </si>
  <si>
    <t>kLogo</t>
  </si>
  <si>
    <r>
      <rPr>
        <sz val="10"/>
        <color indexed="8"/>
        <rFont val="Source Sans Pro Semibold"/>
      </rPr>
      <t>kLogo</t>
    </r>
  </si>
  <si>
    <t>Logo</t>
  </si>
  <si>
    <t>Default logo or icon.</t>
  </si>
  <si>
    <r>
      <rPr>
        <b val="1"/>
        <sz val="10"/>
        <color indexed="11"/>
        <rFont val="Helvetica Neue"/>
      </rPr>
      <t>descriptors/</t>
    </r>
    <r>
      <rPr>
        <b val="1"/>
        <sz val="10"/>
        <color indexed="8"/>
        <rFont val="Helvetica Neue"/>
      </rPr>
      <t>pname</t>
    </r>
  </si>
  <si>
    <t>pname</t>
  </si>
  <si>
    <r>
      <rPr>
        <sz val="10"/>
        <color indexed="8"/>
        <rFont val="Helvetica Neue"/>
      </rPr>
      <t>:</t>
    </r>
    <r>
      <rPr>
        <sz val="10"/>
        <color indexed="16"/>
        <rFont val="Helvetica Neue"/>
      </rPr>
      <t>id</t>
    </r>
    <r>
      <rPr>
        <sz val="10"/>
        <color indexed="8"/>
        <rFont val="Helvetica Neue"/>
      </rPr>
      <t>:</t>
    </r>
    <r>
      <rPr>
        <b val="1"/>
        <sz val="10"/>
        <color indexed="8"/>
        <rFont val="Helvetica Neue"/>
      </rPr>
      <t>pname</t>
    </r>
  </si>
  <si>
    <t>kPhoneticName</t>
  </si>
  <si>
    <r>
      <rPr>
        <b val="1"/>
        <sz val="10"/>
        <color indexed="8"/>
        <rFont val="Helvetica Neue"/>
      </rPr>
      <t>pname</t>
    </r>
  </si>
  <si>
    <r>
      <rPr>
        <sz val="10"/>
        <color indexed="8"/>
        <rFont val="Source Sans Pro Semibold"/>
      </rPr>
      <t>kPhoneticName</t>
    </r>
  </si>
  <si>
    <t>phoneme</t>
  </si>
  <si>
    <t>Phonemes</t>
  </si>
  <si>
    <t>Phonetic names.</t>
  </si>
  <si>
    <r>
      <rPr>
        <b val="1"/>
        <sz val="10"/>
        <color indexed="11"/>
        <rFont val="Helvetica Neue"/>
      </rPr>
      <t>descriptors/</t>
    </r>
    <r>
      <rPr>
        <b val="1"/>
        <sz val="10"/>
        <color indexed="8"/>
        <rFont val="Helvetica Neue"/>
      </rPr>
      <t>name</t>
    </r>
  </si>
  <si>
    <r>
      <rPr>
        <sz val="10"/>
        <color indexed="8"/>
        <rFont val="Helvetica Neue"/>
      </rPr>
      <t>:</t>
    </r>
    <r>
      <rPr>
        <sz val="10"/>
        <color indexed="16"/>
        <rFont val="Helvetica Neue"/>
      </rPr>
      <t>id</t>
    </r>
    <r>
      <rPr>
        <sz val="10"/>
        <color indexed="8"/>
        <rFont val="Helvetica Neue"/>
      </rPr>
      <t>:</t>
    </r>
    <r>
      <rPr>
        <b val="1"/>
        <sz val="10"/>
        <color indexed="8"/>
        <rFont val="Helvetica Neue"/>
      </rPr>
      <t>name</t>
    </r>
  </si>
  <si>
    <t>kName</t>
  </si>
  <si>
    <r>
      <rPr>
        <b val="1"/>
        <sz val="10"/>
        <color indexed="8"/>
        <rFont val="Helvetica Neue"/>
      </rPr>
      <t>name</t>
    </r>
  </si>
  <si>
    <r>
      <rPr>
        <sz val="10"/>
        <color indexed="8"/>
        <rFont val="Source Sans Pro Semibold"/>
      </rPr>
      <t>kName</t>
    </r>
  </si>
  <si>
    <t>Name or appellation.</t>
  </si>
  <si>
    <r>
      <rPr>
        <b val="1"/>
        <sz val="10"/>
        <color indexed="11"/>
        <rFont val="Helvetica Neue"/>
      </rPr>
      <t>descriptors/</t>
    </r>
    <r>
      <rPr>
        <b val="1"/>
        <sz val="10"/>
        <color indexed="8"/>
        <rFont val="Helvetica Neue"/>
      </rPr>
      <t>names</t>
    </r>
  </si>
  <si>
    <r>
      <rPr>
        <sz val="10"/>
        <color indexed="8"/>
        <rFont val="Helvetica Neue"/>
      </rPr>
      <t>:</t>
    </r>
    <r>
      <rPr>
        <sz val="10"/>
        <color indexed="16"/>
        <rFont val="Helvetica Neue"/>
      </rPr>
      <t>id</t>
    </r>
    <r>
      <rPr>
        <sz val="10"/>
        <color indexed="8"/>
        <rFont val="Helvetica Neue"/>
      </rPr>
      <t>:</t>
    </r>
    <r>
      <rPr>
        <b val="1"/>
        <sz val="10"/>
        <color indexed="8"/>
        <rFont val="Helvetica Neue"/>
      </rPr>
      <t>names</t>
    </r>
  </si>
  <si>
    <t>kNames</t>
  </si>
  <si>
    <r>
      <rPr>
        <b val="1"/>
        <sz val="10"/>
        <color indexed="8"/>
        <rFont val="Helvetica Neue"/>
      </rPr>
      <t>names</t>
    </r>
  </si>
  <si>
    <r>
      <rPr>
        <sz val="10"/>
        <color indexed="8"/>
        <rFont val="Source Sans Pro Semibold"/>
      </rPr>
      <t>kNames</t>
    </r>
  </si>
  <si>
    <t>Names</t>
  </si>
  <si>
    <t>List of names or appellations.</t>
  </si>
  <si>
    <r>
      <rPr>
        <b val="1"/>
        <sz val="10"/>
        <color indexed="11"/>
        <rFont val="Helvetica Neue"/>
      </rPr>
      <t>descriptors/</t>
    </r>
    <r>
      <rPr>
        <b val="1"/>
        <sz val="10"/>
        <color indexed="8"/>
        <rFont val="Helvetica Neue"/>
      </rPr>
      <t>named</t>
    </r>
  </si>
  <si>
    <t>named</t>
  </si>
  <si>
    <r>
      <rPr>
        <sz val="10"/>
        <color indexed="8"/>
        <rFont val="Helvetica Neue"/>
      </rPr>
      <t>:</t>
    </r>
    <r>
      <rPr>
        <sz val="10"/>
        <color indexed="16"/>
        <rFont val="Helvetica Neue"/>
      </rPr>
      <t>id</t>
    </r>
    <r>
      <rPr>
        <sz val="10"/>
        <color indexed="8"/>
        <rFont val="Helvetica Neue"/>
      </rPr>
      <t>:</t>
    </r>
    <r>
      <rPr>
        <b val="1"/>
        <sz val="10"/>
        <color indexed="8"/>
        <rFont val="Helvetica Neue"/>
      </rPr>
      <t>named</t>
    </r>
  </si>
  <si>
    <t>kNamed</t>
  </si>
  <si>
    <r>
      <rPr>
        <b val="1"/>
        <sz val="10"/>
        <color indexed="8"/>
        <rFont val="Helvetica Neue"/>
      </rPr>
      <t>named</t>
    </r>
  </si>
  <si>
    <r>
      <rPr>
        <sz val="10"/>
        <color indexed="8"/>
        <rFont val="Source Sans Pro Semibold"/>
      </rPr>
      <t>kNamed</t>
    </r>
  </si>
  <si>
    <t>Names in language</t>
  </si>
  <si>
    <t>List of names in specific languages.</t>
  </si>
  <si>
    <r>
      <rPr>
        <b val="1"/>
        <sz val="10"/>
        <color indexed="11"/>
        <rFont val="Helvetica Neue"/>
      </rPr>
      <t>descriptors/</t>
    </r>
    <r>
      <rPr>
        <b val="1"/>
        <sz val="10"/>
        <color indexed="8"/>
        <rFont val="Helvetica Neue"/>
      </rPr>
      <t>naming</t>
    </r>
  </si>
  <si>
    <t>naming</t>
  </si>
  <si>
    <r>
      <rPr>
        <sz val="10"/>
        <color indexed="8"/>
        <rFont val="Helvetica Neue"/>
      </rPr>
      <t>:</t>
    </r>
    <r>
      <rPr>
        <sz val="10"/>
        <color indexed="16"/>
        <rFont val="Helvetica Neue"/>
      </rPr>
      <t>id</t>
    </r>
    <r>
      <rPr>
        <sz val="10"/>
        <color indexed="8"/>
        <rFont val="Helvetica Neue"/>
      </rPr>
      <t>:</t>
    </r>
    <r>
      <rPr>
        <b val="1"/>
        <sz val="10"/>
        <color indexed="8"/>
        <rFont val="Helvetica Neue"/>
      </rPr>
      <t>naming</t>
    </r>
  </si>
  <si>
    <t>kNaming</t>
  </si>
  <si>
    <r>
      <rPr>
        <b val="1"/>
        <sz val="10"/>
        <color indexed="8"/>
        <rFont val="Helvetica Neue"/>
      </rPr>
      <t>naming</t>
    </r>
  </si>
  <si>
    <r>
      <rPr>
        <sz val="10"/>
        <color indexed="8"/>
        <rFont val="Source Sans Pro Semibold"/>
      </rPr>
      <t>kNaming</t>
    </r>
  </si>
  <si>
    <t>List of names with attributes and language.</t>
  </si>
  <si>
    <r>
      <rPr>
        <b val="1"/>
        <sz val="10"/>
        <color indexed="11"/>
        <rFont val="Helvetica Neue"/>
      </rPr>
      <t>descriptors/</t>
    </r>
    <r>
      <rPr>
        <b val="1"/>
        <sz val="10"/>
        <color indexed="8"/>
        <rFont val="Helvetica Neue"/>
      </rPr>
      <t>keyword</t>
    </r>
  </si>
  <si>
    <t>keyword</t>
  </si>
  <si>
    <r>
      <rPr>
        <sz val="10"/>
        <color indexed="8"/>
        <rFont val="Helvetica Neue"/>
      </rPr>
      <t>:</t>
    </r>
    <r>
      <rPr>
        <sz val="10"/>
        <color indexed="16"/>
        <rFont val="Helvetica Neue"/>
      </rPr>
      <t>id</t>
    </r>
    <r>
      <rPr>
        <sz val="10"/>
        <color indexed="8"/>
        <rFont val="Helvetica Neue"/>
      </rPr>
      <t>:</t>
    </r>
    <r>
      <rPr>
        <b val="1"/>
        <sz val="10"/>
        <color indexed="8"/>
        <rFont val="Helvetica Neue"/>
      </rPr>
      <t>keyword</t>
    </r>
  </si>
  <si>
    <t>kKeyword</t>
  </si>
  <si>
    <r>
      <rPr>
        <b val="1"/>
        <sz val="10"/>
        <color indexed="8"/>
        <rFont val="Helvetica Neue"/>
      </rPr>
      <t>keyword</t>
    </r>
  </si>
  <si>
    <r>
      <rPr>
        <sz val="10"/>
        <color indexed="8"/>
        <rFont val="Source Sans Pro Semibold"/>
      </rPr>
      <t>kKeyword</t>
    </r>
  </si>
  <si>
    <t>Keywords</t>
  </si>
  <si>
    <t>List of keywords.</t>
  </si>
  <si>
    <r>
      <rPr>
        <b val="1"/>
        <sz val="10"/>
        <color indexed="11"/>
        <rFont val="Helvetica Neue"/>
      </rPr>
      <t>descriptors/</t>
    </r>
    <r>
      <rPr>
        <b val="1"/>
        <sz val="10"/>
        <color indexed="8"/>
        <rFont val="Helvetica Neue"/>
      </rPr>
      <t>username</t>
    </r>
  </si>
  <si>
    <t>username</t>
  </si>
  <si>
    <r>
      <rPr>
        <b val="1"/>
        <sz val="10"/>
        <color indexed="14"/>
        <rFont val="Helvetica Neue"/>
      </rPr>
      <t>terms</t>
    </r>
    <r>
      <rPr>
        <b val="1"/>
        <sz val="10"/>
        <color indexed="14"/>
        <rFont val="Helvetica Neue"/>
      </rPr>
      <t>/</t>
    </r>
    <r>
      <rPr>
        <sz val="10"/>
        <color indexed="8"/>
        <rFont val="Helvetica Neue"/>
      </rPr>
      <t>:</t>
    </r>
    <r>
      <rPr>
        <sz val="10"/>
        <color indexed="16"/>
        <rFont val="Helvetica Neue"/>
      </rPr>
      <t>auth</t>
    </r>
  </si>
  <si>
    <r>
      <rPr>
        <sz val="10"/>
        <color indexed="8"/>
        <rFont val="Helvetica Neue"/>
      </rPr>
      <t>:</t>
    </r>
    <r>
      <rPr>
        <sz val="10"/>
        <color indexed="16"/>
        <rFont val="Helvetica Neue"/>
      </rPr>
      <t>auth</t>
    </r>
    <r>
      <rPr>
        <sz val="10"/>
        <color indexed="8"/>
        <rFont val="Helvetica Neue"/>
      </rPr>
      <t>:</t>
    </r>
    <r>
      <rPr>
        <b val="1"/>
        <sz val="10"/>
        <color indexed="8"/>
        <rFont val="Helvetica Neue"/>
      </rPr>
      <t>username</t>
    </r>
  </si>
  <si>
    <t>kUsername</t>
  </si>
  <si>
    <r>
      <rPr>
        <b val="1"/>
        <sz val="10"/>
        <color indexed="8"/>
        <rFont val="Helvetica Neue"/>
      </rPr>
      <t>username</t>
    </r>
  </si>
  <si>
    <r>
      <rPr>
        <sz val="10"/>
        <color indexed="8"/>
        <rFont val="Source Sans Pro Semibold"/>
      </rPr>
      <t>kUsername</t>
    </r>
  </si>
  <si>
    <t>code</t>
  </si>
  <si>
    <t>User code</t>
  </si>
  <si>
    <t>User identification code</t>
  </si>
  <si>
    <r>
      <rPr>
        <b val="1"/>
        <sz val="10"/>
        <color indexed="11"/>
        <rFont val="Helvetica Neue"/>
      </rPr>
      <t>descriptors/</t>
    </r>
    <r>
      <rPr>
        <b val="1"/>
        <sz val="10"/>
        <color indexed="8"/>
        <rFont val="Helvetica Neue"/>
      </rPr>
      <t>password</t>
    </r>
  </si>
  <si>
    <t>password</t>
  </si>
  <si>
    <r>
      <rPr>
        <sz val="10"/>
        <color indexed="8"/>
        <rFont val="Helvetica Neue"/>
      </rPr>
      <t>:</t>
    </r>
    <r>
      <rPr>
        <sz val="10"/>
        <color indexed="16"/>
        <rFont val="Helvetica Neue"/>
      </rPr>
      <t>auth</t>
    </r>
    <r>
      <rPr>
        <sz val="10"/>
        <color indexed="8"/>
        <rFont val="Helvetica Neue"/>
      </rPr>
      <t>:</t>
    </r>
    <r>
      <rPr>
        <b val="1"/>
        <sz val="10"/>
        <color indexed="8"/>
        <rFont val="Helvetica Neue"/>
      </rPr>
      <t>password</t>
    </r>
  </si>
  <si>
    <t>kPassword</t>
  </si>
  <si>
    <r>
      <rPr>
        <b val="1"/>
        <sz val="10"/>
        <color indexed="8"/>
        <rFont val="Helvetica Neue"/>
      </rPr>
      <t>password</t>
    </r>
  </si>
  <si>
    <r>
      <rPr>
        <sz val="10"/>
        <color indexed="8"/>
        <rFont val="Source Sans Pro Semibold"/>
      </rPr>
      <t>kPassword</t>
    </r>
  </si>
  <si>
    <t>User password</t>
  </si>
  <si>
    <t>Iser identification password.</t>
  </si>
  <si>
    <r>
      <rPr>
        <b val="1"/>
        <sz val="10"/>
        <color indexed="11"/>
        <rFont val="Helvetica Neue"/>
      </rPr>
      <t>descriptors/</t>
    </r>
    <r>
      <rPr>
        <b val="1"/>
        <sz val="10"/>
        <color indexed="8"/>
        <rFont val="Helvetica Neue"/>
      </rPr>
      <t>passcheck</t>
    </r>
  </si>
  <si>
    <t>passcheck</t>
  </si>
  <si>
    <r>
      <rPr>
        <sz val="10"/>
        <color indexed="8"/>
        <rFont val="Helvetica Neue"/>
      </rPr>
      <t>:</t>
    </r>
    <r>
      <rPr>
        <sz val="10"/>
        <color indexed="16"/>
        <rFont val="Helvetica Neue"/>
      </rPr>
      <t>auth</t>
    </r>
    <r>
      <rPr>
        <sz val="10"/>
        <color indexed="8"/>
        <rFont val="Helvetica Neue"/>
      </rPr>
      <t>:</t>
    </r>
    <r>
      <rPr>
        <b val="1"/>
        <sz val="10"/>
        <color indexed="8"/>
        <rFont val="Helvetica Neue"/>
      </rPr>
      <t>passcheck</t>
    </r>
  </si>
  <si>
    <t>kPasswordCheck</t>
  </si>
  <si>
    <r>
      <rPr>
        <b val="1"/>
        <sz val="10"/>
        <color indexed="8"/>
        <rFont val="Helvetica Neue"/>
      </rPr>
      <t>passcheck</t>
    </r>
  </si>
  <si>
    <r>
      <rPr>
        <sz val="10"/>
        <color indexed="8"/>
        <rFont val="Source Sans Pro Semibold"/>
      </rPr>
      <t>kPasswordCheck</t>
    </r>
  </si>
  <si>
    <t>check</t>
  </si>
  <si>
    <t>Password check</t>
  </si>
  <si>
    <t>Password check.</t>
  </si>
  <si>
    <r>
      <rPr>
        <b val="1"/>
        <sz val="10"/>
        <color indexed="11"/>
        <rFont val="Helvetica Neue"/>
      </rPr>
      <t>descriptors/</t>
    </r>
    <r>
      <rPr>
        <b val="1"/>
        <sz val="10"/>
        <color indexed="8"/>
        <rFont val="Helvetica Neue"/>
      </rPr>
      <t>email</t>
    </r>
  </si>
  <si>
    <r>
      <rPr>
        <sz val="10"/>
        <color indexed="8"/>
        <rFont val="Helvetica Neue"/>
      </rPr>
      <t>:</t>
    </r>
    <r>
      <rPr>
        <sz val="10"/>
        <color indexed="16"/>
        <rFont val="Helvetica Neue"/>
      </rPr>
      <t>auth</t>
    </r>
    <r>
      <rPr>
        <sz val="10"/>
        <color indexed="8"/>
        <rFont val="Helvetica Neue"/>
      </rPr>
      <t>:</t>
    </r>
    <r>
      <rPr>
        <b val="1"/>
        <sz val="10"/>
        <color indexed="8"/>
        <rFont val="Helvetica Neue"/>
      </rPr>
      <t>email</t>
    </r>
  </si>
  <si>
    <t>kEmail</t>
  </si>
  <si>
    <r>
      <rPr>
        <b val="1"/>
        <sz val="10"/>
        <color indexed="8"/>
        <rFont val="Helvetica Neue"/>
      </rPr>
      <t>email</t>
    </r>
  </si>
  <si>
    <r>
      <rPr>
        <sz val="10"/>
        <color indexed="8"/>
        <rFont val="Source Sans Pro Semibold"/>
      </rPr>
      <t>kEmail</t>
    </r>
  </si>
  <si>
    <r>
      <rPr>
        <b val="1"/>
        <sz val="10"/>
        <color indexed="11"/>
        <rFont val="Helvetica Neue"/>
      </rPr>
      <t>descriptors/</t>
    </r>
    <r>
      <rPr>
        <b val="1"/>
        <sz val="10"/>
        <color indexed="8"/>
        <rFont val="Helvetica Neue"/>
      </rPr>
      <t>auth</t>
    </r>
  </si>
  <si>
    <r>
      <rPr>
        <sz val="10"/>
        <color indexed="8"/>
        <rFont val="Helvetica Neue"/>
      </rPr>
      <t>:</t>
    </r>
    <r>
      <rPr>
        <sz val="10"/>
        <color indexed="16"/>
        <rFont val="Helvetica Neue"/>
      </rPr>
      <t>auth</t>
    </r>
    <r>
      <rPr>
        <sz val="10"/>
        <color indexed="8"/>
        <rFont val="Helvetica Neue"/>
      </rPr>
      <t>:</t>
    </r>
    <r>
      <rPr>
        <b val="1"/>
        <sz val="10"/>
        <color indexed="8"/>
        <rFont val="Helvetica Neue"/>
      </rPr>
      <t>data</t>
    </r>
  </si>
  <si>
    <t>kAuthData</t>
  </si>
  <si>
    <r>
      <rPr>
        <b val="1"/>
        <sz val="10"/>
        <color indexed="8"/>
        <rFont val="Helvetica Neue"/>
      </rPr>
      <t>auth</t>
    </r>
  </si>
  <si>
    <r>
      <rPr>
        <sz val="10"/>
        <color indexed="8"/>
        <rFont val="Source Sans Pro Semibold"/>
      </rPr>
      <t>kAuthData</t>
    </r>
  </si>
  <si>
    <t>Authorisation data</t>
  </si>
  <si>
    <t>Credentials authorisation data.</t>
  </si>
  <si>
    <r>
      <rPr>
        <b val="1"/>
        <sz val="10"/>
        <color indexed="11"/>
        <rFont val="Helvetica Neue"/>
      </rPr>
      <t>descriptors/</t>
    </r>
    <r>
      <rPr>
        <b val="1"/>
        <sz val="10"/>
        <color indexed="8"/>
        <rFont val="Helvetica Neue"/>
      </rPr>
      <t>kind</t>
    </r>
  </si>
  <si>
    <r>
      <rPr>
        <sz val="10"/>
        <color indexed="8"/>
        <rFont val="Helvetica Neue"/>
      </rPr>
      <t>:</t>
    </r>
    <r>
      <rPr>
        <sz val="10"/>
        <color indexed="16"/>
        <rFont val="Helvetica Neue"/>
      </rPr>
      <t>type</t>
    </r>
    <r>
      <rPr>
        <sz val="10"/>
        <color indexed="8"/>
        <rFont val="Helvetica Neue"/>
      </rPr>
      <t>:</t>
    </r>
    <r>
      <rPr>
        <b val="1"/>
        <sz val="10"/>
        <color indexed="8"/>
        <rFont val="Helvetica Neue"/>
      </rPr>
      <t>kind</t>
    </r>
  </si>
  <si>
    <t>kKind</t>
  </si>
  <si>
    <r>
      <rPr>
        <sz val="10"/>
        <color indexed="8"/>
        <rFont val="Source Sans Pro Semibold"/>
      </rPr>
      <t>kKind</t>
    </r>
  </si>
  <si>
    <t>Type category or domain.</t>
  </si>
  <si>
    <r>
      <rPr>
        <b val="1"/>
        <sz val="10"/>
        <color indexed="11"/>
        <rFont val="Helvetica Neue"/>
      </rPr>
      <t>descriptors/</t>
    </r>
    <r>
      <rPr>
        <b val="1"/>
        <sz val="10"/>
        <color indexed="8"/>
        <rFont val="Helvetica Neue"/>
      </rPr>
      <t>type</t>
    </r>
  </si>
  <si>
    <r>
      <rPr>
        <sz val="10"/>
        <color indexed="8"/>
        <rFont val="Helvetica Neue"/>
      </rPr>
      <t>:</t>
    </r>
    <r>
      <rPr>
        <sz val="10"/>
        <color indexed="16"/>
        <rFont val="Helvetica Neue"/>
      </rPr>
      <t>type</t>
    </r>
    <r>
      <rPr>
        <sz val="10"/>
        <color indexed="8"/>
        <rFont val="Helvetica Neue"/>
      </rPr>
      <t>:</t>
    </r>
    <r>
      <rPr>
        <b val="1"/>
        <sz val="10"/>
        <color indexed="8"/>
        <rFont val="Helvetica Neue"/>
      </rPr>
      <t>type</t>
    </r>
  </si>
  <si>
    <t>kType</t>
  </si>
  <si>
    <r>
      <rPr>
        <sz val="10"/>
        <color indexed="8"/>
        <rFont val="Source Sans Pro Semibold"/>
      </rPr>
      <t>kType</t>
    </r>
  </si>
  <si>
    <t>Data type definition.</t>
  </si>
  <si>
    <t>This field contains the reference to the base data type of the descriptor.</t>
  </si>
  <si>
    <r>
      <rPr>
        <b val="1"/>
        <sz val="10"/>
        <color indexed="11"/>
        <rFont val="Helvetica Neue"/>
      </rPr>
      <t>descriptors/</t>
    </r>
    <r>
      <rPr>
        <b val="1"/>
        <sz val="10"/>
        <color indexed="8"/>
        <rFont val="Helvetica Neue"/>
      </rPr>
      <t>type-key</t>
    </r>
  </si>
  <si>
    <t>type-key</t>
  </si>
  <si>
    <r>
      <rPr>
        <sz val="10"/>
        <color indexed="8"/>
        <rFont val="Helvetica Neue"/>
      </rPr>
      <t>:</t>
    </r>
    <r>
      <rPr>
        <sz val="10"/>
        <color indexed="16"/>
        <rFont val="Helvetica Neue"/>
      </rPr>
      <t>type</t>
    </r>
    <r>
      <rPr>
        <sz val="10"/>
        <color indexed="8"/>
        <rFont val="Helvetica Neue"/>
      </rPr>
      <t>:</t>
    </r>
    <r>
      <rPr>
        <b val="1"/>
        <sz val="10"/>
        <color indexed="8"/>
        <rFont val="Helvetica Neue"/>
      </rPr>
      <t>key</t>
    </r>
  </si>
  <si>
    <t>kTypeKey</t>
  </si>
  <si>
    <r>
      <rPr>
        <b val="1"/>
        <sz val="10"/>
        <color indexed="8"/>
        <rFont val="Helvetica Neue"/>
      </rPr>
      <t>type-key</t>
    </r>
  </si>
  <si>
    <r>
      <rPr>
        <sz val="10"/>
        <color indexed="8"/>
        <rFont val="Source Sans Pro Semibold"/>
      </rPr>
      <t>kTypeKey</t>
    </r>
  </si>
  <si>
    <t>Key data type</t>
  </si>
  <si>
    <t>Data type object keys.</t>
  </si>
  <si>
    <t>This field is used exclusively in the &lt;em&gt;object&lt;/em&gt; type of key/value pairs: it defines the data type of keys; if omitted, the key is expected to be of text data type. The field is a structure containing the &lt;code&gt;type&lt;/code&gt; field that defines the data type and an optional set of fields that add options to that data type.</t>
  </si>
  <si>
    <t>Using a type of &lt;code&gt;term&lt;/code&gt; means that the structure keys must correspond to term &lt;em&gt;key references&lt;/em&gt;.</t>
  </si>
  <si>
    <r>
      <rPr>
        <b val="1"/>
        <sz val="10"/>
        <color indexed="11"/>
        <rFont val="Helvetica Neue"/>
      </rPr>
      <t>descriptors/</t>
    </r>
    <r>
      <rPr>
        <b val="1"/>
        <sz val="10"/>
        <color indexed="8"/>
        <rFont val="Helvetica Neue"/>
      </rPr>
      <t>type-value</t>
    </r>
  </si>
  <si>
    <t>type-value</t>
  </si>
  <si>
    <r>
      <rPr>
        <sz val="10"/>
        <color indexed="8"/>
        <rFont val="Helvetica Neue"/>
      </rPr>
      <t>:</t>
    </r>
    <r>
      <rPr>
        <sz val="10"/>
        <color indexed="16"/>
        <rFont val="Helvetica Neue"/>
      </rPr>
      <t>type</t>
    </r>
    <r>
      <rPr>
        <sz val="10"/>
        <color indexed="8"/>
        <rFont val="Helvetica Neue"/>
      </rPr>
      <t>:</t>
    </r>
    <r>
      <rPr>
        <b val="1"/>
        <sz val="10"/>
        <color indexed="8"/>
        <rFont val="Helvetica Neue"/>
      </rPr>
      <t>value</t>
    </r>
  </si>
  <si>
    <t>kTypeValue</t>
  </si>
  <si>
    <r>
      <rPr>
        <b val="1"/>
        <sz val="10"/>
        <color indexed="8"/>
        <rFont val="Helvetica Neue"/>
      </rPr>
      <t>type-value</t>
    </r>
  </si>
  <si>
    <r>
      <rPr>
        <sz val="10"/>
        <color indexed="8"/>
        <rFont val="Source Sans Pro Semibold"/>
      </rPr>
      <t>kTypeValue</t>
    </r>
  </si>
  <si>
    <t>Value data type</t>
  </si>
  <si>
    <t>Data type for object values.</t>
  </si>
  <si>
    <t>This field is used exclusively in the &lt;em&gt;object&lt;/em&gt; type: it defines the data type of structure element values; if omitted, the values can be of any type. The field is a structure containing the &lt;code&gt;type&lt;/code&gt; field that defines the data type and an optional set of fields that add options to that data type.</t>
  </si>
  <si>
    <t>This data type will be applied to all values of a structure.</t>
  </si>
  <si>
    <r>
      <rPr>
        <b val="1"/>
        <sz val="10"/>
        <color indexed="11"/>
        <rFont val="Helvetica Neue"/>
      </rPr>
      <t>descriptors/</t>
    </r>
    <r>
      <rPr>
        <b val="1"/>
        <sz val="10"/>
        <color indexed="8"/>
        <rFont val="Helvetica Neue"/>
      </rPr>
      <t>type-cast</t>
    </r>
  </si>
  <si>
    <t>type-cast</t>
  </si>
  <si>
    <r>
      <rPr>
        <sz val="10"/>
        <color indexed="8"/>
        <rFont val="Helvetica Neue"/>
      </rPr>
      <t>:</t>
    </r>
    <r>
      <rPr>
        <sz val="10"/>
        <color indexed="16"/>
        <rFont val="Helvetica Neue"/>
      </rPr>
      <t>type</t>
    </r>
    <r>
      <rPr>
        <sz val="10"/>
        <color indexed="8"/>
        <rFont val="Helvetica Neue"/>
      </rPr>
      <t>:</t>
    </r>
    <r>
      <rPr>
        <b val="1"/>
        <sz val="10"/>
        <color indexed="8"/>
        <rFont val="Helvetica Neue"/>
      </rPr>
      <t>type-cast</t>
    </r>
  </si>
  <si>
    <t>kTypeCast</t>
  </si>
  <si>
    <r>
      <rPr>
        <sz val="10"/>
        <color indexed="8"/>
        <rFont val="Source Sans Pro Semibold"/>
      </rPr>
      <t>kTypeCast</t>
    </r>
  </si>
  <si>
    <t>Cast function</t>
  </si>
  <si>
    <t>Data type cast function reference.</t>
  </si>
  <si>
    <t>This field contains a string that references a value cast function, this value is reserved to the system.</t>
  </si>
  <si>
    <r>
      <rPr>
        <b val="1"/>
        <sz val="10"/>
        <color indexed="11"/>
        <rFont val="Helvetica Neue"/>
      </rPr>
      <t>descriptors/</t>
    </r>
    <r>
      <rPr>
        <b val="1"/>
        <sz val="10"/>
        <color indexed="8"/>
        <rFont val="Helvetica Neue"/>
      </rPr>
      <t>type-custom</t>
    </r>
  </si>
  <si>
    <t>type-custom</t>
  </si>
  <si>
    <r>
      <rPr>
        <sz val="10"/>
        <color indexed="8"/>
        <rFont val="Helvetica Neue"/>
      </rPr>
      <t>:</t>
    </r>
    <r>
      <rPr>
        <sz val="10"/>
        <color indexed="16"/>
        <rFont val="Helvetica Neue"/>
      </rPr>
      <t>type</t>
    </r>
    <r>
      <rPr>
        <sz val="10"/>
        <color indexed="8"/>
        <rFont val="Helvetica Neue"/>
      </rPr>
      <t>:</t>
    </r>
    <r>
      <rPr>
        <b val="1"/>
        <sz val="10"/>
        <color indexed="8"/>
        <rFont val="Helvetica Neue"/>
      </rPr>
      <t>type-custom</t>
    </r>
  </si>
  <si>
    <t>kTypeCustom</t>
  </si>
  <si>
    <r>
      <rPr>
        <sz val="10"/>
        <color indexed="8"/>
        <rFont val="Source Sans Pro Semibold"/>
      </rPr>
      <t>kTypeCustom</t>
    </r>
  </si>
  <si>
    <t>Custom validation</t>
  </si>
  <si>
    <t>Custom data type validation reference.</t>
  </si>
  <si>
    <t>This field contains a string that references a custom validation function, this value is reserved to the system.</t>
  </si>
  <si>
    <r>
      <rPr>
        <b val="1"/>
        <sz val="10"/>
        <color indexed="11"/>
        <rFont val="Helvetica Neue"/>
      </rPr>
      <t>descriptors/</t>
    </r>
    <r>
      <rPr>
        <b val="1"/>
        <sz val="10"/>
        <color indexed="8"/>
        <rFont val="Helvetica Neue"/>
      </rPr>
      <t>predicate</t>
    </r>
  </si>
  <si>
    <r>
      <rPr>
        <sz val="10"/>
        <color indexed="8"/>
        <rFont val="Helvetica Neue"/>
      </rPr>
      <t>:</t>
    </r>
    <r>
      <rPr>
        <sz val="10"/>
        <color indexed="16"/>
        <rFont val="Helvetica Neue"/>
      </rPr>
      <t>type</t>
    </r>
    <r>
      <rPr>
        <sz val="10"/>
        <color indexed="8"/>
        <rFont val="Helvetica Neue"/>
      </rPr>
      <t>:</t>
    </r>
    <r>
      <rPr>
        <b val="1"/>
        <sz val="10"/>
        <color indexed="8"/>
        <rFont val="Helvetica Neue"/>
      </rPr>
      <t>predicate</t>
    </r>
  </si>
  <si>
    <t>kPredicate</t>
  </si>
  <si>
    <r>
      <rPr>
        <b val="1"/>
        <sz val="10"/>
        <color indexed="8"/>
        <rFont val="Helvetica Neue"/>
      </rPr>
      <t>predicate</t>
    </r>
  </si>
  <si>
    <r>
      <rPr>
        <sz val="10"/>
        <color indexed="8"/>
        <rFont val="Source Sans Pro Semibold"/>
      </rPr>
      <t>kPredicate</t>
    </r>
  </si>
  <si>
    <t>Relationship type.</t>
  </si>
  <si>
    <r>
      <rPr>
        <b val="1"/>
        <sz val="10"/>
        <color indexed="11"/>
        <rFont val="Helvetica Neue"/>
      </rPr>
      <t>descriptors/</t>
    </r>
    <r>
      <rPr>
        <b val="1"/>
        <sz val="10"/>
        <color indexed="8"/>
        <rFont val="Helvetica Neue"/>
      </rPr>
      <t>traversal</t>
    </r>
  </si>
  <si>
    <r>
      <rPr>
        <sz val="10"/>
        <color indexed="8"/>
        <rFont val="Helvetica Neue"/>
      </rPr>
      <t>:</t>
    </r>
    <r>
      <rPr>
        <sz val="10"/>
        <color indexed="16"/>
        <rFont val="Helvetica Neue"/>
      </rPr>
      <t>type</t>
    </r>
    <r>
      <rPr>
        <sz val="10"/>
        <color indexed="8"/>
        <rFont val="Helvetica Neue"/>
      </rPr>
      <t>:</t>
    </r>
    <r>
      <rPr>
        <b val="1"/>
        <sz val="10"/>
        <color indexed="8"/>
        <rFont val="Helvetica Neue"/>
      </rPr>
      <t>traversal</t>
    </r>
  </si>
  <si>
    <t>kTraversal</t>
  </si>
  <si>
    <r>
      <rPr>
        <sz val="10"/>
        <color indexed="8"/>
        <rFont val="Source Sans Pro Semibold"/>
      </rPr>
      <t>kTraversal</t>
    </r>
  </si>
  <si>
    <t>direction</t>
  </si>
  <si>
    <t>Traversal</t>
  </si>
  <si>
    <t>Relationship direction.</t>
  </si>
  <si>
    <r>
      <rPr>
        <b val="1"/>
        <sz val="10"/>
        <color indexed="11"/>
        <rFont val="Helvetica Neue"/>
      </rPr>
      <t>descriptors/</t>
    </r>
    <r>
      <rPr>
        <b val="1"/>
        <sz val="10"/>
        <color indexed="8"/>
        <rFont val="Helvetica Neue"/>
      </rPr>
      <t>format</t>
    </r>
  </si>
  <si>
    <r>
      <rPr>
        <sz val="10"/>
        <color indexed="8"/>
        <rFont val="Helvetica Neue"/>
      </rPr>
      <t>:</t>
    </r>
    <r>
      <rPr>
        <sz val="10"/>
        <color indexed="16"/>
        <rFont val="Helvetica Neue"/>
      </rPr>
      <t>type</t>
    </r>
    <r>
      <rPr>
        <sz val="10"/>
        <color indexed="8"/>
        <rFont val="Helvetica Neue"/>
      </rPr>
      <t>:</t>
    </r>
    <r>
      <rPr>
        <b val="1"/>
        <sz val="10"/>
        <color indexed="8"/>
        <rFont val="Helvetica Neue"/>
      </rPr>
      <t>format</t>
    </r>
  </si>
  <si>
    <t>kFormat</t>
  </si>
  <si>
    <r>
      <rPr>
        <sz val="10"/>
        <color indexed="8"/>
        <rFont val="Source Sans Pro Semibold"/>
      </rPr>
      <t>kFormat</t>
    </r>
  </si>
  <si>
    <t>The data format of the field.</t>
  </si>
  <si>
    <t>This value indicates the &lt;em&gt;value format&lt;/em&gt;, it can be a &lt;em&gt;scalar&lt;/em&gt;, a &lt;em&gt;list&lt;/em&gt; or a &lt;em&gt;set&lt;/em&gt;; this qualifier applies to the descriptor data type.</t>
  </si>
  <si>
    <t>If you define a descriptor with a string data type, by applying the &lt;em&gt;scalar&lt;/em&gt; format, the value is expected to be a single string; by applying a &lt;em&gt;list&lt;/em&gt; format, the value is expected to be an array of strings; by applying the &lt;em&gt;set&lt;/em&gt; format, the value is expected to be a list of unique strings.</t>
  </si>
  <si>
    <r>
      <rPr>
        <b val="1"/>
        <sz val="10"/>
        <color indexed="11"/>
        <rFont val="Helvetica Neue"/>
      </rPr>
      <t>descriptors/</t>
    </r>
    <r>
      <rPr>
        <b val="1"/>
        <sz val="10"/>
        <color indexed="8"/>
        <rFont val="Helvetica Neue"/>
      </rPr>
      <t>unit</t>
    </r>
  </si>
  <si>
    <r>
      <rPr>
        <sz val="10"/>
        <color indexed="8"/>
        <rFont val="Helvetica Neue"/>
      </rPr>
      <t>:</t>
    </r>
    <r>
      <rPr>
        <sz val="10"/>
        <color indexed="16"/>
        <rFont val="Helvetica Neue"/>
      </rPr>
      <t>type</t>
    </r>
    <r>
      <rPr>
        <sz val="10"/>
        <color indexed="8"/>
        <rFont val="Helvetica Neue"/>
      </rPr>
      <t>:</t>
    </r>
    <r>
      <rPr>
        <b val="1"/>
        <sz val="10"/>
        <color indexed="8"/>
        <rFont val="Helvetica Neue"/>
      </rPr>
      <t>unit</t>
    </r>
  </si>
  <si>
    <t>kUnit</t>
  </si>
  <si>
    <r>
      <rPr>
        <sz val="10"/>
        <color indexed="8"/>
        <rFont val="Source Sans Pro Semibold"/>
      </rPr>
      <t>kUnit</t>
    </r>
  </si>
  <si>
    <t>Standard unit</t>
  </si>
  <si>
    <t>Default unit for data.</t>
  </si>
  <si>
    <t>Provide in which &lt;strong&gt;measurement unit&lt;/strong&gt; the &lt;strong&gt;data&lt;/strong&gt; should be &lt;strong&gt;expressed&lt;/strong&gt; in by &lt;strong&gt;default&lt;/strong&gt;. Values expressed in &lt;em&gt;other units&lt;/em&gt; should be &lt;em&gt;converted&lt;/em&gt; to this unit.</t>
  </si>
  <si>
    <r>
      <rPr>
        <b val="1"/>
        <sz val="10"/>
        <color indexed="11"/>
        <rFont val="Helvetica Neue"/>
      </rPr>
      <t>descriptors/</t>
    </r>
    <r>
      <rPr>
        <b val="1"/>
        <sz val="10"/>
        <color indexed="8"/>
        <rFont val="Helvetica Neue"/>
      </rPr>
      <t>units</t>
    </r>
  </si>
  <si>
    <t>units</t>
  </si>
  <si>
    <r>
      <rPr>
        <sz val="10"/>
        <color indexed="8"/>
        <rFont val="Helvetica Neue"/>
      </rPr>
      <t>:</t>
    </r>
    <r>
      <rPr>
        <sz val="10"/>
        <color indexed="16"/>
        <rFont val="Helvetica Neue"/>
      </rPr>
      <t>type</t>
    </r>
    <r>
      <rPr>
        <sz val="10"/>
        <color indexed="8"/>
        <rFont val="Helvetica Neue"/>
      </rPr>
      <t>:</t>
    </r>
    <r>
      <rPr>
        <b val="1"/>
        <sz val="10"/>
        <color indexed="8"/>
        <rFont val="Helvetica Neue"/>
      </rPr>
      <t>units</t>
    </r>
  </si>
  <si>
    <t>kUnits</t>
  </si>
  <si>
    <r>
      <rPr>
        <b val="1"/>
        <sz val="10"/>
        <color indexed="8"/>
        <rFont val="Helvetica Neue"/>
      </rPr>
      <t>units</t>
    </r>
  </si>
  <si>
    <r>
      <rPr>
        <sz val="10"/>
        <color indexed="8"/>
        <rFont val="Source Sans Pro Semibold"/>
      </rPr>
      <t>kUnits</t>
    </r>
  </si>
  <si>
    <t>Other units</t>
  </si>
  <si>
    <t>List of other units in which values can be expressed.</t>
  </si>
  <si>
    <t>Provide all the &lt;strong&gt;list&lt;/strong&gt; of &lt;strong&gt;measurement units&lt;/strong&gt; in which &lt;em&gt;values&lt;/em&gt; of &lt;em&gt;this type&lt;/em&gt; &lt;strong&gt;may&lt;/strong&gt; be &lt;strong&gt;expressed&lt;/strong&gt; in, &lt;em&gt;excluding the standard unit&lt;/em&gt;. This field is used by the system to automatically &lt;em&gt;convert provided values to the standard unit&lt;/em&gt;.</t>
  </si>
  <si>
    <r>
      <rPr>
        <b val="1"/>
        <sz val="10"/>
        <color indexed="11"/>
        <rFont val="Helvetica Neue"/>
      </rPr>
      <t>descriptors/</t>
    </r>
    <r>
      <rPr>
        <b val="1"/>
        <sz val="10"/>
        <color indexed="8"/>
        <rFont val="Helvetica Neue"/>
      </rPr>
      <t>terms</t>
    </r>
  </si>
  <si>
    <r>
      <rPr>
        <sz val="10"/>
        <color indexed="8"/>
        <rFont val="Helvetica Neue"/>
      </rPr>
      <t>:</t>
    </r>
    <r>
      <rPr>
        <sz val="10"/>
        <color indexed="16"/>
        <rFont val="Helvetica Neue"/>
      </rPr>
      <t>enum</t>
    </r>
    <r>
      <rPr>
        <sz val="10"/>
        <color indexed="8"/>
        <rFont val="Helvetica Neue"/>
      </rPr>
      <t>:</t>
    </r>
    <r>
      <rPr>
        <b val="1"/>
        <sz val="10"/>
        <color indexed="8"/>
        <rFont val="Helvetica Neue"/>
      </rPr>
      <t>terms</t>
    </r>
  </si>
  <si>
    <t>kEnumTerm</t>
  </si>
  <si>
    <r>
      <rPr>
        <sz val="10"/>
        <color indexed="8"/>
        <rFont val="Source Sans Pro Semibold"/>
      </rPr>
      <t>kEnumTerm</t>
    </r>
  </si>
  <si>
    <t>Enumerated terms list</t>
  </si>
  <si>
    <t>List of term controlled vocabularies.</t>
  </si>
  <si>
    <t>This field contains a list of &lt;em&gt;references&lt;/em&gt; to &lt;em&gt;terms&lt;/em&gt; that define &lt;em&gt;controlled vocabularies&lt;/em&gt; that contain &lt;en&gt;term&lt;/em&gt; elements, this set provides the &lt;em&gt;valid list of choices&lt;/em&gt; for values of the &lt;em&gt;term data type&lt;/em&gt;.</t>
  </si>
  <si>
    <t>The elements of this controlled vocabulary are the &lt;code&gt;_key&lt;/code&gt; field of the relative terms.</t>
  </si>
  <si>
    <r>
      <rPr>
        <b val="1"/>
        <sz val="10"/>
        <color indexed="11"/>
        <rFont val="Helvetica Neue"/>
      </rPr>
      <t>descriptors/</t>
    </r>
    <r>
      <rPr>
        <b val="1"/>
        <sz val="10"/>
        <color indexed="8"/>
        <rFont val="Helvetica Neue"/>
      </rPr>
      <t>fields</t>
    </r>
  </si>
  <si>
    <t>fields</t>
  </si>
  <si>
    <r>
      <rPr>
        <sz val="10"/>
        <color indexed="8"/>
        <rFont val="Helvetica Neue"/>
      </rPr>
      <t>:</t>
    </r>
    <r>
      <rPr>
        <sz val="10"/>
        <color indexed="16"/>
        <rFont val="Helvetica Neue"/>
      </rPr>
      <t>enum</t>
    </r>
    <r>
      <rPr>
        <sz val="10"/>
        <color indexed="8"/>
        <rFont val="Helvetica Neue"/>
      </rPr>
      <t>:</t>
    </r>
    <r>
      <rPr>
        <b val="1"/>
        <sz val="10"/>
        <color indexed="8"/>
        <rFont val="Helvetica Neue"/>
      </rPr>
      <t>fields</t>
    </r>
  </si>
  <si>
    <t>kEnumField</t>
  </si>
  <si>
    <r>
      <rPr>
        <b val="1"/>
        <sz val="10"/>
        <color indexed="8"/>
        <rFont val="Helvetica Neue"/>
      </rPr>
      <t>fields</t>
    </r>
  </si>
  <si>
    <r>
      <rPr>
        <sz val="10"/>
        <color indexed="8"/>
        <rFont val="Source Sans Pro Semibold"/>
      </rPr>
      <t>kEnumField</t>
    </r>
  </si>
  <si>
    <t>Enumerated fields list</t>
  </si>
  <si>
    <t>List of descriptor controlled vocabularies.</t>
  </si>
  <si>
    <t>This field contains a list of &lt;em&gt;references&lt;/em&gt; to &lt;em&gt;terms&lt;/em&gt; that define &lt;em&gt;controlled vocabularies&lt;/em&gt; that contain &lt;en&gt;descriptor&lt;/em&gt; elements, this set provides the &lt;em&gt;valid list of choices&lt;/em&gt; for values of the &lt;em&gt;field data type&lt;/em&gt;.</t>
  </si>
  <si>
    <t>The elements of this controlled vocabulary are the &lt;code&gt;gid&lt;/code&gt; field of the relative descriptors.</t>
  </si>
  <si>
    <r>
      <rPr>
        <b val="1"/>
        <sz val="10"/>
        <color indexed="11"/>
        <rFont val="Helvetica Neue"/>
      </rPr>
      <t>descriptors/</t>
    </r>
    <r>
      <rPr>
        <b val="1"/>
        <sz val="10"/>
        <color indexed="8"/>
        <rFont val="Helvetica Neue"/>
      </rPr>
      <t>validation</t>
    </r>
  </si>
  <si>
    <r>
      <rPr>
        <sz val="10"/>
        <color indexed="8"/>
        <rFont val="Helvetica Neue"/>
      </rPr>
      <t>:</t>
    </r>
    <r>
      <rPr>
        <sz val="10"/>
        <color indexed="16"/>
        <rFont val="Helvetica Neue"/>
      </rPr>
      <t>rule</t>
    </r>
    <r>
      <rPr>
        <sz val="10"/>
        <color indexed="8"/>
        <rFont val="Helvetica Neue"/>
      </rPr>
      <t>:</t>
    </r>
    <r>
      <rPr>
        <b val="1"/>
        <sz val="10"/>
        <color indexed="8"/>
        <rFont val="Helvetica Neue"/>
      </rPr>
      <t>validation</t>
    </r>
  </si>
  <si>
    <t>kValidation</t>
  </si>
  <si>
    <r>
      <rPr>
        <b val="1"/>
        <sz val="10"/>
        <color indexed="8"/>
        <rFont val="Helvetica Neue"/>
      </rPr>
      <t>validation</t>
    </r>
  </si>
  <si>
    <r>
      <rPr>
        <sz val="10"/>
        <color indexed="8"/>
        <rFont val="Source Sans Pro Semibold"/>
      </rPr>
      <t>kValidation</t>
    </r>
  </si>
  <si>
    <t>Validation record</t>
  </si>
  <si>
    <t>Structure containing validation options.</t>
  </si>
  <si>
    <t xml:space="preserve">&lt;p&gt;This field is a structure containing validation options, these are:&lt;/p&gt; &lt;ul&gt;
&lt;li&gt;&lt;code&gt;joi&lt;/code&gt;: A string containing the chain of Joi validation commands, these will be fed to &lt;code&gt;eval()&lt;/code&gt; and will be used to validate the descriptor value.&lt;/li&gt;
&lt;li&gt;&lt;code&gt;type-cast&lt;/code&gt;: A string containing  function name that will be used to cast the value.&lt;/li&gt;
&lt;li&gt;&lt;code&gt;type-custom&lt;/code&gt;: A string containing a function name that will be used to perform custom validation.&lt;/li&gt;
&lt;li&gt;&lt;code&gt;type-key&lt;/code&gt;: A structure containing the first three elements of this list relating to validation of object keys.&lt;/li&gt;
&lt;li&gt;&lt;code&gt;type-value&lt;/code&gt;: A structure containing the first three elements of this list relating to validation of object values.&lt;/li&gt;
&lt;/ul&gt;
</t>
  </si>
  <si>
    <r>
      <rPr>
        <b val="1"/>
        <sz val="10"/>
        <color indexed="11"/>
        <rFont val="Helvetica Neue"/>
      </rPr>
      <t>descriptors/</t>
    </r>
    <r>
      <rPr>
        <b val="1"/>
        <sz val="10"/>
        <color indexed="8"/>
        <rFont val="Helvetica Neue"/>
      </rPr>
      <t>joi</t>
    </r>
  </si>
  <si>
    <t>joi</t>
  </si>
  <si>
    <r>
      <rPr>
        <sz val="10"/>
        <color indexed="8"/>
        <rFont val="Helvetica Neue"/>
      </rPr>
      <t>:</t>
    </r>
    <r>
      <rPr>
        <sz val="10"/>
        <color indexed="16"/>
        <rFont val="Helvetica Neue"/>
      </rPr>
      <t>rule</t>
    </r>
    <r>
      <rPr>
        <sz val="10"/>
        <color indexed="8"/>
        <rFont val="Helvetica Neue"/>
      </rPr>
      <t>:</t>
    </r>
    <r>
      <rPr>
        <b val="1"/>
        <sz val="10"/>
        <color indexed="8"/>
        <rFont val="Helvetica Neue"/>
      </rPr>
      <t>joi</t>
    </r>
  </si>
  <si>
    <t>kJoi</t>
  </si>
  <si>
    <r>
      <rPr>
        <b val="1"/>
        <sz val="10"/>
        <color indexed="8"/>
        <rFont val="Helvetica Neue"/>
      </rPr>
      <t>joi</t>
    </r>
  </si>
  <si>
    <r>
      <rPr>
        <sz val="10"/>
        <color indexed="8"/>
        <rFont val="Source Sans Pro Semibold"/>
      </rPr>
      <t>kJoi</t>
    </r>
  </si>
  <si>
    <t>Joi</t>
  </si>
  <si>
    <t>Joi validation string.</t>
  </si>
  <si>
    <t>This field contains a &lt;em&gt;string&lt;/em&gt; corresponding to the &lt;em&gt;Joi&lt;/em&gt; validation commands sequence for the whole field.</t>
  </si>
  <si>
    <t>The contents of this field are fed to the eval() function, so the caller must include the &lt;em&gt;Joi&lt;/em&gt; JavaScript library. This field is set by the system.</t>
  </si>
  <si>
    <r>
      <rPr>
        <b val="1"/>
        <sz val="10"/>
        <color indexed="11"/>
        <rFont val="Helvetica Neue"/>
      </rPr>
      <t>descriptors/</t>
    </r>
    <r>
      <rPr>
        <b val="1"/>
        <sz val="10"/>
        <color indexed="8"/>
        <rFont val="Helvetica Neue"/>
      </rPr>
      <t>size</t>
    </r>
  </si>
  <si>
    <r>
      <rPr>
        <sz val="10"/>
        <color indexed="8"/>
        <rFont val="Helvetica Neue"/>
      </rPr>
      <t>:</t>
    </r>
    <r>
      <rPr>
        <sz val="10"/>
        <color indexed="16"/>
        <rFont val="Helvetica Neue"/>
      </rPr>
      <t>rule</t>
    </r>
    <r>
      <rPr>
        <sz val="10"/>
        <color indexed="8"/>
        <rFont val="Helvetica Neue"/>
      </rPr>
      <t>:</t>
    </r>
    <r>
      <rPr>
        <b val="1"/>
        <sz val="10"/>
        <color indexed="8"/>
        <rFont val="Helvetica Neue"/>
      </rPr>
      <t>size</t>
    </r>
  </si>
  <si>
    <t>kSize</t>
  </si>
  <si>
    <r>
      <rPr>
        <b val="1"/>
        <sz val="10"/>
        <color indexed="8"/>
        <rFont val="Helvetica Neue"/>
      </rPr>
      <t>size</t>
    </r>
  </si>
  <si>
    <r>
      <rPr>
        <sz val="10"/>
        <color indexed="8"/>
        <rFont val="Source Sans Pro Semibold"/>
      </rPr>
      <t>kSize</t>
    </r>
  </si>
  <si>
    <t>Elements count range.</t>
  </si>
  <si>
    <t>Provide the &lt;strong&gt;minimum&lt;/strong&gt; and &lt;strong&gt;maximum&lt;/strong&gt; number of &lt;strong&gt;elements&lt;/strong&gt; for &lt;em&gt;lists&lt;/em&gt; and &lt;em&gt;sets&lt;/em&gt;.</t>
  </si>
  <si>
    <t>The &lt;em&gt;size&lt;/em&gt; modifier indicates the &lt;em&gt;range of elements&lt;/em&gt; when the list or set modifier is set, the &lt;em&gt;length&lt;/em&gt; modifier indicates the &lt;em&gt;range of characters&lt;/em&gt;, in case of a &lt;em&gt;string&lt;/em&gt;, or the &lt;em&gt;range of elements&lt;/em&gt; in case of types that &lt;em&gt;implicitly represent lists or sets&lt;/em&gt;.</t>
  </si>
  <si>
    <r>
      <rPr>
        <b val="1"/>
        <sz val="10"/>
        <color indexed="11"/>
        <rFont val="Helvetica Neue"/>
      </rPr>
      <t>descriptors/</t>
    </r>
    <r>
      <rPr>
        <b val="1"/>
        <sz val="10"/>
        <color indexed="8"/>
        <rFont val="Helvetica Neue"/>
      </rPr>
      <t>length</t>
    </r>
  </si>
  <si>
    <r>
      <rPr>
        <sz val="10"/>
        <color indexed="8"/>
        <rFont val="Helvetica Neue"/>
      </rPr>
      <t>:</t>
    </r>
    <r>
      <rPr>
        <sz val="10"/>
        <color indexed="16"/>
        <rFont val="Helvetica Neue"/>
      </rPr>
      <t>rule</t>
    </r>
    <r>
      <rPr>
        <sz val="10"/>
        <color indexed="8"/>
        <rFont val="Helvetica Neue"/>
      </rPr>
      <t>:</t>
    </r>
    <r>
      <rPr>
        <b val="1"/>
        <sz val="10"/>
        <color indexed="8"/>
        <rFont val="Helvetica Neue"/>
      </rPr>
      <t>length</t>
    </r>
  </si>
  <si>
    <t>kLength</t>
  </si>
  <si>
    <r>
      <rPr>
        <b val="1"/>
        <sz val="10"/>
        <color indexed="8"/>
        <rFont val="Helvetica Neue"/>
      </rPr>
      <t>length</t>
    </r>
  </si>
  <si>
    <r>
      <rPr>
        <sz val="10"/>
        <color indexed="8"/>
        <rFont val="Source Sans Pro Semibold"/>
      </rPr>
      <t>kLength</t>
    </r>
  </si>
  <si>
    <t>Item length range.</t>
  </si>
  <si>
    <t>Provide the &lt;strong&gt;minimum&lt;/strong&gt; and &lt;strong&gt;maximum&lt;/strong&gt; &lt;strong&gt;length&lt;/strong&gt; for the field. If &lt;em&gt;not a scalar field&lt;/em&gt;, this setting &lt;em&gt;applies&lt;/em&gt; to the &lt;em&gt;elements&lt;/em&gt; of the &lt;em&gt;list&lt;/em&gt; or &lt;em&gt;set&lt;/em&gt;.</t>
  </si>
  <si>
    <r>
      <rPr>
        <b val="1"/>
        <sz val="10"/>
        <color indexed="11"/>
        <rFont val="Helvetica Neue"/>
      </rPr>
      <t>descriptors/</t>
    </r>
    <r>
      <rPr>
        <b val="1"/>
        <sz val="10"/>
        <color indexed="8"/>
        <rFont val="Helvetica Neue"/>
      </rPr>
      <t>range</t>
    </r>
  </si>
  <si>
    <r>
      <rPr>
        <sz val="10"/>
        <color indexed="8"/>
        <rFont val="Helvetica Neue"/>
      </rPr>
      <t>:</t>
    </r>
    <r>
      <rPr>
        <sz val="10"/>
        <color indexed="16"/>
        <rFont val="Helvetica Neue"/>
      </rPr>
      <t>rule</t>
    </r>
    <r>
      <rPr>
        <sz val="10"/>
        <color indexed="8"/>
        <rFont val="Helvetica Neue"/>
      </rPr>
      <t>:</t>
    </r>
    <r>
      <rPr>
        <b val="1"/>
        <sz val="10"/>
        <color indexed="8"/>
        <rFont val="Helvetica Neue"/>
      </rPr>
      <t>range</t>
    </r>
  </si>
  <si>
    <t>kRange</t>
  </si>
  <si>
    <r>
      <rPr>
        <b val="1"/>
        <sz val="10"/>
        <color indexed="8"/>
        <rFont val="Helvetica Neue"/>
      </rPr>
      <t>range</t>
    </r>
  </si>
  <si>
    <r>
      <rPr>
        <sz val="10"/>
        <color indexed="8"/>
        <rFont val="Source Sans Pro Semibold"/>
      </rPr>
      <t>kRange</t>
    </r>
  </si>
  <si>
    <t>Valid range</t>
  </si>
  <si>
    <t>Range of valid values.</t>
  </si>
  <si>
    <t>Provide the &lt;strong&gt;minimum&lt;/strong&gt; and &lt;strong&gt;maximum&lt;/strong&gt; value that the value is &lt;em&gt;allowed to take&lt;/em&gt;.</t>
  </si>
  <si>
    <t>To define a range where the *minimum* value must be *greater than zero* and the *maximum* value must *not exceed 99*: `0, 99, false, true`.</t>
  </si>
  <si>
    <r>
      <rPr>
        <b val="1"/>
        <sz val="10"/>
        <color indexed="11"/>
        <rFont val="Helvetica Neue"/>
      </rPr>
      <t>descriptors/</t>
    </r>
    <r>
      <rPr>
        <b val="1"/>
        <sz val="10"/>
        <color indexed="8"/>
        <rFont val="Helvetica Neue"/>
      </rPr>
      <t>regex</t>
    </r>
  </si>
  <si>
    <t>regex</t>
  </si>
  <si>
    <r>
      <rPr>
        <sz val="10"/>
        <color indexed="8"/>
        <rFont val="Helvetica Neue"/>
      </rPr>
      <t>:</t>
    </r>
    <r>
      <rPr>
        <sz val="10"/>
        <color indexed="16"/>
        <rFont val="Helvetica Neue"/>
      </rPr>
      <t>rule</t>
    </r>
    <r>
      <rPr>
        <sz val="10"/>
        <color indexed="8"/>
        <rFont val="Helvetica Neue"/>
      </rPr>
      <t>:</t>
    </r>
    <r>
      <rPr>
        <b val="1"/>
        <sz val="10"/>
        <color indexed="8"/>
        <rFont val="Helvetica Neue"/>
      </rPr>
      <t>regex</t>
    </r>
  </si>
  <si>
    <t>kRegex</t>
  </si>
  <si>
    <r>
      <rPr>
        <sz val="10"/>
        <color indexed="8"/>
        <rFont val="Source Sans Pro Semibold"/>
      </rPr>
      <t>kRegex</t>
    </r>
  </si>
  <si>
    <t>regular expression</t>
  </si>
  <si>
    <t>Regular expression</t>
  </si>
  <si>
    <t>Regular expression used to validate input.</t>
  </si>
  <si>
    <t>Provide a &lt;strong&gt;regular expression&lt;/strong&gt; that the system can use for &lt;strong&gt;validating&lt;/strong&gt; input values.</t>
  </si>
  <si>
    <t>To validate a *string* composed of *three digits* and *4 alphabetic lower string characters*: `[0-9]{3}[a-z]{4}`.</t>
  </si>
  <si>
    <r>
      <rPr>
        <b val="1"/>
        <sz val="10"/>
        <color indexed="11"/>
        <rFont val="Helvetica Neue"/>
      </rPr>
      <t>descriptors/</t>
    </r>
    <r>
      <rPr>
        <b val="1"/>
        <sz val="10"/>
        <color indexed="8"/>
        <rFont val="Helvetica Neue"/>
      </rPr>
      <t>decimals</t>
    </r>
  </si>
  <si>
    <t>decimals</t>
  </si>
  <si>
    <r>
      <rPr>
        <sz val="10"/>
        <color indexed="8"/>
        <rFont val="Helvetica Neue"/>
      </rPr>
      <t>:</t>
    </r>
    <r>
      <rPr>
        <sz val="10"/>
        <color indexed="16"/>
        <rFont val="Helvetica Neue"/>
      </rPr>
      <t>rule</t>
    </r>
    <r>
      <rPr>
        <sz val="10"/>
        <color indexed="8"/>
        <rFont val="Helvetica Neue"/>
      </rPr>
      <t>:</t>
    </r>
    <r>
      <rPr>
        <b val="1"/>
        <sz val="10"/>
        <color indexed="8"/>
        <rFont val="Helvetica Neue"/>
      </rPr>
      <t>decimals</t>
    </r>
  </si>
  <si>
    <t>kDecimals</t>
  </si>
  <si>
    <r>
      <rPr>
        <b val="1"/>
        <sz val="10"/>
        <color indexed="8"/>
        <rFont val="Helvetica Neue"/>
      </rPr>
      <t>decimals</t>
    </r>
  </si>
  <si>
    <r>
      <rPr>
        <sz val="10"/>
        <color indexed="8"/>
        <rFont val="Source Sans Pro Semibold"/>
      </rPr>
      <t>kDecimals</t>
    </r>
  </si>
  <si>
    <t>digits</t>
  </si>
  <si>
    <t>Decimals</t>
  </si>
  <si>
    <t>Number of decimals.</t>
  </si>
  <si>
    <t>Provide the number of &lt;strong&gt;decimals&lt;/strong&gt; when &lt;em&gt;displaying&lt;/em&gt; the &lt;em&gt;number&lt;/em&gt;.</t>
  </si>
  <si>
    <r>
      <rPr>
        <b val="1"/>
        <sz val="10"/>
        <color indexed="11"/>
        <rFont val="Helvetica Neue"/>
      </rPr>
      <t>descriptors/</t>
    </r>
    <r>
      <rPr>
        <b val="1"/>
        <sz val="10"/>
        <color indexed="8"/>
        <rFont val="Helvetica Neue"/>
      </rPr>
      <t>sort</t>
    </r>
  </si>
  <si>
    <t>sort</t>
  </si>
  <si>
    <r>
      <rPr>
        <sz val="10"/>
        <color indexed="8"/>
        <rFont val="Helvetica Neue"/>
      </rPr>
      <t>:</t>
    </r>
    <r>
      <rPr>
        <sz val="10"/>
        <color indexed="16"/>
        <rFont val="Helvetica Neue"/>
      </rPr>
      <t>rule</t>
    </r>
    <r>
      <rPr>
        <sz val="10"/>
        <color indexed="8"/>
        <rFont val="Helvetica Neue"/>
      </rPr>
      <t>:</t>
    </r>
    <r>
      <rPr>
        <b val="1"/>
        <sz val="10"/>
        <color indexed="8"/>
        <rFont val="Helvetica Neue"/>
      </rPr>
      <t>sort</t>
    </r>
  </si>
  <si>
    <t>kSort</t>
  </si>
  <si>
    <r>
      <rPr>
        <b val="1"/>
        <sz val="10"/>
        <color indexed="8"/>
        <rFont val="Helvetica Neue"/>
      </rPr>
      <t>sort</t>
    </r>
  </si>
  <si>
    <r>
      <rPr>
        <sz val="10"/>
        <color indexed="8"/>
        <rFont val="Source Sans Pro Semibold"/>
      </rPr>
      <t>kSort</t>
    </r>
  </si>
  <si>
    <t>Sort</t>
  </si>
  <si>
    <t>Sort field reference.</t>
  </si>
  <si>
    <t>The &lt;em&gt;property&lt;/em&gt; may be &lt;em&gt;contained&lt;/em&gt; the &lt;em&gt;vertex&lt;/em&gt;, &lt;em&gt;edge&lt;/em&gt; or in the edge &lt;em&gt;branch&lt;/em&gt;. The &lt;code&gt;_key&lt;/code&gt; value of the &lt;em&gt;referenced descriptor&lt;/em&gt; will be used as the &lt;em&gt;match&lt;/em&gt;. The &lt;em&gt;precedence order&lt;/em&gt; is the &lt;em&gt;branch&lt;/em&gt;, &lt;em&gt;edge&lt;/em&gt; and &lt;em&gt;vertex&lt;/em&gt;. The &lt;em&gt;traversal property&lt;/em&gt; will be used to &lt;em&gt;determine which vertex to choose&lt;/em&gt;: for &lt;em&gt;inbound&lt;/em&gt; it will be the &lt;em&gt;source&lt;/em&gt; node, for &lt;em&gt;outbound&lt;/em&gt; it will be the &lt;em&gt;destination&lt;/em&gt; node.</t>
  </si>
  <si>
    <t>This property can be &lt;em&gt;set in two places&lt;/em&gt;: at the &lt;em&gt;structure root node&lt;/em&gt;, in which case it will be &lt;em&gt;inherited&lt;/em&gt; by all &lt;em&gt;sibling edges&lt;/em&gt;; or in an &lt;em&gt;edge&lt;/em&gt;, in which case it will be &lt;em&gt;inherited&lt;/em&gt; by all the &lt;em&gt;edge siblings&lt;/em&gt;.</t>
  </si>
  <si>
    <r>
      <rPr>
        <b val="1"/>
        <sz val="10"/>
        <color indexed="11"/>
        <rFont val="Helvetica Neue"/>
      </rPr>
      <t>descriptors/</t>
    </r>
    <r>
      <rPr>
        <b val="1"/>
        <sz val="10"/>
        <color indexed="8"/>
        <rFont val="Helvetica Neue"/>
      </rPr>
      <t>init</t>
    </r>
  </si>
  <si>
    <t>init</t>
  </si>
  <si>
    <r>
      <rPr>
        <sz val="10"/>
        <color indexed="8"/>
        <rFont val="Helvetica Neue"/>
      </rPr>
      <t>:</t>
    </r>
    <r>
      <rPr>
        <sz val="10"/>
        <color indexed="16"/>
        <rFont val="Helvetica Neue"/>
      </rPr>
      <t>rule</t>
    </r>
    <r>
      <rPr>
        <sz val="10"/>
        <color indexed="8"/>
        <rFont val="Helvetica Neue"/>
      </rPr>
      <t>:</t>
    </r>
    <r>
      <rPr>
        <b val="1"/>
        <sz val="10"/>
        <color indexed="8"/>
        <rFont val="Helvetica Neue"/>
      </rPr>
      <t>init</t>
    </r>
  </si>
  <si>
    <t>kInit</t>
  </si>
  <si>
    <r>
      <rPr>
        <b val="1"/>
        <sz val="10"/>
        <color indexed="8"/>
        <rFont val="Helvetica Neue"/>
      </rPr>
      <t>init</t>
    </r>
  </si>
  <si>
    <r>
      <rPr>
        <sz val="10"/>
        <color indexed="8"/>
        <rFont val="Source Sans Pro Semibold"/>
      </rPr>
      <t>kInit</t>
    </r>
  </si>
  <si>
    <t>initialiser</t>
  </si>
  <si>
    <t>Value initialiser</t>
  </si>
  <si>
    <t>Value initialiser field reference.</t>
  </si>
  <si>
    <t>This is a reference to a field that is an element of a form, when set in a form field definition it indicates that if the form field is empty, its value should be initialised from the value of the field referenced by this descriptor. If the form field has the protected status, this value cannot be modified.</t>
  </si>
  <si>
    <t>This descriptor is generally used in class or form edges to indicate that the descriptor referenced by the edge should take the value from the field (descriptor) referenced by this descriptor. The reference is expressed as the &lt;code&gt;gid&lt;/code&gt; of the referenced descriptor.</t>
  </si>
  <si>
    <r>
      <rPr>
        <b val="1"/>
        <sz val="10"/>
        <color indexed="11"/>
        <rFont val="Helvetica Neue"/>
      </rPr>
      <t>descriptors/</t>
    </r>
    <r>
      <rPr>
        <b val="1"/>
        <sz val="10"/>
        <color indexed="8"/>
        <rFont val="Helvetica Neue"/>
      </rPr>
      <t>enable</t>
    </r>
  </si>
  <si>
    <t>enable</t>
  </si>
  <si>
    <r>
      <rPr>
        <sz val="10"/>
        <color indexed="8"/>
        <rFont val="Helvetica Neue"/>
      </rPr>
      <t>:</t>
    </r>
    <r>
      <rPr>
        <sz val="10"/>
        <color indexed="16"/>
        <rFont val="Helvetica Neue"/>
      </rPr>
      <t>rule</t>
    </r>
    <r>
      <rPr>
        <sz val="10"/>
        <color indexed="8"/>
        <rFont val="Helvetica Neue"/>
      </rPr>
      <t>:</t>
    </r>
    <r>
      <rPr>
        <b val="1"/>
        <sz val="10"/>
        <color indexed="8"/>
        <rFont val="Helvetica Neue"/>
      </rPr>
      <t>enable</t>
    </r>
  </si>
  <si>
    <t>kEnable</t>
  </si>
  <si>
    <r>
      <rPr>
        <b val="1"/>
        <sz val="10"/>
        <color indexed="8"/>
        <rFont val="Helvetica Neue"/>
      </rPr>
      <t>enable</t>
    </r>
  </si>
  <si>
    <r>
      <rPr>
        <sz val="10"/>
        <color indexed="8"/>
        <rFont val="Source Sans Pro Semibold"/>
      </rPr>
      <t>kEnable</t>
    </r>
  </si>
  <si>
    <t>enabler</t>
  </si>
  <si>
    <t>Field enabler</t>
  </si>
  <si>
    <t>Field enabler field reference.</t>
  </si>
  <si>
    <t>This is a reference to a field that is an element of a form, when set in a form field definition it indicates that if the form contains the non empty field referenced in this descriptor, the current field will be enabled; if the referenced field is missing or empty, the current field will be disabled.</t>
  </si>
  <si>
    <t>This descriptor is generally used in class or form edges to indicate that the descriptor referenced by the edge should be enabled only if the field (descriptor) referenced by this descriptor is set. The reference is expressed as the &lt;code&gt;gid&lt;/code&gt; of the referenced descriptor.</t>
  </si>
  <si>
    <r>
      <rPr>
        <b val="1"/>
        <sz val="10"/>
        <color indexed="11"/>
        <rFont val="Helvetica Neue"/>
      </rPr>
      <t>descriptors/</t>
    </r>
    <r>
      <rPr>
        <b val="1"/>
        <sz val="10"/>
        <color indexed="8"/>
        <rFont val="Helvetica Neue"/>
      </rPr>
      <t>switch</t>
    </r>
  </si>
  <si>
    <t>switch</t>
  </si>
  <si>
    <r>
      <rPr>
        <sz val="10"/>
        <color indexed="8"/>
        <rFont val="Helvetica Neue"/>
      </rPr>
      <t>:</t>
    </r>
    <r>
      <rPr>
        <sz val="10"/>
        <color indexed="16"/>
        <rFont val="Helvetica Neue"/>
      </rPr>
      <t>rule</t>
    </r>
    <r>
      <rPr>
        <sz val="10"/>
        <color indexed="8"/>
        <rFont val="Helvetica Neue"/>
      </rPr>
      <t>:</t>
    </r>
    <r>
      <rPr>
        <b val="1"/>
        <sz val="10"/>
        <color indexed="8"/>
        <rFont val="Helvetica Neue"/>
      </rPr>
      <t>switch</t>
    </r>
  </si>
  <si>
    <t>kSwitch</t>
  </si>
  <si>
    <r>
      <rPr>
        <b val="1"/>
        <sz val="10"/>
        <color indexed="8"/>
        <rFont val="Helvetica Neue"/>
      </rPr>
      <t>switch</t>
    </r>
  </si>
  <si>
    <r>
      <rPr>
        <sz val="10"/>
        <color indexed="8"/>
        <rFont val="Source Sans Pro Semibold"/>
      </rPr>
      <t>kSwitch</t>
    </r>
  </si>
  <si>
    <t>Enabler switch</t>
  </si>
  <si>
    <t>Field enabler switch selection.</t>
  </si>
  <si>
    <t>This is a reference to a set of fields, including the current one, that are elements of a form: when set in a form field definition and the current field is present and set, all the other fields contained in this switch list will be disabled.</t>
  </si>
  <si>
    <r>
      <rPr>
        <b val="1"/>
        <sz val="10"/>
        <color indexed="11"/>
        <rFont val="Helvetica Neue"/>
      </rPr>
      <t>descriptors/</t>
    </r>
    <r>
      <rPr>
        <b val="1"/>
        <sz val="10"/>
        <color indexed="8"/>
        <rFont val="Helvetica Neue"/>
      </rPr>
      <t>group</t>
    </r>
  </si>
  <si>
    <r>
      <rPr>
        <sz val="10"/>
        <color indexed="8"/>
        <rFont val="Helvetica Neue"/>
      </rPr>
      <t>:</t>
    </r>
    <r>
      <rPr>
        <sz val="10"/>
        <color indexed="16"/>
        <rFont val="Helvetica Neue"/>
      </rPr>
      <t>role</t>
    </r>
    <r>
      <rPr>
        <sz val="10"/>
        <color indexed="8"/>
        <rFont val="Helvetica Neue"/>
      </rPr>
      <t>:</t>
    </r>
    <r>
      <rPr>
        <b val="1"/>
        <sz val="10"/>
        <color indexed="8"/>
        <rFont val="Helvetica Neue"/>
      </rPr>
      <t>group</t>
    </r>
  </si>
  <si>
    <t>kGroup</t>
  </si>
  <si>
    <r>
      <rPr>
        <b val="1"/>
        <sz val="10"/>
        <color indexed="8"/>
        <rFont val="Helvetica Neue"/>
      </rPr>
      <t>group</t>
    </r>
  </si>
  <si>
    <r>
      <rPr>
        <sz val="10"/>
        <color indexed="8"/>
        <rFont val="Source Sans Pro Semibold"/>
      </rPr>
      <t>kGroup</t>
    </r>
  </si>
  <si>
    <t>Group</t>
  </si>
  <si>
    <t>User group.</t>
  </si>
  <si>
    <t>The user group to which the current user belongs.</t>
  </si>
  <si>
    <r>
      <rPr>
        <b val="1"/>
        <sz val="10"/>
        <color indexed="11"/>
        <rFont val="Helvetica Neue"/>
      </rPr>
      <t>descriptors/</t>
    </r>
    <r>
      <rPr>
        <b val="1"/>
        <sz val="10"/>
        <color indexed="8"/>
        <rFont val="Helvetica Neue"/>
      </rPr>
      <t>manager</t>
    </r>
  </si>
  <si>
    <r>
      <rPr>
        <sz val="10"/>
        <color indexed="8"/>
        <rFont val="Helvetica Neue"/>
      </rPr>
      <t>:</t>
    </r>
    <r>
      <rPr>
        <sz val="10"/>
        <color indexed="16"/>
        <rFont val="Helvetica Neue"/>
      </rPr>
      <t>role</t>
    </r>
    <r>
      <rPr>
        <sz val="10"/>
        <color indexed="8"/>
        <rFont val="Helvetica Neue"/>
      </rPr>
      <t>:</t>
    </r>
    <r>
      <rPr>
        <b val="1"/>
        <sz val="10"/>
        <color indexed="8"/>
        <rFont val="Helvetica Neue"/>
      </rPr>
      <t>manager</t>
    </r>
  </si>
  <si>
    <t>kManager</t>
  </si>
  <si>
    <r>
      <rPr>
        <b val="1"/>
        <sz val="10"/>
        <color indexed="8"/>
        <rFont val="Helvetica Neue"/>
      </rPr>
      <t>manager</t>
    </r>
  </si>
  <si>
    <r>
      <rPr>
        <sz val="10"/>
        <color indexed="8"/>
        <rFont val="Source Sans Pro Semibold"/>
      </rPr>
      <t>kManager</t>
    </r>
  </si>
  <si>
    <t>Manager</t>
  </si>
  <si>
    <t>User manager.</t>
  </si>
  <si>
    <t>The user or process that is the manager of the current user.</t>
  </si>
  <si>
    <r>
      <rPr>
        <b val="1"/>
        <sz val="10"/>
        <color indexed="11"/>
        <rFont val="Helvetica Neue"/>
      </rPr>
      <t>descriptors/</t>
    </r>
    <r>
      <rPr>
        <b val="1"/>
        <sz val="10"/>
        <color indexed="8"/>
        <rFont val="Helvetica Neue"/>
      </rPr>
      <t>rank</t>
    </r>
  </si>
  <si>
    <r>
      <rPr>
        <sz val="10"/>
        <color indexed="8"/>
        <rFont val="Helvetica Neue"/>
      </rPr>
      <t>:</t>
    </r>
    <r>
      <rPr>
        <sz val="10"/>
        <color indexed="16"/>
        <rFont val="Helvetica Neue"/>
      </rPr>
      <t>role</t>
    </r>
    <r>
      <rPr>
        <sz val="10"/>
        <color indexed="8"/>
        <rFont val="Helvetica Neue"/>
      </rPr>
      <t>:</t>
    </r>
    <r>
      <rPr>
        <b val="1"/>
        <sz val="10"/>
        <color indexed="8"/>
        <rFont val="Helvetica Neue"/>
      </rPr>
      <t>rank</t>
    </r>
  </si>
  <si>
    <t>kRank</t>
  </si>
  <si>
    <r>
      <rPr>
        <sz val="10"/>
        <color indexed="8"/>
        <rFont val="Source Sans Pro Semibold"/>
      </rPr>
      <t>kRank</t>
    </r>
  </si>
  <si>
    <t>User rank.</t>
  </si>
  <si>
    <t>Ranks belong to a controlled vocabulary organised in &lt;em&gt;hierarchical levels&lt;/em&gt; determined by the &lt;code&gt;level&lt;/code&gt; field. Lower &lt;code&gt;level&lt;/code&gt; values correspond to higher hierarchical levels.</t>
  </si>
  <si>
    <t>A rank with level &lt;code&gt;2&lt;/code&gt; will authorise ranks of &lt;code&gt;level&lt;/code&gt; less than and including &lt;code&gt;2&lt;/code&gt;, but will forbid ranks with &lt;code&gt;level&lt;/code&gt; higher than &lt;code&gt;2&lt;/code&gt;.</t>
  </si>
  <si>
    <r>
      <rPr>
        <b val="1"/>
        <sz val="10"/>
        <color indexed="11"/>
        <rFont val="Helvetica Neue"/>
      </rPr>
      <t>descriptors/</t>
    </r>
    <r>
      <rPr>
        <b val="1"/>
        <sz val="10"/>
        <color indexed="8"/>
        <rFont val="Helvetica Neue"/>
      </rPr>
      <t>role</t>
    </r>
  </si>
  <si>
    <r>
      <rPr>
        <sz val="10"/>
        <color indexed="8"/>
        <rFont val="Helvetica Neue"/>
      </rPr>
      <t>:</t>
    </r>
    <r>
      <rPr>
        <sz val="10"/>
        <color indexed="16"/>
        <rFont val="Helvetica Neue"/>
      </rPr>
      <t>role</t>
    </r>
    <r>
      <rPr>
        <sz val="10"/>
        <color indexed="8"/>
        <rFont val="Helvetica Neue"/>
      </rPr>
      <t>:</t>
    </r>
    <r>
      <rPr>
        <b val="1"/>
        <sz val="10"/>
        <color indexed="8"/>
        <rFont val="Helvetica Neue"/>
      </rPr>
      <t>role</t>
    </r>
  </si>
  <si>
    <t>kRole</t>
  </si>
  <si>
    <r>
      <rPr>
        <b val="1"/>
        <sz val="10"/>
        <color indexed="8"/>
        <rFont val="Helvetica Neue"/>
      </rPr>
      <t>role</t>
    </r>
  </si>
  <si>
    <r>
      <rPr>
        <sz val="10"/>
        <color indexed="8"/>
        <rFont val="Source Sans Pro Semibold"/>
      </rPr>
      <t>kRole</t>
    </r>
  </si>
  <si>
    <t>User roles.</t>
  </si>
  <si>
    <r>
      <rPr>
        <b val="1"/>
        <sz val="10"/>
        <color indexed="11"/>
        <rFont val="Helvetica Neue"/>
      </rPr>
      <t>descriptors/</t>
    </r>
    <r>
      <rPr>
        <b val="1"/>
        <sz val="10"/>
        <color indexed="8"/>
        <rFont val="Helvetica Neue"/>
      </rPr>
      <t>deploy</t>
    </r>
  </si>
  <si>
    <t>deploy</t>
  </si>
  <si>
    <r>
      <rPr>
        <sz val="10"/>
        <color indexed="8"/>
        <rFont val="Helvetica Neue"/>
      </rPr>
      <t>:</t>
    </r>
    <r>
      <rPr>
        <sz val="10"/>
        <color indexed="16"/>
        <rFont val="Helvetica Neue"/>
      </rPr>
      <t>state</t>
    </r>
    <r>
      <rPr>
        <sz val="10"/>
        <color indexed="8"/>
        <rFont val="Helvetica Neue"/>
      </rPr>
      <t>:</t>
    </r>
    <r>
      <rPr>
        <b val="1"/>
        <sz val="10"/>
        <color indexed="8"/>
        <rFont val="Helvetica Neue"/>
      </rPr>
      <t>deploy</t>
    </r>
  </si>
  <si>
    <t>kDeploy</t>
  </si>
  <si>
    <r>
      <rPr>
        <sz val="10"/>
        <color indexed="8"/>
        <rFont val="Source Sans Pro Semibold"/>
      </rPr>
      <t>kDeploy</t>
    </r>
  </si>
  <si>
    <t>deployment</t>
  </si>
  <si>
    <t>Implementation</t>
  </si>
  <si>
    <t>Implementation status.</t>
  </si>
  <si>
    <t>This value indicates the &lt;strong&gt;implementation level&lt;/strong&gt; at which the item was &lt;strong&gt;deployed&lt;/strong&gt;.</t>
  </si>
  <si>
    <r>
      <rPr>
        <b val="1"/>
        <sz val="10"/>
        <color indexed="11"/>
        <rFont val="Helvetica Neue"/>
      </rPr>
      <t>descriptors/</t>
    </r>
    <r>
      <rPr>
        <b val="1"/>
        <sz val="10"/>
        <color indexed="8"/>
        <rFont val="Helvetica Neue"/>
      </rPr>
      <t>status</t>
    </r>
  </si>
  <si>
    <r>
      <rPr>
        <sz val="10"/>
        <color indexed="8"/>
        <rFont val="Helvetica Neue"/>
      </rPr>
      <t>:</t>
    </r>
    <r>
      <rPr>
        <sz val="10"/>
        <color indexed="16"/>
        <rFont val="Helvetica Neue"/>
      </rPr>
      <t>state</t>
    </r>
    <r>
      <rPr>
        <sz val="10"/>
        <color indexed="8"/>
        <rFont val="Helvetica Neue"/>
      </rPr>
      <t>:</t>
    </r>
    <r>
      <rPr>
        <b val="1"/>
        <sz val="10"/>
        <color indexed="8"/>
        <rFont val="Helvetica Neue"/>
      </rPr>
      <t>status</t>
    </r>
  </si>
  <si>
    <t>kStatus</t>
  </si>
  <si>
    <r>
      <rPr>
        <b val="1"/>
        <sz val="10"/>
        <color indexed="8"/>
        <rFont val="Helvetica Neue"/>
      </rPr>
      <t>status</t>
    </r>
  </si>
  <si>
    <r>
      <rPr>
        <sz val="10"/>
        <color indexed="8"/>
        <rFont val="Source Sans Pro Semibold"/>
      </rPr>
      <t>kStatus</t>
    </r>
  </si>
  <si>
    <t>Status of the object.</t>
  </si>
  <si>
    <t>This value indicates the &lt;strong&gt;status&lt;/strong&gt; of the &lt;strong&gt;item&lt;/strong&gt;, it provides information on the &lt;em&gt;implementation component level&lt;/em&gt; and on the &lt;em&gt;validation state&lt;/em&gt;.</t>
  </si>
  <si>
    <r>
      <rPr>
        <b val="1"/>
        <sz val="10"/>
        <color indexed="11"/>
        <rFont val="Helvetica Neue"/>
      </rPr>
      <t>descriptors/</t>
    </r>
    <r>
      <rPr>
        <b val="1"/>
        <sz val="10"/>
        <color indexed="8"/>
        <rFont val="Helvetica Neue"/>
      </rPr>
      <t>access</t>
    </r>
  </si>
  <si>
    <r>
      <rPr>
        <sz val="10"/>
        <color indexed="8"/>
        <rFont val="Helvetica Neue"/>
      </rPr>
      <t>:</t>
    </r>
    <r>
      <rPr>
        <sz val="10"/>
        <color indexed="16"/>
        <rFont val="Helvetica Neue"/>
      </rPr>
      <t>state</t>
    </r>
    <r>
      <rPr>
        <sz val="10"/>
        <color indexed="8"/>
        <rFont val="Helvetica Neue"/>
      </rPr>
      <t>:</t>
    </r>
    <r>
      <rPr>
        <b val="1"/>
        <sz val="10"/>
        <color indexed="8"/>
        <rFont val="Helvetica Neue"/>
      </rPr>
      <t>access</t>
    </r>
  </si>
  <si>
    <t>kAccess</t>
  </si>
  <si>
    <r>
      <rPr>
        <b val="1"/>
        <sz val="10"/>
        <color indexed="8"/>
        <rFont val="Helvetica Neue"/>
      </rPr>
      <t>access</t>
    </r>
  </si>
  <si>
    <r>
      <rPr>
        <sz val="10"/>
        <color indexed="8"/>
        <rFont val="Source Sans Pro Semibold"/>
      </rPr>
      <t>kAccess</t>
    </r>
  </si>
  <si>
    <t>Access rights to the object.</t>
  </si>
  <si>
    <t>This value indicates the &lt;strong&gt;access status&lt;/strong&gt; to the item, it provides information on &lt;strong&gt;who&lt;/strong&gt; and &lt;strong&gt;how&lt;/strong&gt; the item can be &lt;strong&gt;managed&lt;/strong&gt;.</t>
  </si>
  <si>
    <r>
      <rPr>
        <b val="1"/>
        <sz val="10"/>
        <color indexed="11"/>
        <rFont val="Helvetica Neue"/>
      </rPr>
      <t>descriptors/</t>
    </r>
    <r>
      <rPr>
        <b val="1"/>
        <sz val="10"/>
        <color indexed="8"/>
        <rFont val="Helvetica Neue"/>
      </rPr>
      <t>usage</t>
    </r>
  </si>
  <si>
    <r>
      <rPr>
        <sz val="10"/>
        <color indexed="8"/>
        <rFont val="Helvetica Neue"/>
      </rPr>
      <t>:</t>
    </r>
    <r>
      <rPr>
        <sz val="10"/>
        <color indexed="16"/>
        <rFont val="Helvetica Neue"/>
      </rPr>
      <t>state</t>
    </r>
    <r>
      <rPr>
        <sz val="10"/>
        <color indexed="8"/>
        <rFont val="Helvetica Neue"/>
      </rPr>
      <t>:</t>
    </r>
    <r>
      <rPr>
        <b val="1"/>
        <sz val="10"/>
        <color indexed="8"/>
        <rFont val="Helvetica Neue"/>
      </rPr>
      <t>usage</t>
    </r>
  </si>
  <si>
    <t>kUsage</t>
  </si>
  <si>
    <r>
      <rPr>
        <b val="1"/>
        <sz val="10"/>
        <color indexed="8"/>
        <rFont val="Helvetica Neue"/>
      </rPr>
      <t>usage</t>
    </r>
  </si>
  <si>
    <r>
      <rPr>
        <sz val="10"/>
        <color indexed="8"/>
        <rFont val="Source Sans Pro Semibold"/>
      </rPr>
      <t>kUsage</t>
    </r>
  </si>
  <si>
    <t>Usage options.</t>
  </si>
  <si>
    <t>This value indicates the &lt;strong&gt;usage status&lt;/strong&gt;, it provides information on the &lt;strong&gt;requirements&lt;/strong&gt; and &lt;strong&gt;restrictions&lt;/strong&gt; in &lt;strong&gt;using&lt;/strong&gt; the item.</t>
  </si>
  <si>
    <r>
      <rPr>
        <b val="1"/>
        <sz val="10"/>
        <color indexed="11"/>
        <rFont val="Helvetica Neue"/>
      </rPr>
      <t>descriptors/</t>
    </r>
    <r>
      <rPr>
        <b val="1"/>
        <sz val="10"/>
        <color indexed="8"/>
        <rFont val="Helvetica Neue"/>
      </rPr>
      <t>interface</t>
    </r>
  </si>
  <si>
    <t>kInterface</t>
  </si>
  <si>
    <r>
      <rPr>
        <b val="1"/>
        <sz val="10"/>
        <color indexed="8"/>
        <rFont val="Helvetica Neue"/>
      </rPr>
      <t>interface</t>
    </r>
  </si>
  <si>
    <r>
      <rPr>
        <sz val="10"/>
        <color indexed="8"/>
        <rFont val="Source Sans Pro Semibold"/>
      </rPr>
      <t>kInterface</t>
    </r>
  </si>
  <si>
    <t>Interface options.</t>
  </si>
  <si>
    <t>This value indicates how the item is to be exchanged wit the system, as a read-only property, as a modifiable field or as a hidden value.</t>
  </si>
  <si>
    <r>
      <rPr>
        <b val="1"/>
        <sz val="10"/>
        <color indexed="11"/>
        <rFont val="Helvetica Neue"/>
      </rPr>
      <t>descriptors/</t>
    </r>
    <r>
      <rPr>
        <b val="1"/>
        <sz val="10"/>
        <color indexed="8"/>
        <rFont val="Helvetica Neue"/>
      </rPr>
      <t>level</t>
    </r>
  </si>
  <si>
    <t>level</t>
  </si>
  <si>
    <r>
      <rPr>
        <sz val="10"/>
        <color indexed="8"/>
        <rFont val="Helvetica Neue"/>
      </rPr>
      <t>:</t>
    </r>
    <r>
      <rPr>
        <sz val="10"/>
        <color indexed="16"/>
        <rFont val="Helvetica Neue"/>
      </rPr>
      <t>state</t>
    </r>
    <r>
      <rPr>
        <sz val="10"/>
        <color indexed="8"/>
        <rFont val="Helvetica Neue"/>
      </rPr>
      <t>:</t>
    </r>
    <r>
      <rPr>
        <b val="1"/>
        <sz val="10"/>
        <color indexed="8"/>
        <rFont val="Helvetica Neue"/>
      </rPr>
      <t>level</t>
    </r>
  </si>
  <si>
    <t>kLevel</t>
  </si>
  <si>
    <r>
      <rPr>
        <sz val="10"/>
        <color indexed="8"/>
        <rFont val="Source Sans Pro Semibold"/>
      </rPr>
      <t>kLevel</t>
    </r>
  </si>
  <si>
    <t>Level</t>
  </si>
  <si>
    <t>Level or hierarchy.</t>
  </si>
  <si>
    <t>This value indicates the &lt;strong&gt;hierarchy level&lt;/strong&gt; of the item, it contains a &lt;strong&gt;numeric value&lt;/strong&gt; that represents the &lt;strong&gt;level&lt;/strong&gt; in the &lt;strong&gt;hierarchy&lt;/strong&gt;. &lt;em&gt;Lower values&lt;/em&gt; represent a &lt;em&gt;higher importance level&lt;/em&gt;, this means that current attributes &lt;em&gt;cannot&lt;/em&gt; be of a &lt;em&gt;level&lt;/em&gt; with a &lt;em&gt;lower value&lt;/em&gt; than the eventual &lt;em&gt;inherited attribute&lt;/em&gt;.</t>
  </si>
  <si>
    <r>
      <rPr>
        <b val="1"/>
        <sz val="10"/>
        <color indexed="11"/>
        <rFont val="Helvetica Neue"/>
      </rPr>
      <t>descriptors/</t>
    </r>
    <r>
      <rPr>
        <b val="1"/>
        <sz val="10"/>
        <color indexed="8"/>
        <rFont val="Helvetica Neue"/>
      </rPr>
      <t>order</t>
    </r>
  </si>
  <si>
    <t>order</t>
  </si>
  <si>
    <r>
      <rPr>
        <sz val="10"/>
        <color indexed="8"/>
        <rFont val="Helvetica Neue"/>
      </rPr>
      <t>:</t>
    </r>
    <r>
      <rPr>
        <sz val="10"/>
        <color indexed="16"/>
        <rFont val="Helvetica Neue"/>
      </rPr>
      <t>state</t>
    </r>
    <r>
      <rPr>
        <sz val="10"/>
        <color indexed="8"/>
        <rFont val="Helvetica Neue"/>
      </rPr>
      <t>:</t>
    </r>
    <r>
      <rPr>
        <b val="1"/>
        <sz val="10"/>
        <color indexed="8"/>
        <rFont val="Helvetica Neue"/>
      </rPr>
      <t>order</t>
    </r>
  </si>
  <si>
    <t>kOrder</t>
  </si>
  <si>
    <r>
      <rPr>
        <b val="1"/>
        <sz val="10"/>
        <color indexed="8"/>
        <rFont val="Helvetica Neue"/>
      </rPr>
      <t>order</t>
    </r>
  </si>
  <si>
    <r>
      <rPr>
        <sz val="10"/>
        <color indexed="8"/>
        <rFont val="Source Sans Pro Semibold"/>
      </rPr>
      <t>kOrder</t>
    </r>
  </si>
  <si>
    <t>Order</t>
  </si>
  <si>
    <t>Sequence or order.</t>
  </si>
  <si>
    <t>This value indicates the &lt;strong&gt;order&lt;/strong&gt; of the item in a list, it contains a &lt;strong&gt;numeric value&lt;/strong&gt; that represents the &lt;strong&gt;position&lt;/strong&gt; in the &lt;strong&gt;list&lt;/strong&gt;. &lt;em&gt;Lower values&lt;/em&gt; will have a &lt;em&gt;lower position&lt;/em&gt;.</t>
  </si>
  <si>
    <r>
      <rPr>
        <b val="1"/>
        <sz val="10"/>
        <color indexed="11"/>
        <rFont val="Helvetica Neue"/>
      </rPr>
      <t>descriptors/</t>
    </r>
    <r>
      <rPr>
        <b val="1"/>
        <sz val="10"/>
        <color indexed="8"/>
        <rFont val="Helvetica Neue"/>
      </rPr>
      <t>language</t>
    </r>
  </si>
  <si>
    <r>
      <rPr>
        <sz val="10"/>
        <color indexed="8"/>
        <rFont val="Helvetica Neue"/>
      </rPr>
      <t>:</t>
    </r>
    <r>
      <rPr>
        <sz val="10"/>
        <color indexed="16"/>
        <rFont val="Helvetica Neue"/>
      </rPr>
      <t>state</t>
    </r>
    <r>
      <rPr>
        <sz val="10"/>
        <color indexed="8"/>
        <rFont val="Helvetica Neue"/>
      </rPr>
      <t>:</t>
    </r>
    <r>
      <rPr>
        <b val="1"/>
        <sz val="10"/>
        <color indexed="8"/>
        <rFont val="Helvetica Neue"/>
      </rPr>
      <t>language</t>
    </r>
  </si>
  <si>
    <t>kLanguage</t>
  </si>
  <si>
    <r>
      <rPr>
        <b val="1"/>
        <sz val="10"/>
        <color indexed="8"/>
        <rFont val="Helvetica Neue"/>
      </rPr>
      <t>language</t>
    </r>
  </si>
  <si>
    <r>
      <rPr>
        <sz val="10"/>
        <color indexed="8"/>
        <rFont val="Source Sans Pro Semibold"/>
      </rPr>
      <t>kLanguage</t>
    </r>
  </si>
  <si>
    <t>Default language.</t>
  </si>
  <si>
    <t>This value indicates the &lt;strong&gt;default language&lt;/strong&gt; in which the application elements will be &lt;strong&gt;displayed&lt;/strong&gt;.</t>
  </si>
  <si>
    <r>
      <rPr>
        <b val="1"/>
        <sz val="10"/>
        <color indexed="11"/>
        <rFont val="Helvetica Neue"/>
      </rPr>
      <t>descriptors/</t>
    </r>
    <r>
      <rPr>
        <b val="1"/>
        <sz val="10"/>
        <color indexed="8"/>
        <rFont val="Helvetica Neue"/>
      </rPr>
      <t>label</t>
    </r>
  </si>
  <si>
    <t>label</t>
  </si>
  <si>
    <r>
      <rPr>
        <b val="1"/>
        <sz val="10"/>
        <color indexed="14"/>
        <rFont val="Helvetica Neue"/>
      </rPr>
      <t>terms</t>
    </r>
    <r>
      <rPr>
        <b val="1"/>
        <sz val="10"/>
        <color indexed="14"/>
        <rFont val="Helvetica Neue"/>
      </rPr>
      <t>/</t>
    </r>
    <r>
      <rPr>
        <sz val="10"/>
        <color indexed="8"/>
        <rFont val="Helvetica Neue"/>
      </rPr>
      <t>:</t>
    </r>
    <r>
      <rPr>
        <sz val="10"/>
        <color indexed="16"/>
        <rFont val="Helvetica Neue"/>
      </rPr>
      <t>def</t>
    </r>
  </si>
  <si>
    <r>
      <rPr>
        <sz val="10"/>
        <color indexed="8"/>
        <rFont val="Helvetica Neue"/>
      </rPr>
      <t>:</t>
    </r>
    <r>
      <rPr>
        <sz val="10"/>
        <color indexed="16"/>
        <rFont val="Helvetica Neue"/>
      </rPr>
      <t>def</t>
    </r>
    <r>
      <rPr>
        <sz val="10"/>
        <color indexed="8"/>
        <rFont val="Helvetica Neue"/>
      </rPr>
      <t>:</t>
    </r>
    <r>
      <rPr>
        <b val="1"/>
        <sz val="10"/>
        <color indexed="8"/>
        <rFont val="Helvetica Neue"/>
      </rPr>
      <t>label</t>
    </r>
  </si>
  <si>
    <t>kLabel</t>
  </si>
  <si>
    <r>
      <rPr>
        <b val="1"/>
        <sz val="10"/>
        <color indexed="8"/>
        <rFont val="Helvetica Neue"/>
      </rPr>
      <t>label</t>
    </r>
  </si>
  <si>
    <r>
      <rPr>
        <sz val="10"/>
        <color indexed="8"/>
        <rFont val="Source Sans Pro Semibold"/>
      </rPr>
      <t>kLabel</t>
    </r>
  </si>
  <si>
    <t>Label</t>
  </si>
  <si>
    <t>Name, label or short description</t>
  </si>
  <si>
    <t>Provide a &lt;strong&gt;short description&lt;/strong&gt; that can be used to &lt;strong&gt;name&lt;/strong&gt; the current object. This text should allow a human reader to &lt;em&gt;identify the object&lt;/em&gt; in colloquial terms. Such values will be used as &lt;em&gt;field labels&lt;/em&gt; in a form, or as descriptive &lt;em&gt;labels&lt;/em&gt; in a table header.</t>
  </si>
  <si>
    <t>For Mid-upper arm circumference: `Mid-upper arm circumference`</t>
  </si>
  <si>
    <r>
      <rPr>
        <b val="1"/>
        <sz val="10"/>
        <color indexed="11"/>
        <rFont val="Helvetica Neue"/>
      </rPr>
      <t>descriptors/</t>
    </r>
    <r>
      <rPr>
        <b val="1"/>
        <sz val="10"/>
        <color indexed="8"/>
        <rFont val="Helvetica Neue"/>
      </rPr>
      <t>definition</t>
    </r>
  </si>
  <si>
    <r>
      <rPr>
        <sz val="10"/>
        <color indexed="8"/>
        <rFont val="Helvetica Neue"/>
      </rPr>
      <t>:</t>
    </r>
    <r>
      <rPr>
        <sz val="10"/>
        <color indexed="16"/>
        <rFont val="Helvetica Neue"/>
      </rPr>
      <t>def</t>
    </r>
    <r>
      <rPr>
        <sz val="10"/>
        <color indexed="8"/>
        <rFont val="Helvetica Neue"/>
      </rPr>
      <t>:</t>
    </r>
    <r>
      <rPr>
        <b val="1"/>
        <sz val="10"/>
        <color indexed="8"/>
        <rFont val="Helvetica Neue"/>
      </rPr>
      <t>definition</t>
    </r>
  </si>
  <si>
    <t>kDefinition</t>
  </si>
  <si>
    <r>
      <rPr>
        <b val="1"/>
        <sz val="10"/>
        <color indexed="8"/>
        <rFont val="Helvetica Neue"/>
      </rPr>
      <t>definition</t>
    </r>
  </si>
  <si>
    <r>
      <rPr>
        <sz val="10"/>
        <color indexed="8"/>
        <rFont val="Source Sans Pro Semibold"/>
      </rPr>
      <t>kDefinition</t>
    </r>
  </si>
  <si>
    <t>Full object definition.</t>
  </si>
  <si>
    <t>Provide the &lt;strong&gt;full definition&lt;/strong&gt; for the object, this text should clearly explain &lt;strong&gt;what&lt;/strong&gt; the object is. Such values will be used as &lt;em&gt;tooltips&lt;/em&gt; that provide additional information to the labels.</t>
  </si>
  <si>
    <t>For Mid-upper arm circumference:\n`MUAC is the circumference of the left upper arm and is measured at the mid-point between the tips of the shoulder and elbow.`</t>
  </si>
  <si>
    <r>
      <rPr>
        <b val="1"/>
        <sz val="10"/>
        <color indexed="11"/>
        <rFont val="Helvetica Neue"/>
      </rPr>
      <t>descriptors/</t>
    </r>
    <r>
      <rPr>
        <b val="1"/>
        <sz val="10"/>
        <color indexed="8"/>
        <rFont val="Helvetica Neue"/>
      </rPr>
      <t>description</t>
    </r>
  </si>
  <si>
    <r>
      <rPr>
        <sz val="10"/>
        <color indexed="8"/>
        <rFont val="Helvetica Neue"/>
      </rPr>
      <t>:</t>
    </r>
    <r>
      <rPr>
        <sz val="10"/>
        <color indexed="16"/>
        <rFont val="Helvetica Neue"/>
      </rPr>
      <t>def</t>
    </r>
    <r>
      <rPr>
        <sz val="10"/>
        <color indexed="8"/>
        <rFont val="Helvetica Neue"/>
      </rPr>
      <t>:</t>
    </r>
    <r>
      <rPr>
        <b val="1"/>
        <sz val="10"/>
        <color indexed="8"/>
        <rFont val="Helvetica Neue"/>
      </rPr>
      <t>description</t>
    </r>
  </si>
  <si>
    <t>kDescription</t>
  </si>
  <si>
    <r>
      <rPr>
        <b val="1"/>
        <sz val="10"/>
        <color indexed="8"/>
        <rFont val="Helvetica Neue"/>
      </rPr>
      <t>description</t>
    </r>
  </si>
  <si>
    <r>
      <rPr>
        <sz val="10"/>
        <color indexed="8"/>
        <rFont val="Source Sans Pro Semibold"/>
      </rPr>
      <t>kDescription</t>
    </r>
  </si>
  <si>
    <t>Description</t>
  </si>
  <si>
    <t>Full object description</t>
  </si>
  <si>
    <t>Provide the &lt;strong&gt;full description&lt;/strong&gt; of the object and the environment in which it is used. This explanation should convey &lt;strong&gt;how&lt;/strong&gt; the object functions or, in the case of a measurement, the &lt;strong&gt;methods&lt;/strong&gt; used to obtain it.</t>
  </si>
  <si>
    <t>For Mid-upper arm circumference:\n\n&gt; To measure:\n&gt;\n&gt; 1. Bend the left arm, find and mark with a pen the olecranon process and acromium.\n&gt; 2. Mark the mid-point between these two marks.\n&gt; 3. With the arm hanging straight down, wrap a MUAC tape around the arm at the midpoint mark.\n&gt; 4. Measure to the nearest 1 mm.\n&gt;\n&gt; In children 6-59 month old, MUAC &lt;110 mm indicates severe acute malnutrition and is recommended as …</t>
  </si>
  <si>
    <r>
      <rPr>
        <b val="1"/>
        <sz val="10"/>
        <color indexed="11"/>
        <rFont val="Helvetica Neue"/>
      </rPr>
      <t>descriptors/</t>
    </r>
    <r>
      <rPr>
        <b val="1"/>
        <sz val="10"/>
        <color indexed="8"/>
        <rFont val="Helvetica Neue"/>
      </rPr>
      <t>note</t>
    </r>
  </si>
  <si>
    <t>note</t>
  </si>
  <si>
    <r>
      <rPr>
        <sz val="10"/>
        <color indexed="8"/>
        <rFont val="Helvetica Neue"/>
      </rPr>
      <t>:</t>
    </r>
    <r>
      <rPr>
        <sz val="10"/>
        <color indexed="16"/>
        <rFont val="Helvetica Neue"/>
      </rPr>
      <t>def</t>
    </r>
    <r>
      <rPr>
        <sz val="10"/>
        <color indexed="8"/>
        <rFont val="Helvetica Neue"/>
      </rPr>
      <t>:</t>
    </r>
    <r>
      <rPr>
        <b val="1"/>
        <sz val="10"/>
        <color indexed="8"/>
        <rFont val="Helvetica Neue"/>
      </rPr>
      <t>note</t>
    </r>
  </si>
  <si>
    <t>kNote</t>
  </si>
  <si>
    <r>
      <rPr>
        <b val="1"/>
        <sz val="10"/>
        <color indexed="8"/>
        <rFont val="Helvetica Neue"/>
      </rPr>
      <t>note</t>
    </r>
  </si>
  <si>
    <r>
      <rPr>
        <sz val="10"/>
        <color indexed="8"/>
        <rFont val="Source Sans Pro Semibold"/>
      </rPr>
      <t>kNote</t>
    </r>
  </si>
  <si>
    <t>Notes</t>
  </si>
  <si>
    <t>Notes and comments</t>
  </si>
  <si>
    <t>Provide here general &lt;strong&gt;comments&lt;/strong&gt; and &lt;strong&gt;annotations&lt;/strong&gt;, this field can also be used to provide information about &lt;strong&gt;implementation details&lt;/strong&gt; and &lt;strong&gt;instructions&lt;/strong&gt; directed towards &lt;em&gt;users&lt;/em&gt; that need to &lt;em&gt;customise&lt;/em&gt; the system.</t>
  </si>
  <si>
    <r>
      <rPr>
        <b val="1"/>
        <sz val="10"/>
        <color indexed="11"/>
        <rFont val="Helvetica Neue"/>
      </rPr>
      <t>descriptors/</t>
    </r>
    <r>
      <rPr>
        <b val="1"/>
        <sz val="10"/>
        <color indexed="8"/>
        <rFont val="Helvetica Neue"/>
      </rPr>
      <t>example</t>
    </r>
  </si>
  <si>
    <t>example</t>
  </si>
  <si>
    <r>
      <rPr>
        <sz val="10"/>
        <color indexed="8"/>
        <rFont val="Helvetica Neue"/>
      </rPr>
      <t>:</t>
    </r>
    <r>
      <rPr>
        <sz val="10"/>
        <color indexed="16"/>
        <rFont val="Helvetica Neue"/>
      </rPr>
      <t>def</t>
    </r>
    <r>
      <rPr>
        <sz val="10"/>
        <color indexed="8"/>
        <rFont val="Helvetica Neue"/>
      </rPr>
      <t>:</t>
    </r>
    <r>
      <rPr>
        <b val="1"/>
        <sz val="10"/>
        <color indexed="8"/>
        <rFont val="Helvetica Neue"/>
      </rPr>
      <t>example</t>
    </r>
  </si>
  <si>
    <t>kExample</t>
  </si>
  <si>
    <r>
      <rPr>
        <b val="1"/>
        <sz val="10"/>
        <color indexed="8"/>
        <rFont val="Helvetica Neue"/>
      </rPr>
      <t>example</t>
    </r>
  </si>
  <si>
    <r>
      <rPr>
        <sz val="10"/>
        <color indexed="8"/>
        <rFont val="Source Sans Pro Semibold"/>
      </rPr>
      <t>kExample</t>
    </r>
  </si>
  <si>
    <t>Examples</t>
  </si>
  <si>
    <t>List of examples.</t>
  </si>
  <si>
    <t>Provide a list of &lt;strong&gt;examples&lt;/strong&gt; and &lt;strong&gt;explanations&lt;/strong&gt; to to give a summary of the different forms in which the item can be &lt;em&gt;found&lt;/em&gt; and &lt;em&gt;provided&lt;/em&gt;.</t>
  </si>
  <si>
    <r>
      <rPr>
        <b val="1"/>
        <sz val="10"/>
        <color indexed="11"/>
        <rFont val="Helvetica Neue"/>
      </rPr>
      <t>descriptors/</t>
    </r>
    <r>
      <rPr>
        <b val="1"/>
        <sz val="10"/>
        <color indexed="8"/>
        <rFont val="Helvetica Neue"/>
      </rPr>
      <t>domain</t>
    </r>
  </si>
  <si>
    <r>
      <rPr>
        <sz val="10"/>
        <color indexed="8"/>
        <rFont val="Helvetica Neue"/>
      </rPr>
      <t>:</t>
    </r>
    <r>
      <rPr>
        <sz val="10"/>
        <color indexed="16"/>
        <rFont val="Helvetica Neue"/>
      </rPr>
      <t>def</t>
    </r>
    <r>
      <rPr>
        <sz val="10"/>
        <color indexed="8"/>
        <rFont val="Helvetica Neue"/>
      </rPr>
      <t>:</t>
    </r>
    <r>
      <rPr>
        <b val="1"/>
        <sz val="10"/>
        <color indexed="8"/>
        <rFont val="Helvetica Neue"/>
      </rPr>
      <t>domain</t>
    </r>
  </si>
  <si>
    <t>kDomain</t>
  </si>
  <si>
    <r>
      <rPr>
        <b val="1"/>
        <sz val="10"/>
        <color indexed="8"/>
        <rFont val="Helvetica Neue"/>
      </rPr>
      <t>domain</t>
    </r>
  </si>
  <si>
    <r>
      <rPr>
        <sz val="10"/>
        <color indexed="8"/>
        <rFont val="Source Sans Pro Semibold"/>
      </rPr>
      <t>kDomain</t>
    </r>
  </si>
  <si>
    <t>Domain of the current item.</t>
  </si>
  <si>
    <t>Provide the &lt;strong&gt;domain&lt;/strong&gt; to which the current item &lt;strong&gt;belongs&lt;/strong&gt;.</t>
  </si>
  <si>
    <r>
      <rPr>
        <b val="1"/>
        <sz val="10"/>
        <color indexed="11"/>
        <rFont val="Helvetica Neue"/>
      </rPr>
      <t>descriptors/</t>
    </r>
    <r>
      <rPr>
        <b val="1"/>
        <sz val="10"/>
        <color indexed="8"/>
        <rFont val="Helvetica Neue"/>
      </rPr>
      <t>collection</t>
    </r>
  </si>
  <si>
    <r>
      <rPr>
        <sz val="10"/>
        <color indexed="8"/>
        <rFont val="Helvetica Neue"/>
      </rPr>
      <t>:</t>
    </r>
    <r>
      <rPr>
        <sz val="10"/>
        <color indexed="16"/>
        <rFont val="Helvetica Neue"/>
      </rPr>
      <t>def</t>
    </r>
    <r>
      <rPr>
        <sz val="10"/>
        <color indexed="8"/>
        <rFont val="Helvetica Neue"/>
      </rPr>
      <t>:</t>
    </r>
    <r>
      <rPr>
        <b val="1"/>
        <sz val="10"/>
        <color indexed="8"/>
        <rFont val="Helvetica Neue"/>
      </rPr>
      <t>collection</t>
    </r>
  </si>
  <si>
    <t>kCollection</t>
  </si>
  <si>
    <r>
      <rPr>
        <sz val="10"/>
        <color indexed="8"/>
        <rFont val="Source Sans Pro Semibold"/>
      </rPr>
      <t>kCollection</t>
    </r>
  </si>
  <si>
    <t>Collection to which the current item belongs.</t>
  </si>
  <si>
    <t>&lt;em&gt;User defined objects&lt;/em&gt; are stored in &lt;em&gt;collections&lt;/em&gt; that &lt;em&gt;group&lt;/em&gt; objects by &lt;em&gt;domain&lt;/em&gt;. In general, the &lt;em&gt;domain&lt;/em&gt; and the &lt;em&gt;collection&lt;/em&gt; are &lt;em&gt;related&lt;/em&gt;, except that the &lt;em&gt;collection&lt;/em&gt; should &lt;em&gt;group&lt;/em&gt; objects with &lt;em&gt;similar structures&lt;/em&gt;.</t>
  </si>
  <si>
    <r>
      <rPr>
        <b val="1"/>
        <sz val="10"/>
        <color indexed="11"/>
        <rFont val="Helvetica Neue"/>
      </rPr>
      <t>descriptors/</t>
    </r>
    <r>
      <rPr>
        <b val="1"/>
        <sz val="10"/>
        <color indexed="8"/>
        <rFont val="Helvetica Neue"/>
      </rPr>
      <t>class</t>
    </r>
  </si>
  <si>
    <r>
      <rPr>
        <sz val="10"/>
        <color indexed="8"/>
        <rFont val="Helvetica Neue"/>
      </rPr>
      <t>:</t>
    </r>
    <r>
      <rPr>
        <sz val="10"/>
        <color indexed="16"/>
        <rFont val="Helvetica Neue"/>
      </rPr>
      <t>def</t>
    </r>
    <r>
      <rPr>
        <sz val="10"/>
        <color indexed="8"/>
        <rFont val="Helvetica Neue"/>
      </rPr>
      <t>:</t>
    </r>
    <r>
      <rPr>
        <b val="1"/>
        <sz val="10"/>
        <color indexed="8"/>
        <rFont val="Helvetica Neue"/>
      </rPr>
      <t>class</t>
    </r>
  </si>
  <si>
    <t>kClass</t>
  </si>
  <si>
    <r>
      <rPr>
        <sz val="10"/>
        <color indexed="8"/>
        <rFont val="Source Sans Pro Semibold"/>
      </rPr>
      <t>kClass</t>
    </r>
  </si>
  <si>
    <t>Class that applies to the current item.</t>
  </si>
  <si>
    <t>The class contains the required fields for the current item.</t>
  </si>
  <si>
    <r>
      <rPr>
        <b val="1"/>
        <sz val="10"/>
        <color indexed="11"/>
        <rFont val="Helvetica Neue"/>
      </rPr>
      <t>descriptors/</t>
    </r>
    <r>
      <rPr>
        <b val="1"/>
        <sz val="10"/>
        <color indexed="8"/>
        <rFont val="Helvetica Neue"/>
      </rPr>
      <t>store</t>
    </r>
  </si>
  <si>
    <t>store</t>
  </si>
  <si>
    <r>
      <rPr>
        <sz val="10"/>
        <color indexed="8"/>
        <rFont val="Helvetica Neue"/>
      </rPr>
      <t>:</t>
    </r>
    <r>
      <rPr>
        <sz val="10"/>
        <color indexed="16"/>
        <rFont val="Helvetica Neue"/>
      </rPr>
      <t>def</t>
    </r>
    <r>
      <rPr>
        <sz val="10"/>
        <color indexed="8"/>
        <rFont val="Helvetica Neue"/>
      </rPr>
      <t>:</t>
    </r>
    <r>
      <rPr>
        <b val="1"/>
        <sz val="10"/>
        <color indexed="8"/>
        <rFont val="Helvetica Neue"/>
      </rPr>
      <t>store</t>
    </r>
  </si>
  <si>
    <t>kStorage</t>
  </si>
  <si>
    <r>
      <rPr>
        <sz val="10"/>
        <color indexed="8"/>
        <rFont val="Source Sans Pro Semibold"/>
      </rPr>
      <t>kStorage</t>
    </r>
  </si>
  <si>
    <t>storage</t>
  </si>
  <si>
    <t>Collection storage type.</t>
  </si>
  <si>
    <t>Provide the storage type of the collection.</t>
  </si>
  <si>
    <r>
      <rPr>
        <b val="1"/>
        <sz val="10"/>
        <color indexed="11"/>
        <rFont val="Helvetica Neue"/>
      </rPr>
      <t>descriptors/</t>
    </r>
    <r>
      <rPr>
        <b val="1"/>
        <sz val="10"/>
        <color indexed="8"/>
        <rFont val="Helvetica Neue"/>
      </rPr>
      <t>instance</t>
    </r>
  </si>
  <si>
    <r>
      <rPr>
        <sz val="10"/>
        <color indexed="8"/>
        <rFont val="Helvetica Neue"/>
      </rPr>
      <t>:</t>
    </r>
    <r>
      <rPr>
        <sz val="10"/>
        <color indexed="16"/>
        <rFont val="Helvetica Neue"/>
      </rPr>
      <t>def</t>
    </r>
    <r>
      <rPr>
        <sz val="10"/>
        <color indexed="8"/>
        <rFont val="Helvetica Neue"/>
      </rPr>
      <t>:</t>
    </r>
    <r>
      <rPr>
        <b val="1"/>
        <sz val="10"/>
        <color indexed="8"/>
        <rFont val="Helvetica Neue"/>
      </rPr>
      <t>instance</t>
    </r>
  </si>
  <si>
    <t>kInstance</t>
  </si>
  <si>
    <r>
      <rPr>
        <sz val="10"/>
        <color indexed="8"/>
        <rFont val="Source Sans Pro Semibold"/>
      </rPr>
      <t>kInstance</t>
    </r>
  </si>
  <si>
    <t>Instance type.</t>
  </si>
  <si>
    <t>The instance associated with the current item.</t>
  </si>
  <si>
    <t>This field contains the instance to which the current object refers to.</t>
  </si>
  <si>
    <t>A data type term is an instance of a data type.</t>
  </si>
  <si>
    <r>
      <rPr>
        <b val="1"/>
        <sz val="10"/>
        <color indexed="11"/>
        <rFont val="Helvetica Neue"/>
      </rPr>
      <t>descriptors/</t>
    </r>
    <r>
      <rPr>
        <b val="1"/>
        <sz val="10"/>
        <color indexed="8"/>
        <rFont val="Helvetica Neue"/>
      </rPr>
      <t>instances</t>
    </r>
  </si>
  <si>
    <r>
      <rPr>
        <sz val="10"/>
        <color indexed="8"/>
        <rFont val="Helvetica Neue"/>
      </rPr>
      <t>:</t>
    </r>
    <r>
      <rPr>
        <sz val="10"/>
        <color indexed="16"/>
        <rFont val="Helvetica Neue"/>
      </rPr>
      <t>def</t>
    </r>
    <r>
      <rPr>
        <sz val="10"/>
        <color indexed="8"/>
        <rFont val="Helvetica Neue"/>
      </rPr>
      <t>:</t>
    </r>
    <r>
      <rPr>
        <b val="1"/>
        <sz val="10"/>
        <color indexed="8"/>
        <rFont val="Helvetica Neue"/>
      </rPr>
      <t>instances</t>
    </r>
  </si>
  <si>
    <t>kInstances</t>
  </si>
  <si>
    <r>
      <rPr>
        <b val="1"/>
        <sz val="10"/>
        <color indexed="8"/>
        <rFont val="Helvetica Neue"/>
      </rPr>
      <t>instances</t>
    </r>
  </si>
  <si>
    <r>
      <rPr>
        <sz val="10"/>
        <color indexed="8"/>
        <rFont val="Source Sans Pro Semibold"/>
      </rPr>
      <t>kInstances</t>
    </r>
  </si>
  <si>
    <t>Object instance types.</t>
  </si>
  <si>
    <t>All the contexts in which the current object has been instantiated in.</t>
  </si>
  <si>
    <t>The instances list all instances in which the current object was used.</t>
  </si>
  <si>
    <t>A data type term is an instance of a data type, but it is also instantiated as a controlled vocabulary element: the data type instance will be set in the instance field, while the data type and the enumeration element instances will be set in the instances list.</t>
  </si>
  <si>
    <r>
      <rPr>
        <b val="1"/>
        <sz val="10"/>
        <color indexed="11"/>
        <rFont val="Helvetica Neue"/>
      </rPr>
      <t>descriptors/</t>
    </r>
    <r>
      <rPr>
        <b val="1"/>
        <sz val="10"/>
        <color indexed="8"/>
        <rFont val="Helvetica Neue"/>
      </rPr>
      <t>category</t>
    </r>
  </si>
  <si>
    <r>
      <rPr>
        <sz val="10"/>
        <color indexed="8"/>
        <rFont val="Helvetica Neue"/>
      </rPr>
      <t>:</t>
    </r>
    <r>
      <rPr>
        <sz val="10"/>
        <color indexed="16"/>
        <rFont val="Helvetica Neue"/>
      </rPr>
      <t>def</t>
    </r>
    <r>
      <rPr>
        <sz val="10"/>
        <color indexed="8"/>
        <rFont val="Helvetica Neue"/>
      </rPr>
      <t>:</t>
    </r>
    <r>
      <rPr>
        <b val="1"/>
        <sz val="10"/>
        <color indexed="8"/>
        <rFont val="Helvetica Neue"/>
      </rPr>
      <t>category</t>
    </r>
  </si>
  <si>
    <t>kCategory</t>
  </si>
  <si>
    <r>
      <rPr>
        <b val="1"/>
        <sz val="10"/>
        <color indexed="8"/>
        <rFont val="Helvetica Neue"/>
      </rPr>
      <t>category</t>
    </r>
  </si>
  <si>
    <r>
      <rPr>
        <sz val="10"/>
        <color indexed="8"/>
        <rFont val="Source Sans Pro Semibold"/>
      </rPr>
      <t>kCategory</t>
    </r>
  </si>
  <si>
    <t>Category, group or classification.</t>
  </si>
  <si>
    <t>&lt;p&gt;This field is used as a &lt;strong&gt;category&lt;/strong&gt;, &lt;strong&gt;group&lt;/strong&gt; or &lt;strong&gt;classification&lt;/strong&gt;.&lt;/p&gt;
&lt;p&gt;If &lt;em&gt;provided&lt;/em&gt; in &lt;em&gt;terms&lt;/em&gt; that &lt;em&gt;define&lt;/em&gt; a &lt;em&gt;controlled vocabulary&lt;/em&gt;, it will be used as the &lt;em&gt;choice list&lt;/em&gt; for the &lt;em&gt;branch state field&lt;/em&gt; in &lt;em&gt;edge branch elements&lt;/em&gt;.&lt;/p&gt;</t>
  </si>
  <si>
    <t>When inserting new elements of an enumeration, this field is used to provide the choice list for the branch type field in edge branch structures. As the &lt;em&gt;enumeration&lt;/em&gt; is &lt;em&gt;traversed&lt;/em&gt;, the &lt;em&gt;destination node&lt;/em&gt; is probed for this field, if it has it, the &lt;em&gt;branch type field&lt;/em&gt; will be made available with the enumeration held in this field: the &lt;em&gt;selected value&lt;/em&gt; will be the &lt;em&gt;category&lt;/em&gt; of the &lt;em&gt;source node&lt;/em&gt;.</t>
  </si>
  <si>
    <r>
      <rPr>
        <b val="1"/>
        <sz val="10"/>
        <color indexed="11"/>
        <rFont val="Helvetica Neue"/>
      </rPr>
      <t>descriptors/</t>
    </r>
    <r>
      <rPr>
        <b val="1"/>
        <sz val="10"/>
        <color indexed="8"/>
        <rFont val="Helvetica Neue"/>
      </rPr>
      <t>attributes</t>
    </r>
  </si>
  <si>
    <t>attributes</t>
  </si>
  <si>
    <r>
      <rPr>
        <sz val="10"/>
        <color indexed="8"/>
        <rFont val="Helvetica Neue"/>
      </rPr>
      <t>:</t>
    </r>
    <r>
      <rPr>
        <sz val="10"/>
        <color indexed="16"/>
        <rFont val="Helvetica Neue"/>
      </rPr>
      <t>def</t>
    </r>
    <r>
      <rPr>
        <sz val="10"/>
        <color indexed="8"/>
        <rFont val="Helvetica Neue"/>
      </rPr>
      <t>:</t>
    </r>
    <r>
      <rPr>
        <b val="1"/>
        <sz val="10"/>
        <color indexed="8"/>
        <rFont val="Helvetica Neue"/>
      </rPr>
      <t>attributes</t>
    </r>
  </si>
  <si>
    <t>kAttributes</t>
  </si>
  <si>
    <r>
      <rPr>
        <b val="1"/>
        <sz val="10"/>
        <color indexed="8"/>
        <rFont val="Helvetica Neue"/>
      </rPr>
      <t>attributes</t>
    </r>
  </si>
  <si>
    <r>
      <rPr>
        <sz val="10"/>
        <color indexed="8"/>
        <rFont val="Source Sans Pro Semibold"/>
      </rPr>
      <t>kAttributes</t>
    </r>
  </si>
  <si>
    <t>Attributes and qualifiers.</t>
  </si>
  <si>
    <t>Generic &lt;em&gt;attributes&lt;/em&gt; and &lt;em&gt;qualifiers&lt;/em&gt;, is generally part of a structure and applies to the current element.</t>
  </si>
  <si>
    <r>
      <rPr>
        <b val="1"/>
        <sz val="10"/>
        <color indexed="11"/>
        <rFont val="Helvetica Neue"/>
      </rPr>
      <t>descriptors/</t>
    </r>
    <r>
      <rPr>
        <b val="1"/>
        <sz val="10"/>
        <color indexed="8"/>
        <rFont val="Helvetica Neue"/>
      </rPr>
      <t>info</t>
    </r>
  </si>
  <si>
    <t>info</t>
  </si>
  <si>
    <r>
      <rPr>
        <sz val="10"/>
        <color indexed="8"/>
        <rFont val="Helvetica Neue"/>
      </rPr>
      <t>:</t>
    </r>
    <r>
      <rPr>
        <sz val="10"/>
        <color indexed="16"/>
        <rFont val="Helvetica Neue"/>
      </rPr>
      <t>def</t>
    </r>
    <r>
      <rPr>
        <sz val="10"/>
        <color indexed="8"/>
        <rFont val="Helvetica Neue"/>
      </rPr>
      <t>:</t>
    </r>
    <r>
      <rPr>
        <b val="1"/>
        <sz val="10"/>
        <color indexed="8"/>
        <rFont val="Helvetica Neue"/>
      </rPr>
      <t>info</t>
    </r>
  </si>
  <si>
    <t>kInfo</t>
  </si>
  <si>
    <r>
      <rPr>
        <b val="1"/>
        <sz val="10"/>
        <color indexed="8"/>
        <rFont val="Helvetica Neue"/>
      </rPr>
      <t>info</t>
    </r>
  </si>
  <si>
    <r>
      <rPr>
        <sz val="10"/>
        <color indexed="8"/>
        <rFont val="Source Sans Pro Semibold"/>
      </rPr>
      <t>kInfo</t>
    </r>
  </si>
  <si>
    <t>information</t>
  </si>
  <si>
    <t>References</t>
  </si>
  <si>
    <t>Information references.</t>
  </si>
  <si>
    <t>This field contains a &lt;em&gt;link&lt;/em&gt; to an &lt;em&gt;internet resource&lt;/em&gt; that provides &lt;em&gt;reference&lt;/em&gt; information about the current item.</t>
  </si>
  <si>
    <r>
      <rPr>
        <b val="1"/>
        <sz val="10"/>
        <color indexed="11"/>
        <rFont val="Helvetica Neue"/>
      </rPr>
      <t>descriptors/</t>
    </r>
    <r>
      <rPr>
        <b val="1"/>
        <sz val="10"/>
        <color indexed="8"/>
        <rFont val="Helvetica Neue"/>
      </rPr>
      <t>schema</t>
    </r>
  </si>
  <si>
    <r>
      <rPr>
        <sz val="10"/>
        <color indexed="8"/>
        <rFont val="Helvetica Neue"/>
      </rPr>
      <t>:</t>
    </r>
    <r>
      <rPr>
        <sz val="10"/>
        <color indexed="16"/>
        <rFont val="Helvetica Neue"/>
      </rPr>
      <t>def</t>
    </r>
    <r>
      <rPr>
        <sz val="10"/>
        <color indexed="8"/>
        <rFont val="Helvetica Neue"/>
      </rPr>
      <t>:</t>
    </r>
    <r>
      <rPr>
        <b val="1"/>
        <sz val="10"/>
        <color indexed="8"/>
        <rFont val="Helvetica Neue"/>
      </rPr>
      <t>schema</t>
    </r>
  </si>
  <si>
    <t>kSchema</t>
  </si>
  <si>
    <r>
      <rPr>
        <sz val="10"/>
        <color indexed="8"/>
        <rFont val="Source Sans Pro Semibold"/>
      </rPr>
      <t>kSchema</t>
    </r>
  </si>
  <si>
    <t>Schema</t>
  </si>
  <si>
    <t>Reference to schema.</t>
  </si>
  <si>
    <t>This field contains a &lt;em&gt;link&lt;/em&gt; to an &lt;em&gt;internet resource&lt;/em&gt; that provides the &lt;em&gt;schema&lt;/em&gt; or &lt;em&gt;structure&lt;/em&gt; of the current item.</t>
  </si>
  <si>
    <r>
      <rPr>
        <b val="1"/>
        <sz val="10"/>
        <color indexed="11"/>
        <rFont val="Helvetica Neue"/>
      </rPr>
      <t>descriptors/</t>
    </r>
    <r>
      <rPr>
        <b val="1"/>
        <sz val="10"/>
        <color indexed="8"/>
        <rFont val="Helvetica Neue"/>
      </rPr>
      <t>latitude</t>
    </r>
  </si>
  <si>
    <t>latitude</t>
  </si>
  <si>
    <r>
      <rPr>
        <sz val="10"/>
        <color indexed="8"/>
        <rFont val="Helvetica Neue"/>
      </rPr>
      <t>:</t>
    </r>
    <r>
      <rPr>
        <sz val="10"/>
        <color indexed="16"/>
        <rFont val="Helvetica Neue"/>
      </rPr>
      <t>def</t>
    </r>
    <r>
      <rPr>
        <sz val="10"/>
        <color indexed="8"/>
        <rFont val="Helvetica Neue"/>
      </rPr>
      <t>:</t>
    </r>
    <r>
      <rPr>
        <b val="1"/>
        <sz val="10"/>
        <color indexed="8"/>
        <rFont val="Helvetica Neue"/>
      </rPr>
      <t>latitude</t>
    </r>
  </si>
  <si>
    <t>kLatitude</t>
  </si>
  <si>
    <r>
      <rPr>
        <b val="1"/>
        <sz val="10"/>
        <color indexed="8"/>
        <rFont val="Helvetica Neue"/>
      </rPr>
      <t>latitude</t>
    </r>
  </si>
  <si>
    <r>
      <rPr>
        <sz val="10"/>
        <color indexed="8"/>
        <rFont val="Source Sans Pro Semibold"/>
      </rPr>
      <t>kLatitude</t>
    </r>
  </si>
  <si>
    <t>Latitude</t>
  </si>
  <si>
    <t>Latitude in decimal degrees.</t>
  </si>
  <si>
    <r>
      <rPr>
        <b val="1"/>
        <sz val="10"/>
        <color indexed="11"/>
        <rFont val="Helvetica Neue"/>
      </rPr>
      <t>descriptors/</t>
    </r>
    <r>
      <rPr>
        <b val="1"/>
        <sz val="10"/>
        <color indexed="8"/>
        <rFont val="Helvetica Neue"/>
      </rPr>
      <t>longitude</t>
    </r>
  </si>
  <si>
    <t>longitude</t>
  </si>
  <si>
    <r>
      <rPr>
        <sz val="10"/>
        <color indexed="8"/>
        <rFont val="Helvetica Neue"/>
      </rPr>
      <t>:</t>
    </r>
    <r>
      <rPr>
        <sz val="10"/>
        <color indexed="16"/>
        <rFont val="Helvetica Neue"/>
      </rPr>
      <t>def</t>
    </r>
    <r>
      <rPr>
        <sz val="10"/>
        <color indexed="8"/>
        <rFont val="Helvetica Neue"/>
      </rPr>
      <t>:</t>
    </r>
    <r>
      <rPr>
        <b val="1"/>
        <sz val="10"/>
        <color indexed="8"/>
        <rFont val="Helvetica Neue"/>
      </rPr>
      <t>longitude</t>
    </r>
  </si>
  <si>
    <t>kLongitude</t>
  </si>
  <si>
    <r>
      <rPr>
        <b val="1"/>
        <sz val="10"/>
        <color indexed="8"/>
        <rFont val="Helvetica Neue"/>
      </rPr>
      <t>longitude</t>
    </r>
  </si>
  <si>
    <r>
      <rPr>
        <sz val="10"/>
        <color indexed="8"/>
        <rFont val="Source Sans Pro Semibold"/>
      </rPr>
      <t>kLongitude</t>
    </r>
  </si>
  <si>
    <t>Longitude</t>
  </si>
  <si>
    <t>Longitude in decimal degrees.</t>
  </si>
  <si>
    <r>
      <rPr>
        <b val="1"/>
        <sz val="10"/>
        <color indexed="11"/>
        <rFont val="Helvetica Neue"/>
      </rPr>
      <t>descriptors/</t>
    </r>
    <r>
      <rPr>
        <b val="1"/>
        <sz val="10"/>
        <color indexed="8"/>
        <rFont val="Helvetica Neue"/>
      </rPr>
      <t>shape</t>
    </r>
  </si>
  <si>
    <r>
      <rPr>
        <sz val="10"/>
        <color indexed="8"/>
        <rFont val="Helvetica Neue"/>
      </rPr>
      <t>:</t>
    </r>
    <r>
      <rPr>
        <sz val="10"/>
        <color indexed="16"/>
        <rFont val="Helvetica Neue"/>
      </rPr>
      <t>def</t>
    </r>
    <r>
      <rPr>
        <sz val="10"/>
        <color indexed="8"/>
        <rFont val="Helvetica Neue"/>
      </rPr>
      <t>:</t>
    </r>
    <r>
      <rPr>
        <b val="1"/>
        <sz val="10"/>
        <color indexed="8"/>
        <rFont val="Helvetica Neue"/>
      </rPr>
      <t>shape</t>
    </r>
  </si>
  <si>
    <t>kShape</t>
  </si>
  <si>
    <r>
      <rPr>
        <b val="1"/>
        <sz val="10"/>
        <color indexed="8"/>
        <rFont val="Helvetica Neue"/>
      </rPr>
      <t>shape</t>
    </r>
  </si>
  <si>
    <r>
      <rPr>
        <sz val="10"/>
        <color indexed="8"/>
        <rFont val="Source Sans Pro Semibold"/>
      </rPr>
      <t>kShape</t>
    </r>
  </si>
  <si>
    <t>Shape or coordinates of the item.</t>
  </si>
  <si>
    <r>
      <rPr>
        <sz val="10"/>
        <color indexed="8"/>
        <rFont val="Helvetica Neue"/>
      </rPr>
      <t>This field holds a &lt;em&gt;&lt;a href='</t>
    </r>
    <r>
      <rPr>
        <u val="single"/>
        <sz val="10"/>
        <color indexed="8"/>
        <rFont val="Helvetica Neue"/>
      </rPr>
      <t>http://geojson.org/</t>
    </r>
    <r>
      <rPr>
        <sz val="10"/>
        <color indexed="8"/>
        <rFont val="Helvetica Neue"/>
      </rPr>
      <t>'&gt;GeoJSON&lt;/a&gt;&lt;/em&gt; structure that provides information about the &lt;em&gt;geometry&lt;/em&gt; and &lt;em&gt;geographic position&lt;/em&gt; of the current item.</t>
    </r>
  </si>
  <si>
    <r>
      <rPr>
        <b val="1"/>
        <sz val="10"/>
        <color indexed="11"/>
        <rFont val="Helvetica Neue"/>
      </rPr>
      <t>descriptors/</t>
    </r>
    <r>
      <rPr>
        <b val="1"/>
        <sz val="10"/>
        <color indexed="8"/>
        <rFont val="Helvetica Neue"/>
      </rPr>
      <t>branches</t>
    </r>
  </si>
  <si>
    <t>branches</t>
  </si>
  <si>
    <r>
      <rPr>
        <b val="1"/>
        <sz val="10"/>
        <color indexed="14"/>
        <rFont val="Helvetica Neue"/>
      </rPr>
      <t>terms</t>
    </r>
    <r>
      <rPr>
        <b val="1"/>
        <sz val="10"/>
        <color indexed="14"/>
        <rFont val="Helvetica Neue"/>
      </rPr>
      <t>/</t>
    </r>
    <r>
      <rPr>
        <sz val="10"/>
        <color indexed="8"/>
        <rFont val="Helvetica Neue"/>
      </rPr>
      <t>:</t>
    </r>
    <r>
      <rPr>
        <sz val="10"/>
        <color indexed="16"/>
        <rFont val="Helvetica Neue"/>
      </rPr>
      <t>edge</t>
    </r>
  </si>
  <si>
    <r>
      <rPr>
        <sz val="10"/>
        <color indexed="8"/>
        <rFont val="Helvetica Neue"/>
      </rPr>
      <t>:</t>
    </r>
    <r>
      <rPr>
        <sz val="10"/>
        <color indexed="16"/>
        <rFont val="Helvetica Neue"/>
      </rPr>
      <t>edge</t>
    </r>
    <r>
      <rPr>
        <sz val="10"/>
        <color indexed="8"/>
        <rFont val="Helvetica Neue"/>
      </rPr>
      <t>:</t>
    </r>
    <r>
      <rPr>
        <b val="1"/>
        <sz val="10"/>
        <color indexed="8"/>
        <rFont val="Helvetica Neue"/>
      </rPr>
      <t>branches</t>
    </r>
  </si>
  <si>
    <t>kBranches</t>
  </si>
  <si>
    <r>
      <rPr>
        <b val="1"/>
        <sz val="10"/>
        <color indexed="8"/>
        <rFont val="Helvetica Neue"/>
      </rPr>
      <t>branches</t>
    </r>
  </si>
  <si>
    <r>
      <rPr>
        <sz val="10"/>
        <color indexed="8"/>
        <rFont val="Source Sans Pro Semibold"/>
      </rPr>
      <t>kBranches</t>
    </r>
  </si>
  <si>
    <t>graph</t>
  </si>
  <si>
    <t>Relationship branches</t>
  </si>
  <si>
    <t>List of branches passing through the current edge.</t>
  </si>
  <si>
    <t>This field contains the &lt;strong&gt;set&lt;/strong&gt; of &lt;strong&gt;branches&lt;/strong&gt; &lt;strong&gt;passing through&lt;/strong&gt; the current &lt;strong&gt;edge&lt;/strong&gt;. It is a &lt;em&gt;set&lt;/em&gt; of the &lt;em&gt;root nodes&lt;/em&gt; for all &lt;em&gt;structures traversing the edge&lt;/em&gt;.</t>
  </si>
  <si>
    <r>
      <rPr>
        <b val="1"/>
        <sz val="10"/>
        <color indexed="11"/>
        <rFont val="Helvetica Neue"/>
      </rPr>
      <t>descriptors/</t>
    </r>
    <r>
      <rPr>
        <b val="1"/>
        <sz val="10"/>
        <color indexed="8"/>
        <rFont val="Helvetica Neue"/>
      </rPr>
      <t>modifiers</t>
    </r>
  </si>
  <si>
    <t>modifiers</t>
  </si>
  <si>
    <r>
      <rPr>
        <sz val="10"/>
        <color indexed="8"/>
        <rFont val="Helvetica Neue"/>
      </rPr>
      <t>:</t>
    </r>
    <r>
      <rPr>
        <sz val="10"/>
        <color indexed="16"/>
        <rFont val="Helvetica Neue"/>
      </rPr>
      <t>edge</t>
    </r>
    <r>
      <rPr>
        <sz val="10"/>
        <color indexed="8"/>
        <rFont val="Helvetica Neue"/>
      </rPr>
      <t>:</t>
    </r>
    <r>
      <rPr>
        <b val="1"/>
        <sz val="10"/>
        <color indexed="8"/>
        <rFont val="Helvetica Neue"/>
      </rPr>
      <t>modifiers</t>
    </r>
  </si>
  <si>
    <t>kModifiers</t>
  </si>
  <si>
    <r>
      <rPr>
        <b val="1"/>
        <sz val="10"/>
        <color indexed="8"/>
        <rFont val="Helvetica Neue"/>
      </rPr>
      <t>modifiers</t>
    </r>
  </si>
  <si>
    <r>
      <rPr>
        <sz val="10"/>
        <color indexed="8"/>
        <rFont val="Source Sans Pro Semibold"/>
      </rPr>
      <t>kModifiers</t>
    </r>
  </si>
  <si>
    <t>Relationship branch</t>
  </si>
  <si>
    <t>Relationship edge branch identifier.</t>
  </si>
  <si>
    <t>This field is a &lt;em&gt;structure&lt;/em&gt; in which the &lt;em&gt;key&lt;/em&gt; is the &lt;em&gt;edge branch identifier&lt;/em&gt;, &lt;code&gt;_id&lt;/code&gt;, and the &lt;em&gt;value&lt;/em&gt; is a &lt;em&gt;structure&lt;/em&gt; containing the &lt;em&gt;modifier fields&lt;/em&gt; that &lt;em&gt;apply to the specific branch.&lt;/em&gt;</t>
  </si>
  <si>
    <r>
      <rPr>
        <b val="1"/>
        <sz val="10"/>
        <color indexed="11"/>
        <rFont val="Helvetica Neue"/>
      </rPr>
      <t>descriptors/</t>
    </r>
    <r>
      <rPr>
        <b val="1"/>
        <sz val="10"/>
        <color indexed="8"/>
        <rFont val="Helvetica Neue"/>
      </rPr>
      <t>cdate</t>
    </r>
  </si>
  <si>
    <t>cdate</t>
  </si>
  <si>
    <r>
      <rPr>
        <b val="1"/>
        <sz val="10"/>
        <color indexed="14"/>
        <rFont val="Helvetica Neue"/>
      </rPr>
      <t>terms</t>
    </r>
    <r>
      <rPr>
        <b val="1"/>
        <sz val="10"/>
        <color indexed="14"/>
        <rFont val="Helvetica Neue"/>
      </rPr>
      <t>/</t>
    </r>
    <r>
      <rPr>
        <sz val="10"/>
        <color indexed="8"/>
        <rFont val="Helvetica Neue"/>
      </rPr>
      <t>:</t>
    </r>
    <r>
      <rPr>
        <sz val="10"/>
        <color indexed="16"/>
        <rFont val="Helvetica Neue"/>
      </rPr>
      <t>stat</t>
    </r>
  </si>
  <si>
    <r>
      <rPr>
        <sz val="10"/>
        <color indexed="8"/>
        <rFont val="Helvetica Neue"/>
      </rPr>
      <t>:</t>
    </r>
    <r>
      <rPr>
        <sz val="10"/>
        <color indexed="16"/>
        <rFont val="Helvetica Neue"/>
      </rPr>
      <t>stat</t>
    </r>
    <r>
      <rPr>
        <sz val="10"/>
        <color indexed="8"/>
        <rFont val="Helvetica Neue"/>
      </rPr>
      <t>:</t>
    </r>
    <r>
      <rPr>
        <b val="1"/>
        <sz val="10"/>
        <color indexed="8"/>
        <rFont val="Helvetica Neue"/>
      </rPr>
      <t>cdate</t>
    </r>
  </si>
  <si>
    <t>kCDate</t>
  </si>
  <si>
    <r>
      <rPr>
        <b val="1"/>
        <sz val="10"/>
        <color indexed="8"/>
        <rFont val="Helvetica Neue"/>
      </rPr>
      <t>cdate</t>
    </r>
  </si>
  <si>
    <r>
      <rPr>
        <sz val="10"/>
        <color indexed="8"/>
        <rFont val="Source Sans Pro Semibold"/>
      </rPr>
      <t>kCDate</t>
    </r>
  </si>
  <si>
    <t>creation</t>
  </si>
  <si>
    <t>Creation date</t>
  </si>
  <si>
    <t>Date created.</t>
  </si>
  <si>
    <r>
      <rPr>
        <b val="1"/>
        <sz val="10"/>
        <color indexed="11"/>
        <rFont val="Helvetica Neue"/>
      </rPr>
      <t>descriptors/</t>
    </r>
    <r>
      <rPr>
        <b val="1"/>
        <sz val="10"/>
        <color indexed="8"/>
        <rFont val="Helvetica Neue"/>
      </rPr>
      <t>cstamp</t>
    </r>
  </si>
  <si>
    <t>cstamp</t>
  </si>
  <si>
    <r>
      <rPr>
        <sz val="10"/>
        <color indexed="8"/>
        <rFont val="Helvetica Neue"/>
      </rPr>
      <t>:</t>
    </r>
    <r>
      <rPr>
        <sz val="10"/>
        <color indexed="16"/>
        <rFont val="Helvetica Neue"/>
      </rPr>
      <t>stat</t>
    </r>
    <r>
      <rPr>
        <sz val="10"/>
        <color indexed="8"/>
        <rFont val="Helvetica Neue"/>
      </rPr>
      <t>:</t>
    </r>
    <r>
      <rPr>
        <b val="1"/>
        <sz val="10"/>
        <color indexed="8"/>
        <rFont val="Helvetica Neue"/>
      </rPr>
      <t>cstamp</t>
    </r>
  </si>
  <si>
    <t>kCStamp</t>
  </si>
  <si>
    <r>
      <rPr>
        <b val="1"/>
        <sz val="10"/>
        <color indexed="8"/>
        <rFont val="Helvetica Neue"/>
      </rPr>
      <t>cstamp</t>
    </r>
  </si>
  <si>
    <r>
      <rPr>
        <sz val="10"/>
        <color indexed="8"/>
        <rFont val="Source Sans Pro Semibold"/>
      </rPr>
      <t>kCStamp</t>
    </r>
  </si>
  <si>
    <t>Creation time</t>
  </si>
  <si>
    <t>Date and time of creation.</t>
  </si>
  <si>
    <r>
      <rPr>
        <b val="1"/>
        <sz val="10"/>
        <color indexed="11"/>
        <rFont val="Helvetica Neue"/>
      </rPr>
      <t>descriptors/</t>
    </r>
    <r>
      <rPr>
        <b val="1"/>
        <sz val="10"/>
        <color indexed="8"/>
        <rFont val="Helvetica Neue"/>
      </rPr>
      <t>mdate</t>
    </r>
  </si>
  <si>
    <t>mdate</t>
  </si>
  <si>
    <r>
      <rPr>
        <sz val="10"/>
        <color indexed="8"/>
        <rFont val="Helvetica Neue"/>
      </rPr>
      <t>:</t>
    </r>
    <r>
      <rPr>
        <sz val="10"/>
        <color indexed="16"/>
        <rFont val="Helvetica Neue"/>
      </rPr>
      <t>stat</t>
    </r>
    <r>
      <rPr>
        <sz val="10"/>
        <color indexed="8"/>
        <rFont val="Helvetica Neue"/>
      </rPr>
      <t>:</t>
    </r>
    <r>
      <rPr>
        <b val="1"/>
        <sz val="10"/>
        <color indexed="8"/>
        <rFont val="Helvetica Neue"/>
      </rPr>
      <t>mdate</t>
    </r>
  </si>
  <si>
    <t>kMDate</t>
  </si>
  <si>
    <r>
      <rPr>
        <b val="1"/>
        <sz val="10"/>
        <color indexed="8"/>
        <rFont val="Helvetica Neue"/>
      </rPr>
      <t>mdate</t>
    </r>
  </si>
  <si>
    <r>
      <rPr>
        <sz val="10"/>
        <color indexed="8"/>
        <rFont val="Source Sans Pro Semibold"/>
      </rPr>
      <t>kMDate</t>
    </r>
  </si>
  <si>
    <t>modification</t>
  </si>
  <si>
    <t>Modification date</t>
  </si>
  <si>
    <t>Last modification date.</t>
  </si>
  <si>
    <r>
      <rPr>
        <b val="1"/>
        <sz val="10"/>
        <color indexed="11"/>
        <rFont val="Helvetica Neue"/>
      </rPr>
      <t>descriptors/</t>
    </r>
    <r>
      <rPr>
        <b val="1"/>
        <sz val="10"/>
        <color indexed="8"/>
        <rFont val="Helvetica Neue"/>
      </rPr>
      <t>mstamp</t>
    </r>
  </si>
  <si>
    <t>mstamp</t>
  </si>
  <si>
    <r>
      <rPr>
        <sz val="10"/>
        <color indexed="8"/>
        <rFont val="Helvetica Neue"/>
      </rPr>
      <t>:</t>
    </r>
    <r>
      <rPr>
        <sz val="10"/>
        <color indexed="16"/>
        <rFont val="Helvetica Neue"/>
      </rPr>
      <t>stat</t>
    </r>
    <r>
      <rPr>
        <sz val="10"/>
        <color indexed="8"/>
        <rFont val="Helvetica Neue"/>
      </rPr>
      <t>:</t>
    </r>
    <r>
      <rPr>
        <b val="1"/>
        <sz val="10"/>
        <color indexed="8"/>
        <rFont val="Helvetica Neue"/>
      </rPr>
      <t>mstamp</t>
    </r>
  </si>
  <si>
    <t>kMStamp</t>
  </si>
  <si>
    <r>
      <rPr>
        <b val="1"/>
        <sz val="10"/>
        <color indexed="8"/>
        <rFont val="Helvetica Neue"/>
      </rPr>
      <t>mstamp</t>
    </r>
  </si>
  <si>
    <r>
      <rPr>
        <sz val="10"/>
        <color indexed="8"/>
        <rFont val="Source Sans Pro Semibold"/>
      </rPr>
      <t>kMStamp</t>
    </r>
  </si>
  <si>
    <t>Modification time</t>
  </si>
  <si>
    <t>Last modification date and time.</t>
  </si>
  <si>
    <r>
      <rPr>
        <b val="1"/>
        <sz val="10"/>
        <color indexed="11"/>
        <rFont val="Helvetica Neue"/>
      </rPr>
      <t>descriptors/</t>
    </r>
    <r>
      <rPr>
        <b val="1"/>
        <sz val="10"/>
        <color indexed="8"/>
        <rFont val="Helvetica Neue"/>
      </rPr>
      <t>edate</t>
    </r>
  </si>
  <si>
    <t>edate</t>
  </si>
  <si>
    <r>
      <rPr>
        <sz val="10"/>
        <color indexed="8"/>
        <rFont val="Helvetica Neue"/>
      </rPr>
      <t>:</t>
    </r>
    <r>
      <rPr>
        <sz val="10"/>
        <color indexed="16"/>
        <rFont val="Helvetica Neue"/>
      </rPr>
      <t>stat</t>
    </r>
    <r>
      <rPr>
        <sz val="10"/>
        <color indexed="8"/>
        <rFont val="Helvetica Neue"/>
      </rPr>
      <t>:</t>
    </r>
    <r>
      <rPr>
        <b val="1"/>
        <sz val="10"/>
        <color indexed="8"/>
        <rFont val="Helvetica Neue"/>
      </rPr>
      <t>edate</t>
    </r>
  </si>
  <si>
    <t>kEDate</t>
  </si>
  <si>
    <r>
      <rPr>
        <b val="1"/>
        <sz val="10"/>
        <color indexed="8"/>
        <rFont val="Helvetica Neue"/>
      </rPr>
      <t>edate</t>
    </r>
  </si>
  <si>
    <r>
      <rPr>
        <sz val="10"/>
        <color indexed="8"/>
        <rFont val="Source Sans Pro Semibold"/>
      </rPr>
      <t>kEDate</t>
    </r>
  </si>
  <si>
    <t>enabled</t>
  </si>
  <si>
    <t>Validation date</t>
  </si>
  <si>
    <t>Date in which the item was validated.</t>
  </si>
  <si>
    <r>
      <rPr>
        <b val="1"/>
        <sz val="10"/>
        <color indexed="11"/>
        <rFont val="Helvetica Neue"/>
      </rPr>
      <t>descriptors/</t>
    </r>
    <r>
      <rPr>
        <b val="1"/>
        <sz val="10"/>
        <color indexed="8"/>
        <rFont val="Helvetica Neue"/>
      </rPr>
      <t>tdate</t>
    </r>
  </si>
  <si>
    <t>tdate</t>
  </si>
  <si>
    <r>
      <rPr>
        <sz val="10"/>
        <color indexed="8"/>
        <rFont val="Helvetica Neue"/>
      </rPr>
      <t>:</t>
    </r>
    <r>
      <rPr>
        <sz val="10"/>
        <color indexed="16"/>
        <rFont val="Helvetica Neue"/>
      </rPr>
      <t>stat</t>
    </r>
    <r>
      <rPr>
        <sz val="10"/>
        <color indexed="8"/>
        <rFont val="Helvetica Neue"/>
      </rPr>
      <t>:</t>
    </r>
    <r>
      <rPr>
        <b val="1"/>
        <sz val="10"/>
        <color indexed="8"/>
        <rFont val="Helvetica Neue"/>
      </rPr>
      <t>tdate</t>
    </r>
  </si>
  <si>
    <t>kTDate</t>
  </si>
  <si>
    <r>
      <rPr>
        <b val="1"/>
        <sz val="10"/>
        <color indexed="8"/>
        <rFont val="Helvetica Neue"/>
      </rPr>
      <t>tdate</t>
    </r>
  </si>
  <si>
    <r>
      <rPr>
        <sz val="10"/>
        <color indexed="8"/>
        <rFont val="Source Sans Pro Semibold"/>
      </rPr>
      <t>kTDate</t>
    </r>
  </si>
  <si>
    <t>termination</t>
  </si>
  <si>
    <t>Termination date</t>
  </si>
  <si>
    <t>Date in which the item was terminated.</t>
  </si>
  <si>
    <r>
      <rPr>
        <b val="1"/>
        <sz val="10"/>
        <color indexed="11"/>
        <rFont val="Helvetica Neue"/>
      </rPr>
      <t>descriptors/</t>
    </r>
    <r>
      <rPr>
        <b val="1"/>
        <sz val="10"/>
        <color indexed="8"/>
        <rFont val="Helvetica Neue"/>
      </rPr>
      <t>doc_desc</t>
    </r>
  </si>
  <si>
    <t>doc_desc</t>
  </si>
  <si>
    <r>
      <rPr>
        <sz val="10"/>
        <color indexed="8"/>
        <rFont val="Helvetica Neue"/>
      </rPr>
      <t>:</t>
    </r>
    <r>
      <rPr>
        <sz val="10"/>
        <color indexed="16"/>
        <rFont val="Helvetica Neue"/>
      </rPr>
      <t>stat</t>
    </r>
    <r>
      <rPr>
        <sz val="10"/>
        <color indexed="8"/>
        <rFont val="Helvetica Neue"/>
      </rPr>
      <t>:</t>
    </r>
    <r>
      <rPr>
        <b val="1"/>
        <sz val="10"/>
        <color indexed="8"/>
        <rFont val="Helvetica Neue"/>
      </rPr>
      <t>doc_desc</t>
    </r>
  </si>
  <si>
    <t>kDocDesc</t>
  </si>
  <si>
    <r>
      <rPr>
        <b val="1"/>
        <sz val="10"/>
        <color indexed="8"/>
        <rFont val="Helvetica Neue"/>
      </rPr>
      <t>doc_desc</t>
    </r>
  </si>
  <si>
    <r>
      <rPr>
        <sz val="10"/>
        <color indexed="8"/>
        <rFont val="Source Sans Pro Semibold"/>
      </rPr>
      <t>kDocDesc</t>
    </r>
  </si>
  <si>
    <t>Document descriptor instances</t>
  </si>
  <si>
    <t>Descriptor instances in documents.</t>
  </si>
  <si>
    <t>&lt;p&gt;This field is managed by the system and automatically updated whenever a document is inserted and updated, it keeps track of all value descriptors in the document. It is a structure organised as follows:&lt;/p&gt;
&lt;p&gt;&lt;code&gt;{ leaf: [path, ... path], ... }&lt;/code&gt;&lt;/p&gt;
&lt;p&gt;The &lt;code&gt;leaf&lt;/code&gt; represents the attribute name of descriptors that are &lt;em&gt;not structures&lt;/em&gt;, if we imagine an object as a tree structure, the leaf represents the leaf nodes of the tree. The &lt;code&gt;path&lt;/code&gt; represents all instances of the &lt;code&gt;leaf&lt;/code&gt; in the document with the full path to the leaf expressed as the structure names separated by a &lt;code&gt;.&lt;/code&gt;For instance, in the path &lt;code&gt;a.b.c&lt;/code&gt;,  &lt;code&gt;c&lt;/code&gt; is the leaf and &lt;code&gt;a.b&lt;/code&gt; is the path to that leaf.&lt;/p&gt;
&lt;p&gt;&lt;strong&gt;&lt;em&gt;This field is only present in documents stored in user created collections.&lt;/em&gt;&lt;/strong&gt;&lt;/p&gt;</t>
  </si>
  <si>
    <r>
      <rPr>
        <b val="1"/>
        <sz val="10"/>
        <color indexed="11"/>
        <rFont val="Helvetica Neue"/>
      </rPr>
      <t>descriptors/</t>
    </r>
    <r>
      <rPr>
        <b val="1"/>
        <sz val="10"/>
        <color indexed="8"/>
        <rFont val="Helvetica Neue"/>
      </rPr>
      <t>col_desc</t>
    </r>
  </si>
  <si>
    <t>col_desc</t>
  </si>
  <si>
    <r>
      <rPr>
        <sz val="10"/>
        <color indexed="8"/>
        <rFont val="Helvetica Neue"/>
      </rPr>
      <t>:</t>
    </r>
    <r>
      <rPr>
        <sz val="10"/>
        <color indexed="16"/>
        <rFont val="Helvetica Neue"/>
      </rPr>
      <t>stat</t>
    </r>
    <r>
      <rPr>
        <sz val="10"/>
        <color indexed="8"/>
        <rFont val="Helvetica Neue"/>
      </rPr>
      <t>:</t>
    </r>
    <r>
      <rPr>
        <b val="1"/>
        <sz val="10"/>
        <color indexed="8"/>
        <rFont val="Helvetica Neue"/>
      </rPr>
      <t>col_desc</t>
    </r>
  </si>
  <si>
    <t>kColDesc</t>
  </si>
  <si>
    <r>
      <rPr>
        <b val="1"/>
        <sz val="10"/>
        <color indexed="8"/>
        <rFont val="Helvetica Neue"/>
      </rPr>
      <t>col_desc</t>
    </r>
  </si>
  <si>
    <r>
      <rPr>
        <sz val="10"/>
        <color indexed="8"/>
        <rFont val="Source Sans Pro Semibold"/>
      </rPr>
      <t>kColDesc</t>
    </r>
  </si>
  <si>
    <t>Collection descriptor instances</t>
  </si>
  <si>
    <t>Descriptor instances in collections.</t>
  </si>
  <si>
    <t>&lt;p&gt;This field is stored in terms that represent user defined collections. It is managed by the system and automatically updated whenever a document is inserted and updated. It keeps track of the distinct structures of all documents stored in the collection. It is a list of unique strings in the form &lt;code&gt;a.b.c&lt;/code&gt; in which all field instance paths are subdivided by attribute name separated by a &lt;code&gt;.&lt;/code&gt; This field is used to collect all encountered structures in the collection.&lt;/p&gt;&lt;p&gt;&lt;strong&gt;&lt;em&gt;This field is only managed in user created collections.&lt;/em&gt;&lt;/strong&gt;&lt;/p&gt;</t>
  </si>
  <si>
    <r>
      <rPr>
        <b val="1"/>
        <sz val="10"/>
        <color indexed="11"/>
        <rFont val="Helvetica Neue"/>
      </rPr>
      <t>descriptors/</t>
    </r>
    <r>
      <rPr>
        <b val="1"/>
        <sz val="10"/>
        <color indexed="8"/>
        <rFont val="Helvetica Neue"/>
      </rPr>
      <t>db_desc</t>
    </r>
  </si>
  <si>
    <t>db_desc</t>
  </si>
  <si>
    <r>
      <rPr>
        <sz val="10"/>
        <color indexed="8"/>
        <rFont val="Helvetica Neue"/>
      </rPr>
      <t>:</t>
    </r>
    <r>
      <rPr>
        <sz val="10"/>
        <color indexed="16"/>
        <rFont val="Helvetica Neue"/>
      </rPr>
      <t>stat</t>
    </r>
    <r>
      <rPr>
        <sz val="10"/>
        <color indexed="8"/>
        <rFont val="Helvetica Neue"/>
      </rPr>
      <t>:</t>
    </r>
    <r>
      <rPr>
        <b val="1"/>
        <sz val="10"/>
        <color indexed="8"/>
        <rFont val="Helvetica Neue"/>
      </rPr>
      <t>db_desc</t>
    </r>
  </si>
  <si>
    <t>kDbDesc</t>
  </si>
  <si>
    <r>
      <rPr>
        <b val="1"/>
        <sz val="10"/>
        <color indexed="8"/>
        <rFont val="Helvetica Neue"/>
      </rPr>
      <t>db_desc</t>
    </r>
  </si>
  <si>
    <r>
      <rPr>
        <sz val="10"/>
        <color indexed="8"/>
        <rFont val="Source Sans Pro Semibold"/>
      </rPr>
      <t>kDbDesc</t>
    </r>
  </si>
  <si>
    <t>Global descriptor instances</t>
  </si>
  <si>
    <t>Descriptor instances in the database.</t>
  </si>
  <si>
    <t>&lt;p&gt;This field is stored in user defined descriptors, it is managed by the system and automatically updated whenever a document is inserted and updated. It keeps track of all instances of the descriptor in the database and is structured as follows:&lt;/p&gt;
&lt;p&gt;&lt;code&gt;{count: N, tree: {path: N}}&lt;/code&gt;&lt;/p&gt;
&lt;p&gt;The &lt;code&gt;count&lt;/code&gt; represents the total number of the descriptor instances.&lt;/p&gt;
&lt;p&gt;The &lt;code&gt;tree&lt;/code&gt; contains all distinct &lt;code&gt;path&lt;/code&gt; instances.&lt;/p&gt;
&lt;p&gt;The &lt;code&gt;path&lt;/code&gt; represents all instances of the descriptor in any document with the full path to the descriptor expressed as the structure names separated by a "&lt;code&gt;.&lt;/code&gt;". For instance, in the path &lt;code&gt;a.b.c&lt;/code&gt;,  "&lt;code&gt;c&lt;/code&gt;" is the leaf and "&lt;code&gt;a.b&lt;/code&gt;" is the path to that leaf. This value is used as the attribute name and the attribute value represents the count of descriptor instances using that particular path; the sum of all counts will be equal to the &lt;code&gt;count&lt;/code&gt; value.&lt;/p&gt;
&lt;p&gt;&lt;strong&gt;&lt;em&gt;This field is only present in documents stored in user created collections.&lt;/em&gt;&lt;/strong&gt;&lt;/p&gt;</t>
  </si>
  <si>
    <r>
      <rPr>
        <b val="1"/>
        <sz val="10"/>
        <color indexed="11"/>
        <rFont val="Helvetica Neue"/>
      </rPr>
      <t>descriptors/</t>
    </r>
    <r>
      <rPr>
        <b val="1"/>
        <sz val="10"/>
        <color indexed="8"/>
        <rFont val="Helvetica Neue"/>
      </rPr>
      <t>STD_region</t>
    </r>
  </si>
  <si>
    <r>
      <rPr>
        <b val="1"/>
        <sz val="10"/>
        <color indexed="8"/>
        <rFont val="Helvetica Neue"/>
      </rPr>
      <t>STD_region</t>
    </r>
  </si>
  <si>
    <r>
      <rPr>
        <b val="1"/>
        <sz val="10"/>
        <color indexed="16"/>
        <rFont val="Helvetica Neue"/>
      </rPr>
      <t>STD</t>
    </r>
    <r>
      <rPr>
        <b val="1"/>
        <sz val="10"/>
        <color indexed="16"/>
        <rFont val="Helvetica Neue"/>
      </rPr>
      <t>:</t>
    </r>
    <r>
      <rPr>
        <b val="1"/>
        <sz val="10"/>
        <color indexed="8"/>
        <rFont val="Helvetica Neue"/>
      </rPr>
      <t>region</t>
    </r>
  </si>
  <si>
    <r>
      <rPr>
        <sz val="10"/>
        <color indexed="8"/>
        <rFont val="Source Sans Pro Semibold"/>
      </rPr>
      <t>kStd_Region</t>
    </r>
  </si>
  <si>
    <r>
      <rPr>
        <b val="1"/>
        <sz val="10"/>
        <color indexed="11"/>
        <rFont val="Helvetica Neue"/>
      </rPr>
      <t>descriptors/</t>
    </r>
    <r>
      <rPr>
        <b val="1"/>
        <sz val="10"/>
        <color indexed="8"/>
        <rFont val="Helvetica Neue"/>
      </rPr>
      <t>STD_country</t>
    </r>
  </si>
  <si>
    <r>
      <rPr>
        <b val="1"/>
        <sz val="10"/>
        <color indexed="8"/>
        <rFont val="Helvetica Neue"/>
      </rPr>
      <t>STD_country</t>
    </r>
  </si>
  <si>
    <r>
      <rPr>
        <b val="1"/>
        <sz val="10"/>
        <color indexed="16"/>
        <rFont val="Helvetica Neue"/>
      </rPr>
      <t>STD</t>
    </r>
    <r>
      <rPr>
        <b val="1"/>
        <sz val="10"/>
        <color indexed="16"/>
        <rFont val="Helvetica Neue"/>
      </rPr>
      <t>:</t>
    </r>
    <r>
      <rPr>
        <b val="1"/>
        <sz val="10"/>
        <color indexed="8"/>
        <rFont val="Helvetica Neue"/>
      </rPr>
      <t>country</t>
    </r>
  </si>
  <si>
    <r>
      <rPr>
        <sz val="10"/>
        <color indexed="8"/>
        <rFont val="Source Sans Pro Semibold"/>
      </rPr>
      <t>kStd_Country</t>
    </r>
  </si>
  <si>
    <r>
      <rPr>
        <b val="1"/>
        <sz val="10"/>
        <color indexed="11"/>
        <rFont val="Helvetica Neue"/>
      </rPr>
      <t>descriptors/</t>
    </r>
    <r>
      <rPr>
        <b val="1"/>
        <sz val="10"/>
        <color indexed="8"/>
        <rFont val="Helvetica Neue"/>
      </rPr>
      <t>STD_language</t>
    </r>
  </si>
  <si>
    <r>
      <rPr>
        <b val="1"/>
        <sz val="10"/>
        <color indexed="8"/>
        <rFont val="Helvetica Neue"/>
      </rPr>
      <t>STD_language</t>
    </r>
  </si>
  <si>
    <r>
      <rPr>
        <b val="1"/>
        <sz val="10"/>
        <color indexed="16"/>
        <rFont val="Helvetica Neue"/>
      </rPr>
      <t>STD</t>
    </r>
    <r>
      <rPr>
        <b val="1"/>
        <sz val="10"/>
        <color indexed="16"/>
        <rFont val="Helvetica Neue"/>
      </rPr>
      <t>:</t>
    </r>
    <r>
      <rPr>
        <b val="1"/>
        <sz val="10"/>
        <color indexed="8"/>
        <rFont val="Helvetica Neue"/>
      </rPr>
      <t>language</t>
    </r>
  </si>
  <si>
    <r>
      <rPr>
        <sz val="10"/>
        <color indexed="8"/>
        <rFont val="Source Sans Pro Semibold"/>
      </rPr>
      <t>kStd_Language</t>
    </r>
  </si>
  <si>
    <r>
      <rPr>
        <b val="1"/>
        <sz val="10"/>
        <color indexed="11"/>
        <rFont val="Helvetica Neue"/>
      </rPr>
      <t>descriptors/</t>
    </r>
    <r>
      <rPr>
        <b val="1"/>
        <sz val="10"/>
        <color indexed="8"/>
        <rFont val="Helvetica Neue"/>
      </rPr>
      <t>STD_languages</t>
    </r>
  </si>
  <si>
    <r>
      <rPr>
        <b val="1"/>
        <sz val="10"/>
        <color indexed="8"/>
        <rFont val="Helvetica Neue"/>
      </rPr>
      <t>STD_languages</t>
    </r>
  </si>
  <si>
    <t>languages</t>
  </si>
  <si>
    <r>
      <rPr>
        <b val="1"/>
        <sz val="10"/>
        <color indexed="16"/>
        <rFont val="Helvetica Neue"/>
      </rPr>
      <t>STD</t>
    </r>
    <r>
      <rPr>
        <b val="1"/>
        <sz val="10"/>
        <color indexed="16"/>
        <rFont val="Helvetica Neue"/>
      </rPr>
      <t>:</t>
    </r>
    <r>
      <rPr>
        <b val="1"/>
        <sz val="10"/>
        <color indexed="8"/>
        <rFont val="Helvetica Neue"/>
      </rPr>
      <t>languages</t>
    </r>
  </si>
  <si>
    <r>
      <rPr>
        <sz val="10"/>
        <color indexed="8"/>
        <rFont val="Source Sans Pro Semibold"/>
      </rPr>
      <t>kStd_Languages</t>
    </r>
  </si>
  <si>
    <t>Languages</t>
  </si>
  <si>
    <r>
      <rPr>
        <b val="1"/>
        <sz val="10"/>
        <color indexed="11"/>
        <rFont val="Helvetica Neue"/>
      </rPr>
      <t>descriptors/</t>
    </r>
    <r>
      <rPr>
        <b val="1"/>
        <sz val="10"/>
        <color indexed="8"/>
        <rFont val="Helvetica Neue"/>
      </rPr>
      <t>STD_currency</t>
    </r>
  </si>
  <si>
    <r>
      <rPr>
        <b val="1"/>
        <sz val="10"/>
        <color indexed="8"/>
        <rFont val="Helvetica Neue"/>
      </rPr>
      <t>STD_currency</t>
    </r>
  </si>
  <si>
    <r>
      <rPr>
        <b val="1"/>
        <sz val="10"/>
        <color indexed="16"/>
        <rFont val="Helvetica Neue"/>
      </rPr>
      <t>STD</t>
    </r>
    <r>
      <rPr>
        <b val="1"/>
        <sz val="10"/>
        <color indexed="16"/>
        <rFont val="Helvetica Neue"/>
      </rPr>
      <t>:</t>
    </r>
    <r>
      <rPr>
        <b val="1"/>
        <sz val="10"/>
        <color indexed="8"/>
        <rFont val="Helvetica Neue"/>
      </rPr>
      <t>currency</t>
    </r>
  </si>
  <si>
    <r>
      <rPr>
        <sz val="10"/>
        <color indexed="8"/>
        <rFont val="Source Sans Pro Semibold"/>
      </rPr>
      <t>kStd_Currency</t>
    </r>
  </si>
  <si>
    <t>Currency</t>
  </si>
  <si>
    <r>
      <rPr>
        <b val="1"/>
        <sz val="10"/>
        <color indexed="11"/>
        <rFont val="Helvetica Neue"/>
      </rPr>
      <t>descriptors/</t>
    </r>
    <r>
      <rPr>
        <b val="1"/>
        <sz val="10"/>
        <color indexed="8"/>
        <rFont val="Helvetica Neue"/>
      </rPr>
      <t>STD_currencies</t>
    </r>
  </si>
  <si>
    <r>
      <rPr>
        <b val="1"/>
        <sz val="10"/>
        <color indexed="8"/>
        <rFont val="Helvetica Neue"/>
      </rPr>
      <t>STD_currencies</t>
    </r>
  </si>
  <si>
    <t>currencies</t>
  </si>
  <si>
    <r>
      <rPr>
        <b val="1"/>
        <sz val="10"/>
        <color indexed="16"/>
        <rFont val="Helvetica Neue"/>
      </rPr>
      <t>STD</t>
    </r>
    <r>
      <rPr>
        <b val="1"/>
        <sz val="10"/>
        <color indexed="16"/>
        <rFont val="Helvetica Neue"/>
      </rPr>
      <t>:</t>
    </r>
    <r>
      <rPr>
        <b val="1"/>
        <sz val="10"/>
        <color indexed="8"/>
        <rFont val="Helvetica Neue"/>
      </rPr>
      <t>currencies</t>
    </r>
  </si>
  <si>
    <r>
      <rPr>
        <sz val="10"/>
        <color indexed="8"/>
        <rFont val="Source Sans Pro Semibold"/>
      </rPr>
      <t>kStd_Currencies</t>
    </r>
  </si>
  <si>
    <t>Currencies</t>
  </si>
  <si>
    <r>
      <rPr>
        <b val="1"/>
        <sz val="10"/>
        <color indexed="11"/>
        <rFont val="Helvetica Neue"/>
      </rPr>
      <t>descriptors/</t>
    </r>
    <r>
      <rPr>
        <b val="1"/>
        <sz val="10"/>
        <color indexed="8"/>
        <rFont val="Helvetica Neue"/>
      </rPr>
      <t>STD_sex</t>
    </r>
  </si>
  <si>
    <r>
      <rPr>
        <b val="1"/>
        <sz val="10"/>
        <color indexed="8"/>
        <rFont val="Helvetica Neue"/>
      </rPr>
      <t>STD_sex</t>
    </r>
  </si>
  <si>
    <r>
      <rPr>
        <sz val="10"/>
        <color indexed="8"/>
        <rFont val="Source Sans Pro Semibold"/>
      </rPr>
      <t>kStd_Sex</t>
    </r>
  </si>
  <si>
    <r>
      <rPr>
        <b val="1"/>
        <sz val="10"/>
        <color indexed="11"/>
        <rFont val="Helvetica Neue"/>
      </rPr>
      <t>descriptors/</t>
    </r>
    <r>
      <rPr>
        <b val="1"/>
        <sz val="10"/>
        <color indexed="8"/>
        <rFont val="Helvetica Neue"/>
      </rPr>
      <t>STD_birthdate</t>
    </r>
  </si>
  <si>
    <r>
      <rPr>
        <b val="1"/>
        <sz val="10"/>
        <color indexed="8"/>
        <rFont val="Helvetica Neue"/>
      </rPr>
      <t>STD_birthdate</t>
    </r>
  </si>
  <si>
    <t>birthdate</t>
  </si>
  <si>
    <r>
      <rPr>
        <b val="1"/>
        <sz val="10"/>
        <color indexed="16"/>
        <rFont val="Helvetica Neue"/>
      </rPr>
      <t>STD</t>
    </r>
    <r>
      <rPr>
        <b val="1"/>
        <sz val="10"/>
        <color indexed="16"/>
        <rFont val="Helvetica Neue"/>
      </rPr>
      <t>:</t>
    </r>
    <r>
      <rPr>
        <b val="1"/>
        <sz val="10"/>
        <color indexed="8"/>
        <rFont val="Helvetica Neue"/>
      </rPr>
      <t>birthdate</t>
    </r>
  </si>
  <si>
    <r>
      <rPr>
        <sz val="10"/>
        <color indexed="8"/>
        <rFont val="Source Sans Pro Semibold"/>
      </rPr>
      <t>kStd_Birthdate</t>
    </r>
  </si>
  <si>
    <t>birth</t>
  </si>
  <si>
    <t>Birth date</t>
  </si>
  <si>
    <t>Date of birth.</t>
  </si>
  <si>
    <t>The date may omit the day or the month and day.</t>
  </si>
  <si>
    <r>
      <rPr>
        <b val="1"/>
        <sz val="10"/>
        <color indexed="11"/>
        <rFont val="Helvetica Neue"/>
      </rPr>
      <t>descriptors/</t>
    </r>
    <r>
      <rPr>
        <b val="1"/>
        <sz val="10"/>
        <color indexed="8"/>
        <rFont val="Helvetica Neue"/>
      </rPr>
      <t>STD_age_years</t>
    </r>
  </si>
  <si>
    <r>
      <rPr>
        <b val="1"/>
        <sz val="10"/>
        <color indexed="8"/>
        <rFont val="Helvetica Neue"/>
      </rPr>
      <t>STD_age_years</t>
    </r>
  </si>
  <si>
    <t>age-years</t>
  </si>
  <si>
    <r>
      <rPr>
        <b val="1"/>
        <sz val="10"/>
        <color indexed="16"/>
        <rFont val="Helvetica Neue"/>
      </rPr>
      <t>STD</t>
    </r>
    <r>
      <rPr>
        <b val="1"/>
        <sz val="10"/>
        <color indexed="16"/>
        <rFont val="Helvetica Neue"/>
      </rPr>
      <t>:</t>
    </r>
    <r>
      <rPr>
        <b val="1"/>
        <sz val="10"/>
        <color indexed="8"/>
        <rFont val="Helvetica Neue"/>
      </rPr>
      <t>age-years</t>
    </r>
  </si>
  <si>
    <r>
      <rPr>
        <sz val="10"/>
        <color indexed="8"/>
        <rFont val="Source Sans Pro Semibold"/>
      </rPr>
      <t>kStd_AgeYears</t>
    </r>
  </si>
  <si>
    <t>Years of age</t>
  </si>
  <si>
    <r>
      <rPr>
        <b val="1"/>
        <sz val="10"/>
        <color indexed="11"/>
        <rFont val="Helvetica Neue"/>
      </rPr>
      <t>descriptors/</t>
    </r>
    <r>
      <rPr>
        <b val="1"/>
        <sz val="10"/>
        <color indexed="8"/>
        <rFont val="Helvetica Neue"/>
      </rPr>
      <t>STD_age_months</t>
    </r>
  </si>
  <si>
    <r>
      <rPr>
        <b val="1"/>
        <sz val="10"/>
        <color indexed="8"/>
        <rFont val="Helvetica Neue"/>
      </rPr>
      <t>STD_age_months</t>
    </r>
  </si>
  <si>
    <t>age-months</t>
  </si>
  <si>
    <r>
      <rPr>
        <b val="1"/>
        <sz val="10"/>
        <color indexed="16"/>
        <rFont val="Helvetica Neue"/>
      </rPr>
      <t>STD</t>
    </r>
    <r>
      <rPr>
        <b val="1"/>
        <sz val="10"/>
        <color indexed="16"/>
        <rFont val="Helvetica Neue"/>
      </rPr>
      <t>:</t>
    </r>
    <r>
      <rPr>
        <b val="1"/>
        <sz val="10"/>
        <color indexed="8"/>
        <rFont val="Helvetica Neue"/>
      </rPr>
      <t>age-months</t>
    </r>
  </si>
  <si>
    <r>
      <rPr>
        <sz val="10"/>
        <color indexed="8"/>
        <rFont val="Source Sans Pro Semibold"/>
      </rPr>
      <t>kStd_AgeMonths</t>
    </r>
  </si>
  <si>
    <t>Months of age</t>
  </si>
  <si>
    <r>
      <rPr>
        <b val="1"/>
        <sz val="10"/>
        <color indexed="11"/>
        <rFont val="Helvetica Neue"/>
      </rPr>
      <t>descriptors/</t>
    </r>
    <r>
      <rPr>
        <b val="1"/>
        <sz val="10"/>
        <color indexed="8"/>
        <rFont val="Helvetica Neue"/>
      </rPr>
      <t>STD_age_days</t>
    </r>
  </si>
  <si>
    <r>
      <rPr>
        <b val="1"/>
        <sz val="10"/>
        <color indexed="8"/>
        <rFont val="Helvetica Neue"/>
      </rPr>
      <t>STD_age_days</t>
    </r>
  </si>
  <si>
    <t>age-days</t>
  </si>
  <si>
    <r>
      <rPr>
        <b val="1"/>
        <sz val="10"/>
        <color indexed="16"/>
        <rFont val="Helvetica Neue"/>
      </rPr>
      <t>STD</t>
    </r>
    <r>
      <rPr>
        <b val="1"/>
        <sz val="10"/>
        <color indexed="16"/>
        <rFont val="Helvetica Neue"/>
      </rPr>
      <t>:</t>
    </r>
    <r>
      <rPr>
        <b val="1"/>
        <sz val="10"/>
        <color indexed="8"/>
        <rFont val="Helvetica Neue"/>
      </rPr>
      <t>age-days</t>
    </r>
  </si>
  <si>
    <r>
      <rPr>
        <sz val="10"/>
        <color indexed="8"/>
        <rFont val="Source Sans Pro Semibold"/>
      </rPr>
      <t>kStd_AgeDays</t>
    </r>
  </si>
  <si>
    <t>Days of age</t>
  </si>
  <si>
    <r>
      <rPr>
        <b val="1"/>
        <sz val="10"/>
        <color indexed="11"/>
        <rFont val="Helvetica Neue"/>
      </rPr>
      <t>descriptors/</t>
    </r>
    <r>
      <rPr>
        <b val="1"/>
        <sz val="10"/>
        <color indexed="8"/>
        <rFont val="Helvetica Neue"/>
      </rPr>
      <t>STD_avail_data</t>
    </r>
  </si>
  <si>
    <r>
      <rPr>
        <b val="1"/>
        <sz val="10"/>
        <color indexed="8"/>
        <rFont val="Helvetica Neue"/>
      </rPr>
      <t>STD_avail_data</t>
    </r>
  </si>
  <si>
    <r>
      <rPr>
        <b val="1"/>
        <sz val="10"/>
        <color indexed="16"/>
        <rFont val="Helvetica Neue"/>
      </rPr>
      <t>STD</t>
    </r>
    <r>
      <rPr>
        <b val="1"/>
        <sz val="10"/>
        <color indexed="16"/>
        <rFont val="Helvetica Neue"/>
      </rPr>
      <t>:</t>
    </r>
    <r>
      <rPr>
        <b val="1"/>
        <sz val="10"/>
        <color indexed="8"/>
        <rFont val="Helvetica Neue"/>
      </rPr>
      <t>avail</t>
    </r>
    <r>
      <rPr>
        <b val="1"/>
        <sz val="10"/>
        <color indexed="16"/>
        <rFont val="Helvetica Neue"/>
      </rPr>
      <t>:</t>
    </r>
    <r>
      <rPr>
        <b val="1"/>
        <sz val="10"/>
        <color indexed="8"/>
        <rFont val="Helvetica Neue"/>
      </rPr>
      <t>data</t>
    </r>
  </si>
  <si>
    <r>
      <rPr>
        <sz val="10"/>
        <color indexed="8"/>
        <rFont val="Source Sans Pro Semibold"/>
      </rPr>
      <t>kStdAvail_Data</t>
    </r>
  </si>
  <si>
    <t>dataavailability</t>
  </si>
  <si>
    <t>available</t>
  </si>
  <si>
    <t>Data available</t>
  </si>
  <si>
    <t>Availability of data.</t>
  </si>
  <si>
    <r>
      <rPr>
        <b val="1"/>
        <sz val="10"/>
        <color indexed="11"/>
        <rFont val="Helvetica Neue"/>
      </rPr>
      <t>descriptors/</t>
    </r>
    <r>
      <rPr>
        <b val="1"/>
        <sz val="10"/>
        <color indexed="8"/>
        <rFont val="Helvetica Neue"/>
      </rPr>
      <t>STD_avail_meta</t>
    </r>
  </si>
  <si>
    <r>
      <rPr>
        <b val="1"/>
        <sz val="10"/>
        <color indexed="8"/>
        <rFont val="Helvetica Neue"/>
      </rPr>
      <t>STD_avail_meta</t>
    </r>
  </si>
  <si>
    <r>
      <rPr>
        <b val="1"/>
        <sz val="10"/>
        <color indexed="16"/>
        <rFont val="Helvetica Neue"/>
      </rPr>
      <t>STD</t>
    </r>
    <r>
      <rPr>
        <b val="1"/>
        <sz val="10"/>
        <color indexed="16"/>
        <rFont val="Helvetica Neue"/>
      </rPr>
      <t>:</t>
    </r>
    <r>
      <rPr>
        <b val="1"/>
        <sz val="10"/>
        <color indexed="8"/>
        <rFont val="Helvetica Neue"/>
      </rPr>
      <t>avail</t>
    </r>
    <r>
      <rPr>
        <b val="1"/>
        <sz val="10"/>
        <color indexed="16"/>
        <rFont val="Helvetica Neue"/>
      </rPr>
      <t>:</t>
    </r>
    <r>
      <rPr>
        <b val="1"/>
        <sz val="10"/>
        <color indexed="8"/>
        <rFont val="Helvetica Neue"/>
      </rPr>
      <t>meta</t>
    </r>
  </si>
  <si>
    <r>
      <rPr>
        <sz val="10"/>
        <color indexed="8"/>
        <rFont val="Source Sans Pro Semibold"/>
      </rPr>
      <t>kStdAvail_Meta</t>
    </r>
  </si>
  <si>
    <t>metadataavailability</t>
  </si>
  <si>
    <t>Metadata available</t>
  </si>
  <si>
    <t>Availability of metadata.</t>
  </si>
  <si>
    <r>
      <rPr>
        <b val="1"/>
        <sz val="10"/>
        <color indexed="11"/>
        <rFont val="Helvetica Neue"/>
      </rPr>
      <t>descriptors/</t>
    </r>
    <r>
      <rPr>
        <b val="1"/>
        <sz val="10"/>
        <color indexed="8"/>
        <rFont val="Helvetica Neue"/>
      </rPr>
      <t>STD_geo_location</t>
    </r>
  </si>
  <si>
    <r>
      <rPr>
        <b val="1"/>
        <sz val="10"/>
        <color indexed="8"/>
        <rFont val="Helvetica Neue"/>
      </rPr>
      <t>STD_geo_location</t>
    </r>
  </si>
  <si>
    <t>location</t>
  </si>
  <si>
    <r>
      <rPr>
        <b val="1"/>
        <sz val="10"/>
        <color indexed="16"/>
        <rFont val="Helvetica Neue"/>
      </rPr>
      <t>STD</t>
    </r>
    <r>
      <rPr>
        <b val="1"/>
        <sz val="10"/>
        <color indexed="16"/>
        <rFont val="Helvetica Neue"/>
      </rPr>
      <t>:</t>
    </r>
    <r>
      <rPr>
        <b val="1"/>
        <sz val="10"/>
        <color indexed="8"/>
        <rFont val="Helvetica Neue"/>
      </rPr>
      <t>geo</t>
    </r>
    <r>
      <rPr>
        <b val="1"/>
        <sz val="10"/>
        <color indexed="16"/>
        <rFont val="Helvetica Neue"/>
      </rPr>
      <t>:</t>
    </r>
    <r>
      <rPr>
        <b val="1"/>
        <sz val="10"/>
        <color indexed="8"/>
        <rFont val="Helvetica Neue"/>
      </rPr>
      <t>location</t>
    </r>
  </si>
  <si>
    <r>
      <rPr>
        <sz val="10"/>
        <color indexed="8"/>
        <rFont val="Source Sans Pro Semibold"/>
      </rPr>
      <t>kStdGeo_Location</t>
    </r>
  </si>
  <si>
    <t>Location</t>
  </si>
  <si>
    <t>Geographic or administrative location.</t>
  </si>
  <si>
    <r>
      <rPr>
        <b val="1"/>
        <sz val="10"/>
        <color indexed="11"/>
        <rFont val="Helvetica Neue"/>
      </rPr>
      <t>descriptors/</t>
    </r>
    <r>
      <rPr>
        <b val="1"/>
        <sz val="10"/>
        <color indexed="8"/>
        <rFont val="Helvetica Neue"/>
      </rPr>
      <t>STD_geo_locations</t>
    </r>
  </si>
  <si>
    <r>
      <rPr>
        <b val="1"/>
        <sz val="10"/>
        <color indexed="8"/>
        <rFont val="Helvetica Neue"/>
      </rPr>
      <t>STD_geo_locations</t>
    </r>
  </si>
  <si>
    <t>locations</t>
  </si>
  <si>
    <r>
      <rPr>
        <b val="1"/>
        <sz val="10"/>
        <color indexed="16"/>
        <rFont val="Helvetica Neue"/>
      </rPr>
      <t>STD</t>
    </r>
    <r>
      <rPr>
        <b val="1"/>
        <sz val="10"/>
        <color indexed="16"/>
        <rFont val="Helvetica Neue"/>
      </rPr>
      <t>:</t>
    </r>
    <r>
      <rPr>
        <b val="1"/>
        <sz val="10"/>
        <color indexed="8"/>
        <rFont val="Helvetica Neue"/>
      </rPr>
      <t>geo</t>
    </r>
    <r>
      <rPr>
        <b val="1"/>
        <sz val="10"/>
        <color indexed="16"/>
        <rFont val="Helvetica Neue"/>
      </rPr>
      <t>:</t>
    </r>
    <r>
      <rPr>
        <b val="1"/>
        <sz val="10"/>
        <color indexed="8"/>
        <rFont val="Helvetica Neue"/>
      </rPr>
      <t>locations</t>
    </r>
  </si>
  <si>
    <r>
      <rPr>
        <sz val="10"/>
        <color indexed="8"/>
        <rFont val="Source Sans Pro Semibold"/>
      </rPr>
      <t>kStdGeo_Locations</t>
    </r>
  </si>
  <si>
    <t>Locations</t>
  </si>
  <si>
    <t>Geographic or administrative locations.</t>
  </si>
  <si>
    <r>
      <rPr>
        <b val="1"/>
        <sz val="10"/>
        <color indexed="11"/>
        <rFont val="Helvetica Neue"/>
      </rPr>
      <t>descriptors/</t>
    </r>
    <r>
      <rPr>
        <b val="1"/>
        <sz val="10"/>
        <color indexed="8"/>
        <rFont val="Helvetica Neue"/>
      </rPr>
      <t>STD_geo_location_names</t>
    </r>
  </si>
  <si>
    <r>
      <rPr>
        <b val="1"/>
        <sz val="10"/>
        <color indexed="8"/>
        <rFont val="Helvetica Neue"/>
      </rPr>
      <t>STD_geo_location_names</t>
    </r>
  </si>
  <si>
    <t>location-names</t>
  </si>
  <si>
    <r>
      <rPr>
        <b val="1"/>
        <sz val="10"/>
        <color indexed="16"/>
        <rFont val="Helvetica Neue"/>
      </rPr>
      <t>STD</t>
    </r>
    <r>
      <rPr>
        <b val="1"/>
        <sz val="10"/>
        <color indexed="16"/>
        <rFont val="Helvetica Neue"/>
      </rPr>
      <t>:</t>
    </r>
    <r>
      <rPr>
        <b val="1"/>
        <sz val="10"/>
        <color indexed="8"/>
        <rFont val="Helvetica Neue"/>
      </rPr>
      <t>geo</t>
    </r>
    <r>
      <rPr>
        <b val="1"/>
        <sz val="10"/>
        <color indexed="16"/>
        <rFont val="Helvetica Neue"/>
      </rPr>
      <t>:</t>
    </r>
    <r>
      <rPr>
        <b val="1"/>
        <sz val="10"/>
        <color indexed="8"/>
        <rFont val="Helvetica Neue"/>
      </rPr>
      <t>location-names</t>
    </r>
  </si>
  <si>
    <r>
      <rPr>
        <sz val="10"/>
        <color indexed="8"/>
        <rFont val="Source Sans Pro Semibold"/>
      </rPr>
      <t>kStdGeo_LocationNames</t>
    </r>
  </si>
  <si>
    <t>Geographic or administrative location names.</t>
  </si>
  <si>
    <r>
      <rPr>
        <b val="1"/>
        <sz val="10"/>
        <color indexed="11"/>
        <rFont val="Helvetica Neue"/>
      </rPr>
      <t>descriptors/</t>
    </r>
    <r>
      <rPr>
        <b val="1"/>
        <sz val="10"/>
        <color indexed="8"/>
        <rFont val="Helvetica Neue"/>
      </rPr>
      <t>STD_geo_politic</t>
    </r>
  </si>
  <si>
    <r>
      <rPr>
        <b val="1"/>
        <sz val="10"/>
        <color indexed="8"/>
        <rFont val="Helvetica Neue"/>
      </rPr>
      <t>STD_geo_politic</t>
    </r>
  </si>
  <si>
    <t>politic</t>
  </si>
  <si>
    <r>
      <rPr>
        <b val="1"/>
        <sz val="10"/>
        <color indexed="16"/>
        <rFont val="Helvetica Neue"/>
      </rPr>
      <t>STD</t>
    </r>
    <r>
      <rPr>
        <b val="1"/>
        <sz val="10"/>
        <color indexed="16"/>
        <rFont val="Helvetica Neue"/>
      </rPr>
      <t>:</t>
    </r>
    <r>
      <rPr>
        <b val="1"/>
        <sz val="10"/>
        <color indexed="8"/>
        <rFont val="Helvetica Neue"/>
      </rPr>
      <t>geo</t>
    </r>
    <r>
      <rPr>
        <b val="1"/>
        <sz val="10"/>
        <color indexed="16"/>
        <rFont val="Helvetica Neue"/>
      </rPr>
      <t>:</t>
    </r>
    <r>
      <rPr>
        <b val="1"/>
        <sz val="10"/>
        <color indexed="8"/>
        <rFont val="Helvetica Neue"/>
      </rPr>
      <t>politic</t>
    </r>
  </si>
  <si>
    <r>
      <rPr>
        <sz val="10"/>
        <color indexed="8"/>
        <rFont val="Source Sans Pro Semibold"/>
      </rPr>
      <t>kStdGeo_Politic</t>
    </r>
  </si>
  <si>
    <t>Geopolitical enttity</t>
  </si>
  <si>
    <t>Countries, dependencies, and areas of special sovereignty.</t>
  </si>
  <si>
    <r>
      <rPr>
        <b val="1"/>
        <sz val="10"/>
        <color indexed="11"/>
        <rFont val="Helvetica Neue"/>
      </rPr>
      <t>descriptors/</t>
    </r>
    <r>
      <rPr>
        <b val="1"/>
        <sz val="10"/>
        <color indexed="8"/>
        <rFont val="Helvetica Neue"/>
      </rPr>
      <t>STD_geo_admin</t>
    </r>
  </si>
  <si>
    <r>
      <rPr>
        <b val="1"/>
        <sz val="10"/>
        <color indexed="8"/>
        <rFont val="Helvetica Neue"/>
      </rPr>
      <t>STD_geo_admin</t>
    </r>
  </si>
  <si>
    <r>
      <rPr>
        <b val="1"/>
        <sz val="10"/>
        <color indexed="16"/>
        <rFont val="Helvetica Neue"/>
      </rPr>
      <t>STD</t>
    </r>
    <r>
      <rPr>
        <b val="1"/>
        <sz val="10"/>
        <color indexed="16"/>
        <rFont val="Helvetica Neue"/>
      </rPr>
      <t>:</t>
    </r>
    <r>
      <rPr>
        <b val="1"/>
        <sz val="10"/>
        <color indexed="8"/>
        <rFont val="Helvetica Neue"/>
      </rPr>
      <t>geo</t>
    </r>
    <r>
      <rPr>
        <b val="1"/>
        <sz val="10"/>
        <color indexed="16"/>
        <rFont val="Helvetica Neue"/>
      </rPr>
      <t>:</t>
    </r>
    <r>
      <rPr>
        <b val="1"/>
        <sz val="10"/>
        <color indexed="8"/>
        <rFont val="Helvetica Neue"/>
      </rPr>
      <t>admin</t>
    </r>
  </si>
  <si>
    <r>
      <rPr>
        <sz val="10"/>
        <color indexed="8"/>
        <rFont val="Source Sans Pro Semibold"/>
      </rPr>
      <t>kStdGeo_Admin</t>
    </r>
  </si>
  <si>
    <t>Geographic administrative division</t>
  </si>
  <si>
    <r>
      <rPr>
        <b val="1"/>
        <sz val="10"/>
        <color indexed="11"/>
        <rFont val="Helvetica Neue"/>
      </rPr>
      <t>descriptors/</t>
    </r>
    <r>
      <rPr>
        <b val="1"/>
        <sz val="10"/>
        <color indexed="8"/>
        <rFont val="Helvetica Neue"/>
      </rPr>
      <t>STD_geo_class</t>
    </r>
  </si>
  <si>
    <r>
      <rPr>
        <b val="1"/>
        <sz val="10"/>
        <color indexed="8"/>
        <rFont val="Helvetica Neue"/>
      </rPr>
      <t>STD_geo_class</t>
    </r>
  </si>
  <si>
    <r>
      <rPr>
        <b val="1"/>
        <sz val="10"/>
        <color indexed="16"/>
        <rFont val="Helvetica Neue"/>
      </rPr>
      <t>STD</t>
    </r>
    <r>
      <rPr>
        <b val="1"/>
        <sz val="10"/>
        <color indexed="16"/>
        <rFont val="Helvetica Neue"/>
      </rPr>
      <t>:</t>
    </r>
    <r>
      <rPr>
        <b val="1"/>
        <sz val="10"/>
        <color indexed="8"/>
        <rFont val="Helvetica Neue"/>
      </rPr>
      <t>geo</t>
    </r>
    <r>
      <rPr>
        <b val="1"/>
        <sz val="10"/>
        <color indexed="16"/>
        <rFont val="Helvetica Neue"/>
      </rPr>
      <t>:</t>
    </r>
    <r>
      <rPr>
        <b val="1"/>
        <sz val="10"/>
        <color indexed="8"/>
        <rFont val="Helvetica Neue"/>
      </rPr>
      <t>class</t>
    </r>
  </si>
  <si>
    <r>
      <rPr>
        <sz val="10"/>
        <color indexed="8"/>
        <rFont val="Source Sans Pro Semibold"/>
      </rPr>
      <t>kStdGeo_Class</t>
    </r>
  </si>
  <si>
    <t>Geographic feature class.</t>
  </si>
  <si>
    <r>
      <rPr>
        <b val="1"/>
        <sz val="10"/>
        <color indexed="11"/>
        <rFont val="Helvetica Neue"/>
      </rPr>
      <t>descriptors/</t>
    </r>
    <r>
      <rPr>
        <b val="1"/>
        <sz val="10"/>
        <color indexed="8"/>
        <rFont val="Helvetica Neue"/>
      </rPr>
      <t>STD_geo_type</t>
    </r>
  </si>
  <si>
    <r>
      <rPr>
        <b val="1"/>
        <sz val="10"/>
        <color indexed="8"/>
        <rFont val="Helvetica Neue"/>
      </rPr>
      <t>STD_geo_type</t>
    </r>
  </si>
  <si>
    <r>
      <rPr>
        <b val="1"/>
        <sz val="10"/>
        <color indexed="16"/>
        <rFont val="Helvetica Neue"/>
      </rPr>
      <t>STD</t>
    </r>
    <r>
      <rPr>
        <b val="1"/>
        <sz val="10"/>
        <color indexed="16"/>
        <rFont val="Helvetica Neue"/>
      </rPr>
      <t>:</t>
    </r>
    <r>
      <rPr>
        <b val="1"/>
        <sz val="10"/>
        <color indexed="8"/>
        <rFont val="Helvetica Neue"/>
      </rPr>
      <t>geo</t>
    </r>
    <r>
      <rPr>
        <b val="1"/>
        <sz val="10"/>
        <color indexed="16"/>
        <rFont val="Helvetica Neue"/>
      </rPr>
      <t>:</t>
    </r>
    <r>
      <rPr>
        <b val="1"/>
        <sz val="10"/>
        <color indexed="8"/>
        <rFont val="Helvetica Neue"/>
      </rPr>
      <t>type</t>
    </r>
  </si>
  <si>
    <r>
      <rPr>
        <sz val="10"/>
        <color indexed="8"/>
        <rFont val="Source Sans Pro Semibold"/>
      </rPr>
      <t>kStdGeo_Type</t>
    </r>
  </si>
  <si>
    <t>Geographic feature type.</t>
  </si>
  <si>
    <r>
      <rPr>
        <b val="1"/>
        <sz val="10"/>
        <color indexed="11"/>
        <rFont val="Helvetica Neue"/>
      </rPr>
      <t>descriptors/</t>
    </r>
    <r>
      <rPr>
        <b val="1"/>
        <sz val="10"/>
        <color indexed="8"/>
        <rFont val="Helvetica Neue"/>
      </rPr>
      <t>STD_geo_DEG</t>
    </r>
  </si>
  <si>
    <r>
      <rPr>
        <b val="1"/>
        <sz val="10"/>
        <color indexed="8"/>
        <rFont val="Helvetica Neue"/>
      </rPr>
      <t>STD_geo_DEG</t>
    </r>
  </si>
  <si>
    <t>DEG</t>
  </si>
  <si>
    <r>
      <rPr>
        <b val="1"/>
        <sz val="10"/>
        <color indexed="16"/>
        <rFont val="Helvetica Neue"/>
      </rPr>
      <t>STD</t>
    </r>
    <r>
      <rPr>
        <b val="1"/>
        <sz val="10"/>
        <color indexed="16"/>
        <rFont val="Helvetica Neue"/>
      </rPr>
      <t>:</t>
    </r>
    <r>
      <rPr>
        <b val="1"/>
        <sz val="10"/>
        <color indexed="8"/>
        <rFont val="Helvetica Neue"/>
      </rPr>
      <t>geo</t>
    </r>
    <r>
      <rPr>
        <b val="1"/>
        <sz val="10"/>
        <color indexed="16"/>
        <rFont val="Helvetica Neue"/>
      </rPr>
      <t>:</t>
    </r>
    <r>
      <rPr>
        <b val="1"/>
        <sz val="10"/>
        <color indexed="8"/>
        <rFont val="Helvetica Neue"/>
      </rPr>
      <t>DEG</t>
    </r>
  </si>
  <si>
    <r>
      <rPr>
        <sz val="10"/>
        <color indexed="8"/>
        <rFont val="Source Sans Pro Semibold"/>
      </rPr>
      <t>kStdGeo_Deg</t>
    </r>
  </si>
  <si>
    <t>degrees</t>
  </si>
  <si>
    <t>Coordinate (DEG)</t>
  </si>
  <si>
    <t xml:space="preserve">Geographic coordinates as an array of two elements, respectively the longitude and latitude in decimal degrees format. </t>
  </si>
  <si>
    <r>
      <rPr>
        <b val="1"/>
        <sz val="10"/>
        <color indexed="11"/>
        <rFont val="Helvetica Neue"/>
      </rPr>
      <t>descriptors/</t>
    </r>
    <r>
      <rPr>
        <b val="1"/>
        <sz val="10"/>
        <color indexed="8"/>
        <rFont val="Helvetica Neue"/>
      </rPr>
      <t>STD_geo_DMS</t>
    </r>
  </si>
  <si>
    <r>
      <rPr>
        <b val="1"/>
        <sz val="10"/>
        <color indexed="8"/>
        <rFont val="Helvetica Neue"/>
      </rPr>
      <t>STD_geo_DMS</t>
    </r>
  </si>
  <si>
    <t>DMS</t>
  </si>
  <si>
    <r>
      <rPr>
        <b val="1"/>
        <sz val="10"/>
        <color indexed="16"/>
        <rFont val="Helvetica Neue"/>
      </rPr>
      <t>STD</t>
    </r>
    <r>
      <rPr>
        <b val="1"/>
        <sz val="10"/>
        <color indexed="16"/>
        <rFont val="Helvetica Neue"/>
      </rPr>
      <t>:</t>
    </r>
    <r>
      <rPr>
        <b val="1"/>
        <sz val="10"/>
        <color indexed="8"/>
        <rFont val="Helvetica Neue"/>
      </rPr>
      <t>geo</t>
    </r>
    <r>
      <rPr>
        <b val="1"/>
        <sz val="10"/>
        <color indexed="16"/>
        <rFont val="Helvetica Neue"/>
      </rPr>
      <t>:</t>
    </r>
    <r>
      <rPr>
        <b val="1"/>
        <sz val="10"/>
        <color indexed="8"/>
        <rFont val="Helvetica Neue"/>
      </rPr>
      <t>DMS</t>
    </r>
  </si>
  <si>
    <r>
      <rPr>
        <sz val="10"/>
        <color indexed="8"/>
        <rFont val="Source Sans Pro Semibold"/>
      </rPr>
      <t>kStdGeo_Dms</t>
    </r>
  </si>
  <si>
    <t>Coordinate (DMS)</t>
  </si>
  <si>
    <t xml:space="preserve">Geographic coordinates as an array of two elements, respectively the longitude and latitude in degrees, minutes and seconds format. </t>
  </si>
  <si>
    <r>
      <rPr>
        <b val="1"/>
        <sz val="10"/>
        <color indexed="11"/>
        <rFont val="Helvetica Neue"/>
      </rPr>
      <t>descriptors/</t>
    </r>
    <r>
      <rPr>
        <b val="1"/>
        <sz val="10"/>
        <color indexed="8"/>
        <rFont val="Helvetica Neue"/>
      </rPr>
      <t>STD_geo_MGRS</t>
    </r>
  </si>
  <si>
    <r>
      <rPr>
        <b val="1"/>
        <sz val="10"/>
        <color indexed="8"/>
        <rFont val="Helvetica Neue"/>
      </rPr>
      <t>STD_geo_MGRS</t>
    </r>
  </si>
  <si>
    <t>MGRS</t>
  </si>
  <si>
    <r>
      <rPr>
        <b val="1"/>
        <sz val="10"/>
        <color indexed="16"/>
        <rFont val="Helvetica Neue"/>
      </rPr>
      <t>STD</t>
    </r>
    <r>
      <rPr>
        <b val="1"/>
        <sz val="10"/>
        <color indexed="16"/>
        <rFont val="Helvetica Neue"/>
      </rPr>
      <t>:</t>
    </r>
    <r>
      <rPr>
        <b val="1"/>
        <sz val="10"/>
        <color indexed="8"/>
        <rFont val="Helvetica Neue"/>
      </rPr>
      <t>geo</t>
    </r>
    <r>
      <rPr>
        <b val="1"/>
        <sz val="10"/>
        <color indexed="16"/>
        <rFont val="Helvetica Neue"/>
      </rPr>
      <t>:</t>
    </r>
    <r>
      <rPr>
        <b val="1"/>
        <sz val="10"/>
        <color indexed="8"/>
        <rFont val="Helvetica Neue"/>
      </rPr>
      <t>MGRS</t>
    </r>
  </si>
  <si>
    <r>
      <rPr>
        <sz val="10"/>
        <color indexed="8"/>
        <rFont val="Source Sans Pro Semibold"/>
      </rPr>
      <t>kStdGeo_Mgrs</t>
    </r>
  </si>
  <si>
    <t>Coordinate (MGRS)</t>
  </si>
  <si>
    <t>Military Grid Reference System coordinates.</t>
  </si>
  <si>
    <r>
      <rPr>
        <b val="1"/>
        <sz val="10"/>
        <color indexed="11"/>
        <rFont val="Helvetica Neue"/>
      </rPr>
      <t>descriptors/</t>
    </r>
    <r>
      <rPr>
        <b val="1"/>
        <sz val="10"/>
        <color indexed="8"/>
        <rFont val="Helvetica Neue"/>
      </rPr>
      <t>STD_geo_JOG</t>
    </r>
  </si>
  <si>
    <r>
      <rPr>
        <b val="1"/>
        <sz val="10"/>
        <color indexed="8"/>
        <rFont val="Helvetica Neue"/>
      </rPr>
      <t>STD_geo_JOG</t>
    </r>
  </si>
  <si>
    <t>JOG</t>
  </si>
  <si>
    <r>
      <rPr>
        <b val="1"/>
        <sz val="10"/>
        <color indexed="16"/>
        <rFont val="Helvetica Neue"/>
      </rPr>
      <t>STD</t>
    </r>
    <r>
      <rPr>
        <b val="1"/>
        <sz val="10"/>
        <color indexed="16"/>
        <rFont val="Helvetica Neue"/>
      </rPr>
      <t>:</t>
    </r>
    <r>
      <rPr>
        <b val="1"/>
        <sz val="10"/>
        <color indexed="8"/>
        <rFont val="Helvetica Neue"/>
      </rPr>
      <t>geo</t>
    </r>
    <r>
      <rPr>
        <b val="1"/>
        <sz val="10"/>
        <color indexed="16"/>
        <rFont val="Helvetica Neue"/>
      </rPr>
      <t>:</t>
    </r>
    <r>
      <rPr>
        <b val="1"/>
        <sz val="10"/>
        <color indexed="8"/>
        <rFont val="Helvetica Neue"/>
      </rPr>
      <t>JOG</t>
    </r>
  </si>
  <si>
    <r>
      <rPr>
        <sz val="10"/>
        <color indexed="8"/>
        <rFont val="Source Sans Pro Semibold"/>
      </rPr>
      <t>kStdGeo_Jog</t>
    </r>
  </si>
  <si>
    <t>Joint Operations Graphics</t>
  </si>
  <si>
    <t>Joint Operation Graphics code.</t>
  </si>
  <si>
    <r>
      <rPr>
        <b val="1"/>
        <sz val="10"/>
        <color indexed="11"/>
        <rFont val="Helvetica Neue"/>
      </rPr>
      <t>descriptors/</t>
    </r>
    <r>
      <rPr>
        <b val="1"/>
        <sz val="10"/>
        <color indexed="8"/>
        <rFont val="Helvetica Neue"/>
      </rPr>
      <t>STD_geo_area</t>
    </r>
  </si>
  <si>
    <r>
      <rPr>
        <b val="1"/>
        <sz val="10"/>
        <color indexed="8"/>
        <rFont val="Helvetica Neue"/>
      </rPr>
      <t>STD_geo_area</t>
    </r>
  </si>
  <si>
    <r>
      <rPr>
        <b val="1"/>
        <sz val="10"/>
        <color indexed="16"/>
        <rFont val="Helvetica Neue"/>
      </rPr>
      <t>STD</t>
    </r>
    <r>
      <rPr>
        <b val="1"/>
        <sz val="10"/>
        <color indexed="16"/>
        <rFont val="Helvetica Neue"/>
      </rPr>
      <t>:</t>
    </r>
    <r>
      <rPr>
        <b val="1"/>
        <sz val="10"/>
        <color indexed="8"/>
        <rFont val="Helvetica Neue"/>
      </rPr>
      <t>geo</t>
    </r>
    <r>
      <rPr>
        <b val="1"/>
        <sz val="10"/>
        <color indexed="16"/>
        <rFont val="Helvetica Neue"/>
      </rPr>
      <t>:</t>
    </r>
    <r>
      <rPr>
        <b val="1"/>
        <sz val="10"/>
        <color indexed="8"/>
        <rFont val="Helvetica Neue"/>
      </rPr>
      <t>area</t>
    </r>
  </si>
  <si>
    <r>
      <rPr>
        <sz val="10"/>
        <color indexed="8"/>
        <rFont val="Source Sans Pro Semibold"/>
      </rPr>
      <t>kStdGeo_Area</t>
    </r>
  </si>
  <si>
    <t>Area in square kilometers.</t>
  </si>
  <si>
    <r>
      <rPr>
        <b val="1"/>
        <sz val="10"/>
        <color indexed="11"/>
        <rFont val="Helvetica Neue"/>
      </rPr>
      <t>descriptors/</t>
    </r>
    <r>
      <rPr>
        <b val="1"/>
        <sz val="10"/>
        <color indexed="8"/>
        <rFont val="Helvetica Neue"/>
      </rPr>
      <t>STD_geo_population</t>
    </r>
  </si>
  <si>
    <r>
      <rPr>
        <b val="1"/>
        <sz val="10"/>
        <color indexed="8"/>
        <rFont val="Helvetica Neue"/>
      </rPr>
      <t>STD_geo_population</t>
    </r>
  </si>
  <si>
    <t>population</t>
  </si>
  <si>
    <r>
      <rPr>
        <b val="1"/>
        <sz val="10"/>
        <color indexed="16"/>
        <rFont val="Helvetica Neue"/>
      </rPr>
      <t>STD</t>
    </r>
    <r>
      <rPr>
        <b val="1"/>
        <sz val="10"/>
        <color indexed="16"/>
        <rFont val="Helvetica Neue"/>
      </rPr>
      <t>:</t>
    </r>
    <r>
      <rPr>
        <b val="1"/>
        <sz val="10"/>
        <color indexed="8"/>
        <rFont val="Helvetica Neue"/>
      </rPr>
      <t>geo</t>
    </r>
    <r>
      <rPr>
        <b val="1"/>
        <sz val="10"/>
        <color indexed="16"/>
        <rFont val="Helvetica Neue"/>
      </rPr>
      <t>:</t>
    </r>
    <r>
      <rPr>
        <b val="1"/>
        <sz val="10"/>
        <color indexed="8"/>
        <rFont val="Helvetica Neue"/>
      </rPr>
      <t>population</t>
    </r>
  </si>
  <si>
    <r>
      <rPr>
        <sz val="10"/>
        <color indexed="8"/>
        <rFont val="Source Sans Pro Semibold"/>
      </rPr>
      <t>kStdGeo_Population</t>
    </r>
  </si>
  <si>
    <t>Population</t>
  </si>
  <si>
    <r>
      <rPr>
        <b val="1"/>
        <sz val="10"/>
        <color indexed="11"/>
        <rFont val="Helvetica Neue"/>
      </rPr>
      <t>descriptors/</t>
    </r>
    <r>
      <rPr>
        <b val="1"/>
        <sz val="10"/>
        <color indexed="8"/>
        <rFont val="Helvetica Neue"/>
      </rPr>
      <t>STD_geo_elevation</t>
    </r>
  </si>
  <si>
    <r>
      <rPr>
        <b val="1"/>
        <sz val="10"/>
        <color indexed="8"/>
        <rFont val="Helvetica Neue"/>
      </rPr>
      <t>STD_geo_elevation</t>
    </r>
  </si>
  <si>
    <t>elevation</t>
  </si>
  <si>
    <r>
      <rPr>
        <b val="1"/>
        <sz val="10"/>
        <color indexed="16"/>
        <rFont val="Helvetica Neue"/>
      </rPr>
      <t>STD</t>
    </r>
    <r>
      <rPr>
        <b val="1"/>
        <sz val="10"/>
        <color indexed="16"/>
        <rFont val="Helvetica Neue"/>
      </rPr>
      <t>:</t>
    </r>
    <r>
      <rPr>
        <b val="1"/>
        <sz val="10"/>
        <color indexed="8"/>
        <rFont val="Helvetica Neue"/>
      </rPr>
      <t>geo</t>
    </r>
    <r>
      <rPr>
        <b val="1"/>
        <sz val="10"/>
        <color indexed="16"/>
        <rFont val="Helvetica Neue"/>
      </rPr>
      <t>:</t>
    </r>
    <r>
      <rPr>
        <b val="1"/>
        <sz val="10"/>
        <color indexed="8"/>
        <rFont val="Helvetica Neue"/>
      </rPr>
      <t>elevation</t>
    </r>
  </si>
  <si>
    <r>
      <rPr>
        <sz val="10"/>
        <color indexed="8"/>
        <rFont val="Source Sans Pro Semibold"/>
      </rPr>
      <t>kStdGeo_Elevation</t>
    </r>
  </si>
  <si>
    <t>Elevation</t>
  </si>
  <si>
    <t>Altitude in meters.</t>
  </si>
  <si>
    <r>
      <rPr>
        <b val="1"/>
        <sz val="10"/>
        <color indexed="11"/>
        <rFont val="Helvetica Neue"/>
      </rPr>
      <t>descriptors/</t>
    </r>
    <r>
      <rPr>
        <b val="1"/>
        <sz val="10"/>
        <color indexed="8"/>
        <rFont val="Helvetica Neue"/>
      </rPr>
      <t>STD_geo_DEM</t>
    </r>
  </si>
  <si>
    <r>
      <rPr>
        <b val="1"/>
        <sz val="10"/>
        <color indexed="8"/>
        <rFont val="Helvetica Neue"/>
      </rPr>
      <t>STD_geo_DEM</t>
    </r>
  </si>
  <si>
    <t>DEM</t>
  </si>
  <si>
    <r>
      <rPr>
        <b val="1"/>
        <sz val="10"/>
        <color indexed="16"/>
        <rFont val="Helvetica Neue"/>
      </rPr>
      <t>STD</t>
    </r>
    <r>
      <rPr>
        <b val="1"/>
        <sz val="10"/>
        <color indexed="16"/>
        <rFont val="Helvetica Neue"/>
      </rPr>
      <t>:</t>
    </r>
    <r>
      <rPr>
        <b val="1"/>
        <sz val="10"/>
        <color indexed="8"/>
        <rFont val="Helvetica Neue"/>
      </rPr>
      <t>geo</t>
    </r>
    <r>
      <rPr>
        <b val="1"/>
        <sz val="10"/>
        <color indexed="16"/>
        <rFont val="Helvetica Neue"/>
      </rPr>
      <t>:</t>
    </r>
    <r>
      <rPr>
        <b val="1"/>
        <sz val="10"/>
        <color indexed="8"/>
        <rFont val="Helvetica Neue"/>
      </rPr>
      <t>DEM</t>
    </r>
  </si>
  <si>
    <r>
      <rPr>
        <sz val="10"/>
        <color indexed="8"/>
        <rFont val="Source Sans Pro Semibold"/>
      </rPr>
      <t>kStdGeo_Dem</t>
    </r>
  </si>
  <si>
    <t>interpolated</t>
  </si>
  <si>
    <t>Elevation (DEM)</t>
  </si>
  <si>
    <t>Altitude interpolated from digital elevation model.</t>
  </si>
  <si>
    <r>
      <rPr>
        <b val="1"/>
        <sz val="10"/>
        <color indexed="11"/>
        <rFont val="Helvetica Neue"/>
      </rPr>
      <t>descriptors/</t>
    </r>
    <r>
      <rPr>
        <b val="1"/>
        <sz val="10"/>
        <color indexed="8"/>
        <rFont val="Helvetica Neue"/>
      </rPr>
      <t>STD_nom_tzone</t>
    </r>
  </si>
  <si>
    <r>
      <rPr>
        <b val="1"/>
        <sz val="10"/>
        <color indexed="8"/>
        <rFont val="Helvetica Neue"/>
      </rPr>
      <t>STD_nom_tzone</t>
    </r>
  </si>
  <si>
    <r>
      <rPr>
        <b val="1"/>
        <sz val="10"/>
        <color indexed="14"/>
        <rFont val="Helvetica Neue"/>
      </rPr>
      <t>terms</t>
    </r>
    <r>
      <rPr>
        <b val="1"/>
        <sz val="10"/>
        <color indexed="14"/>
        <rFont val="Helvetica Neue"/>
      </rPr>
      <t>/</t>
    </r>
    <r>
      <rPr>
        <b val="1"/>
        <sz val="10"/>
        <color indexed="16"/>
        <rFont val="Helvetica Neue"/>
      </rPr>
      <t>STD:</t>
    </r>
    <r>
      <rPr>
        <b val="1"/>
        <sz val="10"/>
        <color indexed="8"/>
        <rFont val="Helvetica Neue"/>
      </rPr>
      <t>nom</t>
    </r>
  </si>
  <si>
    <t>tzone</t>
  </si>
  <si>
    <r>
      <rPr>
        <b val="1"/>
        <sz val="10"/>
        <color indexed="16"/>
        <rFont val="Helvetica Neue"/>
      </rPr>
      <t>STD</t>
    </r>
    <r>
      <rPr>
        <b val="1"/>
        <sz val="10"/>
        <color indexed="16"/>
        <rFont val="Helvetica Neue"/>
      </rPr>
      <t>:</t>
    </r>
    <r>
      <rPr>
        <b val="1"/>
        <sz val="10"/>
        <color indexed="8"/>
        <rFont val="Helvetica Neue"/>
      </rPr>
      <t>nom</t>
    </r>
    <r>
      <rPr>
        <b val="1"/>
        <sz val="10"/>
        <color indexed="16"/>
        <rFont val="Helvetica Neue"/>
      </rPr>
      <t>:</t>
    </r>
    <r>
      <rPr>
        <b val="1"/>
        <sz val="10"/>
        <color indexed="8"/>
        <rFont val="Helvetica Neue"/>
      </rPr>
      <t>tzone</t>
    </r>
  </si>
  <si>
    <r>
      <rPr>
        <sz val="10"/>
        <color indexed="8"/>
        <rFont val="Source Sans Pro Semibold"/>
      </rPr>
      <t>kStdNom_Tzone</t>
    </r>
  </si>
  <si>
    <t>time zone</t>
  </si>
  <si>
    <t>Time zone</t>
  </si>
  <si>
    <t>IANA time-zone.</t>
  </si>
  <si>
    <r>
      <rPr>
        <b val="1"/>
        <sz val="10"/>
        <color indexed="11"/>
        <rFont val="Helvetica Neue"/>
      </rPr>
      <t>descriptors/</t>
    </r>
    <r>
      <rPr>
        <b val="1"/>
        <sz val="10"/>
        <color indexed="8"/>
        <rFont val="Helvetica Neue"/>
      </rPr>
      <t>STD_nom_tel_code</t>
    </r>
  </si>
  <si>
    <r>
      <rPr>
        <b val="1"/>
        <sz val="10"/>
        <color indexed="8"/>
        <rFont val="Helvetica Neue"/>
      </rPr>
      <t>STD_nom_tel_code</t>
    </r>
  </si>
  <si>
    <t>tel_code</t>
  </si>
  <si>
    <r>
      <rPr>
        <b val="1"/>
        <sz val="10"/>
        <color indexed="16"/>
        <rFont val="Helvetica Neue"/>
      </rPr>
      <t>STD</t>
    </r>
    <r>
      <rPr>
        <b val="1"/>
        <sz val="10"/>
        <color indexed="16"/>
        <rFont val="Helvetica Neue"/>
      </rPr>
      <t>:</t>
    </r>
    <r>
      <rPr>
        <b val="1"/>
        <sz val="10"/>
        <color indexed="8"/>
        <rFont val="Helvetica Neue"/>
      </rPr>
      <t>nom</t>
    </r>
    <r>
      <rPr>
        <b val="1"/>
        <sz val="10"/>
        <color indexed="16"/>
        <rFont val="Helvetica Neue"/>
      </rPr>
      <t>:</t>
    </r>
    <r>
      <rPr>
        <b val="1"/>
        <sz val="10"/>
        <color indexed="8"/>
        <rFont val="Helvetica Neue"/>
      </rPr>
      <t>tel_code</t>
    </r>
  </si>
  <si>
    <r>
      <rPr>
        <sz val="10"/>
        <color indexed="8"/>
        <rFont val="Source Sans Pro Semibold"/>
      </rPr>
      <t>kStdNom_Tel_Code</t>
    </r>
  </si>
  <si>
    <t>telephone</t>
  </si>
  <si>
    <t>Area code</t>
  </si>
  <si>
    <t>Telephone area code.</t>
  </si>
  <si>
    <r>
      <rPr>
        <b val="1"/>
        <sz val="10"/>
        <color indexed="11"/>
        <rFont val="Helvetica Neue"/>
      </rPr>
      <t>descriptors/</t>
    </r>
    <r>
      <rPr>
        <b val="1"/>
        <sz val="10"/>
        <color indexed="8"/>
        <rFont val="Helvetica Neue"/>
      </rPr>
      <t>STD_nom_post_code</t>
    </r>
  </si>
  <si>
    <r>
      <rPr>
        <b val="1"/>
        <sz val="10"/>
        <color indexed="8"/>
        <rFont val="Helvetica Neue"/>
      </rPr>
      <t>STD_nom_post_code</t>
    </r>
  </si>
  <si>
    <t>post_code</t>
  </si>
  <si>
    <r>
      <rPr>
        <b val="1"/>
        <sz val="10"/>
        <color indexed="16"/>
        <rFont val="Helvetica Neue"/>
      </rPr>
      <t>STD</t>
    </r>
    <r>
      <rPr>
        <b val="1"/>
        <sz val="10"/>
        <color indexed="16"/>
        <rFont val="Helvetica Neue"/>
      </rPr>
      <t>:</t>
    </r>
    <r>
      <rPr>
        <b val="1"/>
        <sz val="10"/>
        <color indexed="8"/>
        <rFont val="Helvetica Neue"/>
      </rPr>
      <t>nom</t>
    </r>
    <r>
      <rPr>
        <b val="1"/>
        <sz val="10"/>
        <color indexed="16"/>
        <rFont val="Helvetica Neue"/>
      </rPr>
      <t>:</t>
    </r>
    <r>
      <rPr>
        <b val="1"/>
        <sz val="10"/>
        <color indexed="8"/>
        <rFont val="Helvetica Neue"/>
      </rPr>
      <t>post_code</t>
    </r>
  </si>
  <si>
    <r>
      <rPr>
        <sz val="10"/>
        <color indexed="8"/>
        <rFont val="Source Sans Pro Semibold"/>
      </rPr>
      <t>kStdNom_Post_Code</t>
    </r>
  </si>
  <si>
    <t>postal</t>
  </si>
  <si>
    <t>Postal codes</t>
  </si>
  <si>
    <t>List of postal codes.</t>
  </si>
  <si>
    <r>
      <rPr>
        <b val="1"/>
        <sz val="10"/>
        <color indexed="11"/>
        <rFont val="Helvetica Neue"/>
      </rPr>
      <t>descriptors/</t>
    </r>
    <r>
      <rPr>
        <b val="1"/>
        <sz val="10"/>
        <color indexed="8"/>
        <rFont val="Helvetica Neue"/>
      </rPr>
      <t>STD_nom_post_format</t>
    </r>
  </si>
  <si>
    <r>
      <rPr>
        <b val="1"/>
        <sz val="10"/>
        <color indexed="8"/>
        <rFont val="Helvetica Neue"/>
      </rPr>
      <t>STD_nom_post_format</t>
    </r>
  </si>
  <si>
    <t>post_format</t>
  </si>
  <si>
    <r>
      <rPr>
        <b val="1"/>
        <sz val="10"/>
        <color indexed="16"/>
        <rFont val="Helvetica Neue"/>
      </rPr>
      <t>STD</t>
    </r>
    <r>
      <rPr>
        <b val="1"/>
        <sz val="10"/>
        <color indexed="16"/>
        <rFont val="Helvetica Neue"/>
      </rPr>
      <t>:</t>
    </r>
    <r>
      <rPr>
        <b val="1"/>
        <sz val="10"/>
        <color indexed="8"/>
        <rFont val="Helvetica Neue"/>
      </rPr>
      <t>nom</t>
    </r>
    <r>
      <rPr>
        <b val="1"/>
        <sz val="10"/>
        <color indexed="16"/>
        <rFont val="Helvetica Neue"/>
      </rPr>
      <t>:</t>
    </r>
    <r>
      <rPr>
        <b val="1"/>
        <sz val="10"/>
        <color indexed="8"/>
        <rFont val="Helvetica Neue"/>
      </rPr>
      <t>post_format</t>
    </r>
  </si>
  <si>
    <r>
      <rPr>
        <sz val="10"/>
        <color indexed="8"/>
        <rFont val="Source Sans Pro Semibold"/>
      </rPr>
      <t>kStdNom_Post_Format</t>
    </r>
  </si>
  <si>
    <t>Postal code format</t>
  </si>
  <si>
    <t>Format of the postal code.</t>
  </si>
  <si>
    <r>
      <rPr>
        <b val="1"/>
        <sz val="10"/>
        <color indexed="11"/>
        <rFont val="Helvetica Neue"/>
      </rPr>
      <t>descriptors/</t>
    </r>
    <r>
      <rPr>
        <b val="1"/>
        <sz val="10"/>
        <color indexed="8"/>
        <rFont val="Helvetica Neue"/>
      </rPr>
      <t>STD_nom_post_regex</t>
    </r>
  </si>
  <si>
    <r>
      <rPr>
        <b val="1"/>
        <sz val="10"/>
        <color indexed="8"/>
        <rFont val="Helvetica Neue"/>
      </rPr>
      <t>STD_nom_post_regex</t>
    </r>
  </si>
  <si>
    <t>post_regex</t>
  </si>
  <si>
    <r>
      <rPr>
        <b val="1"/>
        <sz val="10"/>
        <color indexed="16"/>
        <rFont val="Helvetica Neue"/>
      </rPr>
      <t>STD</t>
    </r>
    <r>
      <rPr>
        <b val="1"/>
        <sz val="10"/>
        <color indexed="16"/>
        <rFont val="Helvetica Neue"/>
      </rPr>
      <t>:</t>
    </r>
    <r>
      <rPr>
        <b val="1"/>
        <sz val="10"/>
        <color indexed="8"/>
        <rFont val="Helvetica Neue"/>
      </rPr>
      <t>nom</t>
    </r>
    <r>
      <rPr>
        <b val="1"/>
        <sz val="10"/>
        <color indexed="16"/>
        <rFont val="Helvetica Neue"/>
      </rPr>
      <t>:</t>
    </r>
    <r>
      <rPr>
        <b val="1"/>
        <sz val="10"/>
        <color indexed="8"/>
        <rFont val="Helvetica Neue"/>
      </rPr>
      <t>post_regex</t>
    </r>
  </si>
  <si>
    <r>
      <rPr>
        <sz val="10"/>
        <color indexed="8"/>
        <rFont val="Source Sans Pro Semibold"/>
      </rPr>
      <t>kStdNom_Post_Regex</t>
    </r>
  </si>
  <si>
    <t>Postal code regex</t>
  </si>
  <si>
    <t>Regular expression for postal code.</t>
  </si>
  <si>
    <r>
      <rPr>
        <b val="1"/>
        <sz val="10"/>
        <color indexed="11"/>
        <rFont val="Helvetica Neue"/>
      </rPr>
      <t>descriptors/</t>
    </r>
    <r>
      <rPr>
        <b val="1"/>
        <sz val="10"/>
        <color indexed="8"/>
        <rFont val="Helvetica Neue"/>
      </rPr>
      <t>STD_nam_type</t>
    </r>
  </si>
  <si>
    <r>
      <rPr>
        <b val="1"/>
        <sz val="10"/>
        <color indexed="8"/>
        <rFont val="Helvetica Neue"/>
      </rPr>
      <t>STD_nam_type</t>
    </r>
  </si>
  <si>
    <r>
      <rPr>
        <b val="1"/>
        <sz val="10"/>
        <color indexed="14"/>
        <rFont val="Helvetica Neue"/>
      </rPr>
      <t>terms</t>
    </r>
    <r>
      <rPr>
        <b val="1"/>
        <sz val="10"/>
        <color indexed="14"/>
        <rFont val="Helvetica Neue"/>
      </rPr>
      <t>/</t>
    </r>
    <r>
      <rPr>
        <b val="1"/>
        <sz val="10"/>
        <color indexed="16"/>
        <rFont val="Helvetica Neue"/>
      </rPr>
      <t>STD:</t>
    </r>
    <r>
      <rPr>
        <b val="1"/>
        <sz val="10"/>
        <color indexed="8"/>
        <rFont val="Helvetica Neue"/>
      </rPr>
      <t>nam</t>
    </r>
  </si>
  <si>
    <r>
      <rPr>
        <b val="1"/>
        <sz val="10"/>
        <color indexed="16"/>
        <rFont val="Helvetica Neue"/>
      </rPr>
      <t>STD</t>
    </r>
    <r>
      <rPr>
        <b val="1"/>
        <sz val="10"/>
        <color indexed="16"/>
        <rFont val="Helvetica Neue"/>
      </rPr>
      <t>:</t>
    </r>
    <r>
      <rPr>
        <b val="1"/>
        <sz val="10"/>
        <color indexed="8"/>
        <rFont val="Helvetica Neue"/>
      </rPr>
      <t>nam</t>
    </r>
    <r>
      <rPr>
        <b val="1"/>
        <sz val="10"/>
        <color indexed="16"/>
        <rFont val="Helvetica Neue"/>
      </rPr>
      <t>:</t>
    </r>
    <r>
      <rPr>
        <b val="1"/>
        <sz val="10"/>
        <color indexed="8"/>
        <rFont val="Helvetica Neue"/>
      </rPr>
      <t>type</t>
    </r>
  </si>
  <si>
    <r>
      <rPr>
        <sz val="10"/>
        <color indexed="8"/>
        <rFont val="Source Sans Pro Semibold"/>
      </rPr>
      <t>kStdNam_Type</t>
    </r>
  </si>
  <si>
    <t>Name attributes and classification.</t>
  </si>
  <si>
    <r>
      <rPr>
        <b val="1"/>
        <sz val="10"/>
        <color indexed="11"/>
        <rFont val="Helvetica Neue"/>
      </rPr>
      <t>descriptors/</t>
    </r>
    <r>
      <rPr>
        <b val="1"/>
        <sz val="10"/>
        <color indexed="8"/>
        <rFont val="Helvetica Neue"/>
      </rPr>
      <t>STD_date_start</t>
    </r>
  </si>
  <si>
    <r>
      <rPr>
        <b val="1"/>
        <sz val="10"/>
        <color indexed="8"/>
        <rFont val="Helvetica Neue"/>
      </rPr>
      <t>STD_date_start</t>
    </r>
  </si>
  <si>
    <t>date-start</t>
  </si>
  <si>
    <r>
      <rPr>
        <b val="1"/>
        <sz val="10"/>
        <color indexed="16"/>
        <rFont val="Helvetica Neue"/>
      </rPr>
      <t>STD</t>
    </r>
    <r>
      <rPr>
        <b val="1"/>
        <sz val="10"/>
        <color indexed="16"/>
        <rFont val="Helvetica Neue"/>
      </rPr>
      <t>:</t>
    </r>
    <r>
      <rPr>
        <b val="1"/>
        <sz val="10"/>
        <color indexed="8"/>
        <rFont val="Helvetica Neue"/>
      </rPr>
      <t>date-start</t>
    </r>
  </si>
  <si>
    <r>
      <rPr>
        <sz val="10"/>
        <color indexed="8"/>
        <rFont val="Source Sans Pro Semibold"/>
      </rPr>
      <t>kStd_DateStart</t>
    </r>
  </si>
  <si>
    <t>start</t>
  </si>
  <si>
    <t>Start date</t>
  </si>
  <si>
    <t>Starting date.</t>
  </si>
  <si>
    <r>
      <rPr>
        <b val="1"/>
        <sz val="10"/>
        <color indexed="11"/>
        <rFont val="Helvetica Neue"/>
      </rPr>
      <t>descriptors/</t>
    </r>
    <r>
      <rPr>
        <b val="1"/>
        <sz val="10"/>
        <color indexed="8"/>
        <rFont val="Helvetica Neue"/>
      </rPr>
      <t>STD_date_end</t>
    </r>
  </si>
  <si>
    <r>
      <rPr>
        <b val="1"/>
        <sz val="10"/>
        <color indexed="8"/>
        <rFont val="Helvetica Neue"/>
      </rPr>
      <t>STD_date_end</t>
    </r>
  </si>
  <si>
    <t>date-end</t>
  </si>
  <si>
    <r>
      <rPr>
        <b val="1"/>
        <sz val="10"/>
        <color indexed="16"/>
        <rFont val="Helvetica Neue"/>
      </rPr>
      <t>STD</t>
    </r>
    <r>
      <rPr>
        <b val="1"/>
        <sz val="10"/>
        <color indexed="16"/>
        <rFont val="Helvetica Neue"/>
      </rPr>
      <t>:</t>
    </r>
    <r>
      <rPr>
        <b val="1"/>
        <sz val="10"/>
        <color indexed="8"/>
        <rFont val="Helvetica Neue"/>
      </rPr>
      <t>date-end</t>
    </r>
  </si>
  <si>
    <r>
      <rPr>
        <sz val="10"/>
        <color indexed="8"/>
        <rFont val="Source Sans Pro Semibold"/>
      </rPr>
      <t>kStd_DateEnd</t>
    </r>
  </si>
  <si>
    <t>end</t>
  </si>
  <si>
    <t>End date</t>
  </si>
  <si>
    <t>Ending date.</t>
  </si>
  <si>
    <r>
      <rPr>
        <b val="1"/>
        <sz val="10"/>
        <color indexed="11"/>
        <rFont val="Helvetica Neue"/>
      </rPr>
      <t>descriptors/</t>
    </r>
    <r>
      <rPr>
        <b val="1"/>
        <sz val="10"/>
        <color indexed="8"/>
        <rFont val="Helvetica Neue"/>
      </rPr>
      <t>STD_agency</t>
    </r>
  </si>
  <si>
    <r>
      <rPr>
        <b val="1"/>
        <sz val="10"/>
        <color indexed="8"/>
        <rFont val="Helvetica Neue"/>
      </rPr>
      <t>STD_agency</t>
    </r>
  </si>
  <si>
    <t>agency</t>
  </si>
  <si>
    <r>
      <rPr>
        <b val="1"/>
        <sz val="10"/>
        <color indexed="16"/>
        <rFont val="Helvetica Neue"/>
      </rPr>
      <t>STD</t>
    </r>
    <r>
      <rPr>
        <b val="1"/>
        <sz val="10"/>
        <color indexed="16"/>
        <rFont val="Helvetica Neue"/>
      </rPr>
      <t>:</t>
    </r>
    <r>
      <rPr>
        <b val="1"/>
        <sz val="10"/>
        <color indexed="8"/>
        <rFont val="Helvetica Neue"/>
      </rPr>
      <t>agency</t>
    </r>
  </si>
  <si>
    <r>
      <rPr>
        <sz val="10"/>
        <color indexed="8"/>
        <rFont val="Source Sans Pro Semibold"/>
      </rPr>
      <t>kStd_Agency</t>
    </r>
  </si>
  <si>
    <t>Agency</t>
  </si>
  <si>
    <t>Code or name of agency.</t>
  </si>
  <si>
    <r>
      <rPr>
        <b val="1"/>
        <sz val="10"/>
        <color indexed="11"/>
        <rFont val="Helvetica Neue"/>
      </rPr>
      <t>descriptors/</t>
    </r>
    <r>
      <rPr>
        <b val="1"/>
        <sz val="10"/>
        <color indexed="8"/>
        <rFont val="Helvetica Neue"/>
      </rPr>
      <t>STD_stat_PCFLAGS</t>
    </r>
  </si>
  <si>
    <r>
      <rPr>
        <b val="1"/>
        <sz val="10"/>
        <color indexed="8"/>
        <rFont val="Helvetica Neue"/>
      </rPr>
      <t>STD_stat_PCFLAGS</t>
    </r>
  </si>
  <si>
    <r>
      <rPr>
        <b val="1"/>
        <sz val="10"/>
        <color indexed="14"/>
        <rFont val="Helvetica Neue"/>
      </rPr>
      <t>terms</t>
    </r>
    <r>
      <rPr>
        <b val="1"/>
        <sz val="10"/>
        <color indexed="14"/>
        <rFont val="Helvetica Neue"/>
      </rPr>
      <t>/</t>
    </r>
    <r>
      <rPr>
        <b val="1"/>
        <sz val="10"/>
        <color indexed="16"/>
        <rFont val="Helvetica Neue"/>
      </rPr>
      <t>STD:</t>
    </r>
    <r>
      <rPr>
        <b val="1"/>
        <sz val="10"/>
        <color indexed="8"/>
        <rFont val="Helvetica Neue"/>
      </rPr>
      <t>stat</t>
    </r>
  </si>
  <si>
    <t>PCFLAGS</t>
  </si>
  <si>
    <r>
      <rPr>
        <b val="1"/>
        <sz val="10"/>
        <color indexed="16"/>
        <rFont val="Helvetica Neue"/>
      </rPr>
      <t>STD</t>
    </r>
    <r>
      <rPr>
        <b val="1"/>
        <sz val="10"/>
        <color indexed="16"/>
        <rFont val="Helvetica Neue"/>
      </rPr>
      <t>:</t>
    </r>
    <r>
      <rPr>
        <b val="1"/>
        <sz val="10"/>
        <color indexed="8"/>
        <rFont val="Helvetica Neue"/>
      </rPr>
      <t>stat</t>
    </r>
    <r>
      <rPr>
        <b val="1"/>
        <sz val="10"/>
        <color indexed="16"/>
        <rFont val="Helvetica Neue"/>
      </rPr>
      <t>:</t>
    </r>
    <r>
      <rPr>
        <b val="1"/>
        <sz val="10"/>
        <color indexed="8"/>
        <rFont val="Helvetica Neue"/>
      </rPr>
      <t>PCFLAGS</t>
    </r>
  </si>
  <si>
    <r>
      <rPr>
        <sz val="10"/>
        <color indexed="8"/>
        <rFont val="Source Sans Pro Semibold"/>
      </rPr>
      <t>kStdStat_Pcflags</t>
    </r>
  </si>
  <si>
    <t>outliers</t>
  </si>
  <si>
    <t>Subjects out of range</t>
  </si>
  <si>
    <t>Percentage of records with subjects out of range.</t>
  </si>
  <si>
    <r>
      <rPr>
        <b val="1"/>
        <sz val="10"/>
        <color indexed="11"/>
        <rFont val="Helvetica Neue"/>
      </rPr>
      <t>descriptors/</t>
    </r>
    <r>
      <rPr>
        <b val="1"/>
        <sz val="10"/>
        <color indexed="8"/>
        <rFont val="Helvetica Neue"/>
      </rPr>
      <t>STD_stat_PCSEXRAT</t>
    </r>
  </si>
  <si>
    <r>
      <rPr>
        <b val="1"/>
        <sz val="10"/>
        <color indexed="8"/>
        <rFont val="Helvetica Neue"/>
      </rPr>
      <t>STD_stat_PCSEXRAT</t>
    </r>
  </si>
  <si>
    <t>PCSEXRAT</t>
  </si>
  <si>
    <r>
      <rPr>
        <b val="1"/>
        <sz val="10"/>
        <color indexed="16"/>
        <rFont val="Helvetica Neue"/>
      </rPr>
      <t>STD</t>
    </r>
    <r>
      <rPr>
        <b val="1"/>
        <sz val="10"/>
        <color indexed="16"/>
        <rFont val="Helvetica Neue"/>
      </rPr>
      <t>:</t>
    </r>
    <r>
      <rPr>
        <b val="1"/>
        <sz val="10"/>
        <color indexed="8"/>
        <rFont val="Helvetica Neue"/>
      </rPr>
      <t>stat</t>
    </r>
    <r>
      <rPr>
        <b val="1"/>
        <sz val="10"/>
        <color indexed="16"/>
        <rFont val="Helvetica Neue"/>
      </rPr>
      <t>:</t>
    </r>
    <r>
      <rPr>
        <b val="1"/>
        <sz val="10"/>
        <color indexed="8"/>
        <rFont val="Helvetica Neue"/>
      </rPr>
      <t>PCSEXRAT</t>
    </r>
  </si>
  <si>
    <r>
      <rPr>
        <sz val="10"/>
        <color indexed="8"/>
        <rFont val="Source Sans Pro Semibold"/>
      </rPr>
      <t>kStdStat_Pcsexrat</t>
    </r>
  </si>
  <si>
    <t>ratio</t>
  </si>
  <si>
    <t>Sex ratio Chi</t>
  </si>
  <si>
    <t>P value of Chi squared for sex ratio.</t>
  </si>
  <si>
    <r>
      <rPr>
        <b val="1"/>
        <sz val="10"/>
        <color indexed="11"/>
        <rFont val="Helvetica Neue"/>
      </rPr>
      <t>descriptors/</t>
    </r>
    <r>
      <rPr>
        <b val="1"/>
        <sz val="10"/>
        <color indexed="8"/>
        <rFont val="Helvetica Neue"/>
      </rPr>
      <t>STD_stat_PCAGERAT</t>
    </r>
  </si>
  <si>
    <r>
      <rPr>
        <b val="1"/>
        <sz val="10"/>
        <color indexed="8"/>
        <rFont val="Helvetica Neue"/>
      </rPr>
      <t>STD_stat_PCAGERAT</t>
    </r>
  </si>
  <si>
    <t>PCAGERAT</t>
  </si>
  <si>
    <r>
      <rPr>
        <b val="1"/>
        <sz val="10"/>
        <color indexed="16"/>
        <rFont val="Helvetica Neue"/>
      </rPr>
      <t>STD</t>
    </r>
    <r>
      <rPr>
        <b val="1"/>
        <sz val="10"/>
        <color indexed="16"/>
        <rFont val="Helvetica Neue"/>
      </rPr>
      <t>:</t>
    </r>
    <r>
      <rPr>
        <b val="1"/>
        <sz val="10"/>
        <color indexed="8"/>
        <rFont val="Helvetica Neue"/>
      </rPr>
      <t>stat</t>
    </r>
    <r>
      <rPr>
        <b val="1"/>
        <sz val="10"/>
        <color indexed="16"/>
        <rFont val="Helvetica Neue"/>
      </rPr>
      <t>:</t>
    </r>
    <r>
      <rPr>
        <b val="1"/>
        <sz val="10"/>
        <color indexed="8"/>
        <rFont val="Helvetica Neue"/>
      </rPr>
      <t>PCAGERAT</t>
    </r>
  </si>
  <si>
    <r>
      <rPr>
        <sz val="10"/>
        <color indexed="8"/>
        <rFont val="Source Sans Pro Semibold"/>
      </rPr>
      <t>kStdStat_Pcagerat</t>
    </r>
  </si>
  <si>
    <t>Age ratio Chi</t>
  </si>
  <si>
    <t>P value of Chi squared for age ratio.</t>
  </si>
  <si>
    <r>
      <rPr>
        <b val="1"/>
        <sz val="10"/>
        <color indexed="11"/>
        <rFont val="Helvetica Neue"/>
      </rPr>
      <t>descriptors/</t>
    </r>
    <r>
      <rPr>
        <b val="1"/>
        <sz val="10"/>
        <color indexed="8"/>
        <rFont val="Helvetica Neue"/>
      </rPr>
      <t>STD_stat_PCDPWT</t>
    </r>
  </si>
  <si>
    <r>
      <rPr>
        <b val="1"/>
        <sz val="10"/>
        <color indexed="8"/>
        <rFont val="Helvetica Neue"/>
      </rPr>
      <t>STD_stat_PCDPWT</t>
    </r>
  </si>
  <si>
    <t>PCDPWT</t>
  </si>
  <si>
    <r>
      <rPr>
        <b val="1"/>
        <sz val="10"/>
        <color indexed="16"/>
        <rFont val="Helvetica Neue"/>
      </rPr>
      <t>STD</t>
    </r>
    <r>
      <rPr>
        <b val="1"/>
        <sz val="10"/>
        <color indexed="16"/>
        <rFont val="Helvetica Neue"/>
      </rPr>
      <t>:</t>
    </r>
    <r>
      <rPr>
        <b val="1"/>
        <sz val="10"/>
        <color indexed="8"/>
        <rFont val="Helvetica Neue"/>
      </rPr>
      <t>stat</t>
    </r>
    <r>
      <rPr>
        <b val="1"/>
        <sz val="10"/>
        <color indexed="16"/>
        <rFont val="Helvetica Neue"/>
      </rPr>
      <t>:</t>
    </r>
    <r>
      <rPr>
        <b val="1"/>
        <sz val="10"/>
        <color indexed="8"/>
        <rFont val="Helvetica Neue"/>
      </rPr>
      <t>PCDPWT</t>
    </r>
  </si>
  <si>
    <r>
      <rPr>
        <sz val="10"/>
        <color indexed="8"/>
        <rFont val="Source Sans Pro Semibold"/>
      </rPr>
      <t>kStdStat_Pcdpwt</t>
    </r>
  </si>
  <si>
    <t>digit preference</t>
  </si>
  <si>
    <t>Weight digit preference</t>
  </si>
  <si>
    <t>Digit preference score for weight.</t>
  </si>
  <si>
    <r>
      <rPr>
        <b val="1"/>
        <sz val="10"/>
        <color indexed="11"/>
        <rFont val="Helvetica Neue"/>
      </rPr>
      <t>descriptors/</t>
    </r>
    <r>
      <rPr>
        <b val="1"/>
        <sz val="10"/>
        <color indexed="8"/>
        <rFont val="Helvetica Neue"/>
      </rPr>
      <t>STD_stat_PCDPHT</t>
    </r>
  </si>
  <si>
    <r>
      <rPr>
        <b val="1"/>
        <sz val="10"/>
        <color indexed="8"/>
        <rFont val="Helvetica Neue"/>
      </rPr>
      <t>STD_stat_PCDPHT</t>
    </r>
  </si>
  <si>
    <t>PCDPHT</t>
  </si>
  <si>
    <r>
      <rPr>
        <b val="1"/>
        <sz val="10"/>
        <color indexed="16"/>
        <rFont val="Helvetica Neue"/>
      </rPr>
      <t>STD</t>
    </r>
    <r>
      <rPr>
        <b val="1"/>
        <sz val="10"/>
        <color indexed="16"/>
        <rFont val="Helvetica Neue"/>
      </rPr>
      <t>:</t>
    </r>
    <r>
      <rPr>
        <b val="1"/>
        <sz val="10"/>
        <color indexed="8"/>
        <rFont val="Helvetica Neue"/>
      </rPr>
      <t>stat</t>
    </r>
    <r>
      <rPr>
        <b val="1"/>
        <sz val="10"/>
        <color indexed="16"/>
        <rFont val="Helvetica Neue"/>
      </rPr>
      <t>:</t>
    </r>
    <r>
      <rPr>
        <b val="1"/>
        <sz val="10"/>
        <color indexed="8"/>
        <rFont val="Helvetica Neue"/>
      </rPr>
      <t>PCDPHT</t>
    </r>
  </si>
  <si>
    <r>
      <rPr>
        <sz val="10"/>
        <color indexed="8"/>
        <rFont val="Source Sans Pro Semibold"/>
      </rPr>
      <t>kStdStat_Pcdpht</t>
    </r>
  </si>
  <si>
    <t>Height digit preference</t>
  </si>
  <si>
    <t>Digit preference score for height.</t>
  </si>
  <si>
    <r>
      <rPr>
        <b val="1"/>
        <sz val="10"/>
        <color indexed="11"/>
        <rFont val="Helvetica Neue"/>
      </rPr>
      <t>descriptors/</t>
    </r>
    <r>
      <rPr>
        <b val="1"/>
        <sz val="10"/>
        <color indexed="8"/>
        <rFont val="Helvetica Neue"/>
      </rPr>
      <t>STD_stat_PCDMUAC</t>
    </r>
  </si>
  <si>
    <r>
      <rPr>
        <b val="1"/>
        <sz val="10"/>
        <color indexed="8"/>
        <rFont val="Helvetica Neue"/>
      </rPr>
      <t>STD_stat_PCDMUAC</t>
    </r>
  </si>
  <si>
    <t>PCDMUAC</t>
  </si>
  <si>
    <r>
      <rPr>
        <b val="1"/>
        <sz val="10"/>
        <color indexed="16"/>
        <rFont val="Helvetica Neue"/>
      </rPr>
      <t>STD</t>
    </r>
    <r>
      <rPr>
        <b val="1"/>
        <sz val="10"/>
        <color indexed="16"/>
        <rFont val="Helvetica Neue"/>
      </rPr>
      <t>:</t>
    </r>
    <r>
      <rPr>
        <b val="1"/>
        <sz val="10"/>
        <color indexed="8"/>
        <rFont val="Helvetica Neue"/>
      </rPr>
      <t>stat</t>
    </r>
    <r>
      <rPr>
        <b val="1"/>
        <sz val="10"/>
        <color indexed="16"/>
        <rFont val="Helvetica Neue"/>
      </rPr>
      <t>:</t>
    </r>
    <r>
      <rPr>
        <b val="1"/>
        <sz val="10"/>
        <color indexed="8"/>
        <rFont val="Helvetica Neue"/>
      </rPr>
      <t>PCDMUAC</t>
    </r>
  </si>
  <si>
    <r>
      <rPr>
        <sz val="10"/>
        <color indexed="8"/>
        <rFont val="Source Sans Pro Semibold"/>
      </rPr>
      <t>kStdStat_Pcdmuac</t>
    </r>
  </si>
  <si>
    <t>MUAC</t>
  </si>
  <si>
    <t>MUAC digit preference</t>
  </si>
  <si>
    <t>Digit preference score for mid-upper arm circumference.</t>
  </si>
  <si>
    <r>
      <rPr>
        <b val="1"/>
        <sz val="10"/>
        <color indexed="11"/>
        <rFont val="Helvetica Neue"/>
      </rPr>
      <t>descriptors/</t>
    </r>
    <r>
      <rPr>
        <b val="1"/>
        <sz val="10"/>
        <color indexed="8"/>
        <rFont val="Helvetica Neue"/>
      </rPr>
      <t>STD_stat_PCSTDEV</t>
    </r>
  </si>
  <si>
    <r>
      <rPr>
        <b val="1"/>
        <sz val="10"/>
        <color indexed="8"/>
        <rFont val="Helvetica Neue"/>
      </rPr>
      <t>STD_stat_PCSTDEV</t>
    </r>
  </si>
  <si>
    <t>PCSTDEV</t>
  </si>
  <si>
    <r>
      <rPr>
        <b val="1"/>
        <sz val="10"/>
        <color indexed="16"/>
        <rFont val="Helvetica Neue"/>
      </rPr>
      <t>STD</t>
    </r>
    <r>
      <rPr>
        <b val="1"/>
        <sz val="10"/>
        <color indexed="16"/>
        <rFont val="Helvetica Neue"/>
      </rPr>
      <t>:</t>
    </r>
    <r>
      <rPr>
        <b val="1"/>
        <sz val="10"/>
        <color indexed="8"/>
        <rFont val="Helvetica Neue"/>
      </rPr>
      <t>stat</t>
    </r>
    <r>
      <rPr>
        <b val="1"/>
        <sz val="10"/>
        <color indexed="16"/>
        <rFont val="Helvetica Neue"/>
      </rPr>
      <t>:</t>
    </r>
    <r>
      <rPr>
        <b val="1"/>
        <sz val="10"/>
        <color indexed="8"/>
        <rFont val="Helvetica Neue"/>
      </rPr>
      <t>PCSTDEV</t>
    </r>
  </si>
  <si>
    <r>
      <rPr>
        <sz val="10"/>
        <color indexed="8"/>
        <rFont val="Source Sans Pro Semibold"/>
      </rPr>
      <t>kStdStat_Pcstdev</t>
    </r>
  </si>
  <si>
    <t>WHZ</t>
  </si>
  <si>
    <t>standard deviation</t>
  </si>
  <si>
    <t>WHZ standard deviation</t>
  </si>
  <si>
    <t>Standard deviation of weight for height Z-score.</t>
  </si>
  <si>
    <r>
      <rPr>
        <b val="1"/>
        <sz val="10"/>
        <color indexed="11"/>
        <rFont val="Helvetica Neue"/>
      </rPr>
      <t>descriptors/</t>
    </r>
    <r>
      <rPr>
        <b val="1"/>
        <sz val="10"/>
        <color indexed="8"/>
        <rFont val="Helvetica Neue"/>
      </rPr>
      <t>STD_stat_PCSKEW</t>
    </r>
  </si>
  <si>
    <r>
      <rPr>
        <b val="1"/>
        <sz val="10"/>
        <color indexed="8"/>
        <rFont val="Helvetica Neue"/>
      </rPr>
      <t>STD_stat_PCSKEW</t>
    </r>
  </si>
  <si>
    <t>PCSKEW</t>
  </si>
  <si>
    <r>
      <rPr>
        <b val="1"/>
        <sz val="10"/>
        <color indexed="16"/>
        <rFont val="Helvetica Neue"/>
      </rPr>
      <t>STD</t>
    </r>
    <r>
      <rPr>
        <b val="1"/>
        <sz val="10"/>
        <color indexed="16"/>
        <rFont val="Helvetica Neue"/>
      </rPr>
      <t>:</t>
    </r>
    <r>
      <rPr>
        <b val="1"/>
        <sz val="10"/>
        <color indexed="8"/>
        <rFont val="Helvetica Neue"/>
      </rPr>
      <t>stat</t>
    </r>
    <r>
      <rPr>
        <b val="1"/>
        <sz val="10"/>
        <color indexed="16"/>
        <rFont val="Helvetica Neue"/>
      </rPr>
      <t>:</t>
    </r>
    <r>
      <rPr>
        <b val="1"/>
        <sz val="10"/>
        <color indexed="8"/>
        <rFont val="Helvetica Neue"/>
      </rPr>
      <t>PCSKEW</t>
    </r>
  </si>
  <si>
    <r>
      <rPr>
        <sz val="10"/>
        <color indexed="8"/>
        <rFont val="Source Sans Pro Semibold"/>
      </rPr>
      <t>kStdStat_Pcskew</t>
    </r>
  </si>
  <si>
    <t>skewness</t>
  </si>
  <si>
    <t>WHZ skewness</t>
  </si>
  <si>
    <t>Value of skewness for weight for height Z-score.</t>
  </si>
  <si>
    <r>
      <rPr>
        <b val="1"/>
        <sz val="10"/>
        <color indexed="11"/>
        <rFont val="Helvetica Neue"/>
      </rPr>
      <t>descriptors/</t>
    </r>
    <r>
      <rPr>
        <b val="1"/>
        <sz val="10"/>
        <color indexed="8"/>
        <rFont val="Helvetica Neue"/>
      </rPr>
      <t>STD_stat_PCKURT</t>
    </r>
  </si>
  <si>
    <r>
      <rPr>
        <b val="1"/>
        <sz val="10"/>
        <color indexed="8"/>
        <rFont val="Helvetica Neue"/>
      </rPr>
      <t>STD_stat_PCKURT</t>
    </r>
  </si>
  <si>
    <t>PCKURT</t>
  </si>
  <si>
    <r>
      <rPr>
        <b val="1"/>
        <sz val="10"/>
        <color indexed="16"/>
        <rFont val="Helvetica Neue"/>
      </rPr>
      <t>STD</t>
    </r>
    <r>
      <rPr>
        <b val="1"/>
        <sz val="10"/>
        <color indexed="16"/>
        <rFont val="Helvetica Neue"/>
      </rPr>
      <t>:</t>
    </r>
    <r>
      <rPr>
        <b val="1"/>
        <sz val="10"/>
        <color indexed="8"/>
        <rFont val="Helvetica Neue"/>
      </rPr>
      <t>stat</t>
    </r>
    <r>
      <rPr>
        <b val="1"/>
        <sz val="10"/>
        <color indexed="16"/>
        <rFont val="Helvetica Neue"/>
      </rPr>
      <t>:</t>
    </r>
    <r>
      <rPr>
        <b val="1"/>
        <sz val="10"/>
        <color indexed="8"/>
        <rFont val="Helvetica Neue"/>
      </rPr>
      <t>PCKURT</t>
    </r>
  </si>
  <si>
    <r>
      <rPr>
        <sz val="10"/>
        <color indexed="8"/>
        <rFont val="Source Sans Pro Semibold"/>
      </rPr>
      <t>kStdStat_Pckurt</t>
    </r>
  </si>
  <si>
    <t>kurtosis</t>
  </si>
  <si>
    <t>WHZ kurtosis</t>
  </si>
  <si>
    <t>Value of kurtosis for weight for height Z-score.</t>
  </si>
  <si>
    <r>
      <rPr>
        <b val="1"/>
        <sz val="10"/>
        <color indexed="11"/>
        <rFont val="Helvetica Neue"/>
      </rPr>
      <t>descriptors/</t>
    </r>
    <r>
      <rPr>
        <b val="1"/>
        <sz val="10"/>
        <color indexed="8"/>
        <rFont val="Helvetica Neue"/>
      </rPr>
      <t>STD_stat_PCPOISS</t>
    </r>
  </si>
  <si>
    <r>
      <rPr>
        <b val="1"/>
        <sz val="10"/>
        <color indexed="8"/>
        <rFont val="Helvetica Neue"/>
      </rPr>
      <t>STD_stat_PCPOISS</t>
    </r>
  </si>
  <si>
    <t>PCPOISS</t>
  </si>
  <si>
    <r>
      <rPr>
        <b val="1"/>
        <sz val="10"/>
        <color indexed="16"/>
        <rFont val="Helvetica Neue"/>
      </rPr>
      <t>STD</t>
    </r>
    <r>
      <rPr>
        <b val="1"/>
        <sz val="10"/>
        <color indexed="16"/>
        <rFont val="Helvetica Neue"/>
      </rPr>
      <t>:</t>
    </r>
    <r>
      <rPr>
        <b val="1"/>
        <sz val="10"/>
        <color indexed="8"/>
        <rFont val="Helvetica Neue"/>
      </rPr>
      <t>stat</t>
    </r>
    <r>
      <rPr>
        <b val="1"/>
        <sz val="10"/>
        <color indexed="16"/>
        <rFont val="Helvetica Neue"/>
      </rPr>
      <t>:</t>
    </r>
    <r>
      <rPr>
        <b val="1"/>
        <sz val="10"/>
        <color indexed="8"/>
        <rFont val="Helvetica Neue"/>
      </rPr>
      <t>PCPOISS</t>
    </r>
  </si>
  <si>
    <r>
      <rPr>
        <sz val="10"/>
        <color indexed="8"/>
        <rFont val="Source Sans Pro Semibold"/>
      </rPr>
      <t>kStdStat_Pcpoiss</t>
    </r>
  </si>
  <si>
    <t>WHZ-2</t>
  </si>
  <si>
    <t>poisson</t>
  </si>
  <si>
    <t>P index of dispersion WHZ-2</t>
  </si>
  <si>
    <t>P value that index of dispersion is not a Poisson distribution weight for height Z-score-2.</t>
  </si>
  <si>
    <r>
      <rPr>
        <b val="1"/>
        <sz val="10"/>
        <color indexed="11"/>
        <rFont val="Helvetica Neue"/>
      </rPr>
      <t>descriptors/</t>
    </r>
    <r>
      <rPr>
        <b val="1"/>
        <sz val="10"/>
        <color indexed="8"/>
        <rFont val="Helvetica Neue"/>
      </rPr>
      <t>STD_stat_PCSCORE</t>
    </r>
  </si>
  <si>
    <r>
      <rPr>
        <b val="1"/>
        <sz val="10"/>
        <color indexed="8"/>
        <rFont val="Helvetica Neue"/>
      </rPr>
      <t>STD_stat_PCSCORE</t>
    </r>
  </si>
  <si>
    <t>PCSCORE</t>
  </si>
  <si>
    <r>
      <rPr>
        <b val="1"/>
        <sz val="10"/>
        <color indexed="16"/>
        <rFont val="Helvetica Neue"/>
      </rPr>
      <t>STD</t>
    </r>
    <r>
      <rPr>
        <b val="1"/>
        <sz val="10"/>
        <color indexed="16"/>
        <rFont val="Helvetica Neue"/>
      </rPr>
      <t>:</t>
    </r>
    <r>
      <rPr>
        <b val="1"/>
        <sz val="10"/>
        <color indexed="8"/>
        <rFont val="Helvetica Neue"/>
      </rPr>
      <t>stat</t>
    </r>
    <r>
      <rPr>
        <b val="1"/>
        <sz val="10"/>
        <color indexed="16"/>
        <rFont val="Helvetica Neue"/>
      </rPr>
      <t>:</t>
    </r>
    <r>
      <rPr>
        <b val="1"/>
        <sz val="10"/>
        <color indexed="8"/>
        <rFont val="Helvetica Neue"/>
      </rPr>
      <t>PCSCORE</t>
    </r>
  </si>
  <si>
    <r>
      <rPr>
        <sz val="10"/>
        <color indexed="8"/>
        <rFont val="Source Sans Pro Semibold"/>
      </rPr>
      <t>kStdStat_Pcscore</t>
    </r>
  </si>
  <si>
    <t>quality</t>
  </si>
  <si>
    <t>overall</t>
  </si>
  <si>
    <t>Overall data quality score</t>
  </si>
  <si>
    <t>Overall data quality score.</t>
  </si>
  <si>
    <r>
      <rPr>
        <b val="1"/>
        <sz val="10"/>
        <color indexed="11"/>
        <rFont val="Helvetica Neue"/>
      </rPr>
      <t>descriptors/</t>
    </r>
    <r>
      <rPr>
        <b val="1"/>
        <sz val="10"/>
        <color indexed="8"/>
        <rFont val="Helvetica Neue"/>
      </rPr>
      <t>STD_stat_SAMPMETH</t>
    </r>
  </si>
  <si>
    <r>
      <rPr>
        <b val="1"/>
        <sz val="10"/>
        <color indexed="8"/>
        <rFont val="Helvetica Neue"/>
      </rPr>
      <t>STD_stat_SAMPMETH</t>
    </r>
  </si>
  <si>
    <t>SAMPMETH</t>
  </si>
  <si>
    <r>
      <rPr>
        <b val="1"/>
        <sz val="10"/>
        <color indexed="16"/>
        <rFont val="Helvetica Neue"/>
      </rPr>
      <t>STD</t>
    </r>
    <r>
      <rPr>
        <b val="1"/>
        <sz val="10"/>
        <color indexed="16"/>
        <rFont val="Helvetica Neue"/>
      </rPr>
      <t>:</t>
    </r>
    <r>
      <rPr>
        <b val="1"/>
        <sz val="10"/>
        <color indexed="8"/>
        <rFont val="Helvetica Neue"/>
      </rPr>
      <t>stat</t>
    </r>
    <r>
      <rPr>
        <b val="1"/>
        <sz val="10"/>
        <color indexed="16"/>
        <rFont val="Helvetica Neue"/>
      </rPr>
      <t>:</t>
    </r>
    <r>
      <rPr>
        <b val="1"/>
        <sz val="10"/>
        <color indexed="8"/>
        <rFont val="Helvetica Neue"/>
      </rPr>
      <t>SAMPMETH</t>
    </r>
  </si>
  <si>
    <r>
      <rPr>
        <sz val="10"/>
        <color indexed="8"/>
        <rFont val="Source Sans Pro Semibold"/>
      </rPr>
      <t>kStdStat_Sampmeth</t>
    </r>
  </si>
  <si>
    <t>sampling</t>
  </si>
  <si>
    <t>method</t>
  </si>
  <si>
    <t>Sampling method</t>
  </si>
  <si>
    <t>Method of sampling, a code e.g. cluster, random.</t>
  </si>
  <si>
    <r>
      <rPr>
        <b val="1"/>
        <sz val="10"/>
        <color indexed="11"/>
        <rFont val="Helvetica Neue"/>
      </rPr>
      <t>descriptors/</t>
    </r>
    <r>
      <rPr>
        <b val="1"/>
        <sz val="10"/>
        <color indexed="8"/>
        <rFont val="Helvetica Neue"/>
      </rPr>
      <t>STD_stat_SAMPSIZE</t>
    </r>
  </si>
  <si>
    <r>
      <rPr>
        <b val="1"/>
        <sz val="10"/>
        <color indexed="8"/>
        <rFont val="Helvetica Neue"/>
      </rPr>
      <t>STD_stat_SAMPSIZE</t>
    </r>
  </si>
  <si>
    <t>SAMPSIZE</t>
  </si>
  <si>
    <r>
      <rPr>
        <b val="1"/>
        <sz val="10"/>
        <color indexed="16"/>
        <rFont val="Helvetica Neue"/>
      </rPr>
      <t>STD</t>
    </r>
    <r>
      <rPr>
        <b val="1"/>
        <sz val="10"/>
        <color indexed="16"/>
        <rFont val="Helvetica Neue"/>
      </rPr>
      <t>:</t>
    </r>
    <r>
      <rPr>
        <b val="1"/>
        <sz val="10"/>
        <color indexed="8"/>
        <rFont val="Helvetica Neue"/>
      </rPr>
      <t>stat</t>
    </r>
    <r>
      <rPr>
        <b val="1"/>
        <sz val="10"/>
        <color indexed="16"/>
        <rFont val="Helvetica Neue"/>
      </rPr>
      <t>:</t>
    </r>
    <r>
      <rPr>
        <b val="1"/>
        <sz val="10"/>
        <color indexed="8"/>
        <rFont val="Helvetica Neue"/>
      </rPr>
      <t>SAMPSIZE</t>
    </r>
  </si>
  <si>
    <r>
      <rPr>
        <sz val="10"/>
        <color indexed="8"/>
        <rFont val="Source Sans Pro Semibold"/>
      </rPr>
      <t>kStdStat_Sampsize</t>
    </r>
  </si>
  <si>
    <t>Sample size</t>
  </si>
  <si>
    <t>Number of subjects in the study.</t>
  </si>
  <si>
    <r>
      <rPr>
        <b val="1"/>
        <sz val="10"/>
        <color indexed="11"/>
        <rFont val="Helvetica Neue"/>
      </rPr>
      <t>descriptors/</t>
    </r>
    <r>
      <rPr>
        <b val="1"/>
        <sz val="10"/>
        <color indexed="8"/>
        <rFont val="Helvetica Neue"/>
      </rPr>
      <t>ISO_639_1_Part1</t>
    </r>
  </si>
  <si>
    <r>
      <rPr>
        <b val="1"/>
        <sz val="10"/>
        <color indexed="8"/>
        <rFont val="Helvetica Neue"/>
      </rPr>
      <t>ISO_639_1_Part1</t>
    </r>
  </si>
  <si>
    <r>
      <rPr>
        <b val="1"/>
        <sz val="10"/>
        <color indexed="14"/>
        <rFont val="Helvetica Neue"/>
      </rPr>
      <t>terms</t>
    </r>
    <r>
      <rPr>
        <b val="1"/>
        <sz val="10"/>
        <color indexed="14"/>
        <rFont val="Helvetica Neue"/>
      </rPr>
      <t>/</t>
    </r>
    <r>
      <rPr>
        <b val="1"/>
        <sz val="10"/>
        <color indexed="17"/>
        <rFont val="Helvetica Neue"/>
      </rPr>
      <t>ISO:</t>
    </r>
    <r>
      <rPr>
        <b val="1"/>
        <sz val="10"/>
        <color indexed="8"/>
        <rFont val="Helvetica Neue"/>
      </rPr>
      <t>639</t>
    </r>
    <r>
      <rPr>
        <b val="1"/>
        <sz val="10"/>
        <color indexed="17"/>
        <rFont val="Helvetica Neue"/>
      </rPr>
      <t>:</t>
    </r>
    <r>
      <rPr>
        <b val="1"/>
        <sz val="10"/>
        <color indexed="8"/>
        <rFont val="Helvetica Neue"/>
      </rPr>
      <t>1</t>
    </r>
  </si>
  <si>
    <t>Part1</t>
  </si>
  <si>
    <r>
      <rPr>
        <b val="1"/>
        <sz val="10"/>
        <color indexed="17"/>
        <rFont val="Helvetica Neue"/>
      </rPr>
      <t>ISO</t>
    </r>
    <r>
      <rPr>
        <b val="1"/>
        <sz val="10"/>
        <color indexed="17"/>
        <rFont val="Helvetica Neue"/>
      </rPr>
      <t>:</t>
    </r>
    <r>
      <rPr>
        <b val="1"/>
        <sz val="10"/>
        <color indexed="8"/>
        <rFont val="Helvetica Neue"/>
      </rPr>
      <t>639</t>
    </r>
    <r>
      <rPr>
        <b val="1"/>
        <sz val="10"/>
        <color indexed="17"/>
        <rFont val="Helvetica Neue"/>
      </rPr>
      <t>:</t>
    </r>
    <r>
      <rPr>
        <b val="1"/>
        <sz val="10"/>
        <color indexed="8"/>
        <rFont val="Helvetica Neue"/>
      </rPr>
      <t>1</t>
    </r>
    <r>
      <rPr>
        <b val="1"/>
        <sz val="10"/>
        <color indexed="17"/>
        <rFont val="Helvetica Neue"/>
      </rPr>
      <t>:</t>
    </r>
    <r>
      <rPr>
        <b val="1"/>
        <sz val="10"/>
        <color indexed="8"/>
        <rFont val="Helvetica Neue"/>
      </rPr>
      <t>Part1</t>
    </r>
  </si>
  <si>
    <r>
      <rPr>
        <sz val="10"/>
        <color indexed="8"/>
        <rFont val="Source Sans Pro Semibold"/>
      </rPr>
      <t>kIso6391_Part1</t>
    </r>
  </si>
  <si>
    <t>Part2</t>
  </si>
  <si>
    <t>/^[a-z]{2}$/</t>
  </si>
  <si>
    <t>Part 1 code</t>
  </si>
  <si>
    <t>Two character ISO 639-1 language code.</t>
  </si>
  <si>
    <r>
      <rPr>
        <u val="single"/>
        <sz val="10"/>
        <color indexed="8"/>
        <rFont val="Helvetica Neue"/>
      </rPr>
      <t>https://en.wikipedia.org/wiki/ISO_639-1</t>
    </r>
  </si>
  <si>
    <r>
      <rPr>
        <b val="1"/>
        <sz val="10"/>
        <color indexed="11"/>
        <rFont val="Helvetica Neue"/>
      </rPr>
      <t>descriptors/</t>
    </r>
    <r>
      <rPr>
        <b val="1"/>
        <sz val="10"/>
        <color indexed="8"/>
        <rFont val="Helvetica Neue"/>
      </rPr>
      <t>ISO_639_2_Part2B</t>
    </r>
  </si>
  <si>
    <r>
      <rPr>
        <b val="1"/>
        <sz val="10"/>
        <color indexed="8"/>
        <rFont val="Helvetica Neue"/>
      </rPr>
      <t>ISO_639_2_Part2B</t>
    </r>
  </si>
  <si>
    <r>
      <rPr>
        <b val="1"/>
        <sz val="10"/>
        <color indexed="14"/>
        <rFont val="Helvetica Neue"/>
      </rPr>
      <t>terms</t>
    </r>
    <r>
      <rPr>
        <b val="1"/>
        <sz val="10"/>
        <color indexed="14"/>
        <rFont val="Helvetica Neue"/>
      </rPr>
      <t>/</t>
    </r>
    <r>
      <rPr>
        <b val="1"/>
        <sz val="10"/>
        <color indexed="17"/>
        <rFont val="Helvetica Neue"/>
      </rPr>
      <t>ISO:</t>
    </r>
    <r>
      <rPr>
        <b val="1"/>
        <sz val="10"/>
        <color indexed="8"/>
        <rFont val="Helvetica Neue"/>
      </rPr>
      <t>639</t>
    </r>
    <r>
      <rPr>
        <b val="1"/>
        <sz val="10"/>
        <color indexed="17"/>
        <rFont val="Helvetica Neue"/>
      </rPr>
      <t>:</t>
    </r>
    <r>
      <rPr>
        <b val="1"/>
        <sz val="10"/>
        <color indexed="8"/>
        <rFont val="Helvetica Neue"/>
      </rPr>
      <t>2</t>
    </r>
  </si>
  <si>
    <t>Part2B</t>
  </si>
  <si>
    <r>
      <rPr>
        <b val="1"/>
        <sz val="10"/>
        <color indexed="17"/>
        <rFont val="Helvetica Neue"/>
      </rPr>
      <t>ISO</t>
    </r>
    <r>
      <rPr>
        <b val="1"/>
        <sz val="10"/>
        <color indexed="17"/>
        <rFont val="Helvetica Neue"/>
      </rPr>
      <t>:</t>
    </r>
    <r>
      <rPr>
        <b val="1"/>
        <sz val="10"/>
        <color indexed="8"/>
        <rFont val="Helvetica Neue"/>
      </rPr>
      <t>639</t>
    </r>
    <r>
      <rPr>
        <b val="1"/>
        <sz val="10"/>
        <color indexed="17"/>
        <rFont val="Helvetica Neue"/>
      </rPr>
      <t>:</t>
    </r>
    <r>
      <rPr>
        <b val="1"/>
        <sz val="10"/>
        <color indexed="8"/>
        <rFont val="Helvetica Neue"/>
      </rPr>
      <t>2</t>
    </r>
    <r>
      <rPr>
        <b val="1"/>
        <sz val="10"/>
        <color indexed="17"/>
        <rFont val="Helvetica Neue"/>
      </rPr>
      <t>:</t>
    </r>
    <r>
      <rPr>
        <b val="1"/>
        <sz val="10"/>
        <color indexed="8"/>
        <rFont val="Helvetica Neue"/>
      </rPr>
      <t>Part2B</t>
    </r>
  </si>
  <si>
    <r>
      <rPr>
        <sz val="10"/>
        <color indexed="8"/>
        <rFont val="Source Sans Pro Semibold"/>
      </rPr>
      <t>kIso6392_Part2B</t>
    </r>
  </si>
  <si>
    <t>/^[a-z]{3}$/</t>
  </si>
  <si>
    <t>Bibliographic code</t>
  </si>
  <si>
    <t>Three character ISO 639-2/B bibliographic language code.</t>
  </si>
  <si>
    <r>
      <rPr>
        <u val="single"/>
        <sz val="10"/>
        <color indexed="8"/>
        <rFont val="Helvetica Neue"/>
      </rPr>
      <t>https://en.wikipedia.org/wiki/ISO_639-2</t>
    </r>
  </si>
  <si>
    <r>
      <rPr>
        <b val="1"/>
        <sz val="10"/>
        <color indexed="11"/>
        <rFont val="Helvetica Neue"/>
      </rPr>
      <t>descriptors/</t>
    </r>
    <r>
      <rPr>
        <b val="1"/>
        <sz val="10"/>
        <color indexed="8"/>
        <rFont val="Helvetica Neue"/>
      </rPr>
      <t>ISO_639_2_Part2T</t>
    </r>
  </si>
  <si>
    <r>
      <rPr>
        <b val="1"/>
        <sz val="10"/>
        <color indexed="8"/>
        <rFont val="Helvetica Neue"/>
      </rPr>
      <t>ISO_639_2_Part2T</t>
    </r>
  </si>
  <si>
    <t>Part2T</t>
  </si>
  <si>
    <r>
      <rPr>
        <b val="1"/>
        <sz val="10"/>
        <color indexed="17"/>
        <rFont val="Helvetica Neue"/>
      </rPr>
      <t>ISO</t>
    </r>
    <r>
      <rPr>
        <b val="1"/>
        <sz val="10"/>
        <color indexed="17"/>
        <rFont val="Helvetica Neue"/>
      </rPr>
      <t>:</t>
    </r>
    <r>
      <rPr>
        <b val="1"/>
        <sz val="10"/>
        <color indexed="8"/>
        <rFont val="Helvetica Neue"/>
      </rPr>
      <t>639</t>
    </r>
    <r>
      <rPr>
        <b val="1"/>
        <sz val="10"/>
        <color indexed="17"/>
        <rFont val="Helvetica Neue"/>
      </rPr>
      <t>:</t>
    </r>
    <r>
      <rPr>
        <b val="1"/>
        <sz val="10"/>
        <color indexed="8"/>
        <rFont val="Helvetica Neue"/>
      </rPr>
      <t>2</t>
    </r>
    <r>
      <rPr>
        <b val="1"/>
        <sz val="10"/>
        <color indexed="17"/>
        <rFont val="Helvetica Neue"/>
      </rPr>
      <t>:</t>
    </r>
    <r>
      <rPr>
        <b val="1"/>
        <sz val="10"/>
        <color indexed="8"/>
        <rFont val="Helvetica Neue"/>
      </rPr>
      <t>Part2T</t>
    </r>
  </si>
  <si>
    <r>
      <rPr>
        <sz val="10"/>
        <color indexed="8"/>
        <rFont val="Source Sans Pro Semibold"/>
      </rPr>
      <t>kIso6392_Part2T</t>
    </r>
  </si>
  <si>
    <t>Terminological code</t>
  </si>
  <si>
    <t>Three character ISO 639-2/T terminological language code.</t>
  </si>
  <si>
    <r>
      <rPr>
        <b val="1"/>
        <sz val="10"/>
        <color indexed="11"/>
        <rFont val="Helvetica Neue"/>
      </rPr>
      <t>descriptors/</t>
    </r>
    <r>
      <rPr>
        <b val="1"/>
        <sz val="10"/>
        <color indexed="8"/>
        <rFont val="Helvetica Neue"/>
      </rPr>
      <t>ISO_639_scope</t>
    </r>
  </si>
  <si>
    <r>
      <rPr>
        <b val="1"/>
        <sz val="10"/>
        <color indexed="8"/>
        <rFont val="Helvetica Neue"/>
      </rPr>
      <t>ISO_639_scope</t>
    </r>
  </si>
  <si>
    <r>
      <rPr>
        <sz val="10"/>
        <color indexed="8"/>
        <rFont val="Source Sans Pro Semibold"/>
      </rPr>
      <t>kIso639_Scope</t>
    </r>
  </si>
  <si>
    <t>Language scope</t>
  </si>
  <si>
    <t>Scope of the language.</t>
  </si>
  <si>
    <r>
      <rPr>
        <b val="1"/>
        <sz val="10"/>
        <color indexed="11"/>
        <rFont val="Helvetica Neue"/>
      </rPr>
      <t>descriptors/</t>
    </r>
    <r>
      <rPr>
        <b val="1"/>
        <sz val="10"/>
        <color indexed="8"/>
        <rFont val="Helvetica Neue"/>
      </rPr>
      <t>ISO_639_type</t>
    </r>
  </si>
  <si>
    <r>
      <rPr>
        <b val="1"/>
        <sz val="10"/>
        <color indexed="8"/>
        <rFont val="Helvetica Neue"/>
      </rPr>
      <t>ISO_639_type</t>
    </r>
  </si>
  <si>
    <r>
      <rPr>
        <sz val="10"/>
        <color indexed="8"/>
        <rFont val="Source Sans Pro Semibold"/>
      </rPr>
      <t>kIso639_Type</t>
    </r>
  </si>
  <si>
    <t>Type of the language.</t>
  </si>
  <si>
    <r>
      <rPr>
        <b val="1"/>
        <sz val="10"/>
        <color indexed="11"/>
        <rFont val="Helvetica Neue"/>
      </rPr>
      <t>descriptors/</t>
    </r>
    <r>
      <rPr>
        <b val="1"/>
        <sz val="10"/>
        <color indexed="8"/>
        <rFont val="Helvetica Neue"/>
      </rPr>
      <t>ISO_3166_1_alpha_2</t>
    </r>
  </si>
  <si>
    <r>
      <rPr>
        <b val="1"/>
        <sz val="10"/>
        <color indexed="8"/>
        <rFont val="Helvetica Neue"/>
      </rPr>
      <t>ISO_3166_1_alpha_2</t>
    </r>
  </si>
  <si>
    <r>
      <rPr>
        <b val="1"/>
        <sz val="10"/>
        <color indexed="14"/>
        <rFont val="Helvetica Neue"/>
      </rPr>
      <t>terms</t>
    </r>
    <r>
      <rPr>
        <b val="1"/>
        <sz val="10"/>
        <color indexed="14"/>
        <rFont val="Helvetica Neue"/>
      </rPr>
      <t>/</t>
    </r>
    <r>
      <rPr>
        <b val="1"/>
        <sz val="10"/>
        <color indexed="17"/>
        <rFont val="Helvetica Neue"/>
      </rPr>
      <t>ISO:</t>
    </r>
    <r>
      <rPr>
        <b val="1"/>
        <sz val="10"/>
        <color indexed="8"/>
        <rFont val="Helvetica Neue"/>
      </rPr>
      <t>3166</t>
    </r>
    <r>
      <rPr>
        <b val="1"/>
        <sz val="10"/>
        <color indexed="17"/>
        <rFont val="Helvetica Neue"/>
      </rPr>
      <t>:</t>
    </r>
    <r>
      <rPr>
        <b val="1"/>
        <sz val="10"/>
        <color indexed="8"/>
        <rFont val="Helvetica Neue"/>
      </rPr>
      <t>1</t>
    </r>
  </si>
  <si>
    <t>alpha-2</t>
  </si>
  <si>
    <r>
      <rPr>
        <b val="1"/>
        <sz val="10"/>
        <color indexed="17"/>
        <rFont val="Helvetica Neue"/>
      </rPr>
      <t>ISO</t>
    </r>
    <r>
      <rPr>
        <b val="1"/>
        <sz val="10"/>
        <color indexed="17"/>
        <rFont val="Helvetica Neue"/>
      </rPr>
      <t>:</t>
    </r>
    <r>
      <rPr>
        <b val="1"/>
        <sz val="10"/>
        <color indexed="8"/>
        <rFont val="Helvetica Neue"/>
      </rPr>
      <t>3166</t>
    </r>
    <r>
      <rPr>
        <b val="1"/>
        <sz val="10"/>
        <color indexed="17"/>
        <rFont val="Helvetica Neue"/>
      </rPr>
      <t>:</t>
    </r>
    <r>
      <rPr>
        <b val="1"/>
        <sz val="10"/>
        <color indexed="8"/>
        <rFont val="Helvetica Neue"/>
      </rPr>
      <t>1</t>
    </r>
    <r>
      <rPr>
        <b val="1"/>
        <sz val="10"/>
        <color indexed="17"/>
        <rFont val="Helvetica Neue"/>
      </rPr>
      <t>:</t>
    </r>
    <r>
      <rPr>
        <b val="1"/>
        <sz val="10"/>
        <color indexed="8"/>
        <rFont val="Helvetica Neue"/>
      </rPr>
      <t>alpha-2</t>
    </r>
  </si>
  <si>
    <r>
      <rPr>
        <sz val="10"/>
        <color indexed="8"/>
        <rFont val="Source Sans Pro Semibold"/>
      </rPr>
      <t>kIso31661_Alpha2</t>
    </r>
  </si>
  <si>
    <t>alpha-1</t>
  </si>
  <si>
    <t>alphabetic</t>
  </si>
  <si>
    <t>/^[A-Z]{2}$/</t>
  </si>
  <si>
    <t>Two-letter country code</t>
  </si>
  <si>
    <t>ISO 3166-1 two letter country code.</t>
  </si>
  <si>
    <r>
      <rPr>
        <u val="single"/>
        <sz val="10"/>
        <color indexed="8"/>
        <rFont val="Helvetica Neue"/>
      </rPr>
      <t>https://en.wikipedia.org/wiki/ISO_3166-1</t>
    </r>
  </si>
  <si>
    <r>
      <rPr>
        <b val="1"/>
        <sz val="10"/>
        <color indexed="11"/>
        <rFont val="Helvetica Neue"/>
      </rPr>
      <t>descriptors/</t>
    </r>
    <r>
      <rPr>
        <b val="1"/>
        <sz val="10"/>
        <color indexed="8"/>
        <rFont val="Helvetica Neue"/>
      </rPr>
      <t>ISO_3166_1_alpha_3</t>
    </r>
  </si>
  <si>
    <r>
      <rPr>
        <b val="1"/>
        <sz val="10"/>
        <color indexed="8"/>
        <rFont val="Helvetica Neue"/>
      </rPr>
      <t>ISO_3166_1_alpha_3</t>
    </r>
  </si>
  <si>
    <t>alpha-3</t>
  </si>
  <si>
    <r>
      <rPr>
        <b val="1"/>
        <sz val="10"/>
        <color indexed="17"/>
        <rFont val="Helvetica Neue"/>
      </rPr>
      <t>ISO</t>
    </r>
    <r>
      <rPr>
        <b val="1"/>
        <sz val="10"/>
        <color indexed="17"/>
        <rFont val="Helvetica Neue"/>
      </rPr>
      <t>:</t>
    </r>
    <r>
      <rPr>
        <b val="1"/>
        <sz val="10"/>
        <color indexed="8"/>
        <rFont val="Helvetica Neue"/>
      </rPr>
      <t>3166</t>
    </r>
    <r>
      <rPr>
        <b val="1"/>
        <sz val="10"/>
        <color indexed="17"/>
        <rFont val="Helvetica Neue"/>
      </rPr>
      <t>:</t>
    </r>
    <r>
      <rPr>
        <b val="1"/>
        <sz val="10"/>
        <color indexed="8"/>
        <rFont val="Helvetica Neue"/>
      </rPr>
      <t>1</t>
    </r>
    <r>
      <rPr>
        <b val="1"/>
        <sz val="10"/>
        <color indexed="17"/>
        <rFont val="Helvetica Neue"/>
      </rPr>
      <t>:</t>
    </r>
    <r>
      <rPr>
        <b val="1"/>
        <sz val="10"/>
        <color indexed="8"/>
        <rFont val="Helvetica Neue"/>
      </rPr>
      <t>alpha-3</t>
    </r>
  </si>
  <si>
    <r>
      <rPr>
        <sz val="10"/>
        <color indexed="8"/>
        <rFont val="Source Sans Pro Semibold"/>
      </rPr>
      <t>kIso31661_Alpha3</t>
    </r>
  </si>
  <si>
    <t>/^[A-Z]{3}$/</t>
  </si>
  <si>
    <t>Three-letter country code</t>
  </si>
  <si>
    <t>ISO 3166-1 three letter country code.</t>
  </si>
  <si>
    <r>
      <rPr>
        <b val="1"/>
        <sz val="10"/>
        <color indexed="11"/>
        <rFont val="Helvetica Neue"/>
      </rPr>
      <t>descriptors/</t>
    </r>
    <r>
      <rPr>
        <b val="1"/>
        <sz val="10"/>
        <color indexed="8"/>
        <rFont val="Helvetica Neue"/>
      </rPr>
      <t>ISO_3166_1_numeric</t>
    </r>
  </si>
  <si>
    <r>
      <rPr>
        <b val="1"/>
        <sz val="10"/>
        <color indexed="8"/>
        <rFont val="Helvetica Neue"/>
      </rPr>
      <t>ISO_3166_1_numeric</t>
    </r>
  </si>
  <si>
    <r>
      <rPr>
        <b val="1"/>
        <sz val="10"/>
        <color indexed="17"/>
        <rFont val="Helvetica Neue"/>
      </rPr>
      <t>ISO</t>
    </r>
    <r>
      <rPr>
        <b val="1"/>
        <sz val="10"/>
        <color indexed="17"/>
        <rFont val="Helvetica Neue"/>
      </rPr>
      <t>:</t>
    </r>
    <r>
      <rPr>
        <b val="1"/>
        <sz val="10"/>
        <color indexed="8"/>
        <rFont val="Helvetica Neue"/>
      </rPr>
      <t>3166</t>
    </r>
    <r>
      <rPr>
        <b val="1"/>
        <sz val="10"/>
        <color indexed="17"/>
        <rFont val="Helvetica Neue"/>
      </rPr>
      <t>:</t>
    </r>
    <r>
      <rPr>
        <b val="1"/>
        <sz val="10"/>
        <color indexed="8"/>
        <rFont val="Helvetica Neue"/>
      </rPr>
      <t>1</t>
    </r>
    <r>
      <rPr>
        <b val="1"/>
        <sz val="10"/>
        <color indexed="17"/>
        <rFont val="Helvetica Neue"/>
      </rPr>
      <t>:</t>
    </r>
    <r>
      <rPr>
        <b val="1"/>
        <sz val="10"/>
        <color indexed="8"/>
        <rFont val="Helvetica Neue"/>
      </rPr>
      <t>numeric</t>
    </r>
  </si>
  <si>
    <r>
      <rPr>
        <sz val="10"/>
        <color indexed="8"/>
        <rFont val="Source Sans Pro Semibold"/>
      </rPr>
      <t>kIso31661_Numeric</t>
    </r>
  </si>
  <si>
    <t>/^[0-9]{3}$/</t>
  </si>
  <si>
    <t>Numeric country code</t>
  </si>
  <si>
    <t>ISO 3166-1 numeric country code.</t>
  </si>
  <si>
    <r>
      <rPr>
        <b val="1"/>
        <sz val="10"/>
        <color indexed="11"/>
        <rFont val="Helvetica Neue"/>
      </rPr>
      <t>descriptors/</t>
    </r>
    <r>
      <rPr>
        <b val="1"/>
        <sz val="10"/>
        <color indexed="8"/>
        <rFont val="Helvetica Neue"/>
      </rPr>
      <t>ISO_3166_3_alpha_2</t>
    </r>
  </si>
  <si>
    <r>
      <rPr>
        <b val="1"/>
        <sz val="10"/>
        <color indexed="8"/>
        <rFont val="Helvetica Neue"/>
      </rPr>
      <t>ISO_3166_3_alpha_2</t>
    </r>
  </si>
  <si>
    <r>
      <rPr>
        <b val="1"/>
        <sz val="10"/>
        <color indexed="14"/>
        <rFont val="Helvetica Neue"/>
      </rPr>
      <t>terms</t>
    </r>
    <r>
      <rPr>
        <b val="1"/>
        <sz val="10"/>
        <color indexed="14"/>
        <rFont val="Helvetica Neue"/>
      </rPr>
      <t>/</t>
    </r>
    <r>
      <rPr>
        <b val="1"/>
        <sz val="10"/>
        <color indexed="17"/>
        <rFont val="Helvetica Neue"/>
      </rPr>
      <t>ISO:</t>
    </r>
    <r>
      <rPr>
        <b val="1"/>
        <sz val="10"/>
        <color indexed="8"/>
        <rFont val="Helvetica Neue"/>
      </rPr>
      <t>3166</t>
    </r>
    <r>
      <rPr>
        <b val="1"/>
        <sz val="10"/>
        <color indexed="17"/>
        <rFont val="Helvetica Neue"/>
      </rPr>
      <t>:</t>
    </r>
    <r>
      <rPr>
        <b val="1"/>
        <sz val="10"/>
        <color indexed="8"/>
        <rFont val="Helvetica Neue"/>
      </rPr>
      <t>3</t>
    </r>
  </si>
  <si>
    <r>
      <rPr>
        <b val="1"/>
        <sz val="10"/>
        <color indexed="17"/>
        <rFont val="Helvetica Neue"/>
      </rPr>
      <t>ISO</t>
    </r>
    <r>
      <rPr>
        <b val="1"/>
        <sz val="10"/>
        <color indexed="17"/>
        <rFont val="Helvetica Neue"/>
      </rPr>
      <t>:</t>
    </r>
    <r>
      <rPr>
        <b val="1"/>
        <sz val="10"/>
        <color indexed="8"/>
        <rFont val="Helvetica Neue"/>
      </rPr>
      <t>3166</t>
    </r>
    <r>
      <rPr>
        <b val="1"/>
        <sz val="10"/>
        <color indexed="17"/>
        <rFont val="Helvetica Neue"/>
      </rPr>
      <t>:</t>
    </r>
    <r>
      <rPr>
        <b val="1"/>
        <sz val="10"/>
        <color indexed="8"/>
        <rFont val="Helvetica Neue"/>
      </rPr>
      <t>3</t>
    </r>
    <r>
      <rPr>
        <b val="1"/>
        <sz val="10"/>
        <color indexed="17"/>
        <rFont val="Helvetica Neue"/>
      </rPr>
      <t>:</t>
    </r>
    <r>
      <rPr>
        <b val="1"/>
        <sz val="10"/>
        <color indexed="8"/>
        <rFont val="Helvetica Neue"/>
      </rPr>
      <t>alpha-2</t>
    </r>
  </si>
  <si>
    <r>
      <rPr>
        <sz val="10"/>
        <color indexed="8"/>
        <rFont val="Source Sans Pro Semibold"/>
      </rPr>
      <t>kIso31663_Alpha2</t>
    </r>
  </si>
  <si>
    <t>ISO 3166-3 two letter country code.</t>
  </si>
  <si>
    <r>
      <rPr>
        <b val="1"/>
        <sz val="10"/>
        <color indexed="11"/>
        <rFont val="Helvetica Neue"/>
      </rPr>
      <t>descriptors/</t>
    </r>
    <r>
      <rPr>
        <b val="1"/>
        <sz val="10"/>
        <color indexed="8"/>
        <rFont val="Helvetica Neue"/>
      </rPr>
      <t>ISO_3166_3_alpha_3</t>
    </r>
  </si>
  <si>
    <r>
      <rPr>
        <b val="1"/>
        <sz val="10"/>
        <color indexed="8"/>
        <rFont val="Helvetica Neue"/>
      </rPr>
      <t>ISO_3166_3_alpha_3</t>
    </r>
  </si>
  <si>
    <r>
      <rPr>
        <b val="1"/>
        <sz val="10"/>
        <color indexed="17"/>
        <rFont val="Helvetica Neue"/>
      </rPr>
      <t>ISO</t>
    </r>
    <r>
      <rPr>
        <b val="1"/>
        <sz val="10"/>
        <color indexed="17"/>
        <rFont val="Helvetica Neue"/>
      </rPr>
      <t>:</t>
    </r>
    <r>
      <rPr>
        <b val="1"/>
        <sz val="10"/>
        <color indexed="8"/>
        <rFont val="Helvetica Neue"/>
      </rPr>
      <t>3166</t>
    </r>
    <r>
      <rPr>
        <b val="1"/>
        <sz val="10"/>
        <color indexed="17"/>
        <rFont val="Helvetica Neue"/>
      </rPr>
      <t>:</t>
    </r>
    <r>
      <rPr>
        <b val="1"/>
        <sz val="10"/>
        <color indexed="8"/>
        <rFont val="Helvetica Neue"/>
      </rPr>
      <t>3</t>
    </r>
    <r>
      <rPr>
        <b val="1"/>
        <sz val="10"/>
        <color indexed="17"/>
        <rFont val="Helvetica Neue"/>
      </rPr>
      <t>:</t>
    </r>
    <r>
      <rPr>
        <b val="1"/>
        <sz val="10"/>
        <color indexed="8"/>
        <rFont val="Helvetica Neue"/>
      </rPr>
      <t>alpha-3</t>
    </r>
  </si>
  <si>
    <r>
      <rPr>
        <sz val="10"/>
        <color indexed="8"/>
        <rFont val="Source Sans Pro Semibold"/>
      </rPr>
      <t>kIso31663_Alpha3</t>
    </r>
  </si>
  <si>
    <t>ISO 3166-3 three letter country code.</t>
  </si>
  <si>
    <r>
      <rPr>
        <b val="1"/>
        <sz val="10"/>
        <color indexed="11"/>
        <rFont val="Helvetica Neue"/>
      </rPr>
      <t>descriptors/</t>
    </r>
    <r>
      <rPr>
        <b val="1"/>
        <sz val="10"/>
        <color indexed="8"/>
        <rFont val="Helvetica Neue"/>
      </rPr>
      <t>ISO_3166_3_alpha_4</t>
    </r>
  </si>
  <si>
    <r>
      <rPr>
        <b val="1"/>
        <sz val="10"/>
        <color indexed="8"/>
        <rFont val="Helvetica Neue"/>
      </rPr>
      <t>ISO_3166_3_alpha_4</t>
    </r>
  </si>
  <si>
    <t>alpha-4</t>
  </si>
  <si>
    <r>
      <rPr>
        <b val="1"/>
        <sz val="10"/>
        <color indexed="17"/>
        <rFont val="Helvetica Neue"/>
      </rPr>
      <t>ISO</t>
    </r>
    <r>
      <rPr>
        <b val="1"/>
        <sz val="10"/>
        <color indexed="17"/>
        <rFont val="Helvetica Neue"/>
      </rPr>
      <t>:</t>
    </r>
    <r>
      <rPr>
        <b val="1"/>
        <sz val="10"/>
        <color indexed="8"/>
        <rFont val="Helvetica Neue"/>
      </rPr>
      <t>3166</t>
    </r>
    <r>
      <rPr>
        <b val="1"/>
        <sz val="10"/>
        <color indexed="17"/>
        <rFont val="Helvetica Neue"/>
      </rPr>
      <t>:</t>
    </r>
    <r>
      <rPr>
        <b val="1"/>
        <sz val="10"/>
        <color indexed="8"/>
        <rFont val="Helvetica Neue"/>
      </rPr>
      <t>3</t>
    </r>
    <r>
      <rPr>
        <b val="1"/>
        <sz val="10"/>
        <color indexed="17"/>
        <rFont val="Helvetica Neue"/>
      </rPr>
      <t>:</t>
    </r>
    <r>
      <rPr>
        <b val="1"/>
        <sz val="10"/>
        <color indexed="8"/>
        <rFont val="Helvetica Neue"/>
      </rPr>
      <t>alpha-4</t>
    </r>
  </si>
  <si>
    <r>
      <rPr>
        <sz val="10"/>
        <color indexed="8"/>
        <rFont val="Source Sans Pro Semibold"/>
      </rPr>
      <t>kIso31663_Alpha4</t>
    </r>
  </si>
  <si>
    <t>/^[A-Z]{4}$/</t>
  </si>
  <si>
    <t>Four-letter country code</t>
  </si>
  <si>
    <t>ISO 3166-3 four letter country code.</t>
  </si>
  <si>
    <r>
      <rPr>
        <b val="1"/>
        <sz val="10"/>
        <color indexed="11"/>
        <rFont val="Helvetica Neue"/>
      </rPr>
      <t>descriptors/</t>
    </r>
    <r>
      <rPr>
        <b val="1"/>
        <sz val="10"/>
        <color indexed="8"/>
        <rFont val="Helvetica Neue"/>
      </rPr>
      <t>ISO_3166_3_numeric</t>
    </r>
  </si>
  <si>
    <r>
      <rPr>
        <b val="1"/>
        <sz val="10"/>
        <color indexed="8"/>
        <rFont val="Helvetica Neue"/>
      </rPr>
      <t>ISO_3166_3_numeric</t>
    </r>
  </si>
  <si>
    <r>
      <rPr>
        <b val="1"/>
        <sz val="10"/>
        <color indexed="17"/>
        <rFont val="Helvetica Neue"/>
      </rPr>
      <t>ISO</t>
    </r>
    <r>
      <rPr>
        <b val="1"/>
        <sz val="10"/>
        <color indexed="17"/>
        <rFont val="Helvetica Neue"/>
      </rPr>
      <t>:</t>
    </r>
    <r>
      <rPr>
        <b val="1"/>
        <sz val="10"/>
        <color indexed="8"/>
        <rFont val="Helvetica Neue"/>
      </rPr>
      <t>3166</t>
    </r>
    <r>
      <rPr>
        <b val="1"/>
        <sz val="10"/>
        <color indexed="17"/>
        <rFont val="Helvetica Neue"/>
      </rPr>
      <t>:</t>
    </r>
    <r>
      <rPr>
        <b val="1"/>
        <sz val="10"/>
        <color indexed="8"/>
        <rFont val="Helvetica Neue"/>
      </rPr>
      <t>3</t>
    </r>
    <r>
      <rPr>
        <b val="1"/>
        <sz val="10"/>
        <color indexed="17"/>
        <rFont val="Helvetica Neue"/>
      </rPr>
      <t>:</t>
    </r>
    <r>
      <rPr>
        <b val="1"/>
        <sz val="10"/>
        <color indexed="8"/>
        <rFont val="Helvetica Neue"/>
      </rPr>
      <t>numeric</t>
    </r>
  </si>
  <si>
    <r>
      <rPr>
        <sz val="10"/>
        <color indexed="8"/>
        <rFont val="Source Sans Pro Semibold"/>
      </rPr>
      <t>kIso31663_Numeric</t>
    </r>
  </si>
  <si>
    <t>ISO 3166-3 numeric country code.</t>
  </si>
  <si>
    <r>
      <rPr>
        <b val="1"/>
        <sz val="10"/>
        <color indexed="11"/>
        <rFont val="Helvetica Neue"/>
      </rPr>
      <t>descriptors/</t>
    </r>
    <r>
      <rPr>
        <b val="1"/>
        <sz val="10"/>
        <color indexed="8"/>
        <rFont val="Helvetica Neue"/>
      </rPr>
      <t>ISO_4217_alpha_3</t>
    </r>
  </si>
  <si>
    <r>
      <rPr>
        <b val="1"/>
        <sz val="10"/>
        <color indexed="8"/>
        <rFont val="Helvetica Neue"/>
      </rPr>
      <t>ISO_4217_alpha_3</t>
    </r>
  </si>
  <si>
    <r>
      <rPr>
        <b val="1"/>
        <sz val="10"/>
        <color indexed="14"/>
        <rFont val="Helvetica Neue"/>
      </rPr>
      <t>terms</t>
    </r>
    <r>
      <rPr>
        <b val="1"/>
        <sz val="10"/>
        <color indexed="14"/>
        <rFont val="Helvetica Neue"/>
      </rPr>
      <t>/</t>
    </r>
    <r>
      <rPr>
        <b val="1"/>
        <sz val="10"/>
        <color indexed="17"/>
        <rFont val="Helvetica Neue"/>
      </rPr>
      <t>ISO:</t>
    </r>
    <r>
      <rPr>
        <b val="1"/>
        <sz val="10"/>
        <color indexed="8"/>
        <rFont val="Helvetica Neue"/>
      </rPr>
      <t>4217</t>
    </r>
  </si>
  <si>
    <r>
      <rPr>
        <b val="1"/>
        <sz val="10"/>
        <color indexed="17"/>
        <rFont val="Helvetica Neue"/>
      </rPr>
      <t>ISO</t>
    </r>
    <r>
      <rPr>
        <b val="1"/>
        <sz val="10"/>
        <color indexed="17"/>
        <rFont val="Helvetica Neue"/>
      </rPr>
      <t>:</t>
    </r>
    <r>
      <rPr>
        <b val="1"/>
        <sz val="10"/>
        <color indexed="8"/>
        <rFont val="Helvetica Neue"/>
      </rPr>
      <t>4217</t>
    </r>
    <r>
      <rPr>
        <b val="1"/>
        <sz val="10"/>
        <color indexed="17"/>
        <rFont val="Helvetica Neue"/>
      </rPr>
      <t>:</t>
    </r>
    <r>
      <rPr>
        <b val="1"/>
        <sz val="10"/>
        <color indexed="8"/>
        <rFont val="Helvetica Neue"/>
      </rPr>
      <t>alpha-3</t>
    </r>
  </si>
  <si>
    <r>
      <rPr>
        <sz val="10"/>
        <color indexed="8"/>
        <rFont val="Source Sans Pro Semibold"/>
      </rPr>
      <t>kIso4217_Alpha3</t>
    </r>
  </si>
  <si>
    <t>Three-letter currency code</t>
  </si>
  <si>
    <t>ISO 4217 three letter currency code.</t>
  </si>
  <si>
    <r>
      <rPr>
        <b val="1"/>
        <sz val="10"/>
        <color indexed="11"/>
        <rFont val="Helvetica Neue"/>
      </rPr>
      <t>descriptors/</t>
    </r>
    <r>
      <rPr>
        <b val="1"/>
        <sz val="10"/>
        <color indexed="8"/>
        <rFont val="Helvetica Neue"/>
      </rPr>
      <t>ISO_4217_numeric</t>
    </r>
  </si>
  <si>
    <r>
      <rPr>
        <b val="1"/>
        <sz val="10"/>
        <color indexed="8"/>
        <rFont val="Helvetica Neue"/>
      </rPr>
      <t>ISO_4217_numeric</t>
    </r>
  </si>
  <si>
    <r>
      <rPr>
        <b val="1"/>
        <sz val="10"/>
        <color indexed="17"/>
        <rFont val="Helvetica Neue"/>
      </rPr>
      <t>ISO</t>
    </r>
    <r>
      <rPr>
        <b val="1"/>
        <sz val="10"/>
        <color indexed="17"/>
        <rFont val="Helvetica Neue"/>
      </rPr>
      <t>:</t>
    </r>
    <r>
      <rPr>
        <b val="1"/>
        <sz val="10"/>
        <color indexed="8"/>
        <rFont val="Helvetica Neue"/>
      </rPr>
      <t>4217</t>
    </r>
    <r>
      <rPr>
        <b val="1"/>
        <sz val="10"/>
        <color indexed="17"/>
        <rFont val="Helvetica Neue"/>
      </rPr>
      <t>:</t>
    </r>
    <r>
      <rPr>
        <b val="1"/>
        <sz val="10"/>
        <color indexed="8"/>
        <rFont val="Helvetica Neue"/>
      </rPr>
      <t>numeric</t>
    </r>
  </si>
  <si>
    <r>
      <rPr>
        <sz val="10"/>
        <color indexed="8"/>
        <rFont val="Source Sans Pro Semibold"/>
      </rPr>
      <t>kIso4217_Numeric</t>
    </r>
  </si>
  <si>
    <t>Numeric currency code</t>
  </si>
  <si>
    <t>ISO 4217 numeric currency code.</t>
  </si>
  <si>
    <r>
      <rPr>
        <b val="1"/>
        <sz val="10"/>
        <color indexed="11"/>
        <rFont val="Helvetica Neue"/>
      </rPr>
      <t>descriptors/</t>
    </r>
    <r>
      <rPr>
        <b val="1"/>
        <sz val="10"/>
        <color indexed="8"/>
        <rFont val="Helvetica Neue"/>
      </rPr>
      <t>ISO_4217_fraction</t>
    </r>
  </si>
  <si>
    <r>
      <rPr>
        <b val="1"/>
        <sz val="10"/>
        <color indexed="8"/>
        <rFont val="Helvetica Neue"/>
      </rPr>
      <t>ISO_4217_fraction</t>
    </r>
  </si>
  <si>
    <t>fraction</t>
  </si>
  <si>
    <r>
      <rPr>
        <b val="1"/>
        <sz val="10"/>
        <color indexed="17"/>
        <rFont val="Helvetica Neue"/>
      </rPr>
      <t>ISO</t>
    </r>
    <r>
      <rPr>
        <b val="1"/>
        <sz val="10"/>
        <color indexed="17"/>
        <rFont val="Helvetica Neue"/>
      </rPr>
      <t>:</t>
    </r>
    <r>
      <rPr>
        <b val="1"/>
        <sz val="10"/>
        <color indexed="8"/>
        <rFont val="Helvetica Neue"/>
      </rPr>
      <t>4217</t>
    </r>
    <r>
      <rPr>
        <b val="1"/>
        <sz val="10"/>
        <color indexed="17"/>
        <rFont val="Helvetica Neue"/>
      </rPr>
      <t>:</t>
    </r>
    <r>
      <rPr>
        <b val="1"/>
        <sz val="10"/>
        <color indexed="8"/>
        <rFont val="Helvetica Neue"/>
      </rPr>
      <t>fraction</t>
    </r>
  </si>
  <si>
    <r>
      <rPr>
        <sz val="10"/>
        <color indexed="8"/>
        <rFont val="Source Sans Pro Semibold"/>
      </rPr>
      <t>kIso4217_Fraction</t>
    </r>
  </si>
  <si>
    <t>Fractional unit</t>
  </si>
  <si>
    <t>Currency fractional unit.</t>
  </si>
  <si>
    <r>
      <rPr>
        <b val="1"/>
        <sz val="10"/>
        <color indexed="11"/>
        <rFont val="Helvetica Neue"/>
      </rPr>
      <t>descriptors/</t>
    </r>
    <r>
      <rPr>
        <b val="1"/>
        <sz val="10"/>
        <color indexed="8"/>
        <rFont val="Helvetica Neue"/>
      </rPr>
      <t>WB_source</t>
    </r>
  </si>
  <si>
    <r>
      <rPr>
        <b val="1"/>
        <sz val="10"/>
        <color indexed="8"/>
        <rFont val="Helvetica Neue"/>
      </rPr>
      <t>WB_source</t>
    </r>
  </si>
  <si>
    <r>
      <rPr>
        <sz val="10"/>
        <color indexed="8"/>
        <rFont val="Source Sans Pro Semibold"/>
      </rPr>
      <t>kWb_Source</t>
    </r>
  </si>
  <si>
    <t>Source</t>
  </si>
  <si>
    <t>World Bank source.</t>
  </si>
  <si>
    <r>
      <rPr>
        <b val="1"/>
        <sz val="10"/>
        <color indexed="11"/>
        <rFont val="Helvetica Neue"/>
      </rPr>
      <t>descriptors/</t>
    </r>
    <r>
      <rPr>
        <b val="1"/>
        <sz val="10"/>
        <color indexed="8"/>
        <rFont val="Helvetica Neue"/>
      </rPr>
      <t>WB_topic</t>
    </r>
  </si>
  <si>
    <r>
      <rPr>
        <b val="1"/>
        <sz val="10"/>
        <color indexed="8"/>
        <rFont val="Helvetica Neue"/>
      </rPr>
      <t>WB_topic</t>
    </r>
  </si>
  <si>
    <r>
      <rPr>
        <sz val="10"/>
        <color indexed="8"/>
        <rFont val="Source Sans Pro Semibold"/>
      </rPr>
      <t>kWb_Topic</t>
    </r>
  </si>
  <si>
    <t>topics</t>
  </si>
  <si>
    <r>
      <rPr>
        <b val="1"/>
        <sz val="10"/>
        <color indexed="11"/>
        <rFont val="Helvetica Neue"/>
      </rPr>
      <t>descriptors/</t>
    </r>
    <r>
      <rPr>
        <b val="1"/>
        <sz val="10"/>
        <color indexed="8"/>
        <rFont val="Helvetica Neue"/>
      </rPr>
      <t>WB_org</t>
    </r>
  </si>
  <si>
    <r>
      <rPr>
        <b val="1"/>
        <sz val="10"/>
        <color indexed="8"/>
        <rFont val="Helvetica Neue"/>
      </rPr>
      <t>WB_org</t>
    </r>
  </si>
  <si>
    <t>org</t>
  </si>
  <si>
    <r>
      <rPr>
        <b val="1"/>
        <sz val="10"/>
        <color indexed="17"/>
        <rFont val="Helvetica Neue"/>
      </rPr>
      <t>WB</t>
    </r>
    <r>
      <rPr>
        <b val="1"/>
        <sz val="10"/>
        <color indexed="17"/>
        <rFont val="Helvetica Neue"/>
      </rPr>
      <t>:</t>
    </r>
    <r>
      <rPr>
        <b val="1"/>
        <sz val="10"/>
        <color indexed="8"/>
        <rFont val="Helvetica Neue"/>
      </rPr>
      <t>org</t>
    </r>
  </si>
  <si>
    <r>
      <rPr>
        <sz val="10"/>
        <color indexed="8"/>
        <rFont val="Source Sans Pro Semibold"/>
      </rPr>
      <t>kWb_Org</t>
    </r>
  </si>
  <si>
    <t>sourceOrganization</t>
  </si>
  <si>
    <t>Organisation</t>
  </si>
  <si>
    <t>World Bank source organisation.</t>
  </si>
  <si>
    <r>
      <rPr>
        <b val="1"/>
        <sz val="10"/>
        <color indexed="11"/>
        <rFont val="Helvetica Neue"/>
      </rPr>
      <t>descriptors/</t>
    </r>
    <r>
      <rPr>
        <b val="1"/>
        <sz val="10"/>
        <color indexed="8"/>
        <rFont val="Helvetica Neue"/>
      </rPr>
      <t>WB_income</t>
    </r>
  </si>
  <si>
    <r>
      <rPr>
        <b val="1"/>
        <sz val="10"/>
        <color indexed="8"/>
        <rFont val="Helvetica Neue"/>
      </rPr>
      <t>WB_income</t>
    </r>
  </si>
  <si>
    <r>
      <rPr>
        <sz val="10"/>
        <color indexed="8"/>
        <rFont val="Source Sans Pro Semibold"/>
      </rPr>
      <t>kWb_Income</t>
    </r>
  </si>
  <si>
    <t>World Bank income level.</t>
  </si>
  <si>
    <r>
      <rPr>
        <b val="1"/>
        <sz val="10"/>
        <color indexed="11"/>
        <rFont val="Helvetica Neue"/>
      </rPr>
      <t>descriptors/</t>
    </r>
    <r>
      <rPr>
        <b val="1"/>
        <sz val="10"/>
        <color indexed="8"/>
        <rFont val="Helvetica Neue"/>
      </rPr>
      <t>WB_lending</t>
    </r>
  </si>
  <si>
    <r>
      <rPr>
        <b val="1"/>
        <sz val="10"/>
        <color indexed="8"/>
        <rFont val="Helvetica Neue"/>
      </rPr>
      <t>WB_lending</t>
    </r>
  </si>
  <si>
    <r>
      <rPr>
        <sz val="10"/>
        <color indexed="8"/>
        <rFont val="Source Sans Pro Semibold"/>
      </rPr>
      <t>kWb_Lending</t>
    </r>
  </si>
  <si>
    <t>World Bank lending type.</t>
  </si>
  <si>
    <r>
      <rPr>
        <b val="1"/>
        <sz val="10"/>
        <color indexed="11"/>
        <rFont val="Helvetica Neue"/>
      </rPr>
      <t>descriptors/</t>
    </r>
    <r>
      <rPr>
        <b val="1"/>
        <sz val="10"/>
        <color indexed="8"/>
        <rFont val="Helvetica Neue"/>
      </rPr>
      <t>WB_indicator</t>
    </r>
  </si>
  <si>
    <r>
      <rPr>
        <b val="1"/>
        <sz val="10"/>
        <color indexed="8"/>
        <rFont val="Helvetica Neue"/>
      </rPr>
      <t>WB_indicator</t>
    </r>
  </si>
  <si>
    <r>
      <rPr>
        <sz val="10"/>
        <color indexed="8"/>
        <rFont val="Source Sans Pro Semibold"/>
      </rPr>
      <t>kWb_Indicator</t>
    </r>
  </si>
  <si>
    <t>Indicator</t>
  </si>
  <si>
    <r>
      <rPr>
        <b val="1"/>
        <sz val="10"/>
        <color indexed="11"/>
        <rFont val="Helvetica Neue"/>
      </rPr>
      <t>descriptors/</t>
    </r>
    <r>
      <rPr>
        <b val="1"/>
        <sz val="10"/>
        <color indexed="8"/>
        <rFont val="Helvetica Neue"/>
      </rPr>
      <t>WB_capital_city</t>
    </r>
  </si>
  <si>
    <r>
      <rPr>
        <b val="1"/>
        <sz val="10"/>
        <color indexed="8"/>
        <rFont val="Helvetica Neue"/>
      </rPr>
      <t>WB_capital_city</t>
    </r>
  </si>
  <si>
    <t>capital-city</t>
  </si>
  <si>
    <r>
      <rPr>
        <b val="1"/>
        <sz val="10"/>
        <color indexed="17"/>
        <rFont val="Helvetica Neue"/>
      </rPr>
      <t>WB</t>
    </r>
    <r>
      <rPr>
        <b val="1"/>
        <sz val="10"/>
        <color indexed="17"/>
        <rFont val="Helvetica Neue"/>
      </rPr>
      <t>:</t>
    </r>
    <r>
      <rPr>
        <b val="1"/>
        <sz val="10"/>
        <color indexed="8"/>
        <rFont val="Helvetica Neue"/>
      </rPr>
      <t>capital-city</t>
    </r>
  </si>
  <si>
    <r>
      <rPr>
        <sz val="10"/>
        <color indexed="8"/>
        <rFont val="Source Sans Pro Semibold"/>
      </rPr>
      <t>kWb_CapitalCity</t>
    </r>
  </si>
  <si>
    <t>capitalCity</t>
  </si>
  <si>
    <t>Capital city</t>
  </si>
  <si>
    <t>Capital city name and location.</t>
  </si>
  <si>
    <r>
      <rPr>
        <b val="1"/>
        <sz val="10"/>
        <color indexed="11"/>
        <rFont val="Helvetica Neue"/>
      </rPr>
      <t>descriptors/</t>
    </r>
    <r>
      <rPr>
        <b val="1"/>
        <sz val="10"/>
        <color indexed="8"/>
        <rFont val="Helvetica Neue"/>
      </rPr>
      <t>GN_id</t>
    </r>
  </si>
  <si>
    <r>
      <rPr>
        <b val="1"/>
        <sz val="10"/>
        <color indexed="8"/>
        <rFont val="Helvetica Neue"/>
      </rPr>
      <t>GN_id</t>
    </r>
  </si>
  <si>
    <r>
      <rPr>
        <b val="1"/>
        <sz val="10"/>
        <color indexed="17"/>
        <rFont val="Helvetica Neue"/>
      </rPr>
      <t>GN</t>
    </r>
    <r>
      <rPr>
        <b val="1"/>
        <sz val="10"/>
        <color indexed="17"/>
        <rFont val="Helvetica Neue"/>
      </rPr>
      <t>:</t>
    </r>
    <r>
      <rPr>
        <b val="1"/>
        <sz val="10"/>
        <color indexed="8"/>
        <rFont val="Helvetica Neue"/>
      </rPr>
      <t>id</t>
    </r>
  </si>
  <si>
    <r>
      <rPr>
        <sz val="10"/>
        <color indexed="8"/>
        <rFont val="Source Sans Pro Semibold"/>
      </rPr>
      <t>kGn_Id</t>
    </r>
  </si>
  <si>
    <t>geonameid</t>
  </si>
  <si>
    <t>Identifier</t>
  </si>
  <si>
    <t>Geonames unique identifier.</t>
  </si>
  <si>
    <r>
      <rPr>
        <b val="1"/>
        <sz val="10"/>
        <color indexed="11"/>
        <rFont val="Helvetica Neue"/>
      </rPr>
      <t>descriptors/</t>
    </r>
    <r>
      <rPr>
        <b val="1"/>
        <sz val="10"/>
        <color indexed="8"/>
        <rFont val="Helvetica Neue"/>
      </rPr>
      <t>GN_uadm1</t>
    </r>
  </si>
  <si>
    <r>
      <rPr>
        <b val="1"/>
        <sz val="10"/>
        <color indexed="8"/>
        <rFont val="Helvetica Neue"/>
      </rPr>
      <t>GN_uadm1</t>
    </r>
  </si>
  <si>
    <t>uadm1</t>
  </si>
  <si>
    <r>
      <rPr>
        <b val="1"/>
        <sz val="10"/>
        <color indexed="17"/>
        <rFont val="Helvetica Neue"/>
      </rPr>
      <t>GN</t>
    </r>
    <r>
      <rPr>
        <b val="1"/>
        <sz val="10"/>
        <color indexed="17"/>
        <rFont val="Helvetica Neue"/>
      </rPr>
      <t>:</t>
    </r>
    <r>
      <rPr>
        <b val="1"/>
        <sz val="10"/>
        <color indexed="8"/>
        <rFont val="Helvetica Neue"/>
      </rPr>
      <t>uadm1</t>
    </r>
  </si>
  <si>
    <r>
      <rPr>
        <sz val="10"/>
        <color indexed="8"/>
        <rFont val="Source Sans Pro Semibold"/>
      </rPr>
      <t>kGn_Uadm1</t>
    </r>
  </si>
  <si>
    <t>admin1 code</t>
  </si>
  <si>
    <t>administrative code</t>
  </si>
  <si>
    <t>level 1</t>
  </si>
  <si>
    <t>First level administrative code</t>
  </si>
  <si>
    <t>Geonames first level administrative code.</t>
  </si>
  <si>
    <r>
      <rPr>
        <b val="1"/>
        <sz val="10"/>
        <color indexed="11"/>
        <rFont val="Helvetica Neue"/>
      </rPr>
      <t>descriptors/</t>
    </r>
    <r>
      <rPr>
        <b val="1"/>
        <sz val="10"/>
        <color indexed="8"/>
        <rFont val="Helvetica Neue"/>
      </rPr>
      <t>GN_uadm2</t>
    </r>
  </si>
  <si>
    <r>
      <rPr>
        <b val="1"/>
        <sz val="10"/>
        <color indexed="8"/>
        <rFont val="Helvetica Neue"/>
      </rPr>
      <t>GN_uadm2</t>
    </r>
  </si>
  <si>
    <t>uadm2</t>
  </si>
  <si>
    <r>
      <rPr>
        <b val="1"/>
        <sz val="10"/>
        <color indexed="17"/>
        <rFont val="Helvetica Neue"/>
      </rPr>
      <t>GN</t>
    </r>
    <r>
      <rPr>
        <b val="1"/>
        <sz val="10"/>
        <color indexed="17"/>
        <rFont val="Helvetica Neue"/>
      </rPr>
      <t>:</t>
    </r>
    <r>
      <rPr>
        <b val="1"/>
        <sz val="10"/>
        <color indexed="8"/>
        <rFont val="Helvetica Neue"/>
      </rPr>
      <t>uadm2</t>
    </r>
  </si>
  <si>
    <r>
      <rPr>
        <sz val="10"/>
        <color indexed="8"/>
        <rFont val="Source Sans Pro Semibold"/>
      </rPr>
      <t>kGn_Uadm2</t>
    </r>
  </si>
  <si>
    <t>admin2 code</t>
  </si>
  <si>
    <t>level 2</t>
  </si>
  <si>
    <t>Second level administrative code</t>
  </si>
  <si>
    <t>Geonames second level administrative code.</t>
  </si>
  <si>
    <r>
      <rPr>
        <b val="1"/>
        <sz val="10"/>
        <color indexed="11"/>
        <rFont val="Helvetica Neue"/>
      </rPr>
      <t>descriptors/</t>
    </r>
    <r>
      <rPr>
        <b val="1"/>
        <sz val="10"/>
        <color indexed="8"/>
        <rFont val="Helvetica Neue"/>
      </rPr>
      <t>GN_uadm3</t>
    </r>
  </si>
  <si>
    <r>
      <rPr>
        <b val="1"/>
        <sz val="10"/>
        <color indexed="8"/>
        <rFont val="Helvetica Neue"/>
      </rPr>
      <t>GN_uadm3</t>
    </r>
  </si>
  <si>
    <t>uadm3</t>
  </si>
  <si>
    <r>
      <rPr>
        <b val="1"/>
        <sz val="10"/>
        <color indexed="17"/>
        <rFont val="Helvetica Neue"/>
      </rPr>
      <t>GN</t>
    </r>
    <r>
      <rPr>
        <b val="1"/>
        <sz val="10"/>
        <color indexed="17"/>
        <rFont val="Helvetica Neue"/>
      </rPr>
      <t>:</t>
    </r>
    <r>
      <rPr>
        <b val="1"/>
        <sz val="10"/>
        <color indexed="8"/>
        <rFont val="Helvetica Neue"/>
      </rPr>
      <t>uadm3</t>
    </r>
  </si>
  <si>
    <r>
      <rPr>
        <sz val="10"/>
        <color indexed="8"/>
        <rFont val="Source Sans Pro Semibold"/>
      </rPr>
      <t>kGn_Uadm3</t>
    </r>
  </si>
  <si>
    <t>admin3 code</t>
  </si>
  <si>
    <t>level 3</t>
  </si>
  <si>
    <t>Third level administrative code</t>
  </si>
  <si>
    <t>Geonames third level administrative code.</t>
  </si>
  <si>
    <r>
      <rPr>
        <b val="1"/>
        <sz val="10"/>
        <color indexed="11"/>
        <rFont val="Helvetica Neue"/>
      </rPr>
      <t>descriptors/</t>
    </r>
    <r>
      <rPr>
        <b val="1"/>
        <sz val="10"/>
        <color indexed="8"/>
        <rFont val="Helvetica Neue"/>
      </rPr>
      <t>GN_uadm4</t>
    </r>
  </si>
  <si>
    <r>
      <rPr>
        <b val="1"/>
        <sz val="10"/>
        <color indexed="8"/>
        <rFont val="Helvetica Neue"/>
      </rPr>
      <t>GN_uadm4</t>
    </r>
  </si>
  <si>
    <t>uadm4</t>
  </si>
  <si>
    <r>
      <rPr>
        <b val="1"/>
        <sz val="10"/>
        <color indexed="17"/>
        <rFont val="Helvetica Neue"/>
      </rPr>
      <t>GN</t>
    </r>
    <r>
      <rPr>
        <b val="1"/>
        <sz val="10"/>
        <color indexed="17"/>
        <rFont val="Helvetica Neue"/>
      </rPr>
      <t>:</t>
    </r>
    <r>
      <rPr>
        <b val="1"/>
        <sz val="10"/>
        <color indexed="8"/>
        <rFont val="Helvetica Neue"/>
      </rPr>
      <t>uadm4</t>
    </r>
  </si>
  <si>
    <r>
      <rPr>
        <sz val="10"/>
        <color indexed="8"/>
        <rFont val="Source Sans Pro Semibold"/>
      </rPr>
      <t>kGn_Uadm4</t>
    </r>
  </si>
  <si>
    <t>admin4 code</t>
  </si>
  <si>
    <t>level 4</t>
  </si>
  <si>
    <t>Fourth level administrative code</t>
  </si>
  <si>
    <t>Geonames fourth level administrative code.</t>
  </si>
  <si>
    <r>
      <rPr>
        <b val="1"/>
        <sz val="10"/>
        <color indexed="11"/>
        <rFont val="Helvetica Neue"/>
      </rPr>
      <t>descriptors/</t>
    </r>
    <r>
      <rPr>
        <b val="1"/>
        <sz val="10"/>
        <color indexed="8"/>
        <rFont val="Helvetica Neue"/>
      </rPr>
      <t>GN_uadm5</t>
    </r>
  </si>
  <si>
    <r>
      <rPr>
        <b val="1"/>
        <sz val="10"/>
        <color indexed="8"/>
        <rFont val="Helvetica Neue"/>
      </rPr>
      <t>GN_uadm5</t>
    </r>
  </si>
  <si>
    <t>uadm5</t>
  </si>
  <si>
    <r>
      <rPr>
        <b val="1"/>
        <sz val="10"/>
        <color indexed="17"/>
        <rFont val="Helvetica Neue"/>
      </rPr>
      <t>GN</t>
    </r>
    <r>
      <rPr>
        <b val="1"/>
        <sz val="10"/>
        <color indexed="17"/>
        <rFont val="Helvetica Neue"/>
      </rPr>
      <t>:</t>
    </r>
    <r>
      <rPr>
        <b val="1"/>
        <sz val="10"/>
        <color indexed="8"/>
        <rFont val="Helvetica Neue"/>
      </rPr>
      <t>uadm5</t>
    </r>
  </si>
  <si>
    <r>
      <rPr>
        <sz val="10"/>
        <color indexed="8"/>
        <rFont val="Source Sans Pro Semibold"/>
      </rPr>
      <t>kGn_Uadm5</t>
    </r>
  </si>
  <si>
    <t>admin5 code</t>
  </si>
  <si>
    <t>level 5</t>
  </si>
  <si>
    <t>Fifth level administrative code</t>
  </si>
  <si>
    <t>Geonames fifth level administrative code.</t>
  </si>
  <si>
    <r>
      <rPr>
        <b val="1"/>
        <sz val="10"/>
        <color indexed="11"/>
        <rFont val="Helvetica Neue"/>
      </rPr>
      <t>descriptors/</t>
    </r>
    <r>
      <rPr>
        <b val="1"/>
        <sz val="10"/>
        <color indexed="8"/>
        <rFont val="Helvetica Neue"/>
      </rPr>
      <t>GEOnet_id</t>
    </r>
  </si>
  <si>
    <r>
      <rPr>
        <b val="1"/>
        <sz val="10"/>
        <color indexed="8"/>
        <rFont val="Helvetica Neue"/>
      </rPr>
      <t>GEOnet_id</t>
    </r>
  </si>
  <si>
    <r>
      <rPr>
        <b val="1"/>
        <sz val="10"/>
        <color indexed="17"/>
        <rFont val="Helvetica Neue"/>
      </rPr>
      <t>GEOnet</t>
    </r>
    <r>
      <rPr>
        <b val="1"/>
        <sz val="10"/>
        <color indexed="17"/>
        <rFont val="Helvetica Neue"/>
      </rPr>
      <t>:</t>
    </r>
    <r>
      <rPr>
        <b val="1"/>
        <sz val="10"/>
        <color indexed="8"/>
        <rFont val="Helvetica Neue"/>
      </rPr>
      <t>id</t>
    </r>
  </si>
  <si>
    <r>
      <rPr>
        <sz val="10"/>
        <color indexed="8"/>
        <rFont val="Source Sans Pro Semibold"/>
      </rPr>
      <t>kGeonet_Id</t>
    </r>
  </si>
  <si>
    <t>GEOnetId</t>
  </si>
  <si>
    <t>record</t>
  </si>
  <si>
    <t>Unique record identifier</t>
  </si>
  <si>
    <t>GEOnet record unique identifier.</t>
  </si>
  <si>
    <t>This value is computed by converting the &lt;em&gt;Unique Feature Identifier&lt;/em&gt; into a &lt;em&gt;string&lt;/em&gt;.</t>
  </si>
  <si>
    <r>
      <rPr>
        <b val="1"/>
        <sz val="10"/>
        <color indexed="11"/>
        <rFont val="Helvetica Neue"/>
      </rPr>
      <t>descriptors/</t>
    </r>
    <r>
      <rPr>
        <b val="1"/>
        <sz val="10"/>
        <color indexed="8"/>
        <rFont val="Helvetica Neue"/>
      </rPr>
      <t>GEOnet_UFI</t>
    </r>
  </si>
  <si>
    <r>
      <rPr>
        <b val="1"/>
        <sz val="10"/>
        <color indexed="8"/>
        <rFont val="Helvetica Neue"/>
      </rPr>
      <t>GEOnet_UFI</t>
    </r>
  </si>
  <si>
    <t>UFI</t>
  </si>
  <si>
    <r>
      <rPr>
        <b val="1"/>
        <sz val="10"/>
        <color indexed="17"/>
        <rFont val="Helvetica Neue"/>
      </rPr>
      <t>GEOnet</t>
    </r>
    <r>
      <rPr>
        <b val="1"/>
        <sz val="10"/>
        <color indexed="17"/>
        <rFont val="Helvetica Neue"/>
      </rPr>
      <t>:</t>
    </r>
    <r>
      <rPr>
        <b val="1"/>
        <sz val="10"/>
        <color indexed="8"/>
        <rFont val="Helvetica Neue"/>
      </rPr>
      <t>UFI</t>
    </r>
  </si>
  <si>
    <r>
      <rPr>
        <sz val="10"/>
        <color indexed="8"/>
        <rFont val="Source Sans Pro Semibold"/>
      </rPr>
      <t>kGeonet_Ufi</t>
    </r>
  </si>
  <si>
    <t>Unique Feature Identifier</t>
  </si>
  <si>
    <t>GEOnet unique feature identifier.</t>
  </si>
  <si>
    <r>
      <rPr>
        <b val="1"/>
        <sz val="10"/>
        <color indexed="11"/>
        <rFont val="Helvetica Neue"/>
      </rPr>
      <t>descriptors/</t>
    </r>
    <r>
      <rPr>
        <b val="1"/>
        <sz val="10"/>
        <color indexed="8"/>
        <rFont val="Helvetica Neue"/>
      </rPr>
      <t>GEOnet_UNI</t>
    </r>
  </si>
  <si>
    <r>
      <rPr>
        <b val="1"/>
        <sz val="10"/>
        <color indexed="8"/>
        <rFont val="Helvetica Neue"/>
      </rPr>
      <t>GEOnet_UNI</t>
    </r>
  </si>
  <si>
    <t>UNI</t>
  </si>
  <si>
    <r>
      <rPr>
        <b val="1"/>
        <sz val="10"/>
        <color indexed="17"/>
        <rFont val="Helvetica Neue"/>
      </rPr>
      <t>GEOnet</t>
    </r>
    <r>
      <rPr>
        <b val="1"/>
        <sz val="10"/>
        <color indexed="17"/>
        <rFont val="Helvetica Neue"/>
      </rPr>
      <t>:</t>
    </r>
    <r>
      <rPr>
        <b val="1"/>
        <sz val="10"/>
        <color indexed="8"/>
        <rFont val="Helvetica Neue"/>
      </rPr>
      <t>UNI</t>
    </r>
  </si>
  <si>
    <r>
      <rPr>
        <sz val="10"/>
        <color indexed="8"/>
        <rFont val="Source Sans Pro Semibold"/>
      </rPr>
      <t>kGeonet_Uni</t>
    </r>
  </si>
  <si>
    <t>Unique Name Identifier</t>
  </si>
  <si>
    <t>GEOnet unique name identifier.</t>
  </si>
  <si>
    <r>
      <rPr>
        <b val="1"/>
        <sz val="10"/>
        <color indexed="11"/>
        <rFont val="Helvetica Neue"/>
      </rPr>
      <t>descriptors/</t>
    </r>
    <r>
      <rPr>
        <b val="1"/>
        <sz val="10"/>
        <color indexed="8"/>
        <rFont val="Helvetica Neue"/>
      </rPr>
      <t>GEOnet_RC</t>
    </r>
  </si>
  <si>
    <r>
      <rPr>
        <b val="1"/>
        <sz val="10"/>
        <color indexed="8"/>
        <rFont val="Helvetica Neue"/>
      </rPr>
      <t>GEOnet_RC</t>
    </r>
  </si>
  <si>
    <r>
      <rPr>
        <sz val="10"/>
        <color indexed="8"/>
        <rFont val="Source Sans Pro Semibold"/>
      </rPr>
      <t>kGeonet_Rc</t>
    </r>
  </si>
  <si>
    <t>GEOnet region font code.</t>
  </si>
  <si>
    <r>
      <rPr>
        <b val="1"/>
        <sz val="10"/>
        <color indexed="11"/>
        <rFont val="Helvetica Neue"/>
      </rPr>
      <t>descriptors/</t>
    </r>
    <r>
      <rPr>
        <b val="1"/>
        <sz val="10"/>
        <color indexed="8"/>
        <rFont val="Helvetica Neue"/>
      </rPr>
      <t>GEOnet_FC</t>
    </r>
  </si>
  <si>
    <r>
      <rPr>
        <b val="1"/>
        <sz val="10"/>
        <color indexed="8"/>
        <rFont val="Helvetica Neue"/>
      </rPr>
      <t>GEOnet_FC</t>
    </r>
  </si>
  <si>
    <r>
      <rPr>
        <sz val="10"/>
        <color indexed="8"/>
        <rFont val="Source Sans Pro Semibold"/>
      </rPr>
      <t>kGeonet_Fc</t>
    </r>
  </si>
  <si>
    <t>designation</t>
  </si>
  <si>
    <t>Feature designation class</t>
  </si>
  <si>
    <t>GEOnet feature designation class.</t>
  </si>
  <si>
    <r>
      <rPr>
        <b val="1"/>
        <sz val="10"/>
        <color indexed="11"/>
        <rFont val="Helvetica Neue"/>
      </rPr>
      <t>descriptors/</t>
    </r>
    <r>
      <rPr>
        <b val="1"/>
        <sz val="10"/>
        <color indexed="8"/>
        <rFont val="Helvetica Neue"/>
      </rPr>
      <t>GEOnet_DSG</t>
    </r>
  </si>
  <si>
    <r>
      <rPr>
        <b val="1"/>
        <sz val="10"/>
        <color indexed="8"/>
        <rFont val="Helvetica Neue"/>
      </rPr>
      <t>GEOnet_DSG</t>
    </r>
  </si>
  <si>
    <r>
      <rPr>
        <sz val="10"/>
        <color indexed="8"/>
        <rFont val="Source Sans Pro Semibold"/>
      </rPr>
      <t>kGeonet_Dsg</t>
    </r>
  </si>
  <si>
    <t>Feature Designation type</t>
  </si>
  <si>
    <t>GEOnet feature designation type.</t>
  </si>
  <si>
    <r>
      <rPr>
        <b val="1"/>
        <sz val="10"/>
        <color indexed="11"/>
        <rFont val="Helvetica Neue"/>
      </rPr>
      <t>descriptors/</t>
    </r>
    <r>
      <rPr>
        <b val="1"/>
        <sz val="10"/>
        <color indexed="8"/>
        <rFont val="Helvetica Neue"/>
      </rPr>
      <t>GEOnet_PC</t>
    </r>
  </si>
  <si>
    <r>
      <rPr>
        <b val="1"/>
        <sz val="10"/>
        <color indexed="8"/>
        <rFont val="Helvetica Neue"/>
      </rPr>
      <t>GEOnet_PC</t>
    </r>
  </si>
  <si>
    <t>PC</t>
  </si>
  <si>
    <r>
      <rPr>
        <b val="1"/>
        <sz val="10"/>
        <color indexed="17"/>
        <rFont val="Helvetica Neue"/>
      </rPr>
      <t>GEOnet</t>
    </r>
    <r>
      <rPr>
        <b val="1"/>
        <sz val="10"/>
        <color indexed="17"/>
        <rFont val="Helvetica Neue"/>
      </rPr>
      <t>:</t>
    </r>
    <r>
      <rPr>
        <b val="1"/>
        <sz val="10"/>
        <color indexed="8"/>
        <rFont val="Helvetica Neue"/>
      </rPr>
      <t>PC</t>
    </r>
  </si>
  <si>
    <r>
      <rPr>
        <sz val="10"/>
        <color indexed="8"/>
        <rFont val="Source Sans Pro Semibold"/>
      </rPr>
      <t>kGeonet_Pc</t>
    </r>
  </si>
  <si>
    <t>populated place</t>
  </si>
  <si>
    <t>Populated Place Class</t>
  </si>
  <si>
    <t>A numerical scale identifying the relative importance of a populated place. The scale ranges from 1 (high) to 5 (low). The scale can also include NULL (no value) as a value for populated places with unknown or undetermined relative importance.</t>
  </si>
  <si>
    <r>
      <rPr>
        <b val="1"/>
        <sz val="10"/>
        <color indexed="11"/>
        <rFont val="Helvetica Neue"/>
      </rPr>
      <t>descriptors/</t>
    </r>
    <r>
      <rPr>
        <b val="1"/>
        <sz val="10"/>
        <color indexed="8"/>
        <rFont val="Helvetica Neue"/>
      </rPr>
      <t>GEOnet_DISPLAY</t>
    </r>
  </si>
  <si>
    <r>
      <rPr>
        <b val="1"/>
        <sz val="10"/>
        <color indexed="8"/>
        <rFont val="Helvetica Neue"/>
      </rPr>
      <t>GEOnet_DISPLAY</t>
    </r>
  </si>
  <si>
    <r>
      <rPr>
        <sz val="10"/>
        <color indexed="8"/>
        <rFont val="Source Sans Pro Semibold"/>
      </rPr>
      <t>kGeonet_Display</t>
    </r>
  </si>
  <si>
    <t>scale</t>
  </si>
  <si>
    <t>Scale range value</t>
  </si>
  <si>
    <r>
      <rPr>
        <b val="1"/>
        <sz val="10"/>
        <color indexed="11"/>
        <rFont val="Helvetica Neue"/>
      </rPr>
      <t>descriptors/</t>
    </r>
    <r>
      <rPr>
        <b val="1"/>
        <sz val="10"/>
        <color indexed="8"/>
        <rFont val="Helvetica Neue"/>
      </rPr>
      <t>GEOnet_TRANSL_CD</t>
    </r>
  </si>
  <si>
    <r>
      <rPr>
        <b val="1"/>
        <sz val="10"/>
        <color indexed="8"/>
        <rFont val="Helvetica Neue"/>
      </rPr>
      <t>GEOnet_TRANSL_CD</t>
    </r>
  </si>
  <si>
    <r>
      <rPr>
        <sz val="10"/>
        <color indexed="8"/>
        <rFont val="Source Sans Pro Semibold"/>
      </rPr>
      <t>kGeonet_Transl_Cd</t>
    </r>
  </si>
  <si>
    <t>This value indicates which transliteration system was used to arrive at the romanized equivalent of a non-Roman Script name.</t>
  </si>
  <si>
    <r>
      <rPr>
        <b val="1"/>
        <sz val="10"/>
        <color indexed="11"/>
        <rFont val="Helvetica Neue"/>
      </rPr>
      <t>descriptors/</t>
    </r>
    <r>
      <rPr>
        <b val="1"/>
        <sz val="10"/>
        <color indexed="8"/>
        <rFont val="Helvetica Neue"/>
      </rPr>
      <t>GEOnet_CC1</t>
    </r>
  </si>
  <si>
    <r>
      <rPr>
        <b val="1"/>
        <sz val="10"/>
        <color indexed="8"/>
        <rFont val="Helvetica Neue"/>
      </rPr>
      <t>GEOnet_CC1</t>
    </r>
  </si>
  <si>
    <t>CC1</t>
  </si>
  <si>
    <r>
      <rPr>
        <b val="1"/>
        <sz val="10"/>
        <color indexed="17"/>
        <rFont val="Helvetica Neue"/>
      </rPr>
      <t>GEOnet</t>
    </r>
    <r>
      <rPr>
        <b val="1"/>
        <sz val="10"/>
        <color indexed="17"/>
        <rFont val="Helvetica Neue"/>
      </rPr>
      <t>:</t>
    </r>
    <r>
      <rPr>
        <b val="1"/>
        <sz val="10"/>
        <color indexed="8"/>
        <rFont val="Helvetica Neue"/>
      </rPr>
      <t>CC1</t>
    </r>
  </si>
  <si>
    <r>
      <rPr>
        <sz val="10"/>
        <color indexed="8"/>
        <rFont val="Source Sans Pro Semibold"/>
      </rPr>
      <t>kGeonet_Cc1</t>
    </r>
  </si>
  <si>
    <t>CC2</t>
  </si>
  <si>
    <t>geopolitical</t>
  </si>
  <si>
    <t>primary</t>
  </si>
  <si>
    <t>Primary Geopolitical Units</t>
  </si>
  <si>
    <r>
      <rPr>
        <sz val="10"/>
        <color indexed="8"/>
        <rFont val="Helvetica"/>
      </rPr>
      <t xml:space="preserve">A two alphabetic character code from the </t>
    </r>
    <r>
      <rPr>
        <u val="single"/>
        <sz val="10"/>
        <color indexed="8"/>
        <rFont val="Helvetica"/>
      </rPr>
      <t xml:space="preserve">Geopolitical Entities and Codes (formerly FIPS 10-4 standard) </t>
    </r>
    <r>
      <rPr>
        <sz val="10"/>
        <color indexed="8"/>
        <rFont val="Helvetica"/>
      </rPr>
      <t>that uniquely identifies a feature's primary geopolitical entity (countries, dependencies, and areas of special sovereignty).</t>
    </r>
  </si>
  <si>
    <t>This field can contain one, or multiple country codes to identify international (shared) features that run through multiple countries for up to 255 characters (example: Danube River - AU,BU,EZ…).</t>
  </si>
  <si>
    <r>
      <rPr>
        <b val="1"/>
        <sz val="10"/>
        <color indexed="11"/>
        <rFont val="Helvetica Neue"/>
      </rPr>
      <t>descriptors/</t>
    </r>
    <r>
      <rPr>
        <b val="1"/>
        <sz val="10"/>
        <color indexed="8"/>
        <rFont val="Helvetica Neue"/>
      </rPr>
      <t>GEOnet_CC2</t>
    </r>
  </si>
  <si>
    <r>
      <rPr>
        <b val="1"/>
        <sz val="10"/>
        <color indexed="8"/>
        <rFont val="Helvetica Neue"/>
      </rPr>
      <t>GEOnet_CC2</t>
    </r>
  </si>
  <si>
    <r>
      <rPr>
        <b val="1"/>
        <sz val="10"/>
        <color indexed="17"/>
        <rFont val="Helvetica Neue"/>
      </rPr>
      <t>GEOnet</t>
    </r>
    <r>
      <rPr>
        <b val="1"/>
        <sz val="10"/>
        <color indexed="17"/>
        <rFont val="Helvetica Neue"/>
      </rPr>
      <t>:</t>
    </r>
    <r>
      <rPr>
        <b val="1"/>
        <sz val="10"/>
        <color indexed="8"/>
        <rFont val="Helvetica Neue"/>
      </rPr>
      <t>CC2</t>
    </r>
  </si>
  <si>
    <r>
      <rPr>
        <sz val="10"/>
        <color indexed="8"/>
        <rFont val="Source Sans Pro Semibold"/>
      </rPr>
      <t>kGeonet_Cc2</t>
    </r>
  </si>
  <si>
    <t>CC3</t>
  </si>
  <si>
    <t>secondary</t>
  </si>
  <si>
    <t>Secondary Geopolitical Units</t>
  </si>
  <si>
    <r>
      <rPr>
        <sz val="10"/>
        <color indexed="8"/>
        <rFont val="Helvetica"/>
      </rPr>
      <t xml:space="preserve">A two alphabetic character code from the </t>
    </r>
    <r>
      <rPr>
        <u val="single"/>
        <sz val="10"/>
        <color indexed="8"/>
        <rFont val="Helvetica"/>
      </rPr>
      <t xml:space="preserve">Geopolitical Entities and Codes (formerly FIPS 10-4 standard) </t>
    </r>
    <r>
      <rPr>
        <sz val="10"/>
        <color indexed="8"/>
        <rFont val="Helvetica"/>
      </rPr>
      <t xml:space="preserve">that uniquely identifies the particular feature name that is applicable in a particular geopolitical entity, or entities, for international features. </t>
    </r>
  </si>
  <si>
    <r>
      <rPr>
        <b val="1"/>
        <sz val="10"/>
        <color indexed="11"/>
        <rFont val="Helvetica Neue"/>
      </rPr>
      <t>descriptors/</t>
    </r>
    <r>
      <rPr>
        <b val="1"/>
        <sz val="10"/>
        <color indexed="8"/>
        <rFont val="Helvetica Neue"/>
      </rPr>
      <t>DNS_tld</t>
    </r>
  </si>
  <si>
    <r>
      <rPr>
        <b val="1"/>
        <sz val="10"/>
        <color indexed="8"/>
        <rFont val="Helvetica Neue"/>
      </rPr>
      <t>DNS_tld</t>
    </r>
  </si>
  <si>
    <r>
      <rPr>
        <b val="1"/>
        <sz val="10"/>
        <color indexed="14"/>
        <rFont val="Helvetica Neue"/>
      </rPr>
      <t>terms</t>
    </r>
    <r>
      <rPr>
        <b val="1"/>
        <sz val="10"/>
        <color indexed="14"/>
        <rFont val="Helvetica Neue"/>
      </rPr>
      <t>/</t>
    </r>
    <r>
      <rPr>
        <b val="1"/>
        <sz val="10"/>
        <color indexed="17"/>
        <rFont val="Helvetica Neue"/>
      </rPr>
      <t>DNS</t>
    </r>
  </si>
  <si>
    <t>tld</t>
  </si>
  <si>
    <r>
      <rPr>
        <b val="1"/>
        <sz val="10"/>
        <color indexed="17"/>
        <rFont val="Helvetica Neue"/>
      </rPr>
      <t>DNS</t>
    </r>
    <r>
      <rPr>
        <b val="1"/>
        <sz val="10"/>
        <color indexed="17"/>
        <rFont val="Helvetica Neue"/>
      </rPr>
      <t>:</t>
    </r>
    <r>
      <rPr>
        <b val="1"/>
        <sz val="10"/>
        <color indexed="8"/>
        <rFont val="Helvetica Neue"/>
      </rPr>
      <t>tld</t>
    </r>
  </si>
  <si>
    <r>
      <rPr>
        <sz val="10"/>
        <color indexed="8"/>
        <rFont val="Source Sans Pro Semibold"/>
      </rPr>
      <t>kDns_Tld</t>
    </r>
  </si>
  <si>
    <t>top</t>
  </si>
  <si>
    <t>Top Level Domain</t>
  </si>
  <si>
    <r>
      <rPr>
        <sz val="10"/>
        <color indexed="8"/>
        <rFont val="Helvetica Neue"/>
      </rPr>
      <t xml:space="preserve">Highest level in the hierarchical </t>
    </r>
    <r>
      <rPr>
        <sz val="10"/>
        <color indexed="8"/>
        <rFont val="Helvetica Neue"/>
      </rPr>
      <t>Domain Name System</t>
    </r>
    <r>
      <rPr>
        <sz val="10"/>
        <color indexed="8"/>
        <rFont val="Helvetica Neue"/>
      </rPr>
      <t xml:space="preserve"> of the </t>
    </r>
    <r>
      <rPr>
        <sz val="10"/>
        <color indexed="8"/>
        <rFont val="Helvetica Neue"/>
      </rPr>
      <t>Internet</t>
    </r>
    <r>
      <rPr>
        <sz val="10"/>
        <color indexed="8"/>
        <rFont val="Helvetica Neue"/>
      </rPr>
      <t>.</t>
    </r>
  </si>
  <si>
    <r>
      <rPr>
        <u val="single"/>
        <sz val="12"/>
        <color indexed="8"/>
        <rFont val="Helvetica"/>
      </rPr>
      <t>https://en.wikipedia.org/wiki/Top-level_domain</t>
    </r>
  </si>
  <si>
    <r>
      <rPr>
        <b val="1"/>
        <sz val="10"/>
        <color indexed="11"/>
        <rFont val="Helvetica Neue"/>
      </rPr>
      <t>descriptors/</t>
    </r>
    <r>
      <rPr>
        <b val="1"/>
        <sz val="10"/>
        <color indexed="8"/>
        <rFont val="Helvetica Neue"/>
      </rPr>
      <t>FAAC_code</t>
    </r>
  </si>
  <si>
    <r>
      <rPr>
        <b val="1"/>
        <sz val="10"/>
        <color indexed="8"/>
        <rFont val="Helvetica Neue"/>
      </rPr>
      <t>FAAC_code</t>
    </r>
  </si>
  <si>
    <r>
      <rPr>
        <b val="1"/>
        <sz val="10"/>
        <color indexed="14"/>
        <rFont val="Helvetica Neue"/>
      </rPr>
      <t>terms</t>
    </r>
    <r>
      <rPr>
        <b val="1"/>
        <sz val="10"/>
        <color indexed="14"/>
        <rFont val="Helvetica Neue"/>
      </rPr>
      <t>/</t>
    </r>
    <r>
      <rPr>
        <b val="1"/>
        <sz val="10"/>
        <color indexed="17"/>
        <rFont val="Helvetica Neue"/>
      </rPr>
      <t>FAAC</t>
    </r>
  </si>
  <si>
    <r>
      <rPr>
        <b val="1"/>
        <sz val="10"/>
        <color indexed="17"/>
        <rFont val="Helvetica Neue"/>
      </rPr>
      <t>FAAC</t>
    </r>
    <r>
      <rPr>
        <b val="1"/>
        <sz val="10"/>
        <color indexed="17"/>
        <rFont val="Helvetica Neue"/>
      </rPr>
      <t>:</t>
    </r>
    <r>
      <rPr>
        <b val="1"/>
        <sz val="10"/>
        <color indexed="8"/>
        <rFont val="Helvetica Neue"/>
      </rPr>
      <t>code</t>
    </r>
  </si>
  <si>
    <r>
      <rPr>
        <sz val="10"/>
        <color indexed="8"/>
        <rFont val="Source Sans Pro Semibold"/>
      </rPr>
      <t>kFaac_Code</t>
    </r>
  </si>
  <si>
    <t>faac</t>
  </si>
  <si>
    <t>FAAC code</t>
  </si>
  <si>
    <t>Future of Aviation Advisory Committee airport code.</t>
  </si>
  <si>
    <r>
      <rPr>
        <b val="1"/>
        <sz val="10"/>
        <color indexed="11"/>
        <rFont val="Helvetica Neue"/>
      </rPr>
      <t>descriptors/</t>
    </r>
    <r>
      <rPr>
        <b val="1"/>
        <sz val="10"/>
        <color indexed="8"/>
        <rFont val="Helvetica Neue"/>
      </rPr>
      <t>IATA_code</t>
    </r>
  </si>
  <si>
    <r>
      <rPr>
        <b val="1"/>
        <sz val="10"/>
        <color indexed="8"/>
        <rFont val="Helvetica Neue"/>
      </rPr>
      <t>IATA_code</t>
    </r>
  </si>
  <si>
    <r>
      <rPr>
        <b val="1"/>
        <sz val="10"/>
        <color indexed="14"/>
        <rFont val="Helvetica Neue"/>
      </rPr>
      <t>terms</t>
    </r>
    <r>
      <rPr>
        <b val="1"/>
        <sz val="10"/>
        <color indexed="14"/>
        <rFont val="Helvetica Neue"/>
      </rPr>
      <t>/</t>
    </r>
    <r>
      <rPr>
        <b val="1"/>
        <sz val="10"/>
        <color indexed="17"/>
        <rFont val="Helvetica Neue"/>
      </rPr>
      <t>IATA</t>
    </r>
  </si>
  <si>
    <r>
      <rPr>
        <b val="1"/>
        <sz val="10"/>
        <color indexed="17"/>
        <rFont val="Helvetica Neue"/>
      </rPr>
      <t>IATA</t>
    </r>
    <r>
      <rPr>
        <b val="1"/>
        <sz val="10"/>
        <color indexed="17"/>
        <rFont val="Helvetica Neue"/>
      </rPr>
      <t>:</t>
    </r>
    <r>
      <rPr>
        <b val="1"/>
        <sz val="10"/>
        <color indexed="8"/>
        <rFont val="Helvetica Neue"/>
      </rPr>
      <t>code</t>
    </r>
  </si>
  <si>
    <r>
      <rPr>
        <sz val="10"/>
        <color indexed="8"/>
        <rFont val="Source Sans Pro Semibold"/>
      </rPr>
      <t>kIata_Code</t>
    </r>
  </si>
  <si>
    <t>iata</t>
  </si>
  <si>
    <t>IATA code</t>
  </si>
  <si>
    <t>International Air Transport Association airport code.</t>
  </si>
  <si>
    <r>
      <rPr>
        <b val="1"/>
        <sz val="10"/>
        <color indexed="11"/>
        <rFont val="Helvetica Neue"/>
      </rPr>
      <t>descriptors/</t>
    </r>
    <r>
      <rPr>
        <b val="1"/>
        <sz val="10"/>
        <color indexed="8"/>
        <rFont val="Helvetica Neue"/>
      </rPr>
      <t>ICAO_code</t>
    </r>
  </si>
  <si>
    <r>
      <rPr>
        <b val="1"/>
        <sz val="10"/>
        <color indexed="8"/>
        <rFont val="Helvetica Neue"/>
      </rPr>
      <t>ICAO_code</t>
    </r>
  </si>
  <si>
    <r>
      <rPr>
        <b val="1"/>
        <sz val="10"/>
        <color indexed="14"/>
        <rFont val="Helvetica Neue"/>
      </rPr>
      <t>terms</t>
    </r>
    <r>
      <rPr>
        <b val="1"/>
        <sz val="10"/>
        <color indexed="14"/>
        <rFont val="Helvetica Neue"/>
      </rPr>
      <t>/</t>
    </r>
    <r>
      <rPr>
        <b val="1"/>
        <sz val="10"/>
        <color indexed="17"/>
        <rFont val="Helvetica Neue"/>
      </rPr>
      <t>ICAO</t>
    </r>
  </si>
  <si>
    <r>
      <rPr>
        <b val="1"/>
        <sz val="10"/>
        <color indexed="17"/>
        <rFont val="Helvetica Neue"/>
      </rPr>
      <t>ICAO</t>
    </r>
    <r>
      <rPr>
        <b val="1"/>
        <sz val="10"/>
        <color indexed="17"/>
        <rFont val="Helvetica Neue"/>
      </rPr>
      <t>:</t>
    </r>
    <r>
      <rPr>
        <b val="1"/>
        <sz val="10"/>
        <color indexed="8"/>
        <rFont val="Helvetica Neue"/>
      </rPr>
      <t>code</t>
    </r>
  </si>
  <si>
    <r>
      <rPr>
        <sz val="10"/>
        <color indexed="8"/>
        <rFont val="Source Sans Pro Semibold"/>
      </rPr>
      <t>kIcao_Code</t>
    </r>
  </si>
  <si>
    <t>icao</t>
  </si>
  <si>
    <t>ICAO code</t>
  </si>
  <si>
    <t>International Civil Aviation Organization airport code.</t>
  </si>
  <si>
    <r>
      <rPr>
        <b val="1"/>
        <sz val="10"/>
        <color indexed="11"/>
        <rFont val="Helvetica Neue"/>
      </rPr>
      <t>descriptors/</t>
    </r>
    <r>
      <rPr>
        <b val="1"/>
        <sz val="10"/>
        <color indexed="8"/>
        <rFont val="Helvetica Neue"/>
      </rPr>
      <t>WIKI_qid</t>
    </r>
  </si>
  <si>
    <r>
      <rPr>
        <b val="1"/>
        <sz val="10"/>
        <color indexed="8"/>
        <rFont val="Helvetica Neue"/>
      </rPr>
      <t>WIKI_qid</t>
    </r>
  </si>
  <si>
    <r>
      <rPr>
        <b val="1"/>
        <sz val="10"/>
        <color indexed="14"/>
        <rFont val="Helvetica Neue"/>
      </rPr>
      <t>terms</t>
    </r>
    <r>
      <rPr>
        <b val="1"/>
        <sz val="10"/>
        <color indexed="14"/>
        <rFont val="Helvetica Neue"/>
      </rPr>
      <t>/</t>
    </r>
    <r>
      <rPr>
        <b val="1"/>
        <sz val="10"/>
        <color indexed="17"/>
        <rFont val="Helvetica Neue"/>
      </rPr>
      <t>WIKI</t>
    </r>
  </si>
  <si>
    <t>qid</t>
  </si>
  <si>
    <r>
      <rPr>
        <b val="1"/>
        <sz val="10"/>
        <color indexed="17"/>
        <rFont val="Helvetica Neue"/>
      </rPr>
      <t>WIKI</t>
    </r>
    <r>
      <rPr>
        <b val="1"/>
        <sz val="10"/>
        <color indexed="17"/>
        <rFont val="Helvetica Neue"/>
      </rPr>
      <t>:</t>
    </r>
    <r>
      <rPr>
        <b val="1"/>
        <sz val="10"/>
        <color indexed="8"/>
        <rFont val="Helvetica Neue"/>
      </rPr>
      <t>qid</t>
    </r>
  </si>
  <si>
    <r>
      <rPr>
        <sz val="10"/>
        <color indexed="8"/>
        <rFont val="Source Sans Pro Semibold"/>
      </rPr>
      <t>kWiki_Qid</t>
    </r>
  </si>
  <si>
    <t>disambiguation</t>
  </si>
  <si>
    <t>Disambiguation page</t>
  </si>
  <si>
    <t>Wikipedia disambiguation page.</t>
  </si>
  <si>
    <r>
      <rPr>
        <b val="1"/>
        <sz val="10"/>
        <color indexed="11"/>
        <rFont val="Helvetica Neue"/>
      </rPr>
      <t>descriptors/</t>
    </r>
    <r>
      <rPr>
        <b val="1"/>
        <sz val="10"/>
        <color indexed="8"/>
        <rFont val="Helvetica Neue"/>
      </rPr>
      <t>SMART_CLUSTER</t>
    </r>
  </si>
  <si>
    <r>
      <rPr>
        <b val="1"/>
        <sz val="10"/>
        <color indexed="8"/>
        <rFont val="Helvetica Neue"/>
      </rPr>
      <t>SMART_CLUSTER</t>
    </r>
  </si>
  <si>
    <t>CLUSTER</t>
  </si>
  <si>
    <r>
      <rPr>
        <b val="1"/>
        <sz val="10"/>
        <color indexed="17"/>
        <rFont val="Helvetica Neue"/>
      </rPr>
      <t>SMART</t>
    </r>
    <r>
      <rPr>
        <b val="1"/>
        <sz val="10"/>
        <color indexed="17"/>
        <rFont val="Helvetica Neue"/>
      </rPr>
      <t>:</t>
    </r>
    <r>
      <rPr>
        <b val="1"/>
        <sz val="10"/>
        <color indexed="8"/>
        <rFont val="Helvetica Neue"/>
      </rPr>
      <t>CLUSTER</t>
    </r>
  </si>
  <si>
    <r>
      <rPr>
        <sz val="10"/>
        <color indexed="8"/>
        <rFont val="Source Sans Pro Semibold"/>
      </rPr>
      <t>kSmart_Cluster</t>
    </r>
  </si>
  <si>
    <t>cluster</t>
  </si>
  <si>
    <t>identification</t>
  </si>
  <si>
    <t>Cluster</t>
  </si>
  <si>
    <t>Cluster identifier.</t>
  </si>
  <si>
    <r>
      <rPr>
        <b val="1"/>
        <sz val="10"/>
        <color indexed="11"/>
        <rFont val="Helvetica Neue"/>
      </rPr>
      <t>descriptors/</t>
    </r>
    <r>
      <rPr>
        <b val="1"/>
        <sz val="10"/>
        <color indexed="8"/>
        <rFont val="Helvetica Neue"/>
      </rPr>
      <t>SMART_TEAM</t>
    </r>
  </si>
  <si>
    <r>
      <rPr>
        <b val="1"/>
        <sz val="10"/>
        <color indexed="8"/>
        <rFont val="Helvetica Neue"/>
      </rPr>
      <t>SMART_TEAM</t>
    </r>
  </si>
  <si>
    <t>TEAM</t>
  </si>
  <si>
    <r>
      <rPr>
        <b val="1"/>
        <sz val="10"/>
        <color indexed="17"/>
        <rFont val="Helvetica Neue"/>
      </rPr>
      <t>SMART</t>
    </r>
    <r>
      <rPr>
        <b val="1"/>
        <sz val="10"/>
        <color indexed="17"/>
        <rFont val="Helvetica Neue"/>
      </rPr>
      <t>:</t>
    </r>
    <r>
      <rPr>
        <b val="1"/>
        <sz val="10"/>
        <color indexed="8"/>
        <rFont val="Helvetica Neue"/>
      </rPr>
      <t>TEAM</t>
    </r>
  </si>
  <si>
    <r>
      <rPr>
        <sz val="10"/>
        <color indexed="8"/>
        <rFont val="Source Sans Pro Semibold"/>
      </rPr>
      <t>kSmart_Team</t>
    </r>
  </si>
  <si>
    <t>team</t>
  </si>
  <si>
    <t>Team</t>
  </si>
  <si>
    <t>Team identifier.</t>
  </si>
  <si>
    <r>
      <rPr>
        <b val="1"/>
        <sz val="10"/>
        <color indexed="11"/>
        <rFont val="Helvetica Neue"/>
      </rPr>
      <t>descriptors/</t>
    </r>
    <r>
      <rPr>
        <b val="1"/>
        <sz val="10"/>
        <color indexed="8"/>
        <rFont val="Helvetica Neue"/>
      </rPr>
      <t>SMART_ID</t>
    </r>
  </si>
  <si>
    <r>
      <rPr>
        <b val="1"/>
        <sz val="10"/>
        <color indexed="8"/>
        <rFont val="Helvetica Neue"/>
      </rPr>
      <t>SMART_ID</t>
    </r>
  </si>
  <si>
    <t>ID</t>
  </si>
  <si>
    <r>
      <rPr>
        <b val="1"/>
        <sz val="10"/>
        <color indexed="17"/>
        <rFont val="Helvetica Neue"/>
      </rPr>
      <t>SMART</t>
    </r>
    <r>
      <rPr>
        <b val="1"/>
        <sz val="10"/>
        <color indexed="17"/>
        <rFont val="Helvetica Neue"/>
      </rPr>
      <t>:</t>
    </r>
    <r>
      <rPr>
        <b val="1"/>
        <sz val="10"/>
        <color indexed="8"/>
        <rFont val="Helvetica Neue"/>
      </rPr>
      <t>ID</t>
    </r>
  </si>
  <si>
    <r>
      <rPr>
        <sz val="10"/>
        <color indexed="8"/>
        <rFont val="Source Sans Pro Semibold"/>
      </rPr>
      <t>kSmart_Id</t>
    </r>
  </si>
  <si>
    <t>subject</t>
  </si>
  <si>
    <t>Subject</t>
  </si>
  <si>
    <t>Subject identifier.</t>
  </si>
  <si>
    <r>
      <rPr>
        <b val="1"/>
        <sz val="10"/>
        <color indexed="11"/>
        <rFont val="Helvetica Neue"/>
      </rPr>
      <t>descriptors/</t>
    </r>
    <r>
      <rPr>
        <b val="1"/>
        <sz val="10"/>
        <color indexed="8"/>
        <rFont val="Helvetica Neue"/>
      </rPr>
      <t>SMART_HH</t>
    </r>
  </si>
  <si>
    <r>
      <rPr>
        <b val="1"/>
        <sz val="10"/>
        <color indexed="8"/>
        <rFont val="Helvetica Neue"/>
      </rPr>
      <t>SMART_HH</t>
    </r>
  </si>
  <si>
    <t>HH</t>
  </si>
  <si>
    <r>
      <rPr>
        <b val="1"/>
        <sz val="10"/>
        <color indexed="17"/>
        <rFont val="Helvetica Neue"/>
      </rPr>
      <t>SMART</t>
    </r>
    <r>
      <rPr>
        <b val="1"/>
        <sz val="10"/>
        <color indexed="17"/>
        <rFont val="Helvetica Neue"/>
      </rPr>
      <t>:</t>
    </r>
    <r>
      <rPr>
        <b val="1"/>
        <sz val="10"/>
        <color indexed="8"/>
        <rFont val="Helvetica Neue"/>
      </rPr>
      <t>HH</t>
    </r>
  </si>
  <si>
    <r>
      <rPr>
        <sz val="10"/>
        <color indexed="8"/>
        <rFont val="Source Sans Pro Semibold"/>
      </rPr>
      <t>kSmart_Hh</t>
    </r>
  </si>
  <si>
    <t>household</t>
  </si>
  <si>
    <t>Household</t>
  </si>
  <si>
    <t>Household identifier.</t>
  </si>
  <si>
    <r>
      <rPr>
        <b val="1"/>
        <sz val="10"/>
        <color indexed="11"/>
        <rFont val="Helvetica Neue"/>
      </rPr>
      <t>descriptors/</t>
    </r>
    <r>
      <rPr>
        <b val="1"/>
        <sz val="10"/>
        <color indexed="8"/>
        <rFont val="Helvetica Neue"/>
      </rPr>
      <t>SMART_BIRTHDAT</t>
    </r>
  </si>
  <si>
    <r>
      <rPr>
        <b val="1"/>
        <sz val="10"/>
        <color indexed="8"/>
        <rFont val="Helvetica Neue"/>
      </rPr>
      <t>SMART_BIRTHDAT</t>
    </r>
  </si>
  <si>
    <t>BIRTHDAT</t>
  </si>
  <si>
    <r>
      <rPr>
        <b val="1"/>
        <sz val="10"/>
        <color indexed="17"/>
        <rFont val="Helvetica Neue"/>
      </rPr>
      <t>SMART</t>
    </r>
    <r>
      <rPr>
        <b val="1"/>
        <sz val="10"/>
        <color indexed="17"/>
        <rFont val="Helvetica Neue"/>
      </rPr>
      <t>:</t>
    </r>
    <r>
      <rPr>
        <b val="1"/>
        <sz val="10"/>
        <color indexed="8"/>
        <rFont val="Helvetica Neue"/>
      </rPr>
      <t>BIRTHDAT</t>
    </r>
  </si>
  <si>
    <r>
      <rPr>
        <sz val="10"/>
        <color indexed="8"/>
        <rFont val="Source Sans Pro Semibold"/>
      </rPr>
      <t>kSmart_Birthdat</t>
    </r>
  </si>
  <si>
    <t>Birthdate</t>
  </si>
  <si>
    <r>
      <rPr>
        <b val="1"/>
        <sz val="10"/>
        <color indexed="11"/>
        <rFont val="Helvetica Neue"/>
      </rPr>
      <t>descriptors/</t>
    </r>
    <r>
      <rPr>
        <b val="1"/>
        <sz val="10"/>
        <color indexed="8"/>
        <rFont val="Helvetica Neue"/>
      </rPr>
      <t>SMART_AGE</t>
    </r>
  </si>
  <si>
    <r>
      <rPr>
        <b val="1"/>
        <sz val="10"/>
        <color indexed="8"/>
        <rFont val="Helvetica Neue"/>
      </rPr>
      <t>SMART_AGE</t>
    </r>
  </si>
  <si>
    <t>AGE</t>
  </si>
  <si>
    <r>
      <rPr>
        <b val="1"/>
        <sz val="10"/>
        <color indexed="17"/>
        <rFont val="Helvetica Neue"/>
      </rPr>
      <t>SMART</t>
    </r>
    <r>
      <rPr>
        <b val="1"/>
        <sz val="10"/>
        <color indexed="17"/>
        <rFont val="Helvetica Neue"/>
      </rPr>
      <t>:</t>
    </r>
    <r>
      <rPr>
        <b val="1"/>
        <sz val="10"/>
        <color indexed="8"/>
        <rFont val="Helvetica Neue"/>
      </rPr>
      <t>AGE</t>
    </r>
  </si>
  <si>
    <r>
      <rPr>
        <sz val="10"/>
        <color indexed="8"/>
        <rFont val="Source Sans Pro Semibold"/>
      </rPr>
      <t>kSmart_Age</t>
    </r>
  </si>
  <si>
    <t>months</t>
  </si>
  <si>
    <r>
      <rPr>
        <b val="1"/>
        <sz val="10"/>
        <color indexed="11"/>
        <rFont val="Helvetica Neue"/>
      </rPr>
      <t>descriptors/</t>
    </r>
    <r>
      <rPr>
        <b val="1"/>
        <sz val="10"/>
        <color indexed="8"/>
        <rFont val="Helvetica Neue"/>
      </rPr>
      <t>SMART_WEIGHT</t>
    </r>
  </si>
  <si>
    <r>
      <rPr>
        <b val="1"/>
        <sz val="10"/>
        <color indexed="8"/>
        <rFont val="Helvetica Neue"/>
      </rPr>
      <t>SMART_WEIGHT</t>
    </r>
  </si>
  <si>
    <t>WEIGHT</t>
  </si>
  <si>
    <r>
      <rPr>
        <b val="1"/>
        <sz val="10"/>
        <color indexed="17"/>
        <rFont val="Helvetica Neue"/>
      </rPr>
      <t>SMART</t>
    </r>
    <r>
      <rPr>
        <b val="1"/>
        <sz val="10"/>
        <color indexed="17"/>
        <rFont val="Helvetica Neue"/>
      </rPr>
      <t>:</t>
    </r>
    <r>
      <rPr>
        <b val="1"/>
        <sz val="10"/>
        <color indexed="8"/>
        <rFont val="Helvetica Neue"/>
      </rPr>
      <t>WEIGHT</t>
    </r>
  </si>
  <si>
    <r>
      <rPr>
        <sz val="10"/>
        <color indexed="8"/>
        <rFont val="Source Sans Pro Semibold"/>
      </rPr>
      <t>kSmart_Weight</t>
    </r>
  </si>
  <si>
    <t>Weight in kg.</t>
  </si>
  <si>
    <r>
      <rPr>
        <b val="1"/>
        <sz val="10"/>
        <color indexed="11"/>
        <rFont val="Helvetica Neue"/>
      </rPr>
      <t>descriptors/</t>
    </r>
    <r>
      <rPr>
        <b val="1"/>
        <sz val="10"/>
        <color indexed="8"/>
        <rFont val="Helvetica Neue"/>
      </rPr>
      <t>SMART_HEIGHT</t>
    </r>
  </si>
  <si>
    <r>
      <rPr>
        <b val="1"/>
        <sz val="10"/>
        <color indexed="8"/>
        <rFont val="Helvetica Neue"/>
      </rPr>
      <t>SMART_HEIGHT</t>
    </r>
  </si>
  <si>
    <t>HEIGHT</t>
  </si>
  <si>
    <r>
      <rPr>
        <b val="1"/>
        <sz val="10"/>
        <color indexed="17"/>
        <rFont val="Helvetica Neue"/>
      </rPr>
      <t>SMART</t>
    </r>
    <r>
      <rPr>
        <b val="1"/>
        <sz val="10"/>
        <color indexed="17"/>
        <rFont val="Helvetica Neue"/>
      </rPr>
      <t>:</t>
    </r>
    <r>
      <rPr>
        <b val="1"/>
        <sz val="10"/>
        <color indexed="8"/>
        <rFont val="Helvetica Neue"/>
      </rPr>
      <t>HEIGHT</t>
    </r>
  </si>
  <si>
    <r>
      <rPr>
        <sz val="10"/>
        <color indexed="8"/>
        <rFont val="Source Sans Pro Semibold"/>
      </rPr>
      <t>kSmart_Height</t>
    </r>
  </si>
  <si>
    <t>Height in cm.</t>
  </si>
  <si>
    <r>
      <rPr>
        <b val="1"/>
        <sz val="10"/>
        <color indexed="11"/>
        <rFont val="Helvetica Neue"/>
      </rPr>
      <t>descriptors/</t>
    </r>
    <r>
      <rPr>
        <b val="1"/>
        <sz val="10"/>
        <color indexed="8"/>
        <rFont val="Helvetica Neue"/>
      </rPr>
      <t>SMART_OEDEMA</t>
    </r>
  </si>
  <si>
    <r>
      <rPr>
        <b val="1"/>
        <sz val="10"/>
        <color indexed="8"/>
        <rFont val="Helvetica Neue"/>
      </rPr>
      <t>SMART_OEDEMA</t>
    </r>
  </si>
  <si>
    <r>
      <rPr>
        <sz val="10"/>
        <color indexed="8"/>
        <rFont val="Source Sans Pro Semibold"/>
      </rPr>
      <t>kSmart_Oedema</t>
    </r>
  </si>
  <si>
    <t>Oedema</t>
  </si>
  <si>
    <r>
      <rPr>
        <b val="1"/>
        <sz val="10"/>
        <color indexed="11"/>
        <rFont val="Helvetica Neue"/>
      </rPr>
      <t>descriptors/</t>
    </r>
    <r>
      <rPr>
        <b val="1"/>
        <sz val="10"/>
        <color indexed="8"/>
        <rFont val="Helvetica Neue"/>
      </rPr>
      <t>SMART_MUAC</t>
    </r>
  </si>
  <si>
    <r>
      <rPr>
        <b val="1"/>
        <sz val="10"/>
        <color indexed="8"/>
        <rFont val="Helvetica Neue"/>
      </rPr>
      <t>SMART_MUAC</t>
    </r>
  </si>
  <si>
    <r>
      <rPr>
        <b val="1"/>
        <sz val="10"/>
        <color indexed="17"/>
        <rFont val="Helvetica Neue"/>
      </rPr>
      <t>SMART</t>
    </r>
    <r>
      <rPr>
        <b val="1"/>
        <sz val="10"/>
        <color indexed="17"/>
        <rFont val="Helvetica Neue"/>
      </rPr>
      <t>:</t>
    </r>
    <r>
      <rPr>
        <b val="1"/>
        <sz val="10"/>
        <color indexed="8"/>
        <rFont val="Helvetica Neue"/>
      </rPr>
      <t>MUAC</t>
    </r>
  </si>
  <si>
    <r>
      <rPr>
        <sz val="10"/>
        <color indexed="8"/>
        <rFont val="Source Sans Pro Semibold"/>
      </rPr>
      <t>kSmart_Muac</t>
    </r>
  </si>
  <si>
    <t xml:space="preserve">Left mid-upper arm circumference. </t>
  </si>
  <si>
    <r>
      <rPr>
        <b val="1"/>
        <sz val="10"/>
        <color indexed="11"/>
        <rFont val="Helvetica Neue"/>
      </rPr>
      <t>descriptors/</t>
    </r>
    <r>
      <rPr>
        <b val="1"/>
        <sz val="10"/>
        <color indexed="8"/>
        <rFont val="Helvetica Neue"/>
      </rPr>
      <t>SMART_WAZ</t>
    </r>
  </si>
  <si>
    <r>
      <rPr>
        <b val="1"/>
        <sz val="10"/>
        <color indexed="8"/>
        <rFont val="Helvetica Neue"/>
      </rPr>
      <t>SMART_WAZ</t>
    </r>
  </si>
  <si>
    <t>WAZ</t>
  </si>
  <si>
    <r>
      <rPr>
        <b val="1"/>
        <sz val="10"/>
        <color indexed="17"/>
        <rFont val="Helvetica Neue"/>
      </rPr>
      <t>SMART</t>
    </r>
    <r>
      <rPr>
        <b val="1"/>
        <sz val="10"/>
        <color indexed="17"/>
        <rFont val="Helvetica Neue"/>
      </rPr>
      <t>:</t>
    </r>
    <r>
      <rPr>
        <b val="1"/>
        <sz val="10"/>
        <color indexed="8"/>
        <rFont val="Helvetica Neue"/>
      </rPr>
      <t>WAZ</t>
    </r>
  </si>
  <si>
    <r>
      <rPr>
        <sz val="10"/>
        <color indexed="8"/>
        <rFont val="Source Sans Pro Semibold"/>
      </rPr>
      <t>kSmart_Waz</t>
    </r>
  </si>
  <si>
    <t>Z-score of weight for age.</t>
  </si>
  <si>
    <r>
      <rPr>
        <b val="1"/>
        <sz val="10"/>
        <color indexed="11"/>
        <rFont val="Helvetica Neue"/>
      </rPr>
      <t>descriptors/</t>
    </r>
    <r>
      <rPr>
        <b val="1"/>
        <sz val="10"/>
        <color indexed="8"/>
        <rFont val="Helvetica Neue"/>
      </rPr>
      <t>SMART_HAZ</t>
    </r>
  </si>
  <si>
    <r>
      <rPr>
        <b val="1"/>
        <sz val="10"/>
        <color indexed="8"/>
        <rFont val="Helvetica Neue"/>
      </rPr>
      <t>SMART_HAZ</t>
    </r>
  </si>
  <si>
    <t>HAZ</t>
  </si>
  <si>
    <r>
      <rPr>
        <b val="1"/>
        <sz val="10"/>
        <color indexed="17"/>
        <rFont val="Helvetica Neue"/>
      </rPr>
      <t>SMART</t>
    </r>
    <r>
      <rPr>
        <b val="1"/>
        <sz val="10"/>
        <color indexed="17"/>
        <rFont val="Helvetica Neue"/>
      </rPr>
      <t>:</t>
    </r>
    <r>
      <rPr>
        <b val="1"/>
        <sz val="10"/>
        <color indexed="8"/>
        <rFont val="Helvetica Neue"/>
      </rPr>
      <t>HAZ</t>
    </r>
  </si>
  <si>
    <r>
      <rPr>
        <sz val="10"/>
        <color indexed="8"/>
        <rFont val="Source Sans Pro Semibold"/>
      </rPr>
      <t>kSmart_Haz</t>
    </r>
  </si>
  <si>
    <t>Z-score of height for age.</t>
  </si>
  <si>
    <r>
      <rPr>
        <b val="1"/>
        <sz val="10"/>
        <color indexed="11"/>
        <rFont val="Helvetica Neue"/>
      </rPr>
      <t>descriptors/</t>
    </r>
    <r>
      <rPr>
        <b val="1"/>
        <sz val="10"/>
        <color indexed="8"/>
        <rFont val="Helvetica Neue"/>
      </rPr>
      <t>SMART_WHZ</t>
    </r>
  </si>
  <si>
    <r>
      <rPr>
        <b val="1"/>
        <sz val="10"/>
        <color indexed="8"/>
        <rFont val="Helvetica Neue"/>
      </rPr>
      <t>SMART_WHZ</t>
    </r>
  </si>
  <si>
    <r>
      <rPr>
        <b val="1"/>
        <sz val="10"/>
        <color indexed="17"/>
        <rFont val="Helvetica Neue"/>
      </rPr>
      <t>SMART</t>
    </r>
    <r>
      <rPr>
        <b val="1"/>
        <sz val="10"/>
        <color indexed="17"/>
        <rFont val="Helvetica Neue"/>
      </rPr>
      <t>:</t>
    </r>
    <r>
      <rPr>
        <b val="1"/>
        <sz val="10"/>
        <color indexed="8"/>
        <rFont val="Helvetica Neue"/>
      </rPr>
      <t>WHZ</t>
    </r>
  </si>
  <si>
    <r>
      <rPr>
        <sz val="10"/>
        <color indexed="8"/>
        <rFont val="Source Sans Pro Semibold"/>
      </rPr>
      <t>kSmart_Whz</t>
    </r>
  </si>
  <si>
    <t>Z-score of weight for height.</t>
  </si>
  <si>
    <r>
      <rPr>
        <b val="1"/>
        <sz val="10"/>
        <color indexed="11"/>
        <rFont val="Helvetica Neue"/>
      </rPr>
      <t>descriptors/</t>
    </r>
    <r>
      <rPr>
        <b val="1"/>
        <sz val="10"/>
        <color indexed="8"/>
        <rFont val="Helvetica Neue"/>
      </rPr>
      <t>SMART_MEASURE</t>
    </r>
  </si>
  <si>
    <r>
      <rPr>
        <b val="1"/>
        <sz val="10"/>
        <color indexed="8"/>
        <rFont val="Helvetica Neue"/>
      </rPr>
      <t>SMART_MEASURE</t>
    </r>
  </si>
  <si>
    <r>
      <rPr>
        <sz val="10"/>
        <color indexed="8"/>
        <rFont val="Source Sans Pro Semibold"/>
      </rPr>
      <t>kSmart_Measure</t>
    </r>
  </si>
  <si>
    <t>measurement</t>
  </si>
  <si>
    <t>Height measure</t>
  </si>
  <si>
    <t>Length or height measurement.</t>
  </si>
  <si>
    <r>
      <rPr>
        <b val="1"/>
        <sz val="10"/>
        <color indexed="11"/>
        <rFont val="Helvetica Neue"/>
      </rPr>
      <t>descriptors/</t>
    </r>
    <r>
      <rPr>
        <b val="1"/>
        <sz val="10"/>
        <color indexed="8"/>
        <rFont val="Helvetica Neue"/>
      </rPr>
      <t>SMART_CLOTHES</t>
    </r>
  </si>
  <si>
    <r>
      <rPr>
        <b val="1"/>
        <sz val="10"/>
        <color indexed="8"/>
        <rFont val="Helvetica Neue"/>
      </rPr>
      <t>SMART_CLOTHES</t>
    </r>
  </si>
  <si>
    <t>CLOTHES</t>
  </si>
  <si>
    <r>
      <rPr>
        <b val="1"/>
        <sz val="10"/>
        <color indexed="17"/>
        <rFont val="Helvetica Neue"/>
      </rPr>
      <t>SMART</t>
    </r>
    <r>
      <rPr>
        <b val="1"/>
        <sz val="10"/>
        <color indexed="17"/>
        <rFont val="Helvetica Neue"/>
      </rPr>
      <t>:</t>
    </r>
    <r>
      <rPr>
        <b val="1"/>
        <sz val="10"/>
        <color indexed="8"/>
        <rFont val="Helvetica Neue"/>
      </rPr>
      <t>CLOTHES</t>
    </r>
  </si>
  <si>
    <r>
      <rPr>
        <sz val="10"/>
        <color indexed="8"/>
        <rFont val="Source Sans Pro Semibold"/>
      </rPr>
      <t>kSmart_Clothes</t>
    </r>
  </si>
  <si>
    <t>clothes</t>
  </si>
  <si>
    <t>Clothes</t>
  </si>
  <si>
    <t>Whether weighted with clothes.</t>
  </si>
  <si>
    <r>
      <rPr>
        <b val="1"/>
        <sz val="10"/>
        <color indexed="11"/>
        <rFont val="Helvetica Neue"/>
      </rPr>
      <t>descriptors/</t>
    </r>
    <r>
      <rPr>
        <b val="1"/>
        <sz val="10"/>
        <color indexed="8"/>
        <rFont val="Helvetica Neue"/>
      </rPr>
      <t>SMART_STRATA</t>
    </r>
  </si>
  <si>
    <r>
      <rPr>
        <b val="1"/>
        <sz val="10"/>
        <color indexed="8"/>
        <rFont val="Helvetica Neue"/>
      </rPr>
      <t>SMART_STRATA</t>
    </r>
  </si>
  <si>
    <t>STRATA</t>
  </si>
  <si>
    <r>
      <rPr>
        <b val="1"/>
        <sz val="10"/>
        <color indexed="17"/>
        <rFont val="Helvetica Neue"/>
      </rPr>
      <t>SMART</t>
    </r>
    <r>
      <rPr>
        <b val="1"/>
        <sz val="10"/>
        <color indexed="17"/>
        <rFont val="Helvetica Neue"/>
      </rPr>
      <t>:</t>
    </r>
    <r>
      <rPr>
        <b val="1"/>
        <sz val="10"/>
        <color indexed="8"/>
        <rFont val="Helvetica Neue"/>
      </rPr>
      <t>STRATA</t>
    </r>
  </si>
  <si>
    <r>
      <rPr>
        <sz val="10"/>
        <color indexed="8"/>
        <rFont val="Source Sans Pro Semibold"/>
      </rPr>
      <t>kSmart_Strata</t>
    </r>
  </si>
  <si>
    <t>strata</t>
  </si>
  <si>
    <t>Strata</t>
  </si>
  <si>
    <r>
      <rPr>
        <b val="1"/>
        <sz val="10"/>
        <color indexed="11"/>
        <rFont val="Helvetica Neue"/>
      </rPr>
      <t>descriptors/</t>
    </r>
    <r>
      <rPr>
        <b val="1"/>
        <sz val="10"/>
        <color indexed="8"/>
        <rFont val="Helvetica Neue"/>
      </rPr>
      <t>SMART_WTFACTOR</t>
    </r>
  </si>
  <si>
    <r>
      <rPr>
        <b val="1"/>
        <sz val="10"/>
        <color indexed="8"/>
        <rFont val="Helvetica Neue"/>
      </rPr>
      <t>SMART_WTFACTOR</t>
    </r>
  </si>
  <si>
    <t>WTFACTOR</t>
  </si>
  <si>
    <r>
      <rPr>
        <b val="1"/>
        <sz val="10"/>
        <color indexed="17"/>
        <rFont val="Helvetica Neue"/>
      </rPr>
      <t>SMART</t>
    </r>
    <r>
      <rPr>
        <b val="1"/>
        <sz val="10"/>
        <color indexed="17"/>
        <rFont val="Helvetica Neue"/>
      </rPr>
      <t>:</t>
    </r>
    <r>
      <rPr>
        <b val="1"/>
        <sz val="10"/>
        <color indexed="8"/>
        <rFont val="Helvetica Neue"/>
      </rPr>
      <t>WTFACTOR</t>
    </r>
  </si>
  <si>
    <r>
      <rPr>
        <sz val="10"/>
        <color indexed="8"/>
        <rFont val="Source Sans Pro Semibold"/>
      </rPr>
      <t>kSmart_Wtfactor</t>
    </r>
  </si>
  <si>
    <t>WT factor</t>
  </si>
  <si>
    <t>XXX</t>
  </si>
  <si>
    <r>
      <rPr>
        <b val="1"/>
        <sz val="10"/>
        <color indexed="14"/>
        <rFont val="Helvetica Neue"/>
      </rPr>
      <t>terms</t>
    </r>
    <r>
      <rPr>
        <b val="1"/>
        <sz val="10"/>
        <color indexed="14"/>
        <rFont val="Helvetica Neue"/>
      </rPr>
      <t>/ISO:639:3:eng</t>
    </r>
  </si>
  <si>
    <t>Property Order</t>
  </si>
  <si>
    <t>All</t>
  </si>
  <si>
    <t>Properties: TERMS</t>
  </si>
  <si>
    <t>Properties: DESCRIPTORS</t>
  </si>
  <si>
    <t>role.0</t>
  </si>
  <si>
    <r>
      <rPr>
        <b val="1"/>
        <sz val="10"/>
        <color indexed="8"/>
        <rFont val="Helvetica Neue"/>
      </rPr>
      <t>branch</t>
    </r>
  </si>
  <si>
    <r>
      <rPr>
        <b val="1"/>
        <sz val="10"/>
        <color indexed="8"/>
        <rFont val="Helvetica Neue"/>
      </rPr>
      <t>descriptors/name</t>
    </r>
  </si>
  <si>
    <t>The name of the administrator user.</t>
  </si>
  <si>
    <t>Provide the admnistrator’s full name.</t>
  </si>
  <si>
    <r>
      <rPr>
        <b val="1"/>
        <sz val="10"/>
        <color indexed="8"/>
        <rFont val="Helvetica Neue"/>
      </rPr>
      <t>descriptors/password</t>
    </r>
  </si>
  <si>
    <t>Password</t>
  </si>
  <si>
    <t>The password of the administrator user.</t>
  </si>
  <si>
    <t>Provide a password for the user.</t>
  </si>
  <si>
    <r>
      <rPr>
        <b val="1"/>
        <sz val="10"/>
        <color indexed="8"/>
        <rFont val="Helvetica Neue"/>
      </rPr>
      <t>descriptors/email</t>
    </r>
  </si>
  <si>
    <t>The e-mail address of the user.</t>
  </si>
  <si>
    <t>Provide the e-mail address of the user.</t>
  </si>
  <si>
    <t>This address will be used to communicate with the user.</t>
  </si>
  <si>
    <r>
      <rPr>
        <b val="1"/>
        <sz val="10"/>
        <color indexed="8"/>
        <rFont val="Helvetica Neue"/>
      </rPr>
      <t>descriptors/language</t>
    </r>
  </si>
  <si>
    <t>Preferred language.</t>
  </si>
  <si>
    <t>Select the preferred language of the user.</t>
  </si>
  <si>
    <t>User interface elements that are stored in different languages will be displayed in this language, if avaliable.</t>
  </si>
  <si>
    <r>
      <rPr>
        <b val="1"/>
        <sz val="10"/>
        <color indexed="8"/>
        <rFont val="Helvetica Neue"/>
      </rPr>
      <t>descriptors/username</t>
    </r>
  </si>
  <si>
    <t>Code</t>
  </si>
  <si>
    <t>User code.</t>
  </si>
  <si>
    <t>The code used to log in.</t>
  </si>
  <si>
    <t>If omitted, it will automatically set to the user’s e-mail address.</t>
  </si>
  <si>
    <t>User full name.</t>
  </si>
  <si>
    <t>The user’s full name.</t>
  </si>
  <si>
    <t>User e-mail address.</t>
  </si>
  <si>
    <t>The user’s e-mail address.</t>
  </si>
  <si>
    <t>User preferred language.</t>
  </si>
  <si>
    <t>The language code of the user’s preferred language.</t>
  </si>
  <si>
    <t>If omitted, it will be set to the default application language.</t>
  </si>
  <si>
    <r>
      <rPr>
        <b val="1"/>
        <sz val="10"/>
        <color indexed="8"/>
        <rFont val="Helvetica Neue"/>
      </rPr>
      <t>descriptors/rank</t>
    </r>
  </si>
  <si>
    <t>The rank of the user.</t>
  </si>
  <si>
    <r>
      <rPr>
        <b val="1"/>
        <sz val="10"/>
        <color indexed="8"/>
        <rFont val="Helvetica Neue"/>
      </rPr>
      <t>descriptors/role</t>
    </r>
  </si>
  <si>
    <t>Roles</t>
  </si>
  <si>
    <t>The roles of the user.</t>
  </si>
  <si>
    <r>
      <rPr>
        <b val="1"/>
        <sz val="10"/>
        <color indexed="8"/>
        <rFont val="Helvetica Neue"/>
      </rPr>
      <t>descriptors/group</t>
    </r>
  </si>
  <si>
    <t>The group to which the user belongs.</t>
  </si>
  <si>
    <t>May be omitted.</t>
  </si>
  <si>
    <t>The user login code.</t>
  </si>
  <si>
    <t>User password.</t>
  </si>
  <si>
    <t>The user access password.</t>
  </si>
  <si>
    <t>The preferred language of the user.</t>
  </si>
  <si>
    <t>Provide your user code.</t>
  </si>
  <si>
    <t>Provide your user password.</t>
  </si>
  <si>
    <t>Set new password, or leave empty to keep old one.</t>
  </si>
  <si>
    <t>Leave the field empty if you do not want to change your password, set a new password to change it.</t>
  </si>
  <si>
    <t>Change your full name, if you desire.</t>
  </si>
  <si>
    <t>Leave the field as is to keep old name, or update it if you desire.</t>
  </si>
  <si>
    <t>Change your e-mail, if you desire.</t>
  </si>
  <si>
    <t>Leave the field as is, or change your e-mail address if you desire.</t>
  </si>
  <si>
    <t>Change your preferred language, if you desire.</t>
  </si>
  <si>
    <t>Leave the field as is, or change your preferred language, if you desire.</t>
  </si>
  <si>
    <r>
      <rPr>
        <b val="1"/>
        <sz val="10"/>
        <color indexed="8"/>
        <rFont val="Helvetica Neue"/>
      </rPr>
      <t>descriptors/nid</t>
    </r>
  </si>
  <si>
    <t>Study namespace.</t>
  </si>
  <si>
    <t>Reference to a term which represents the study namespace.</t>
  </si>
  <si>
    <r>
      <rPr>
        <b val="1"/>
        <sz val="10"/>
        <color indexed="8"/>
        <rFont val="Helvetica Neue"/>
      </rPr>
      <t>descriptors/lid</t>
    </r>
  </si>
  <si>
    <t>Study local identifier.</t>
  </si>
  <si>
    <t>Identifier or code that uniquely disambiguates the study within its namespace.</t>
  </si>
  <si>
    <r>
      <rPr>
        <b val="1"/>
        <sz val="10"/>
        <color indexed="8"/>
        <rFont val="Helvetica Neue"/>
      </rPr>
      <t>descriptors/STD_agency</t>
    </r>
  </si>
  <si>
    <t>Name of agency(s) or institution(s) that produced the dataset.</t>
  </si>
  <si>
    <r>
      <rPr>
        <b val="1"/>
        <sz val="10"/>
        <color indexed="8"/>
        <rFont val="Helvetica Neue"/>
      </rPr>
      <t>descriptors/STD_geo_locations</t>
    </r>
  </si>
  <si>
    <t>Locations touched in the dataset.</t>
  </si>
  <si>
    <r>
      <rPr>
        <b val="1"/>
        <sz val="10"/>
        <color indexed="8"/>
        <rFont val="Helvetica Neue"/>
      </rPr>
      <t>descriptors/STD_date_start</t>
    </r>
  </si>
  <si>
    <t>Start date of data collecton.</t>
  </si>
  <si>
    <r>
      <rPr>
        <b val="1"/>
        <sz val="10"/>
        <color indexed="8"/>
        <rFont val="Helvetica Neue"/>
      </rPr>
      <t>descriptors/STD_date_end</t>
    </r>
  </si>
  <si>
    <t>End date of data collection.</t>
  </si>
  <si>
    <r>
      <rPr>
        <b val="1"/>
        <sz val="10"/>
        <color indexed="8"/>
        <rFont val="Helvetica Neue"/>
      </rPr>
      <t>descriptors/label</t>
    </r>
  </si>
  <si>
    <t>Title</t>
  </si>
  <si>
    <t>Dataset title or name.</t>
  </si>
  <si>
    <r>
      <rPr>
        <b val="1"/>
        <sz val="10"/>
        <color indexed="8"/>
        <rFont val="Helvetica Neue"/>
      </rPr>
      <t>descriptors/definition</t>
    </r>
  </si>
  <si>
    <t>Dataset definition, objectives and methods.</t>
  </si>
  <si>
    <r>
      <rPr>
        <b val="1"/>
        <sz val="10"/>
        <color indexed="8"/>
        <rFont val="Helvetica Neue"/>
      </rPr>
      <t>descriptors/description</t>
    </r>
  </si>
  <si>
    <t>Dataset general description.</t>
  </si>
  <si>
    <r>
      <rPr>
        <b val="1"/>
        <sz val="10"/>
        <color indexed="8"/>
        <rFont val="Helvetica Neue"/>
      </rPr>
      <t>descriptors/note</t>
    </r>
  </si>
  <si>
    <t>Dataset notes and comments.</t>
  </si>
  <si>
    <r>
      <rPr>
        <b val="1"/>
        <sz val="10"/>
        <color indexed="8"/>
        <rFont val="Helvetica Neue"/>
      </rPr>
      <t>descriptors/STD_stat_PCFLAGS</t>
    </r>
  </si>
  <si>
    <r>
      <rPr>
        <b val="1"/>
        <sz val="10"/>
        <color indexed="8"/>
        <rFont val="Helvetica Neue"/>
      </rPr>
      <t>descriptors/STD_stat_PCSEXRAT</t>
    </r>
  </si>
  <si>
    <r>
      <rPr>
        <b val="1"/>
        <sz val="10"/>
        <color indexed="8"/>
        <rFont val="Helvetica Neue"/>
      </rPr>
      <t>descriptors/STD_stat_PCAGERAT</t>
    </r>
  </si>
  <si>
    <r>
      <rPr>
        <b val="1"/>
        <sz val="10"/>
        <color indexed="8"/>
        <rFont val="Helvetica Neue"/>
      </rPr>
      <t>descriptors/STD_stat_PCDPWT</t>
    </r>
  </si>
  <si>
    <r>
      <rPr>
        <b val="1"/>
        <sz val="10"/>
        <color indexed="8"/>
        <rFont val="Helvetica Neue"/>
      </rPr>
      <t>descriptors/STD_stat_PCDPHT</t>
    </r>
  </si>
  <si>
    <r>
      <rPr>
        <b val="1"/>
        <sz val="10"/>
        <color indexed="8"/>
        <rFont val="Helvetica Neue"/>
      </rPr>
      <t>descriptors/STD_stat_PCDMUAC</t>
    </r>
  </si>
  <si>
    <r>
      <rPr>
        <b val="1"/>
        <sz val="10"/>
        <color indexed="8"/>
        <rFont val="Helvetica Neue"/>
      </rPr>
      <t>descriptors/STD_stat_PCSTDEV</t>
    </r>
  </si>
  <si>
    <r>
      <rPr>
        <b val="1"/>
        <sz val="10"/>
        <color indexed="8"/>
        <rFont val="Helvetica Neue"/>
      </rPr>
      <t>descriptors/STD_stat_PCSKEW</t>
    </r>
  </si>
  <si>
    <r>
      <rPr>
        <b val="1"/>
        <sz val="10"/>
        <color indexed="8"/>
        <rFont val="Helvetica Neue"/>
      </rPr>
      <t>descriptors/STD_stat_PCKURT</t>
    </r>
  </si>
  <si>
    <r>
      <rPr>
        <b val="1"/>
        <sz val="10"/>
        <color indexed="8"/>
        <rFont val="Helvetica Neue"/>
      </rPr>
      <t>descriptors/STD_stat_PCPOISS</t>
    </r>
  </si>
  <si>
    <r>
      <rPr>
        <b val="1"/>
        <sz val="10"/>
        <color indexed="8"/>
        <rFont val="Helvetica Neue"/>
      </rPr>
      <t>descriptors/STD_stat_PCSCORE</t>
    </r>
  </si>
  <si>
    <r>
      <rPr>
        <b val="1"/>
        <sz val="10"/>
        <color indexed="8"/>
        <rFont val="Helvetica Neue"/>
      </rPr>
      <t>descriptors/STD_stat_SAMPMETH</t>
    </r>
  </si>
  <si>
    <r>
      <rPr>
        <b val="1"/>
        <sz val="10"/>
        <color indexed="8"/>
        <rFont val="Helvetica Neue"/>
      </rPr>
      <t>descriptors/STD_stat_SAMPSIZE</t>
    </r>
  </si>
  <si>
    <r>
      <rPr>
        <b val="1"/>
        <sz val="10"/>
        <color indexed="8"/>
        <rFont val="Helvetica Neue"/>
      </rPr>
      <t>branches.0</t>
    </r>
  </si>
  <si>
    <t>branches.1</t>
  </si>
  <si>
    <t>branches.2</t>
  </si>
  <si>
    <r>
      <rPr>
        <b val="1"/>
        <sz val="10"/>
        <color indexed="8"/>
        <rFont val="Helvetica Neue"/>
      </rPr>
      <t>branches.1</t>
    </r>
  </si>
  <si>
    <r>
      <rPr>
        <b val="1"/>
        <sz val="10"/>
        <color indexed="8"/>
        <rFont val="Helvetica Neue"/>
      </rPr>
      <t>branches.2</t>
    </r>
  </si>
  <si>
    <r>
      <rPr>
        <b val="1"/>
        <sz val="10"/>
        <color indexed="8"/>
        <rFont val="Helvetica Neue"/>
      </rPr>
      <t>branches.3</t>
    </r>
  </si>
  <si>
    <r>
      <rPr>
        <b val="1"/>
        <sz val="10"/>
        <color indexed="8"/>
        <rFont val="Helvetica Neue"/>
      </rPr>
      <t>branches.4</t>
    </r>
  </si>
  <si>
    <r>
      <rPr>
        <b val="1"/>
        <sz val="10"/>
        <color indexed="8"/>
        <rFont val="Helvetica Neue"/>
      </rPr>
      <t>branches.5</t>
    </r>
  </si>
  <si>
    <r>
      <rPr>
        <b val="1"/>
        <sz val="10"/>
        <color indexed="8"/>
        <rFont val="Helvetica Neue"/>
      </rPr>
      <t>branches.6</t>
    </r>
  </si>
  <si>
    <r>
      <rPr>
        <b val="1"/>
        <sz val="10"/>
        <color indexed="8"/>
        <rFont val="Helvetica Neue"/>
      </rPr>
      <t>branches.7</t>
    </r>
  </si>
  <si>
    <r>
      <rPr>
        <b val="1"/>
        <sz val="10"/>
        <color indexed="8"/>
        <rFont val="Helvetica Neue"/>
      </rPr>
      <t>branches.8</t>
    </r>
  </si>
  <si>
    <r>
      <rPr>
        <b val="1"/>
        <sz val="10"/>
        <color indexed="8"/>
        <rFont val="Helvetica Neue"/>
      </rPr>
      <t>branches.9</t>
    </r>
  </si>
  <si>
    <r>
      <rPr>
        <b val="1"/>
        <sz val="10"/>
        <color indexed="8"/>
        <rFont val="Helvetica Neue"/>
      </rPr>
      <t>branches.10</t>
    </r>
  </si>
  <si>
    <r>
      <rPr>
        <b val="1"/>
        <sz val="10"/>
        <color indexed="8"/>
        <rFont val="Helvetica Neue"/>
      </rPr>
      <t>branches.11</t>
    </r>
  </si>
  <si>
    <r>
      <rPr>
        <b val="1"/>
        <sz val="10"/>
        <color indexed="8"/>
        <rFont val="Helvetica Neue"/>
      </rPr>
      <t>branches.12</t>
    </r>
  </si>
  <si>
    <r>
      <rPr>
        <b val="1"/>
        <sz val="10"/>
        <color indexed="8"/>
        <rFont val="Helvetica Neue"/>
      </rPr>
      <t>branches.13</t>
    </r>
  </si>
  <si>
    <r>
      <rPr>
        <b val="1"/>
        <sz val="10"/>
        <color indexed="8"/>
        <rFont val="Helvetica Neue"/>
      </rPr>
      <t>branches.14</t>
    </r>
  </si>
  <si>
    <r>
      <rPr>
        <b val="1"/>
        <sz val="10"/>
        <color indexed="8"/>
        <rFont val="Helvetica Neue"/>
      </rPr>
      <t>descriptors/_key</t>
    </r>
  </si>
  <si>
    <r>
      <rPr>
        <b val="1"/>
        <sz val="10"/>
        <color indexed="8"/>
        <rFont val="Helvetica Neue"/>
      </rPr>
      <t>descriptors/gid</t>
    </r>
  </si>
  <si>
    <r>
      <rPr>
        <b val="1"/>
        <sz val="10"/>
        <color indexed="8"/>
        <rFont val="Helvetica Neue"/>
      </rPr>
      <t>descriptors/var</t>
    </r>
  </si>
  <si>
    <r>
      <rPr>
        <b val="1"/>
        <sz val="10"/>
        <color indexed="8"/>
        <rFont val="Helvetica Neue"/>
      </rPr>
      <t>descriptors/deploy</t>
    </r>
  </si>
  <si>
    <r>
      <rPr>
        <b val="1"/>
        <sz val="10"/>
        <color indexed="8"/>
        <rFont val="Helvetica Neue"/>
      </rPr>
      <t>descriptors/store</t>
    </r>
  </si>
  <si>
    <r>
      <rPr>
        <b val="1"/>
        <sz val="10"/>
        <color indexed="8"/>
        <rFont val="Helvetica Neue"/>
      </rPr>
      <t>descriptors/collection</t>
    </r>
  </si>
  <si>
    <r>
      <rPr>
        <b val="1"/>
        <sz val="10"/>
        <color indexed="8"/>
        <rFont val="Helvetica Neue"/>
      </rPr>
      <t>descriptors/class</t>
    </r>
  </si>
  <si>
    <r>
      <rPr>
        <b val="1"/>
        <sz val="10"/>
        <color indexed="8"/>
        <rFont val="Helvetica Neue"/>
      </rPr>
      <t>descriptors/instance</t>
    </r>
  </si>
  <si>
    <r>
      <rPr>
        <b val="1"/>
        <sz val="10"/>
        <color indexed="8"/>
        <rFont val="Helvetica Neue"/>
      </rPr>
      <t>descriptors/traversal</t>
    </r>
  </si>
  <si>
    <r>
      <rPr>
        <b val="1"/>
        <sz val="10"/>
        <color indexed="8"/>
        <rFont val="Helvetica Neue"/>
      </rPr>
      <t>descriptors/interface</t>
    </r>
  </si>
  <si>
    <t>branches.3</t>
  </si>
  <si>
    <t>branches.4</t>
  </si>
  <si>
    <t>branches.5</t>
  </si>
  <si>
    <t>branches.6</t>
  </si>
  <si>
    <t>branches.7</t>
  </si>
  <si>
    <t>branches.8</t>
  </si>
  <si>
    <t>branches.9</t>
  </si>
  <si>
    <t>branches.10</t>
  </si>
  <si>
    <t>branches.11</t>
  </si>
  <si>
    <t>branches.12</t>
  </si>
  <si>
    <t>branches.13</t>
  </si>
  <si>
    <t>branches.14</t>
  </si>
  <si>
    <t>branches.15</t>
  </si>
  <si>
    <r>
      <rPr>
        <b val="1"/>
        <sz val="10"/>
        <color indexed="8"/>
        <rFont val="Helvetica Neue"/>
      </rPr>
      <t>descriptors/terms</t>
    </r>
  </si>
</sst>
</file>

<file path=xl/styles.xml><?xml version="1.0" encoding="utf-8"?>
<styleSheet xmlns="http://schemas.openxmlformats.org/spreadsheetml/2006/main">
  <numFmts count="1">
    <numFmt numFmtId="0" formatCode="General"/>
  </numFmts>
  <fonts count="20">
    <font>
      <sz val="10"/>
      <color indexed="8"/>
      <name val="Helvetica Neue"/>
    </font>
    <font>
      <sz val="12"/>
      <color indexed="8"/>
      <name val="Helvetica Neue"/>
    </font>
    <font>
      <b val="1"/>
      <sz val="10"/>
      <color indexed="8"/>
      <name val="Helvetica Neue"/>
    </font>
    <font>
      <b val="1"/>
      <sz val="10"/>
      <color indexed="11"/>
      <name val="Helvetica Neue"/>
    </font>
    <font>
      <b val="1"/>
      <sz val="10"/>
      <color indexed="14"/>
      <name val="Helvetica Neue"/>
    </font>
    <font>
      <b val="1"/>
      <sz val="16"/>
      <color indexed="15"/>
      <name val="Helvetica Neue"/>
    </font>
    <font>
      <sz val="10"/>
      <color indexed="16"/>
      <name val="Helvetica Neue"/>
    </font>
    <font>
      <sz val="10"/>
      <color indexed="17"/>
      <name val="Helvetica Neue"/>
    </font>
    <font>
      <sz val="10"/>
      <color indexed="18"/>
      <name val="Helvetica Neue"/>
    </font>
    <font>
      <u val="single"/>
      <sz val="10"/>
      <color indexed="8"/>
      <name val="Helvetica Neue"/>
    </font>
    <font>
      <sz val="10"/>
      <color indexed="20"/>
      <name val="Helvetica Neue"/>
    </font>
    <font>
      <sz val="10"/>
      <color indexed="21"/>
      <name val="Helvetica Neue"/>
    </font>
    <font>
      <b val="1"/>
      <sz val="10"/>
      <color indexed="16"/>
      <name val="Helvetica Neue"/>
    </font>
    <font>
      <b val="1"/>
      <sz val="10"/>
      <color indexed="17"/>
      <name val="Helvetica Neue"/>
    </font>
    <font>
      <sz val="10"/>
      <color indexed="8"/>
      <name val="Helvetica"/>
    </font>
    <font>
      <sz val="10"/>
      <color indexed="8"/>
      <name val="Source Sans Pro Semibold"/>
    </font>
    <font>
      <sz val="12"/>
      <color indexed="8"/>
      <name val="Times"/>
    </font>
    <font>
      <sz val="12"/>
      <color indexed="8"/>
      <name val="Helvetica"/>
    </font>
    <font>
      <u val="single"/>
      <sz val="10"/>
      <color indexed="8"/>
      <name val="Helvetica"/>
    </font>
    <font>
      <u val="single"/>
      <sz val="12"/>
      <color indexed="8"/>
      <name val="Helvetica"/>
    </font>
  </fonts>
  <fills count="12">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22"/>
        <bgColor auto="1"/>
      </patternFill>
    </fill>
    <fill>
      <patternFill patternType="solid">
        <fgColor indexed="26"/>
        <bgColor auto="1"/>
      </patternFill>
    </fill>
    <fill>
      <patternFill patternType="solid">
        <fgColor indexed="27"/>
        <bgColor auto="1"/>
      </patternFill>
    </fill>
    <fill>
      <patternFill patternType="solid">
        <fgColor indexed="28"/>
        <bgColor auto="1"/>
      </patternFill>
    </fill>
    <fill>
      <patternFill patternType="solid">
        <fgColor indexed="29"/>
        <bgColor auto="1"/>
      </patternFill>
    </fill>
    <fill>
      <patternFill patternType="solid">
        <fgColor indexed="30"/>
        <bgColor auto="1"/>
      </patternFill>
    </fill>
    <fill>
      <patternFill patternType="solid">
        <fgColor indexed="31"/>
        <bgColor auto="1"/>
      </patternFill>
    </fill>
    <fill>
      <patternFill patternType="solid">
        <fgColor indexed="32"/>
        <bgColor auto="1"/>
      </patternFill>
    </fill>
  </fills>
  <borders count="139">
    <border>
      <left/>
      <right/>
      <top/>
      <bottom/>
      <diagonal/>
    </border>
    <border>
      <left style="thin">
        <color indexed="8"/>
      </left>
      <right style="thin">
        <color indexed="10"/>
      </right>
      <top style="thin">
        <color indexed="8"/>
      </top>
      <bottom style="thin">
        <color indexed="8"/>
      </bottom>
      <diagonal/>
    </border>
    <border>
      <left style="thin">
        <color indexed="10"/>
      </left>
      <right style="thin">
        <color indexed="10"/>
      </right>
      <top style="thin">
        <color indexed="8"/>
      </top>
      <bottom style="thin">
        <color indexed="8"/>
      </bottom>
      <diagonal/>
    </border>
    <border>
      <left style="thin">
        <color indexed="10"/>
      </left>
      <right style="thin">
        <color indexed="8"/>
      </right>
      <top style="thin">
        <color indexed="8"/>
      </top>
      <bottom style="thin">
        <color indexed="8"/>
      </bottom>
      <diagonal/>
    </border>
    <border>
      <left style="thin">
        <color indexed="8"/>
      </left>
      <right style="thin">
        <color indexed="13"/>
      </right>
      <top style="thin">
        <color indexed="8"/>
      </top>
      <bottom style="thin">
        <color indexed="10"/>
      </bottom>
      <diagonal/>
    </border>
    <border>
      <left style="thin">
        <color indexed="13"/>
      </left>
      <right style="thin">
        <color indexed="10"/>
      </right>
      <top style="thin">
        <color indexed="8"/>
      </top>
      <bottom style="thin">
        <color indexed="10"/>
      </bottom>
      <diagonal/>
    </border>
    <border>
      <left style="thin">
        <color indexed="10"/>
      </left>
      <right style="thin">
        <color indexed="10"/>
      </right>
      <top style="thin">
        <color indexed="8"/>
      </top>
      <bottom style="thin">
        <color indexed="10"/>
      </bottom>
      <diagonal/>
    </border>
    <border>
      <left style="thin">
        <color indexed="10"/>
      </left>
      <right style="thin">
        <color indexed="8"/>
      </right>
      <top style="thin">
        <color indexed="8"/>
      </top>
      <bottom style="thin">
        <color indexed="10"/>
      </bottom>
      <diagonal/>
    </border>
    <border>
      <left style="thin">
        <color indexed="8"/>
      </left>
      <right style="thin">
        <color indexed="13"/>
      </right>
      <top style="thin">
        <color indexed="10"/>
      </top>
      <bottom style="thin">
        <color indexed="10"/>
      </bottom>
      <diagonal/>
    </border>
    <border>
      <left style="thin">
        <color indexed="13"/>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style="thin">
        <color indexed="8"/>
      </right>
      <top style="thin">
        <color indexed="10"/>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10"/>
      </right>
      <top style="thin">
        <color indexed="10"/>
      </top>
      <bottom style="thin">
        <color indexed="8"/>
      </bottom>
      <diagonal/>
    </border>
    <border>
      <left style="thin">
        <color indexed="10"/>
      </left>
      <right style="thin">
        <color indexed="10"/>
      </right>
      <top style="thin">
        <color indexed="10"/>
      </top>
      <bottom style="thin">
        <color indexed="8"/>
      </bottom>
      <diagonal/>
    </border>
    <border>
      <left style="thin">
        <color indexed="10"/>
      </left>
      <right style="thin">
        <color indexed="8"/>
      </right>
      <top style="thin">
        <color indexed="10"/>
      </top>
      <bottom style="thin">
        <color indexed="8"/>
      </bottom>
      <diagonal/>
    </border>
    <border>
      <left style="thin">
        <color indexed="8"/>
      </left>
      <right style="thin">
        <color indexed="13"/>
      </right>
      <top style="thin">
        <color indexed="10"/>
      </top>
      <bottom style="thin">
        <color indexed="8"/>
      </bottom>
      <diagonal/>
    </border>
    <border>
      <left style="thin">
        <color indexed="13"/>
      </left>
      <right style="thin">
        <color indexed="10"/>
      </right>
      <top style="thin">
        <color indexed="10"/>
      </top>
      <bottom style="thin">
        <color indexed="8"/>
      </bottom>
      <diagonal/>
    </border>
    <border>
      <left style="thin">
        <color indexed="8"/>
      </left>
      <right style="thin">
        <color indexed="13"/>
      </right>
      <top style="thin">
        <color indexed="8"/>
      </top>
      <bottom style="thin">
        <color indexed="8"/>
      </bottom>
      <diagonal/>
    </border>
    <border>
      <left style="thin">
        <color indexed="13"/>
      </left>
      <right style="thin">
        <color indexed="10"/>
      </right>
      <top style="thin">
        <color indexed="8"/>
      </top>
      <bottom style="thin">
        <color indexed="8"/>
      </bottom>
      <diagonal/>
    </border>
    <border>
      <left style="medium">
        <color indexed="8"/>
      </left>
      <right style="thin">
        <color indexed="10"/>
      </right>
      <top style="medium">
        <color indexed="8"/>
      </top>
      <bottom style="medium">
        <color indexed="8"/>
      </bottom>
      <diagonal/>
    </border>
    <border>
      <left style="thin">
        <color indexed="10"/>
      </left>
      <right style="thin">
        <color indexed="10"/>
      </right>
      <top style="medium">
        <color indexed="8"/>
      </top>
      <bottom style="medium">
        <color indexed="8"/>
      </bottom>
      <diagonal/>
    </border>
    <border>
      <left style="thin">
        <color indexed="10"/>
      </left>
      <right style="medium">
        <color indexed="8"/>
      </right>
      <top style="medium">
        <color indexed="8"/>
      </top>
      <bottom style="medium">
        <color indexed="8"/>
      </bottom>
      <diagonal/>
    </border>
    <border>
      <left style="medium">
        <color indexed="8"/>
      </left>
      <right style="thin">
        <color indexed="10"/>
      </right>
      <top style="medium">
        <color indexed="8"/>
      </top>
      <bottom style="thin">
        <color indexed="10"/>
      </bottom>
      <diagonal/>
    </border>
    <border>
      <left style="thin">
        <color indexed="10"/>
      </left>
      <right style="thin">
        <color indexed="10"/>
      </right>
      <top style="medium">
        <color indexed="8"/>
      </top>
      <bottom style="thin">
        <color indexed="10"/>
      </bottom>
      <diagonal/>
    </border>
    <border>
      <left style="thin">
        <color indexed="10"/>
      </left>
      <right style="medium">
        <color indexed="8"/>
      </right>
      <top style="medium">
        <color indexed="8"/>
      </top>
      <bottom style="thin">
        <color indexed="10"/>
      </bottom>
      <diagonal/>
    </border>
    <border>
      <left style="medium">
        <color indexed="8"/>
      </left>
      <right style="thin">
        <color indexed="10"/>
      </right>
      <top style="thin">
        <color indexed="10"/>
      </top>
      <bottom style="thin">
        <color indexed="10"/>
      </bottom>
      <diagonal/>
    </border>
    <border>
      <left style="thin">
        <color indexed="10"/>
      </left>
      <right style="medium">
        <color indexed="8"/>
      </right>
      <top style="thin">
        <color indexed="10"/>
      </top>
      <bottom style="thin">
        <color indexed="10"/>
      </bottom>
      <diagonal/>
    </border>
    <border>
      <left style="medium">
        <color indexed="8"/>
      </left>
      <right style="thin">
        <color indexed="10"/>
      </right>
      <top style="thin">
        <color indexed="10"/>
      </top>
      <bottom style="medium">
        <color indexed="8"/>
      </bottom>
      <diagonal/>
    </border>
    <border>
      <left style="thin">
        <color indexed="10"/>
      </left>
      <right style="thin">
        <color indexed="10"/>
      </right>
      <top style="thin">
        <color indexed="10"/>
      </top>
      <bottom style="medium">
        <color indexed="8"/>
      </bottom>
      <diagonal/>
    </border>
    <border>
      <left style="thin">
        <color indexed="10"/>
      </left>
      <right style="medium">
        <color indexed="8"/>
      </right>
      <top style="thin">
        <color indexed="10"/>
      </top>
      <bottom style="medium">
        <color indexed="8"/>
      </bottom>
      <diagonal/>
    </border>
    <border>
      <left style="medium">
        <color indexed="8"/>
      </left>
      <right style="thin">
        <color indexed="10"/>
      </right>
      <top style="medium">
        <color indexed="8"/>
      </top>
      <bottom style="thin">
        <color indexed="13"/>
      </bottom>
      <diagonal/>
    </border>
    <border>
      <left style="thin">
        <color indexed="10"/>
      </left>
      <right style="thin">
        <color indexed="10"/>
      </right>
      <top style="medium">
        <color indexed="8"/>
      </top>
      <bottom style="thin">
        <color indexed="13"/>
      </bottom>
      <diagonal/>
    </border>
    <border>
      <left style="thin">
        <color indexed="10"/>
      </left>
      <right style="medium">
        <color indexed="8"/>
      </right>
      <top style="medium">
        <color indexed="8"/>
      </top>
      <bottom style="thin">
        <color indexed="13"/>
      </bottom>
      <diagonal/>
    </border>
    <border>
      <left style="medium">
        <color indexed="8"/>
      </left>
      <right style="thin">
        <color indexed="10"/>
      </right>
      <top style="thin">
        <color indexed="13"/>
      </top>
      <bottom style="thin">
        <color indexed="8"/>
      </bottom>
      <diagonal/>
    </border>
    <border>
      <left style="thin">
        <color indexed="10"/>
      </left>
      <right style="thin">
        <color indexed="10"/>
      </right>
      <top style="thin">
        <color indexed="13"/>
      </top>
      <bottom style="thin">
        <color indexed="8"/>
      </bottom>
      <diagonal/>
    </border>
    <border>
      <left style="thin">
        <color indexed="10"/>
      </left>
      <right style="medium">
        <color indexed="8"/>
      </right>
      <top style="thin">
        <color indexed="13"/>
      </top>
      <bottom style="thin">
        <color indexed="8"/>
      </bottom>
      <diagonal/>
    </border>
    <border>
      <left style="medium">
        <color indexed="8"/>
      </left>
      <right style="thin">
        <color indexed="10"/>
      </right>
      <top style="thin">
        <color indexed="8"/>
      </top>
      <bottom style="thin">
        <color indexed="8"/>
      </bottom>
      <diagonal/>
    </border>
    <border>
      <left style="thin">
        <color indexed="10"/>
      </left>
      <right style="thin">
        <color indexed="10"/>
      </right>
      <top style="thin">
        <color indexed="8"/>
      </top>
      <bottom style="thin">
        <color indexed="13"/>
      </bottom>
      <diagonal/>
    </border>
    <border>
      <left style="thin">
        <color indexed="10"/>
      </left>
      <right style="medium">
        <color indexed="8"/>
      </right>
      <top style="thin">
        <color indexed="8"/>
      </top>
      <bottom style="thin">
        <color indexed="8"/>
      </bottom>
      <diagonal/>
    </border>
    <border>
      <left style="medium">
        <color indexed="8"/>
      </left>
      <right style="thin">
        <color indexed="10"/>
      </right>
      <top style="thin">
        <color indexed="8"/>
      </top>
      <bottom style="thin">
        <color indexed="10"/>
      </bottom>
      <diagonal/>
    </border>
    <border>
      <left style="thin">
        <color indexed="10"/>
      </left>
      <right style="thin">
        <color indexed="10"/>
      </right>
      <top style="thin">
        <color indexed="13"/>
      </top>
      <bottom style="thin">
        <color indexed="10"/>
      </bottom>
      <diagonal/>
    </border>
    <border>
      <left style="thin">
        <color indexed="10"/>
      </left>
      <right style="medium">
        <color indexed="8"/>
      </right>
      <top style="thin">
        <color indexed="8"/>
      </top>
      <bottom style="thin">
        <color indexed="10"/>
      </bottom>
      <diagonal/>
    </border>
    <border>
      <left style="medium">
        <color indexed="8"/>
      </left>
      <right style="thin">
        <color indexed="10"/>
      </right>
      <top style="thin">
        <color indexed="13"/>
      </top>
      <bottom style="thin">
        <color indexed="10"/>
      </bottom>
      <diagonal/>
    </border>
    <border>
      <left style="thin">
        <color indexed="10"/>
      </left>
      <right style="medium">
        <color indexed="8"/>
      </right>
      <top style="thin">
        <color indexed="13"/>
      </top>
      <bottom style="thin">
        <color indexed="10"/>
      </bottom>
      <diagonal/>
    </border>
    <border>
      <left style="medium">
        <color indexed="8"/>
      </left>
      <right style="thin">
        <color indexed="10"/>
      </right>
      <top style="thin">
        <color indexed="10"/>
      </top>
      <bottom style="thin">
        <color indexed="8"/>
      </bottom>
      <diagonal/>
    </border>
    <border>
      <left style="thin">
        <color indexed="10"/>
      </left>
      <right style="medium">
        <color indexed="8"/>
      </right>
      <top style="thin">
        <color indexed="10"/>
      </top>
      <bottom style="thin">
        <color indexed="8"/>
      </bottom>
      <diagonal/>
    </border>
    <border>
      <left style="medium">
        <color indexed="8"/>
      </left>
      <right style="thin">
        <color indexed="10"/>
      </right>
      <top style="thin">
        <color indexed="8"/>
      </top>
      <bottom style="thin">
        <color indexed="13"/>
      </bottom>
      <diagonal/>
    </border>
    <border>
      <left style="thin">
        <color indexed="10"/>
      </left>
      <right style="medium">
        <color indexed="8"/>
      </right>
      <top style="thin">
        <color indexed="8"/>
      </top>
      <bottom style="thin">
        <color indexed="13"/>
      </bottom>
      <diagonal/>
    </border>
    <border>
      <left style="medium">
        <color indexed="8"/>
      </left>
      <right style="thin">
        <color indexed="10"/>
      </right>
      <top style="thin">
        <color indexed="10"/>
      </top>
      <bottom style="thin">
        <color indexed="13"/>
      </bottom>
      <diagonal/>
    </border>
    <border>
      <left style="thin">
        <color indexed="10"/>
      </left>
      <right style="thin">
        <color indexed="10"/>
      </right>
      <top style="thin">
        <color indexed="10"/>
      </top>
      <bottom style="thin">
        <color indexed="13"/>
      </bottom>
      <diagonal/>
    </border>
    <border>
      <left style="thin">
        <color indexed="10"/>
      </left>
      <right style="medium">
        <color indexed="8"/>
      </right>
      <top style="thin">
        <color indexed="10"/>
      </top>
      <bottom style="thin">
        <color indexed="13"/>
      </bottom>
      <diagonal/>
    </border>
    <border>
      <left style="medium">
        <color indexed="8"/>
      </left>
      <right style="thin">
        <color indexed="10"/>
      </right>
      <top style="thin">
        <color indexed="10"/>
      </top>
      <bottom style="thin">
        <color indexed="19"/>
      </bottom>
      <diagonal/>
    </border>
    <border>
      <left style="thin">
        <color indexed="10"/>
      </left>
      <right style="thin">
        <color indexed="10"/>
      </right>
      <top style="thin">
        <color indexed="10"/>
      </top>
      <bottom style="thin">
        <color indexed="19"/>
      </bottom>
      <diagonal/>
    </border>
    <border>
      <left style="thin">
        <color indexed="10"/>
      </left>
      <right style="medium">
        <color indexed="8"/>
      </right>
      <top style="thin">
        <color indexed="10"/>
      </top>
      <bottom style="thin">
        <color indexed="19"/>
      </bottom>
      <diagonal/>
    </border>
    <border>
      <left style="medium">
        <color indexed="8"/>
      </left>
      <right style="thin">
        <color indexed="10"/>
      </right>
      <top style="thin">
        <color indexed="19"/>
      </top>
      <bottom style="thin">
        <color indexed="10"/>
      </bottom>
      <diagonal/>
    </border>
    <border>
      <left style="thin">
        <color indexed="10"/>
      </left>
      <right style="thin">
        <color indexed="10"/>
      </right>
      <top style="thin">
        <color indexed="19"/>
      </top>
      <bottom style="thin">
        <color indexed="10"/>
      </bottom>
      <diagonal/>
    </border>
    <border>
      <left style="thin">
        <color indexed="10"/>
      </left>
      <right style="medium">
        <color indexed="8"/>
      </right>
      <top style="thin">
        <color indexed="19"/>
      </top>
      <bottom style="thin">
        <color indexed="10"/>
      </bottom>
      <diagonal/>
    </border>
    <border>
      <left style="medium">
        <color indexed="8"/>
      </left>
      <right style="thin">
        <color indexed="10"/>
      </right>
      <top style="medium">
        <color indexed="8"/>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medium">
        <color indexed="8"/>
      </right>
      <top style="medium">
        <color indexed="8"/>
      </top>
      <bottom style="thin">
        <color indexed="8"/>
      </bottom>
      <diagonal/>
    </border>
    <border>
      <left style="medium">
        <color indexed="8"/>
      </left>
      <right style="thin">
        <color indexed="10"/>
      </right>
      <top style="thin">
        <color indexed="13"/>
      </top>
      <bottom style="thin">
        <color indexed="19"/>
      </bottom>
      <diagonal/>
    </border>
    <border>
      <left style="thin">
        <color indexed="10"/>
      </left>
      <right style="thin">
        <color indexed="10"/>
      </right>
      <top style="thin">
        <color indexed="13"/>
      </top>
      <bottom style="thin">
        <color indexed="19"/>
      </bottom>
      <diagonal/>
    </border>
    <border>
      <left style="thin">
        <color indexed="10"/>
      </left>
      <right style="medium">
        <color indexed="8"/>
      </right>
      <top style="thin">
        <color indexed="13"/>
      </top>
      <bottom style="thin">
        <color indexed="19"/>
      </bottom>
      <diagonal/>
    </border>
    <border>
      <left style="thin">
        <color indexed="10"/>
      </left>
      <right style="thin">
        <color indexed="10"/>
      </right>
      <top style="thin">
        <color indexed="19"/>
      </top>
      <bottom style="thin">
        <color indexed="19"/>
      </bottom>
      <diagonal/>
    </border>
    <border>
      <left style="medium">
        <color indexed="8"/>
      </left>
      <right style="thin">
        <color indexed="10"/>
      </right>
      <top style="thin">
        <color indexed="13"/>
      </top>
      <bottom style="medium">
        <color indexed="8"/>
      </bottom>
      <diagonal/>
    </border>
    <border>
      <left style="thin">
        <color indexed="10"/>
      </left>
      <right style="thin">
        <color indexed="10"/>
      </right>
      <top style="thin">
        <color indexed="13"/>
      </top>
      <bottom style="medium">
        <color indexed="8"/>
      </bottom>
      <diagonal/>
    </border>
    <border>
      <left style="thin">
        <color indexed="10"/>
      </left>
      <right style="medium">
        <color indexed="8"/>
      </right>
      <top style="thin">
        <color indexed="13"/>
      </top>
      <bottom style="medium">
        <color indexed="8"/>
      </bottom>
      <diagonal/>
    </border>
    <border>
      <left style="medium">
        <color indexed="8"/>
      </left>
      <right style="thin">
        <color indexed="10"/>
      </right>
      <top style="thin">
        <color indexed="8"/>
      </top>
      <bottom style="medium">
        <color indexed="8"/>
      </bottom>
      <diagonal/>
    </border>
    <border>
      <left style="thin">
        <color indexed="10"/>
      </left>
      <right style="thin">
        <color indexed="10"/>
      </right>
      <top style="thin">
        <color indexed="8"/>
      </top>
      <bottom style="medium">
        <color indexed="8"/>
      </bottom>
      <diagonal/>
    </border>
    <border>
      <left style="thin">
        <color indexed="10"/>
      </left>
      <right style="medium">
        <color indexed="8"/>
      </right>
      <top style="thin">
        <color indexed="8"/>
      </top>
      <bottom style="medium">
        <color indexed="8"/>
      </bottom>
      <diagonal/>
    </border>
    <border>
      <left style="thin">
        <color indexed="10"/>
      </left>
      <right style="thin">
        <color indexed="10"/>
      </right>
      <top style="thin">
        <color indexed="13"/>
      </top>
      <bottom style="thin">
        <color indexed="13"/>
      </bottom>
      <diagonal/>
    </border>
    <border>
      <left style="medium">
        <color indexed="8"/>
      </left>
      <right style="thin">
        <color indexed="10"/>
      </right>
      <top style="thin">
        <color indexed="13"/>
      </top>
      <bottom style="thin">
        <color indexed="13"/>
      </bottom>
      <diagonal/>
    </border>
    <border>
      <left style="thin">
        <color indexed="10"/>
      </left>
      <right style="medium">
        <color indexed="8"/>
      </right>
      <top style="thin">
        <color indexed="13"/>
      </top>
      <bottom style="thin">
        <color indexed="13"/>
      </bottom>
      <diagonal/>
    </border>
    <border>
      <left style="medium">
        <color indexed="8"/>
      </left>
      <right style="thin">
        <color indexed="10"/>
      </right>
      <top style="thin">
        <color indexed="19"/>
      </top>
      <bottom style="thin">
        <color indexed="19"/>
      </bottom>
      <diagonal/>
    </border>
    <border>
      <left style="thin">
        <color indexed="10"/>
      </left>
      <right style="thin">
        <color indexed="10"/>
      </right>
      <top style="thin">
        <color indexed="19"/>
      </top>
      <bottom style="thin">
        <color indexed="13"/>
      </bottom>
      <diagonal/>
    </border>
    <border>
      <left style="thin">
        <color indexed="10"/>
      </left>
      <right style="medium">
        <color indexed="8"/>
      </right>
      <top style="thin">
        <color indexed="19"/>
      </top>
      <bottom style="thin">
        <color indexed="19"/>
      </bottom>
      <diagonal/>
    </border>
    <border>
      <left style="thin">
        <color indexed="10"/>
      </left>
      <right style="thin">
        <color indexed="10"/>
      </right>
      <top style="thin">
        <color indexed="8"/>
      </top>
      <bottom style="thin">
        <color indexed="19"/>
      </bottom>
      <diagonal/>
    </border>
    <border>
      <left style="medium">
        <color indexed="8"/>
      </left>
      <right style="thin">
        <color indexed="10"/>
      </right>
      <top style="thin">
        <color indexed="19"/>
      </top>
      <bottom style="thin">
        <color indexed="13"/>
      </bottom>
      <diagonal/>
    </border>
    <border>
      <left style="thin">
        <color indexed="10"/>
      </left>
      <right style="medium">
        <color indexed="8"/>
      </right>
      <top style="thin">
        <color indexed="19"/>
      </top>
      <bottom style="thin">
        <color indexed="13"/>
      </bottom>
      <diagonal/>
    </border>
    <border>
      <left style="thin">
        <color indexed="10"/>
      </left>
      <right style="thin">
        <color indexed="10"/>
      </right>
      <top style="thin">
        <color indexed="19"/>
      </top>
      <bottom style="medium">
        <color indexed="8"/>
      </bottom>
      <diagonal/>
    </border>
    <border>
      <left style="medium">
        <color indexed="8"/>
      </left>
      <right style="thin">
        <color indexed="10"/>
      </right>
      <top style="thin">
        <color indexed="19"/>
      </top>
      <bottom style="medium">
        <color indexed="8"/>
      </bottom>
      <diagonal/>
    </border>
    <border>
      <left style="thin">
        <color indexed="10"/>
      </left>
      <right style="medium">
        <color indexed="8"/>
      </right>
      <top style="thin">
        <color indexed="19"/>
      </top>
      <bottom style="medium">
        <color indexed="8"/>
      </bottom>
      <diagonal/>
    </border>
    <border>
      <left style="thin">
        <color indexed="10"/>
      </left>
      <right style="thin">
        <color indexed="10"/>
      </right>
      <top style="thin">
        <color indexed="10"/>
      </top>
      <bottom style="thin">
        <color indexed="23"/>
      </bottom>
      <diagonal/>
    </border>
    <border>
      <left style="thin">
        <color indexed="10"/>
      </left>
      <right style="thin">
        <color indexed="23"/>
      </right>
      <top style="thin">
        <color indexed="10"/>
      </top>
      <bottom style="thin">
        <color indexed="10"/>
      </bottom>
      <diagonal/>
    </border>
    <border>
      <left style="thin">
        <color indexed="23"/>
      </left>
      <right style="thin">
        <color indexed="23"/>
      </right>
      <top style="thin">
        <color indexed="23"/>
      </top>
      <bottom style="thin">
        <color indexed="23"/>
      </bottom>
      <diagonal/>
    </border>
    <border>
      <left style="thin">
        <color indexed="23"/>
      </left>
      <right style="thin">
        <color indexed="23"/>
      </right>
      <top style="thin">
        <color indexed="10"/>
      </top>
      <bottom style="thin">
        <color indexed="23"/>
      </bottom>
      <diagonal/>
    </border>
    <border>
      <left style="thin">
        <color indexed="23"/>
      </left>
      <right style="thin">
        <color indexed="10"/>
      </right>
      <top style="thin">
        <color indexed="10"/>
      </top>
      <bottom style="thin">
        <color indexed="10"/>
      </bottom>
      <diagonal/>
    </border>
    <border>
      <left style="thin">
        <color indexed="10"/>
      </left>
      <right style="thin">
        <color indexed="23"/>
      </right>
      <top style="thin">
        <color indexed="10"/>
      </top>
      <bottom style="medium">
        <color indexed="8"/>
      </bottom>
      <diagonal/>
    </border>
    <border>
      <left style="thin">
        <color indexed="23"/>
      </left>
      <right style="thin">
        <color indexed="23"/>
      </right>
      <top style="thin">
        <color indexed="23"/>
      </top>
      <bottom style="medium">
        <color indexed="8"/>
      </bottom>
      <diagonal/>
    </border>
    <border>
      <left style="thin">
        <color indexed="23"/>
      </left>
      <right style="thin">
        <color indexed="10"/>
      </right>
      <top style="thin">
        <color indexed="10"/>
      </top>
      <bottom style="medium">
        <color indexed="8"/>
      </bottom>
      <diagonal/>
    </border>
    <border>
      <left style="medium">
        <color indexed="8"/>
      </left>
      <right style="thin">
        <color indexed="10"/>
      </right>
      <top style="thin">
        <color indexed="19"/>
      </top>
      <bottom style="thin">
        <color indexed="24"/>
      </bottom>
      <diagonal/>
    </border>
    <border>
      <left style="thin">
        <color indexed="10"/>
      </left>
      <right style="thin">
        <color indexed="10"/>
      </right>
      <top style="thin">
        <color indexed="19"/>
      </top>
      <bottom style="thin">
        <color indexed="24"/>
      </bottom>
      <diagonal/>
    </border>
    <border>
      <left style="thin">
        <color indexed="10"/>
      </left>
      <right style="thin">
        <color indexed="10"/>
      </right>
      <top style="thin">
        <color indexed="10"/>
      </top>
      <bottom style="thin">
        <color indexed="24"/>
      </bottom>
      <diagonal/>
    </border>
    <border>
      <left style="thin">
        <color indexed="10"/>
      </left>
      <right style="medium">
        <color indexed="8"/>
      </right>
      <top style="thin">
        <color indexed="19"/>
      </top>
      <bottom style="thin">
        <color indexed="24"/>
      </bottom>
      <diagonal/>
    </border>
    <border>
      <left style="medium">
        <color indexed="8"/>
      </left>
      <right style="thin">
        <color indexed="10"/>
      </right>
      <top style="thin">
        <color indexed="24"/>
      </top>
      <bottom style="thin">
        <color indexed="10"/>
      </bottom>
      <diagonal/>
    </border>
    <border>
      <left style="thin">
        <color indexed="10"/>
      </left>
      <right style="thin">
        <color indexed="10"/>
      </right>
      <top style="thin">
        <color indexed="24"/>
      </top>
      <bottom style="thin">
        <color indexed="10"/>
      </bottom>
      <diagonal/>
    </border>
    <border>
      <left style="thin">
        <color indexed="10"/>
      </left>
      <right style="medium">
        <color indexed="8"/>
      </right>
      <top style="thin">
        <color indexed="24"/>
      </top>
      <bottom style="thin">
        <color indexed="10"/>
      </bottom>
      <diagonal/>
    </border>
    <border>
      <left style="medium">
        <color indexed="8"/>
      </left>
      <right style="thin">
        <color indexed="10"/>
      </right>
      <top style="thin">
        <color indexed="10"/>
      </top>
      <bottom style="thin">
        <color indexed="25"/>
      </bottom>
      <diagonal/>
    </border>
    <border>
      <left style="thin">
        <color indexed="10"/>
      </left>
      <right style="thin">
        <color indexed="10"/>
      </right>
      <top style="thin">
        <color indexed="10"/>
      </top>
      <bottom style="thin">
        <color indexed="25"/>
      </bottom>
      <diagonal/>
    </border>
    <border>
      <left style="thin">
        <color indexed="10"/>
      </left>
      <right style="medium">
        <color indexed="8"/>
      </right>
      <top style="thin">
        <color indexed="10"/>
      </top>
      <bottom style="thin">
        <color indexed="25"/>
      </bottom>
      <diagonal/>
    </border>
    <border>
      <left style="medium">
        <color indexed="8"/>
      </left>
      <right style="thin">
        <color indexed="10"/>
      </right>
      <top style="thin">
        <color indexed="25"/>
      </top>
      <bottom style="thin">
        <color indexed="10"/>
      </bottom>
      <diagonal/>
    </border>
    <border>
      <left style="thin">
        <color indexed="10"/>
      </left>
      <right style="thin">
        <color indexed="10"/>
      </right>
      <top style="thin">
        <color indexed="25"/>
      </top>
      <bottom style="thin">
        <color indexed="10"/>
      </bottom>
      <diagonal/>
    </border>
    <border>
      <left style="thin">
        <color indexed="10"/>
      </left>
      <right style="medium">
        <color indexed="8"/>
      </right>
      <top style="thin">
        <color indexed="25"/>
      </top>
      <bottom style="thin">
        <color indexed="10"/>
      </bottom>
      <diagonal/>
    </border>
    <border>
      <left style="medium">
        <color indexed="8"/>
      </left>
      <right style="thin">
        <color indexed="10"/>
      </right>
      <top style="thin">
        <color indexed="25"/>
      </top>
      <bottom style="thin">
        <color indexed="19"/>
      </bottom>
      <diagonal/>
    </border>
    <border>
      <left style="thin">
        <color indexed="10"/>
      </left>
      <right style="thin">
        <color indexed="10"/>
      </right>
      <top style="thin">
        <color indexed="25"/>
      </top>
      <bottom style="thin">
        <color indexed="19"/>
      </bottom>
      <diagonal/>
    </border>
    <border>
      <left style="thin">
        <color indexed="10"/>
      </left>
      <right style="medium">
        <color indexed="8"/>
      </right>
      <top style="thin">
        <color indexed="25"/>
      </top>
      <bottom style="thin">
        <color indexed="19"/>
      </bottom>
      <diagonal/>
    </border>
    <border>
      <left style="thin">
        <color indexed="10"/>
      </left>
      <right style="thin">
        <color indexed="13"/>
      </right>
      <top style="medium">
        <color indexed="8"/>
      </top>
      <bottom style="thin">
        <color indexed="10"/>
      </bottom>
      <diagonal/>
    </border>
    <border>
      <left style="thin">
        <color indexed="13"/>
      </left>
      <right style="thin">
        <color indexed="10"/>
      </right>
      <top style="medium">
        <color indexed="8"/>
      </top>
      <bottom style="thin">
        <color indexed="10"/>
      </bottom>
      <diagonal/>
    </border>
    <border>
      <left style="thin">
        <color indexed="10"/>
      </left>
      <right style="thin">
        <color indexed="13"/>
      </right>
      <top style="thin">
        <color indexed="10"/>
      </top>
      <bottom style="thin">
        <color indexed="10"/>
      </bottom>
      <diagonal/>
    </border>
    <border>
      <left style="thin">
        <color indexed="10"/>
      </left>
      <right style="thin">
        <color indexed="13"/>
      </right>
      <top style="thin">
        <color indexed="10"/>
      </top>
      <bottom style="thin">
        <color indexed="13"/>
      </bottom>
      <diagonal/>
    </border>
    <border>
      <left style="thin">
        <color indexed="13"/>
      </left>
      <right style="thin">
        <color indexed="10"/>
      </right>
      <top style="thin">
        <color indexed="10"/>
      </top>
      <bottom style="thin">
        <color indexed="13"/>
      </bottom>
      <diagonal/>
    </border>
    <border>
      <left style="thin">
        <color indexed="10"/>
      </left>
      <right style="thin">
        <color indexed="13"/>
      </right>
      <top style="thin">
        <color indexed="13"/>
      </top>
      <bottom style="thin">
        <color indexed="10"/>
      </bottom>
      <diagonal/>
    </border>
    <border>
      <left style="thin">
        <color indexed="13"/>
      </left>
      <right style="thin">
        <color indexed="10"/>
      </right>
      <top style="thin">
        <color indexed="13"/>
      </top>
      <bottom style="thin">
        <color indexed="10"/>
      </bottom>
      <diagonal/>
    </border>
    <border>
      <left style="thin">
        <color indexed="10"/>
      </left>
      <right style="thin">
        <color indexed="13"/>
      </right>
      <top style="thin">
        <color indexed="10"/>
      </top>
      <bottom style="thin">
        <color indexed="19"/>
      </bottom>
      <diagonal/>
    </border>
    <border>
      <left style="thin">
        <color indexed="13"/>
      </left>
      <right style="thin">
        <color indexed="10"/>
      </right>
      <top style="thin">
        <color indexed="10"/>
      </top>
      <bottom style="thin">
        <color indexed="19"/>
      </bottom>
      <diagonal/>
    </border>
    <border>
      <left style="thin">
        <color indexed="10"/>
      </left>
      <right style="thin">
        <color indexed="13"/>
      </right>
      <top style="thin">
        <color indexed="19"/>
      </top>
      <bottom style="thin">
        <color indexed="10"/>
      </bottom>
      <diagonal/>
    </border>
    <border>
      <left style="thin">
        <color indexed="13"/>
      </left>
      <right style="thin">
        <color indexed="10"/>
      </right>
      <top style="thin">
        <color indexed="19"/>
      </top>
      <bottom style="thin">
        <color indexed="10"/>
      </bottom>
      <diagonal/>
    </border>
    <border>
      <left style="thin">
        <color indexed="10"/>
      </left>
      <right style="thin">
        <color indexed="13"/>
      </right>
      <top style="thin">
        <color indexed="19"/>
      </top>
      <bottom style="medium">
        <color indexed="8"/>
      </bottom>
      <diagonal/>
    </border>
    <border>
      <left style="thin">
        <color indexed="13"/>
      </left>
      <right style="thin">
        <color indexed="10"/>
      </right>
      <top style="thin">
        <color indexed="19"/>
      </top>
      <bottom style="medium">
        <color indexed="8"/>
      </bottom>
      <diagonal/>
    </border>
    <border>
      <left style="thin">
        <color indexed="13"/>
      </left>
      <right style="thin">
        <color indexed="8"/>
      </right>
      <top style="thin">
        <color indexed="8"/>
      </top>
      <bottom style="thin">
        <color indexed="10"/>
      </bottom>
      <diagonal/>
    </border>
    <border>
      <left style="thin">
        <color indexed="13"/>
      </left>
      <right style="thin">
        <color indexed="8"/>
      </right>
      <top style="thin">
        <color indexed="10"/>
      </top>
      <bottom style="thin">
        <color indexed="10"/>
      </bottom>
      <diagonal/>
    </border>
    <border>
      <left style="thin">
        <color indexed="8"/>
      </left>
      <right style="thin">
        <color indexed="13"/>
      </right>
      <top style="thin">
        <color indexed="10"/>
      </top>
      <bottom style="thin">
        <color indexed="19"/>
      </bottom>
      <diagonal/>
    </border>
    <border>
      <left style="thin">
        <color indexed="8"/>
      </left>
      <right style="thin">
        <color indexed="13"/>
      </right>
      <top style="thin">
        <color indexed="19"/>
      </top>
      <bottom style="thin">
        <color indexed="8"/>
      </bottom>
      <diagonal/>
    </border>
    <border>
      <left style="thin">
        <color indexed="13"/>
      </left>
      <right style="thin">
        <color indexed="8"/>
      </right>
      <top style="thin">
        <color indexed="10"/>
      </top>
      <bottom style="thin">
        <color indexed="8"/>
      </bottom>
      <diagonal/>
    </border>
    <border>
      <left style="thin">
        <color indexed="8"/>
      </left>
      <right style="thin">
        <color indexed="10"/>
      </right>
      <top style="thin">
        <color indexed="8"/>
      </top>
      <bottom style="thin">
        <color indexed="10"/>
      </bottom>
      <diagonal/>
    </border>
    <border>
      <left style="thin">
        <color indexed="8"/>
      </left>
      <right style="thin">
        <color indexed="10"/>
      </right>
      <top style="thin">
        <color indexed="10"/>
      </top>
      <bottom style="thin">
        <color indexed="13"/>
      </bottom>
      <diagonal/>
    </border>
    <border>
      <left style="thin">
        <color indexed="10"/>
      </left>
      <right style="thin">
        <color indexed="8"/>
      </right>
      <top style="thin">
        <color indexed="10"/>
      </top>
      <bottom style="thin">
        <color indexed="13"/>
      </bottom>
      <diagonal/>
    </border>
    <border>
      <left style="thin">
        <color indexed="8"/>
      </left>
      <right style="thin">
        <color indexed="10"/>
      </right>
      <top style="thin">
        <color indexed="13"/>
      </top>
      <bottom style="thin">
        <color indexed="10"/>
      </bottom>
      <diagonal/>
    </border>
    <border>
      <left style="thin">
        <color indexed="10"/>
      </left>
      <right style="thin">
        <color indexed="8"/>
      </right>
      <top style="thin">
        <color indexed="13"/>
      </top>
      <bottom style="thin">
        <color indexed="10"/>
      </bottom>
      <diagonal/>
    </border>
    <border>
      <left style="thin">
        <color indexed="8"/>
      </left>
      <right style="thin">
        <color indexed="13"/>
      </right>
      <top style="thin">
        <color indexed="10"/>
      </top>
      <bottom style="thin">
        <color indexed="13"/>
      </bottom>
      <diagonal/>
    </border>
    <border>
      <left style="thin">
        <color indexed="13"/>
      </left>
      <right style="thin">
        <color indexed="8"/>
      </right>
      <top style="thin">
        <color indexed="10"/>
      </top>
      <bottom style="thin">
        <color indexed="13"/>
      </bottom>
      <diagonal/>
    </border>
    <border>
      <left style="thin">
        <color indexed="8"/>
      </left>
      <right style="thin">
        <color indexed="13"/>
      </right>
      <top style="thin">
        <color indexed="13"/>
      </top>
      <bottom style="thin">
        <color indexed="10"/>
      </bottom>
      <diagonal/>
    </border>
    <border>
      <left style="thin">
        <color indexed="13"/>
      </left>
      <right style="thin">
        <color indexed="8"/>
      </right>
      <top style="thin">
        <color indexed="13"/>
      </top>
      <bottom style="thin">
        <color indexed="10"/>
      </bottom>
      <diagonal/>
    </border>
    <border>
      <left style="thin">
        <color indexed="8"/>
      </left>
      <right style="thin">
        <color indexed="8"/>
      </right>
      <top style="thin">
        <color indexed="8"/>
      </top>
      <bottom style="thin">
        <color indexed="8"/>
      </bottom>
      <diagonal/>
    </border>
    <border>
      <left style="thin">
        <color indexed="10"/>
      </left>
      <right style="thin">
        <color indexed="8"/>
      </right>
      <top style="medium">
        <color indexed="8"/>
      </top>
      <bottom style="thin">
        <color indexed="8"/>
      </bottom>
      <diagonal/>
    </border>
    <border>
      <left style="thin">
        <color indexed="8"/>
      </left>
      <right style="thin">
        <color indexed="10"/>
      </right>
      <top style="medium">
        <color indexed="8"/>
      </top>
      <bottom style="thin">
        <color indexed="8"/>
      </bottom>
      <diagonal/>
    </border>
    <border>
      <left style="thin">
        <color indexed="10"/>
      </left>
      <right style="thin">
        <color indexed="8"/>
      </right>
      <top style="medium">
        <color indexed="8"/>
      </top>
      <bottom style="medium">
        <color indexed="8"/>
      </bottom>
      <diagonal/>
    </border>
    <border>
      <left style="thin">
        <color indexed="8"/>
      </left>
      <right style="thin">
        <color indexed="10"/>
      </right>
      <top style="medium">
        <color indexed="8"/>
      </top>
      <bottom style="medium">
        <color indexed="8"/>
      </bottom>
      <diagonal/>
    </border>
  </borders>
  <cellStyleXfs count="1">
    <xf numFmtId="0" fontId="0" applyNumberFormat="0" applyFont="1" applyFill="0" applyBorder="0" applyAlignment="1" applyProtection="0">
      <alignment vertical="top" wrapText="1"/>
    </xf>
  </cellStyleXfs>
  <cellXfs count="609">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49" fontId="2" fillId="2" borderId="1" applyNumberFormat="1" applyFont="1" applyFill="1" applyBorder="1" applyAlignment="1" applyProtection="0">
      <alignment vertical="top" wrapText="1"/>
    </xf>
    <xf numFmtId="49" fontId="2" fillId="2" borderId="2" applyNumberFormat="1" applyFont="1" applyFill="1" applyBorder="1" applyAlignment="1" applyProtection="0">
      <alignment vertical="top" wrapText="1"/>
    </xf>
    <xf numFmtId="49" fontId="2" fillId="2" borderId="3" applyNumberFormat="1" applyFont="1" applyFill="1" applyBorder="1" applyAlignment="1" applyProtection="0">
      <alignment vertical="top"/>
    </xf>
    <xf numFmtId="49" fontId="3" fillId="3" borderId="4" applyNumberFormat="1" applyFont="1" applyFill="1" applyBorder="1" applyAlignment="1" applyProtection="0">
      <alignment vertical="top" wrapText="1"/>
    </xf>
    <xf numFmtId="0" fontId="0" borderId="5" applyNumberFormat="0" applyFont="1" applyFill="0" applyBorder="1" applyAlignment="1" applyProtection="0">
      <alignment vertical="top" wrapText="1"/>
    </xf>
    <xf numFmtId="49" fontId="4" borderId="6" applyNumberFormat="1" applyFont="1" applyFill="0" applyBorder="1" applyAlignment="1" applyProtection="0">
      <alignment vertical="top"/>
    </xf>
    <xf numFmtId="49" fontId="0" borderId="7" applyNumberFormat="1" applyFont="1" applyFill="0" applyBorder="1" applyAlignment="1" applyProtection="0">
      <alignment vertical="top"/>
    </xf>
    <xf numFmtId="49" fontId="3" fillId="3" borderId="8" applyNumberFormat="1" applyFont="1" applyFill="1" applyBorder="1" applyAlignment="1" applyProtection="0">
      <alignment vertical="top" wrapText="1"/>
    </xf>
    <xf numFmtId="0" fontId="0" borderId="9" applyNumberFormat="0" applyFont="1" applyFill="0" applyBorder="1" applyAlignment="1" applyProtection="0">
      <alignment vertical="top" wrapText="1"/>
    </xf>
    <xf numFmtId="49" fontId="4" borderId="10" applyNumberFormat="1" applyFont="1" applyFill="0" applyBorder="1" applyAlignment="1" applyProtection="0">
      <alignment vertical="top"/>
    </xf>
    <xf numFmtId="49" fontId="0" borderId="11" applyNumberFormat="1" applyFont="1" applyFill="0" applyBorder="1" applyAlignment="1" applyProtection="0">
      <alignment vertical="top"/>
    </xf>
    <xf numFmtId="49" fontId="3" fillId="3" borderId="12" applyNumberFormat="1" applyFont="1" applyFill="1" applyBorder="1" applyAlignment="1" applyProtection="0">
      <alignment vertical="top" wrapText="1"/>
    </xf>
    <xf numFmtId="0" fontId="0" borderId="10" applyNumberFormat="0" applyFont="1" applyFill="0" applyBorder="1" applyAlignment="1" applyProtection="0">
      <alignment vertical="top" wrapText="1"/>
    </xf>
    <xf numFmtId="49" fontId="3" fillId="3" borderId="13" applyNumberFormat="1" applyFont="1" applyFill="1" applyBorder="1" applyAlignment="1" applyProtection="0">
      <alignment vertical="top" wrapText="1"/>
    </xf>
    <xf numFmtId="0" fontId="0" borderId="14" applyNumberFormat="0" applyFont="1" applyFill="0" applyBorder="1" applyAlignment="1" applyProtection="0">
      <alignment vertical="top" wrapText="1"/>
    </xf>
    <xf numFmtId="49" fontId="4" borderId="14" applyNumberFormat="1" applyFont="1" applyFill="0" applyBorder="1" applyAlignment="1" applyProtection="0">
      <alignment vertical="top"/>
    </xf>
    <xf numFmtId="49" fontId="0" borderId="15" applyNumberFormat="1" applyFont="1" applyFill="0" applyBorder="1" applyAlignment="1" applyProtection="0">
      <alignment vertical="top"/>
    </xf>
    <xf numFmtId="49" fontId="3" fillId="3" borderId="16" applyNumberFormat="1" applyFont="1" applyFill="1" applyBorder="1" applyAlignment="1" applyProtection="0">
      <alignment vertical="top" wrapText="1"/>
    </xf>
    <xf numFmtId="0" fontId="0" borderId="17" applyNumberFormat="0" applyFont="1" applyFill="0" applyBorder="1" applyAlignment="1" applyProtection="0">
      <alignment vertical="top" wrapText="1"/>
    </xf>
    <xf numFmtId="49" fontId="3" fillId="3" borderId="18" applyNumberFormat="1" applyFont="1" applyFill="1" applyBorder="1" applyAlignment="1" applyProtection="0">
      <alignment vertical="top" wrapText="1"/>
    </xf>
    <xf numFmtId="0" fontId="0" borderId="19" applyNumberFormat="0" applyFont="1" applyFill="0" applyBorder="1" applyAlignment="1" applyProtection="0">
      <alignment vertical="top" wrapText="1"/>
    </xf>
    <xf numFmtId="49" fontId="4" borderId="2" applyNumberFormat="1" applyFont="1" applyFill="0" applyBorder="1" applyAlignment="1" applyProtection="0">
      <alignment vertical="top"/>
    </xf>
    <xf numFmtId="49" fontId="0" borderId="3" applyNumberFormat="1" applyFont="1" applyFill="0" applyBorder="1" applyAlignment="1" applyProtection="0">
      <alignment vertical="top"/>
    </xf>
    <xf numFmtId="0" fontId="0" applyNumberFormat="1" applyFont="1" applyFill="0" applyBorder="0" applyAlignment="1" applyProtection="0">
      <alignment vertical="top"/>
    </xf>
    <xf numFmtId="0" fontId="5" applyNumberFormat="0" applyFont="1" applyFill="0" applyBorder="0" applyAlignment="1" applyProtection="0">
      <alignment horizontal="left" vertical="center"/>
    </xf>
    <xf numFmtId="0" fontId="2" fillId="2" borderId="20" applyNumberFormat="0" applyFont="1" applyFill="1" applyBorder="1" applyAlignment="1" applyProtection="0">
      <alignment vertical="top"/>
    </xf>
    <xf numFmtId="49" fontId="2" fillId="2" borderId="21" applyNumberFormat="1" applyFont="1" applyFill="1" applyBorder="1" applyAlignment="1" applyProtection="0">
      <alignment vertical="top"/>
    </xf>
    <xf numFmtId="49" fontId="2" fillId="2" borderId="21" applyNumberFormat="1" applyFont="1" applyFill="1" applyBorder="1" applyAlignment="1" applyProtection="0">
      <alignment vertical="top" wrapText="1"/>
    </xf>
    <xf numFmtId="49" fontId="2" fillId="2" borderId="22" applyNumberFormat="1" applyFont="1" applyFill="1" applyBorder="1" applyAlignment="1" applyProtection="0">
      <alignment vertical="top"/>
    </xf>
    <xf numFmtId="0" fontId="2" fillId="3" borderId="23" applyNumberFormat="0" applyFont="1" applyFill="1" applyBorder="1" applyAlignment="1" applyProtection="0">
      <alignment vertical="top"/>
    </xf>
    <xf numFmtId="49" fontId="2" fillId="3" borderId="24" applyNumberFormat="1" applyFont="1" applyFill="1" applyBorder="1" applyAlignment="1" applyProtection="0">
      <alignment vertical="top"/>
    </xf>
    <xf numFmtId="0" fontId="0" borderId="24" applyNumberFormat="0" applyFont="1" applyFill="0" applyBorder="1" applyAlignment="1" applyProtection="0">
      <alignment vertical="top"/>
    </xf>
    <xf numFmtId="49" fontId="0" borderId="24" applyNumberFormat="1" applyFont="1" applyFill="0" applyBorder="1" applyAlignment="1" applyProtection="0">
      <alignment vertical="top"/>
    </xf>
    <xf numFmtId="49" fontId="6" borderId="24" applyNumberFormat="1" applyFont="1" applyFill="0" applyBorder="1" applyAlignment="1" applyProtection="0">
      <alignment vertical="top"/>
    </xf>
    <xf numFmtId="0" fontId="0" borderId="24" applyNumberFormat="0" applyFont="1" applyFill="0" applyBorder="1" applyAlignment="1" applyProtection="0">
      <alignment vertical="top" wrapText="1"/>
    </xf>
    <xf numFmtId="0" fontId="0" borderId="24" applyNumberFormat="1" applyFont="1" applyFill="0" applyBorder="1" applyAlignment="1" applyProtection="0">
      <alignment vertical="top"/>
    </xf>
    <xf numFmtId="49" fontId="0" borderId="24" applyNumberFormat="1" applyFont="1" applyFill="0" applyBorder="1" applyAlignment="1" applyProtection="0">
      <alignment vertical="top" wrapText="1"/>
    </xf>
    <xf numFmtId="0" fontId="0" borderId="25" applyNumberFormat="0" applyFont="1" applyFill="0" applyBorder="1" applyAlignment="1" applyProtection="0">
      <alignment vertical="top" wrapText="1"/>
    </xf>
    <xf numFmtId="0" fontId="2" fillId="3" borderId="26" applyNumberFormat="0" applyFont="1" applyFill="1" applyBorder="1" applyAlignment="1" applyProtection="0">
      <alignment vertical="top"/>
    </xf>
    <xf numFmtId="49" fontId="2" fillId="3" borderId="10" applyNumberFormat="1" applyFont="1" applyFill="1" applyBorder="1" applyAlignment="1" applyProtection="0">
      <alignment vertical="top"/>
    </xf>
    <xf numFmtId="0" fontId="0" borderId="10" applyNumberFormat="0" applyFont="1" applyFill="0" applyBorder="1" applyAlignment="1" applyProtection="0">
      <alignment vertical="top"/>
    </xf>
    <xf numFmtId="49" fontId="0" borderId="10" applyNumberFormat="1" applyFont="1" applyFill="0" applyBorder="1" applyAlignment="1" applyProtection="0">
      <alignment vertical="top"/>
    </xf>
    <xf numFmtId="49" fontId="6" borderId="10" applyNumberFormat="1" applyFont="1" applyFill="0" applyBorder="1" applyAlignment="1" applyProtection="0">
      <alignment vertical="top"/>
    </xf>
    <xf numFmtId="0" fontId="0" borderId="10" applyNumberFormat="1" applyFont="1" applyFill="0" applyBorder="1" applyAlignment="1" applyProtection="0">
      <alignment vertical="top"/>
    </xf>
    <xf numFmtId="49" fontId="0" borderId="10" applyNumberFormat="1" applyFont="1" applyFill="0" applyBorder="1" applyAlignment="1" applyProtection="0">
      <alignment vertical="top" wrapText="1"/>
    </xf>
    <xf numFmtId="0" fontId="0" borderId="27" applyNumberFormat="0" applyFont="1" applyFill="0" applyBorder="1" applyAlignment="1" applyProtection="0">
      <alignment vertical="top" wrapText="1"/>
    </xf>
    <xf numFmtId="49" fontId="8" borderId="10" applyNumberFormat="1" applyFont="1" applyFill="0" applyBorder="1" applyAlignment="1" applyProtection="0">
      <alignment vertical="top"/>
    </xf>
    <xf numFmtId="0" fontId="2" fillId="3" borderId="28" applyNumberFormat="0" applyFont="1" applyFill="1" applyBorder="1" applyAlignment="1" applyProtection="0">
      <alignment vertical="top"/>
    </xf>
    <xf numFmtId="49" fontId="2" fillId="3" borderId="29" applyNumberFormat="1" applyFont="1" applyFill="1" applyBorder="1" applyAlignment="1" applyProtection="0">
      <alignment vertical="top"/>
    </xf>
    <xf numFmtId="0" fontId="0" borderId="29" applyNumberFormat="0" applyFont="1" applyFill="0" applyBorder="1" applyAlignment="1" applyProtection="0">
      <alignment vertical="top"/>
    </xf>
    <xf numFmtId="49" fontId="6" borderId="29" applyNumberFormat="1" applyFont="1" applyFill="0" applyBorder="1" applyAlignment="1" applyProtection="0">
      <alignment vertical="top"/>
    </xf>
    <xf numFmtId="49" fontId="0" borderId="29" applyNumberFormat="1" applyFont="1" applyFill="0" applyBorder="1" applyAlignment="1" applyProtection="0">
      <alignment vertical="top"/>
    </xf>
    <xf numFmtId="49" fontId="8" borderId="29" applyNumberFormat="1" applyFont="1" applyFill="0" applyBorder="1" applyAlignment="1" applyProtection="0">
      <alignment vertical="top"/>
    </xf>
    <xf numFmtId="0" fontId="0" borderId="29" applyNumberFormat="0" applyFont="1" applyFill="0" applyBorder="1" applyAlignment="1" applyProtection="0">
      <alignment vertical="top" wrapText="1"/>
    </xf>
    <xf numFmtId="0" fontId="0" borderId="29" applyNumberFormat="1" applyFont="1" applyFill="0" applyBorder="1" applyAlignment="1" applyProtection="0">
      <alignment vertical="top"/>
    </xf>
    <xf numFmtId="49" fontId="0" borderId="29" applyNumberFormat="1" applyFont="1" applyFill="0" applyBorder="1" applyAlignment="1" applyProtection="0">
      <alignment vertical="top" wrapText="1"/>
    </xf>
    <xf numFmtId="0" fontId="0" borderId="30" applyNumberFormat="0" applyFont="1" applyFill="0" applyBorder="1" applyAlignment="1" applyProtection="0">
      <alignment vertical="top" wrapText="1"/>
    </xf>
    <xf numFmtId="0" fontId="2" fillId="3" borderId="31" applyNumberFormat="0" applyFont="1" applyFill="1" applyBorder="1" applyAlignment="1" applyProtection="0">
      <alignment vertical="top"/>
    </xf>
    <xf numFmtId="49" fontId="2" fillId="3" borderId="32" applyNumberFormat="1" applyFont="1" applyFill="1" applyBorder="1" applyAlignment="1" applyProtection="0">
      <alignment vertical="top"/>
    </xf>
    <xf numFmtId="49" fontId="0" borderId="32" applyNumberFormat="1" applyFont="1" applyFill="0" applyBorder="1" applyAlignment="1" applyProtection="0">
      <alignment vertical="top"/>
    </xf>
    <xf numFmtId="49" fontId="2" borderId="32" applyNumberFormat="1" applyFont="1" applyFill="0" applyBorder="1" applyAlignment="1" applyProtection="0">
      <alignment vertical="top"/>
    </xf>
    <xf numFmtId="49" fontId="7" borderId="32" applyNumberFormat="1" applyFont="1" applyFill="0" applyBorder="1" applyAlignment="1" applyProtection="0">
      <alignment vertical="top"/>
    </xf>
    <xf numFmtId="0" fontId="0" borderId="32" applyNumberFormat="0" applyFont="1" applyFill="0" applyBorder="1" applyAlignment="1" applyProtection="0">
      <alignment vertical="top"/>
    </xf>
    <xf numFmtId="0" fontId="0" borderId="32" applyNumberFormat="0" applyFont="1" applyFill="0" applyBorder="1" applyAlignment="1" applyProtection="0">
      <alignment vertical="top" wrapText="1"/>
    </xf>
    <xf numFmtId="0" fontId="0" borderId="32" applyNumberFormat="1" applyFont="1" applyFill="0" applyBorder="1" applyAlignment="1" applyProtection="0">
      <alignment vertical="top"/>
    </xf>
    <xf numFmtId="49" fontId="0" borderId="32" applyNumberFormat="1" applyFont="1" applyFill="0" applyBorder="1" applyAlignment="1" applyProtection="0">
      <alignment vertical="top" wrapText="1"/>
    </xf>
    <xf numFmtId="0" fontId="0" borderId="33" applyNumberFormat="0" applyFont="1" applyFill="0" applyBorder="1" applyAlignment="1" applyProtection="0">
      <alignment vertical="top" wrapText="1"/>
    </xf>
    <xf numFmtId="0" fontId="2" fillId="3" borderId="34" applyNumberFormat="0" applyFont="1" applyFill="1" applyBorder="1" applyAlignment="1" applyProtection="0">
      <alignment vertical="top"/>
    </xf>
    <xf numFmtId="49" fontId="2" fillId="3" borderId="35" applyNumberFormat="1" applyFont="1" applyFill="1" applyBorder="1" applyAlignment="1" applyProtection="0">
      <alignment vertical="top"/>
    </xf>
    <xf numFmtId="49" fontId="0" borderId="35" applyNumberFormat="1" applyFont="1" applyFill="0" applyBorder="1" applyAlignment="1" applyProtection="0">
      <alignment vertical="top"/>
    </xf>
    <xf numFmtId="49" fontId="2" borderId="35" applyNumberFormat="1" applyFont="1" applyFill="0" applyBorder="1" applyAlignment="1" applyProtection="0">
      <alignment vertical="top"/>
    </xf>
    <xf numFmtId="49" fontId="7" borderId="35" applyNumberFormat="1" applyFont="1" applyFill="0" applyBorder="1" applyAlignment="1" applyProtection="0">
      <alignment vertical="top"/>
    </xf>
    <xf numFmtId="0" fontId="0" borderId="35" applyNumberFormat="0" applyFont="1" applyFill="0" applyBorder="1" applyAlignment="1" applyProtection="0">
      <alignment vertical="top"/>
    </xf>
    <xf numFmtId="49" fontId="0" borderId="14" applyNumberFormat="1" applyFont="1" applyFill="0" applyBorder="1" applyAlignment="1" applyProtection="0">
      <alignment vertical="top"/>
    </xf>
    <xf numFmtId="0" fontId="0" borderId="35" applyNumberFormat="0" applyFont="1" applyFill="0" applyBorder="1" applyAlignment="1" applyProtection="0">
      <alignment vertical="top" wrapText="1"/>
    </xf>
    <xf numFmtId="0" fontId="0" borderId="35" applyNumberFormat="1" applyFont="1" applyFill="0" applyBorder="1" applyAlignment="1" applyProtection="0">
      <alignment vertical="top"/>
    </xf>
    <xf numFmtId="49" fontId="0" borderId="35" applyNumberFormat="1" applyFont="1" applyFill="0" applyBorder="1" applyAlignment="1" applyProtection="0">
      <alignment vertical="top" wrapText="1"/>
    </xf>
    <xf numFmtId="0" fontId="0" borderId="36" applyNumberFormat="0" applyFont="1" applyFill="0" applyBorder="1" applyAlignment="1" applyProtection="0">
      <alignment vertical="top" wrapText="1"/>
    </xf>
    <xf numFmtId="0" fontId="2" fillId="3" borderId="37" applyNumberFormat="0" applyFont="1" applyFill="1" applyBorder="1" applyAlignment="1" applyProtection="0">
      <alignment vertical="top"/>
    </xf>
    <xf numFmtId="49" fontId="2" fillId="3" borderId="2" applyNumberFormat="1" applyFont="1" applyFill="1" applyBorder="1" applyAlignment="1" applyProtection="0">
      <alignment vertical="top"/>
    </xf>
    <xf numFmtId="49" fontId="0" borderId="2" applyNumberFormat="1" applyFont="1" applyFill="0" applyBorder="1" applyAlignment="1" applyProtection="0">
      <alignment vertical="top"/>
    </xf>
    <xf numFmtId="49" fontId="2" borderId="2" applyNumberFormat="1" applyFont="1" applyFill="0" applyBorder="1" applyAlignment="1" applyProtection="0">
      <alignment vertical="top"/>
    </xf>
    <xf numFmtId="49" fontId="7" borderId="2" applyNumberFormat="1" applyFont="1" applyFill="0" applyBorder="1" applyAlignment="1" applyProtection="0">
      <alignment vertical="top"/>
    </xf>
    <xf numFmtId="0" fontId="0" borderId="2" applyNumberFormat="0" applyFont="1" applyFill="0" applyBorder="1" applyAlignment="1" applyProtection="0">
      <alignment vertical="top"/>
    </xf>
    <xf numFmtId="49" fontId="0" borderId="38" applyNumberFormat="1" applyFont="1" applyFill="0" applyBorder="1" applyAlignment="1" applyProtection="0">
      <alignment vertical="top"/>
    </xf>
    <xf numFmtId="0" fontId="0" borderId="38" applyNumberFormat="0" applyFont="1" applyFill="0" applyBorder="1" applyAlignment="1" applyProtection="0">
      <alignment vertical="top"/>
    </xf>
    <xf numFmtId="0" fontId="0" borderId="2" applyNumberFormat="0" applyFont="1" applyFill="0" applyBorder="1" applyAlignment="1" applyProtection="0">
      <alignment vertical="top" wrapText="1"/>
    </xf>
    <xf numFmtId="0" fontId="0" borderId="2" applyNumberFormat="1" applyFont="1" applyFill="0" applyBorder="1" applyAlignment="1" applyProtection="0">
      <alignment vertical="top"/>
    </xf>
    <xf numFmtId="49" fontId="0" borderId="2" applyNumberFormat="1" applyFont="1" applyFill="0" applyBorder="1" applyAlignment="1" applyProtection="0">
      <alignment vertical="top" wrapText="1"/>
    </xf>
    <xf numFmtId="0" fontId="0" borderId="39" applyNumberFormat="0" applyFont="1" applyFill="0" applyBorder="1" applyAlignment="1" applyProtection="0">
      <alignment vertical="top" wrapText="1"/>
    </xf>
    <xf numFmtId="49" fontId="2" fillId="3" borderId="40" applyNumberFormat="1" applyFont="1" applyFill="1" applyBorder="1" applyAlignment="1" applyProtection="0">
      <alignment vertical="top"/>
    </xf>
    <xf numFmtId="49" fontId="2" fillId="3" borderId="6" applyNumberFormat="1" applyFont="1" applyFill="1" applyBorder="1" applyAlignment="1" applyProtection="0">
      <alignment vertical="top"/>
    </xf>
    <xf numFmtId="49" fontId="0" borderId="6" applyNumberFormat="1" applyFont="1" applyFill="0" applyBorder="1" applyAlignment="1" applyProtection="0">
      <alignment vertical="top"/>
    </xf>
    <xf numFmtId="49" fontId="2" borderId="6" applyNumberFormat="1" applyFont="1" applyFill="0" applyBorder="1" applyAlignment="1" applyProtection="0">
      <alignment vertical="top"/>
    </xf>
    <xf numFmtId="49" fontId="7" borderId="6" applyNumberFormat="1" applyFont="1" applyFill="0" applyBorder="1" applyAlignment="1" applyProtection="0">
      <alignment vertical="top"/>
    </xf>
    <xf numFmtId="0" fontId="0" borderId="6" applyNumberFormat="0" applyFont="1" applyFill="0" applyBorder="1" applyAlignment="1" applyProtection="0">
      <alignment vertical="top"/>
    </xf>
    <xf numFmtId="49" fontId="0" borderId="41" applyNumberFormat="1" applyFont="1" applyFill="0" applyBorder="1" applyAlignment="1" applyProtection="0">
      <alignment vertical="top"/>
    </xf>
    <xf numFmtId="0" fontId="0" borderId="41" applyNumberFormat="0" applyFont="1" applyFill="0" applyBorder="1" applyAlignment="1" applyProtection="0">
      <alignment vertical="top"/>
    </xf>
    <xf numFmtId="0" fontId="0" borderId="6" applyNumberFormat="0" applyFont="1" applyFill="0" applyBorder="1" applyAlignment="1" applyProtection="0">
      <alignment vertical="top" wrapText="1"/>
    </xf>
    <xf numFmtId="0" fontId="0" borderId="6" applyNumberFormat="1" applyFont="1" applyFill="0" applyBorder="1" applyAlignment="1" applyProtection="0">
      <alignment vertical="top"/>
    </xf>
    <xf numFmtId="49" fontId="0" borderId="6" applyNumberFormat="1" applyFont="1" applyFill="0" applyBorder="1" applyAlignment="1" applyProtection="0">
      <alignment vertical="top" wrapText="1"/>
    </xf>
    <xf numFmtId="0" fontId="0" borderId="42" applyNumberFormat="0" applyFont="1" applyFill="0" applyBorder="1" applyAlignment="1" applyProtection="0">
      <alignment vertical="top" wrapText="1"/>
    </xf>
    <xf numFmtId="49" fontId="2" fillId="3" borderId="26" applyNumberFormat="1" applyFont="1" applyFill="1" applyBorder="1" applyAlignment="1" applyProtection="0">
      <alignment vertical="top"/>
    </xf>
    <xf numFmtId="49" fontId="2" borderId="10" applyNumberFormat="1" applyFont="1" applyFill="0" applyBorder="1" applyAlignment="1" applyProtection="0">
      <alignment vertical="top"/>
    </xf>
    <xf numFmtId="49" fontId="7" borderId="10" applyNumberFormat="1" applyFont="1" applyFill="0" applyBorder="1" applyAlignment="1" applyProtection="0">
      <alignment vertical="top"/>
    </xf>
    <xf numFmtId="49" fontId="2" fillId="3" borderId="28" applyNumberFormat="1" applyFont="1" applyFill="1" applyBorder="1" applyAlignment="1" applyProtection="0">
      <alignment vertical="top"/>
    </xf>
    <xf numFmtId="49" fontId="2" borderId="29" applyNumberFormat="1" applyFont="1" applyFill="0" applyBorder="1" applyAlignment="1" applyProtection="0">
      <alignment vertical="top"/>
    </xf>
    <xf numFmtId="49" fontId="7" borderId="29" applyNumberFormat="1" applyFont="1" applyFill="0" applyBorder="1" applyAlignment="1" applyProtection="0">
      <alignment vertical="top"/>
    </xf>
    <xf numFmtId="0" fontId="2" fillId="3" borderId="43" applyNumberFormat="0" applyFont="1" applyFill="1" applyBorder="1" applyAlignment="1" applyProtection="0">
      <alignment vertical="top"/>
    </xf>
    <xf numFmtId="49" fontId="2" fillId="3" borderId="41" applyNumberFormat="1" applyFont="1" applyFill="1" applyBorder="1" applyAlignment="1" applyProtection="0">
      <alignment vertical="top"/>
    </xf>
    <xf numFmtId="49" fontId="2" borderId="41" applyNumberFormat="1" applyFont="1" applyFill="0" applyBorder="1" applyAlignment="1" applyProtection="0">
      <alignment vertical="top"/>
    </xf>
    <xf numFmtId="49" fontId="7" borderId="41" applyNumberFormat="1" applyFont="1" applyFill="0" applyBorder="1" applyAlignment="1" applyProtection="0">
      <alignment vertical="top"/>
    </xf>
    <xf numFmtId="0" fontId="0" borderId="41" applyNumberFormat="0" applyFont="1" applyFill="0" applyBorder="1" applyAlignment="1" applyProtection="0">
      <alignment vertical="top" wrapText="1"/>
    </xf>
    <xf numFmtId="0" fontId="0" borderId="41" applyNumberFormat="1" applyFont="1" applyFill="0" applyBorder="1" applyAlignment="1" applyProtection="0">
      <alignment vertical="top"/>
    </xf>
    <xf numFmtId="49" fontId="0" borderId="41" applyNumberFormat="1" applyFont="1" applyFill="0" applyBorder="1" applyAlignment="1" applyProtection="0">
      <alignment vertical="top" wrapText="1"/>
    </xf>
    <xf numFmtId="0" fontId="0" borderId="44" applyNumberFormat="0" applyFont="1" applyFill="0" applyBorder="1" applyAlignment="1" applyProtection="0">
      <alignment vertical="top" wrapText="1"/>
    </xf>
    <xf numFmtId="0" fontId="2" fillId="3" borderId="45" applyNumberFormat="0" applyFont="1" applyFill="1" applyBorder="1" applyAlignment="1" applyProtection="0">
      <alignment vertical="top"/>
    </xf>
    <xf numFmtId="49" fontId="2" fillId="3" borderId="14" applyNumberFormat="1" applyFont="1" applyFill="1" applyBorder="1" applyAlignment="1" applyProtection="0">
      <alignment vertical="top"/>
    </xf>
    <xf numFmtId="49" fontId="2" borderId="14" applyNumberFormat="1" applyFont="1" applyFill="0" applyBorder="1" applyAlignment="1" applyProtection="0">
      <alignment vertical="top"/>
    </xf>
    <xf numFmtId="49" fontId="7" borderId="14" applyNumberFormat="1" applyFont="1" applyFill="0" applyBorder="1" applyAlignment="1" applyProtection="0">
      <alignment vertical="top"/>
    </xf>
    <xf numFmtId="0" fontId="0" borderId="14" applyNumberFormat="0" applyFont="1" applyFill="0" applyBorder="1" applyAlignment="1" applyProtection="0">
      <alignment vertical="top"/>
    </xf>
    <xf numFmtId="0" fontId="0" borderId="14" applyNumberFormat="1" applyFont="1" applyFill="0" applyBorder="1" applyAlignment="1" applyProtection="0">
      <alignment vertical="top"/>
    </xf>
    <xf numFmtId="49" fontId="0" borderId="14" applyNumberFormat="1" applyFont="1" applyFill="0" applyBorder="1" applyAlignment="1" applyProtection="0">
      <alignment vertical="top" wrapText="1"/>
    </xf>
    <xf numFmtId="0" fontId="0" borderId="46" applyNumberFormat="0" applyFont="1" applyFill="0" applyBorder="1" applyAlignment="1" applyProtection="0">
      <alignment vertical="top" wrapText="1"/>
    </xf>
    <xf numFmtId="0" fontId="2" fillId="3" borderId="47" applyNumberFormat="0" applyFont="1" applyFill="1" applyBorder="1" applyAlignment="1" applyProtection="0">
      <alignment vertical="top"/>
    </xf>
    <xf numFmtId="49" fontId="2" fillId="3" borderId="38" applyNumberFormat="1" applyFont="1" applyFill="1" applyBorder="1" applyAlignment="1" applyProtection="0">
      <alignment vertical="top"/>
    </xf>
    <xf numFmtId="49" fontId="2" borderId="38" applyNumberFormat="1" applyFont="1" applyFill="0" applyBorder="1" applyAlignment="1" applyProtection="0">
      <alignment vertical="top"/>
    </xf>
    <xf numFmtId="49" fontId="7" borderId="38" applyNumberFormat="1" applyFont="1" applyFill="0" applyBorder="1" applyAlignment="1" applyProtection="0">
      <alignment vertical="top"/>
    </xf>
    <xf numFmtId="0" fontId="0" borderId="38" applyNumberFormat="0" applyFont="1" applyFill="0" applyBorder="1" applyAlignment="1" applyProtection="0">
      <alignment vertical="top" wrapText="1"/>
    </xf>
    <xf numFmtId="0" fontId="0" borderId="38" applyNumberFormat="1" applyFont="1" applyFill="0" applyBorder="1" applyAlignment="1" applyProtection="0">
      <alignment vertical="top"/>
    </xf>
    <xf numFmtId="49" fontId="0" borderId="38" applyNumberFormat="1" applyFont="1" applyFill="0" applyBorder="1" applyAlignment="1" applyProtection="0">
      <alignment vertical="top" wrapText="1"/>
    </xf>
    <xf numFmtId="0" fontId="0" borderId="48" applyNumberFormat="0" applyFont="1" applyFill="0" applyBorder="1" applyAlignment="1" applyProtection="0">
      <alignment vertical="top" wrapText="1"/>
    </xf>
    <xf numFmtId="0" fontId="2" fillId="3" borderId="49" applyNumberFormat="0" applyFont="1" applyFill="1" applyBorder="1" applyAlignment="1" applyProtection="0">
      <alignment vertical="top"/>
    </xf>
    <xf numFmtId="49" fontId="2" fillId="3" borderId="50" applyNumberFormat="1" applyFont="1" applyFill="1" applyBorder="1" applyAlignment="1" applyProtection="0">
      <alignment vertical="top"/>
    </xf>
    <xf numFmtId="49" fontId="0" borderId="50" applyNumberFormat="1" applyFont="1" applyFill="0" applyBorder="1" applyAlignment="1" applyProtection="0">
      <alignment vertical="top"/>
    </xf>
    <xf numFmtId="49" fontId="2" borderId="50" applyNumberFormat="1" applyFont="1" applyFill="0" applyBorder="1" applyAlignment="1" applyProtection="0">
      <alignment vertical="top"/>
    </xf>
    <xf numFmtId="49" fontId="7" borderId="50" applyNumberFormat="1" applyFont="1" applyFill="0" applyBorder="1" applyAlignment="1" applyProtection="0">
      <alignment vertical="top"/>
    </xf>
    <xf numFmtId="0" fontId="0" borderId="50" applyNumberFormat="0" applyFont="1" applyFill="0" applyBorder="1" applyAlignment="1" applyProtection="0">
      <alignment vertical="top"/>
    </xf>
    <xf numFmtId="0" fontId="0" borderId="50" applyNumberFormat="0" applyFont="1" applyFill="0" applyBorder="1" applyAlignment="1" applyProtection="0">
      <alignment vertical="top" wrapText="1"/>
    </xf>
    <xf numFmtId="0" fontId="0" borderId="50" applyNumberFormat="1" applyFont="1" applyFill="0" applyBorder="1" applyAlignment="1" applyProtection="0">
      <alignment vertical="top"/>
    </xf>
    <xf numFmtId="49" fontId="0" borderId="50" applyNumberFormat="1" applyFont="1" applyFill="0" applyBorder="1" applyAlignment="1" applyProtection="0">
      <alignment vertical="top" wrapText="1"/>
    </xf>
    <xf numFmtId="0" fontId="0" borderId="51" applyNumberFormat="0" applyFont="1" applyFill="0" applyBorder="1" applyAlignment="1" applyProtection="0">
      <alignment vertical="top" wrapText="1"/>
    </xf>
    <xf numFmtId="0" fontId="2" fillId="3" borderId="52" applyNumberFormat="0" applyFont="1" applyFill="1" applyBorder="1" applyAlignment="1" applyProtection="0">
      <alignment vertical="top"/>
    </xf>
    <xf numFmtId="49" fontId="2" fillId="3" borderId="53" applyNumberFormat="1" applyFont="1" applyFill="1" applyBorder="1" applyAlignment="1" applyProtection="0">
      <alignment vertical="top"/>
    </xf>
    <xf numFmtId="49" fontId="0" borderId="53" applyNumberFormat="1" applyFont="1" applyFill="0" applyBorder="1" applyAlignment="1" applyProtection="0">
      <alignment vertical="top"/>
    </xf>
    <xf numFmtId="49" fontId="2" borderId="53" applyNumberFormat="1" applyFont="1" applyFill="0" applyBorder="1" applyAlignment="1" applyProtection="0">
      <alignment vertical="top"/>
    </xf>
    <xf numFmtId="49" fontId="7" borderId="53" applyNumberFormat="1" applyFont="1" applyFill="0" applyBorder="1" applyAlignment="1" applyProtection="0">
      <alignment vertical="top"/>
    </xf>
    <xf numFmtId="0" fontId="0" borderId="53" applyNumberFormat="0" applyFont="1" applyFill="0" applyBorder="1" applyAlignment="1" applyProtection="0">
      <alignment vertical="top"/>
    </xf>
    <xf numFmtId="0" fontId="0" borderId="53" applyNumberFormat="0" applyFont="1" applyFill="0" applyBorder="1" applyAlignment="1" applyProtection="0">
      <alignment vertical="top" wrapText="1"/>
    </xf>
    <xf numFmtId="0" fontId="0" borderId="53" applyNumberFormat="1" applyFont="1" applyFill="0" applyBorder="1" applyAlignment="1" applyProtection="0">
      <alignment vertical="top"/>
    </xf>
    <xf numFmtId="49" fontId="0" borderId="53" applyNumberFormat="1" applyFont="1" applyFill="0" applyBorder="1" applyAlignment="1" applyProtection="0">
      <alignment vertical="top" wrapText="1"/>
    </xf>
    <xf numFmtId="0" fontId="0" borderId="54" applyNumberFormat="0" applyFont="1" applyFill="0" applyBorder="1" applyAlignment="1" applyProtection="0">
      <alignment vertical="top" wrapText="1"/>
    </xf>
    <xf numFmtId="0" fontId="2" fillId="3" borderId="55" applyNumberFormat="0" applyFont="1" applyFill="1" applyBorder="1" applyAlignment="1" applyProtection="0">
      <alignment vertical="top"/>
    </xf>
    <xf numFmtId="49" fontId="2" fillId="3" borderId="56" applyNumberFormat="1" applyFont="1" applyFill="1" applyBorder="1" applyAlignment="1" applyProtection="0">
      <alignment vertical="top"/>
    </xf>
    <xf numFmtId="49" fontId="0" borderId="56" applyNumberFormat="1" applyFont="1" applyFill="0" applyBorder="1" applyAlignment="1" applyProtection="0">
      <alignment vertical="top"/>
    </xf>
    <xf numFmtId="49" fontId="2" borderId="56" applyNumberFormat="1" applyFont="1" applyFill="0" applyBorder="1" applyAlignment="1" applyProtection="0">
      <alignment vertical="top"/>
    </xf>
    <xf numFmtId="49" fontId="7" borderId="56" applyNumberFormat="1" applyFont="1" applyFill="0" applyBorder="1" applyAlignment="1" applyProtection="0">
      <alignment vertical="top"/>
    </xf>
    <xf numFmtId="0" fontId="0" borderId="56" applyNumberFormat="0" applyFont="1" applyFill="0" applyBorder="1" applyAlignment="1" applyProtection="0">
      <alignment vertical="top"/>
    </xf>
    <xf numFmtId="0" fontId="0" borderId="56" applyNumberFormat="0" applyFont="1" applyFill="0" applyBorder="1" applyAlignment="1" applyProtection="0">
      <alignment vertical="top" wrapText="1"/>
    </xf>
    <xf numFmtId="0" fontId="0" borderId="56" applyNumberFormat="1" applyFont="1" applyFill="0" applyBorder="1" applyAlignment="1" applyProtection="0">
      <alignment vertical="top"/>
    </xf>
    <xf numFmtId="49" fontId="0" borderId="56" applyNumberFormat="1" applyFont="1" applyFill="0" applyBorder="1" applyAlignment="1" applyProtection="0">
      <alignment vertical="top" wrapText="1"/>
    </xf>
    <xf numFmtId="0" fontId="0" borderId="57" applyNumberFormat="0" applyFont="1" applyFill="0" applyBorder="1" applyAlignment="1" applyProtection="0">
      <alignment vertical="top" wrapText="1"/>
    </xf>
    <xf numFmtId="0" fontId="2" fillId="3" borderId="58" applyNumberFormat="0" applyFont="1" applyFill="1" applyBorder="1" applyAlignment="1" applyProtection="0">
      <alignment vertical="top"/>
    </xf>
    <xf numFmtId="49" fontId="2" fillId="3" borderId="59" applyNumberFormat="1" applyFont="1" applyFill="1" applyBorder="1" applyAlignment="1" applyProtection="0">
      <alignment vertical="top"/>
    </xf>
    <xf numFmtId="49" fontId="0" borderId="59" applyNumberFormat="1" applyFont="1" applyFill="0" applyBorder="1" applyAlignment="1" applyProtection="0">
      <alignment vertical="top"/>
    </xf>
    <xf numFmtId="49" fontId="2" borderId="59" applyNumberFormat="1" applyFont="1" applyFill="0" applyBorder="1" applyAlignment="1" applyProtection="0">
      <alignment vertical="top"/>
    </xf>
    <xf numFmtId="49" fontId="7" borderId="59" applyNumberFormat="1" applyFont="1" applyFill="0" applyBorder="1" applyAlignment="1" applyProtection="0">
      <alignment vertical="top"/>
    </xf>
    <xf numFmtId="0" fontId="0" borderId="59" applyNumberFormat="0" applyFont="1" applyFill="0" applyBorder="1" applyAlignment="1" applyProtection="0">
      <alignment vertical="top"/>
    </xf>
    <xf numFmtId="0" fontId="0" borderId="59" applyNumberFormat="0" applyFont="1" applyFill="0" applyBorder="1" applyAlignment="1" applyProtection="0">
      <alignment vertical="top" wrapText="1"/>
    </xf>
    <xf numFmtId="0" fontId="0" borderId="59" applyNumberFormat="1" applyFont="1" applyFill="0" applyBorder="1" applyAlignment="1" applyProtection="0">
      <alignment vertical="top"/>
    </xf>
    <xf numFmtId="49" fontId="0" borderId="59" applyNumberFormat="1" applyFont="1" applyFill="0" applyBorder="1" applyAlignment="1" applyProtection="0">
      <alignment vertical="top" wrapText="1"/>
    </xf>
    <xf numFmtId="0" fontId="0" borderId="60" applyNumberFormat="0" applyFont="1" applyFill="0" applyBorder="1" applyAlignment="1" applyProtection="0">
      <alignment vertical="top" wrapText="1"/>
    </xf>
    <xf numFmtId="0" fontId="2" fillId="3" borderId="40" applyNumberFormat="0" applyFont="1" applyFill="1" applyBorder="1" applyAlignment="1" applyProtection="0">
      <alignment vertical="top"/>
    </xf>
    <xf numFmtId="49" fontId="2" fillId="3" borderId="31" applyNumberFormat="1" applyFont="1" applyFill="1" applyBorder="1" applyAlignment="1" applyProtection="0">
      <alignment vertical="top"/>
    </xf>
    <xf numFmtId="49" fontId="2" borderId="24" applyNumberFormat="1" applyFont="1" applyFill="0" applyBorder="1" applyAlignment="1" applyProtection="0">
      <alignment vertical="top"/>
    </xf>
    <xf numFmtId="49" fontId="7" borderId="24" applyNumberFormat="1" applyFont="1" applyFill="0" applyBorder="1" applyAlignment="1" applyProtection="0">
      <alignment vertical="top"/>
    </xf>
    <xf numFmtId="0" fontId="10" borderId="10" applyNumberFormat="0" applyFont="1" applyFill="0" applyBorder="1" applyAlignment="1" applyProtection="0">
      <alignment horizontal="left" vertical="top"/>
    </xf>
    <xf numFmtId="49" fontId="10" borderId="10" applyNumberFormat="1" applyFont="1" applyFill="0" applyBorder="1" applyAlignment="1" applyProtection="0">
      <alignment horizontal="left" vertical="top"/>
    </xf>
    <xf numFmtId="49" fontId="2" fillId="3" borderId="43" applyNumberFormat="1" applyFont="1" applyFill="1" applyBorder="1" applyAlignment="1" applyProtection="0">
      <alignment vertical="top"/>
    </xf>
    <xf numFmtId="49" fontId="2" fillId="3" borderId="45" applyNumberFormat="1" applyFont="1" applyFill="1" applyBorder="1" applyAlignment="1" applyProtection="0">
      <alignment vertical="top"/>
    </xf>
    <xf numFmtId="49" fontId="2" fillId="3" borderId="20" applyNumberFormat="1" applyFont="1" applyFill="1" applyBorder="1" applyAlignment="1" applyProtection="0">
      <alignment vertical="top"/>
    </xf>
    <xf numFmtId="49" fontId="2" fillId="3" borderId="21" applyNumberFormat="1" applyFont="1" applyFill="1" applyBorder="1" applyAlignment="1" applyProtection="0">
      <alignment vertical="top"/>
    </xf>
    <xf numFmtId="49" fontId="0" borderId="21" applyNumberFormat="1" applyFont="1" applyFill="0" applyBorder="1" applyAlignment="1" applyProtection="0">
      <alignment vertical="top"/>
    </xf>
    <xf numFmtId="49" fontId="2" borderId="21" applyNumberFormat="1" applyFont="1" applyFill="0" applyBorder="1" applyAlignment="1" applyProtection="0">
      <alignment vertical="top"/>
    </xf>
    <xf numFmtId="49" fontId="7" borderId="21" applyNumberFormat="1" applyFont="1" applyFill="0" applyBorder="1" applyAlignment="1" applyProtection="0">
      <alignment vertical="top"/>
    </xf>
    <xf numFmtId="0" fontId="0" borderId="21" applyNumberFormat="0" applyFont="1" applyFill="0" applyBorder="1" applyAlignment="1" applyProtection="0">
      <alignment vertical="top"/>
    </xf>
    <xf numFmtId="0" fontId="0" borderId="21" applyNumberFormat="0" applyFont="1" applyFill="0" applyBorder="1" applyAlignment="1" applyProtection="0">
      <alignment vertical="top" wrapText="1"/>
    </xf>
    <xf numFmtId="0" fontId="0" borderId="21" applyNumberFormat="1" applyFont="1" applyFill="0" applyBorder="1" applyAlignment="1" applyProtection="0">
      <alignment vertical="top"/>
    </xf>
    <xf numFmtId="49" fontId="0" borderId="21" applyNumberFormat="1" applyFont="1" applyFill="0" applyBorder="1" applyAlignment="1" applyProtection="0">
      <alignment vertical="top" wrapText="1"/>
    </xf>
    <xf numFmtId="0" fontId="0" borderId="22" applyNumberFormat="0" applyFont="1" applyFill="0" applyBorder="1" applyAlignment="1" applyProtection="0">
      <alignment vertical="top" wrapText="1"/>
    </xf>
    <xf numFmtId="0" fontId="2" fillId="3" borderId="61" applyNumberFormat="0" applyFont="1" applyFill="1" applyBorder="1" applyAlignment="1" applyProtection="0">
      <alignment vertical="top"/>
    </xf>
    <xf numFmtId="49" fontId="2" fillId="3" borderId="62" applyNumberFormat="1" applyFont="1" applyFill="1" applyBorder="1" applyAlignment="1" applyProtection="0">
      <alignment vertical="top"/>
    </xf>
    <xf numFmtId="49" fontId="0" borderId="62" applyNumberFormat="1" applyFont="1" applyFill="0" applyBorder="1" applyAlignment="1" applyProtection="0">
      <alignment vertical="top"/>
    </xf>
    <xf numFmtId="49" fontId="2" borderId="62" applyNumberFormat="1" applyFont="1" applyFill="0" applyBorder="1" applyAlignment="1" applyProtection="0">
      <alignment vertical="top"/>
    </xf>
    <xf numFmtId="0" fontId="0" borderId="62" applyNumberFormat="0" applyFont="1" applyFill="0" applyBorder="1" applyAlignment="1" applyProtection="0">
      <alignment vertical="top"/>
    </xf>
    <xf numFmtId="0" fontId="0" borderId="62" applyNumberFormat="0" applyFont="1" applyFill="0" applyBorder="1" applyAlignment="1" applyProtection="0">
      <alignment vertical="top" wrapText="1"/>
    </xf>
    <xf numFmtId="0" fontId="0" borderId="62" applyNumberFormat="1" applyFont="1" applyFill="0" applyBorder="1" applyAlignment="1" applyProtection="0">
      <alignment vertical="top"/>
    </xf>
    <xf numFmtId="49" fontId="0" borderId="62" applyNumberFormat="1" applyFont="1" applyFill="0" applyBorder="1" applyAlignment="1" applyProtection="0">
      <alignment vertical="top" wrapText="1"/>
    </xf>
    <xf numFmtId="49" fontId="0" borderId="62" applyNumberFormat="1" applyFont="1" applyFill="0" applyBorder="1" applyAlignment="1" applyProtection="0">
      <alignment horizontal="left" vertical="top" wrapText="1" readingOrder="1"/>
    </xf>
    <xf numFmtId="0" fontId="0" borderId="63" applyNumberFormat="0" applyFont="1" applyFill="0" applyBorder="1" applyAlignment="1" applyProtection="0">
      <alignment vertical="top" wrapText="1"/>
    </xf>
    <xf numFmtId="49" fontId="0" borderId="56" applyNumberFormat="1" applyFont="1" applyFill="0" applyBorder="1" applyAlignment="1" applyProtection="0">
      <alignment horizontal="left" vertical="top" wrapText="1" readingOrder="1"/>
    </xf>
    <xf numFmtId="49" fontId="0" borderId="10" applyNumberFormat="1" applyFont="1" applyFill="0" applyBorder="1" applyAlignment="1" applyProtection="0">
      <alignment horizontal="left" vertical="top" readingOrder="1"/>
    </xf>
    <xf numFmtId="0" fontId="0" borderId="10" applyNumberFormat="0" applyFont="1" applyFill="0" applyBorder="1" applyAlignment="1" applyProtection="0">
      <alignment horizontal="left" vertical="top" readingOrder="1"/>
    </xf>
    <xf numFmtId="49" fontId="0" borderId="10" applyNumberFormat="1" applyFont="1" applyFill="0" applyBorder="1" applyAlignment="1" applyProtection="0">
      <alignment horizontal="left" vertical="top" wrapText="1" readingOrder="1"/>
    </xf>
    <xf numFmtId="49" fontId="2" fillId="3" borderId="61" applyNumberFormat="1" applyFont="1" applyFill="1" applyBorder="1" applyAlignment="1" applyProtection="0">
      <alignment vertical="top"/>
    </xf>
    <xf numFmtId="49" fontId="7" borderId="62" applyNumberFormat="1" applyFont="1" applyFill="0" applyBorder="1" applyAlignment="1" applyProtection="0">
      <alignment vertical="top"/>
    </xf>
    <xf numFmtId="49" fontId="11" borderId="50" applyNumberFormat="1" applyFont="1" applyFill="0" applyBorder="1" applyAlignment="1" applyProtection="0">
      <alignment horizontal="left" vertical="top" wrapText="1" readingOrder="1"/>
    </xf>
    <xf numFmtId="0" fontId="0" borderId="64" applyNumberFormat="0" applyFont="1" applyFill="0" applyBorder="1" applyAlignment="1" applyProtection="0">
      <alignment vertical="top" wrapText="1"/>
    </xf>
    <xf numFmtId="49" fontId="2" fillId="3" borderId="47" applyNumberFormat="1" applyFont="1" applyFill="1" applyBorder="1" applyAlignment="1" applyProtection="0">
      <alignment vertical="top"/>
    </xf>
    <xf numFmtId="0" fontId="2" fillId="3" borderId="65" applyNumberFormat="0" applyFont="1" applyFill="1" applyBorder="1" applyAlignment="1" applyProtection="0">
      <alignment vertical="top"/>
    </xf>
    <xf numFmtId="49" fontId="2" fillId="3" borderId="66" applyNumberFormat="1" applyFont="1" applyFill="1" applyBorder="1" applyAlignment="1" applyProtection="0">
      <alignment vertical="top"/>
    </xf>
    <xf numFmtId="49" fontId="0" borderId="66" applyNumberFormat="1" applyFont="1" applyFill="0" applyBorder="1" applyAlignment="1" applyProtection="0">
      <alignment vertical="top"/>
    </xf>
    <xf numFmtId="49" fontId="2" borderId="66" applyNumberFormat="1" applyFont="1" applyFill="0" applyBorder="1" applyAlignment="1" applyProtection="0">
      <alignment vertical="top"/>
    </xf>
    <xf numFmtId="0" fontId="0" borderId="66" applyNumberFormat="0" applyFont="1" applyFill="0" applyBorder="1" applyAlignment="1" applyProtection="0">
      <alignment vertical="top"/>
    </xf>
    <xf numFmtId="0" fontId="0" borderId="66" applyNumberFormat="0" applyFont="1" applyFill="0" applyBorder="1" applyAlignment="1" applyProtection="0">
      <alignment vertical="top" wrapText="1"/>
    </xf>
    <xf numFmtId="0" fontId="0" borderId="66" applyNumberFormat="1" applyFont="1" applyFill="0" applyBorder="1" applyAlignment="1" applyProtection="0">
      <alignment vertical="top"/>
    </xf>
    <xf numFmtId="49" fontId="0" borderId="66" applyNumberFormat="1" applyFont="1" applyFill="0" applyBorder="1" applyAlignment="1" applyProtection="0">
      <alignment vertical="top" wrapText="1"/>
    </xf>
    <xf numFmtId="0" fontId="0" borderId="67" applyNumberFormat="0" applyFont="1" applyFill="0" applyBorder="1" applyAlignment="1" applyProtection="0">
      <alignment vertical="top" wrapText="1"/>
    </xf>
    <xf numFmtId="49" fontId="2" fillId="3" borderId="58" applyNumberFormat="1" applyFont="1" applyFill="1" applyBorder="1" applyAlignment="1" applyProtection="0">
      <alignment vertical="top"/>
    </xf>
    <xf numFmtId="0" fontId="2" fillId="3" borderId="68" applyNumberFormat="0" applyFont="1" applyFill="1" applyBorder="1" applyAlignment="1" applyProtection="0">
      <alignment vertical="top"/>
    </xf>
    <xf numFmtId="49" fontId="2" fillId="3" borderId="69" applyNumberFormat="1" applyFont="1" applyFill="1" applyBorder="1" applyAlignment="1" applyProtection="0">
      <alignment vertical="top"/>
    </xf>
    <xf numFmtId="49" fontId="0" borderId="69" applyNumberFormat="1" applyFont="1" applyFill="0" applyBorder="1" applyAlignment="1" applyProtection="0">
      <alignment vertical="top"/>
    </xf>
    <xf numFmtId="49" fontId="2" borderId="69" applyNumberFormat="1" applyFont="1" applyFill="0" applyBorder="1" applyAlignment="1" applyProtection="0">
      <alignment vertical="top"/>
    </xf>
    <xf numFmtId="49" fontId="7" borderId="69" applyNumberFormat="1" applyFont="1" applyFill="0" applyBorder="1" applyAlignment="1" applyProtection="0">
      <alignment vertical="top"/>
    </xf>
    <xf numFmtId="0" fontId="0" borderId="69" applyNumberFormat="0" applyFont="1" applyFill="0" applyBorder="1" applyAlignment="1" applyProtection="0">
      <alignment vertical="top"/>
    </xf>
    <xf numFmtId="0" fontId="0" borderId="69" applyNumberFormat="0" applyFont="1" applyFill="0" applyBorder="1" applyAlignment="1" applyProtection="0">
      <alignment vertical="top" wrapText="1"/>
    </xf>
    <xf numFmtId="0" fontId="0" borderId="69" applyNumberFormat="1" applyFont="1" applyFill="0" applyBorder="1" applyAlignment="1" applyProtection="0">
      <alignment vertical="top"/>
    </xf>
    <xf numFmtId="49" fontId="0" borderId="69" applyNumberFormat="1" applyFont="1" applyFill="0" applyBorder="1" applyAlignment="1" applyProtection="0">
      <alignment vertical="top" wrapText="1"/>
    </xf>
    <xf numFmtId="0" fontId="0" borderId="70" applyNumberFormat="0" applyFont="1" applyFill="0" applyBorder="1" applyAlignment="1" applyProtection="0">
      <alignment vertical="top" wrapText="1"/>
    </xf>
    <xf numFmtId="49" fontId="2" borderId="10" applyNumberFormat="1" applyFont="1" applyFill="0" applyBorder="1" applyAlignment="1" applyProtection="0">
      <alignment horizontal="left" vertical="top" readingOrder="1"/>
    </xf>
    <xf numFmtId="49" fontId="2" borderId="29" applyNumberFormat="1" applyFont="1" applyFill="0" applyBorder="1" applyAlignment="1" applyProtection="0">
      <alignment horizontal="left" vertical="top" readingOrder="1"/>
    </xf>
    <xf numFmtId="49" fontId="0" borderId="29" applyNumberFormat="1" applyFont="1" applyFill="0" applyBorder="1" applyAlignment="1" applyProtection="0">
      <alignment horizontal="left" vertical="top" readingOrder="1"/>
    </xf>
    <xf numFmtId="0" fontId="0" borderId="29" applyNumberFormat="0" applyFont="1" applyFill="0" applyBorder="1" applyAlignment="1" applyProtection="0">
      <alignment horizontal="left" vertical="top" readingOrder="1"/>
    </xf>
    <xf numFmtId="49" fontId="0" borderId="29" applyNumberFormat="1" applyFont="1" applyFill="0" applyBorder="1" applyAlignment="1" applyProtection="0">
      <alignment horizontal="left" vertical="top" wrapText="1" readingOrder="1"/>
    </xf>
    <xf numFmtId="49" fontId="0" borderId="71" applyNumberFormat="1" applyFont="1" applyFill="0" applyBorder="1" applyAlignment="1" applyProtection="0">
      <alignment vertical="top" wrapText="1"/>
    </xf>
    <xf numFmtId="49" fontId="2" fillId="4" borderId="31" applyNumberFormat="1" applyFont="1" applyFill="1" applyBorder="1" applyAlignment="1" applyProtection="0">
      <alignment vertical="top"/>
    </xf>
    <xf numFmtId="49" fontId="12" borderId="32" applyNumberFormat="1" applyFont="1" applyFill="0" applyBorder="1" applyAlignment="1" applyProtection="0">
      <alignment vertical="top"/>
    </xf>
    <xf numFmtId="0" fontId="2" fillId="3" borderId="72" applyNumberFormat="0" applyFont="1" applyFill="1" applyBorder="1" applyAlignment="1" applyProtection="0">
      <alignment vertical="top"/>
    </xf>
    <xf numFmtId="49" fontId="2" fillId="3" borderId="71" applyNumberFormat="1" applyFont="1" applyFill="1" applyBorder="1" applyAlignment="1" applyProtection="0">
      <alignment vertical="top"/>
    </xf>
    <xf numFmtId="49" fontId="0" borderId="71" applyNumberFormat="1" applyFont="1" applyFill="0" applyBorder="1" applyAlignment="1" applyProtection="0">
      <alignment vertical="top"/>
    </xf>
    <xf numFmtId="49" fontId="2" borderId="71" applyNumberFormat="1" applyFont="1" applyFill="0" applyBorder="1" applyAlignment="1" applyProtection="0">
      <alignment vertical="top"/>
    </xf>
    <xf numFmtId="0" fontId="0" borderId="71" applyNumberFormat="0" applyFont="1" applyFill="0" applyBorder="1" applyAlignment="1" applyProtection="0">
      <alignment vertical="top"/>
    </xf>
    <xf numFmtId="0" fontId="0" borderId="71" applyNumberFormat="0" applyFont="1" applyFill="0" applyBorder="1" applyAlignment="1" applyProtection="0">
      <alignment vertical="top" wrapText="1"/>
    </xf>
    <xf numFmtId="0" fontId="0" borderId="71" applyNumberFormat="1" applyFont="1" applyFill="0" applyBorder="1" applyAlignment="1" applyProtection="0">
      <alignment vertical="top"/>
    </xf>
    <xf numFmtId="0" fontId="0" borderId="73" applyNumberFormat="0" applyFont="1" applyFill="0" applyBorder="1" applyAlignment="1" applyProtection="0">
      <alignment vertical="top" wrapText="1"/>
    </xf>
    <xf numFmtId="49" fontId="13" borderId="32" applyNumberFormat="1" applyFont="1" applyFill="0" applyBorder="1" applyAlignment="1" applyProtection="0">
      <alignment vertical="top"/>
    </xf>
    <xf numFmtId="49" fontId="14" borderId="32" applyNumberFormat="1" applyFont="1" applyFill="0" applyBorder="1" applyAlignment="1" applyProtection="0">
      <alignment vertical="top"/>
    </xf>
    <xf numFmtId="0" fontId="14" borderId="32" applyNumberFormat="0" applyFont="1" applyFill="0" applyBorder="1" applyAlignment="1" applyProtection="0">
      <alignment vertical="top"/>
    </xf>
    <xf numFmtId="49" fontId="14" borderId="32" applyNumberFormat="1" applyFont="1" applyFill="0" applyBorder="1" applyAlignment="1" applyProtection="0">
      <alignment vertical="top" wrapText="1"/>
    </xf>
    <xf numFmtId="49" fontId="14" borderId="41" applyNumberFormat="1" applyFont="1" applyFill="0" applyBorder="1" applyAlignment="1" applyProtection="0">
      <alignment vertical="top"/>
    </xf>
    <xf numFmtId="0" fontId="14" borderId="41" applyNumberFormat="0" applyFont="1" applyFill="0" applyBorder="1" applyAlignment="1" applyProtection="0">
      <alignment vertical="top"/>
    </xf>
    <xf numFmtId="49" fontId="14" borderId="41" applyNumberFormat="1" applyFont="1" applyFill="0" applyBorder="1" applyAlignment="1" applyProtection="0">
      <alignment vertical="top" wrapText="1"/>
    </xf>
    <xf numFmtId="49" fontId="14" borderId="50" applyNumberFormat="1" applyFont="1" applyFill="0" applyBorder="1" applyAlignment="1" applyProtection="0">
      <alignment vertical="top"/>
    </xf>
    <xf numFmtId="0" fontId="14" borderId="50" applyNumberFormat="0" applyFont="1" applyFill="0" applyBorder="1" applyAlignment="1" applyProtection="0">
      <alignment vertical="top"/>
    </xf>
    <xf numFmtId="49" fontId="14" borderId="50" applyNumberFormat="1" applyFont="1" applyFill="0" applyBorder="1" applyAlignment="1" applyProtection="0">
      <alignment vertical="top" wrapText="1"/>
    </xf>
    <xf numFmtId="49" fontId="14" borderId="41" applyNumberFormat="1" applyFont="1" applyFill="0" applyBorder="1" applyAlignment="1" applyProtection="0">
      <alignment horizontal="left" vertical="top" readingOrder="1"/>
    </xf>
    <xf numFmtId="0" fontId="14" borderId="41" applyNumberFormat="0" applyFont="1" applyFill="0" applyBorder="1" applyAlignment="1" applyProtection="0">
      <alignment horizontal="left" vertical="top" readingOrder="1"/>
    </xf>
    <xf numFmtId="49" fontId="14" borderId="41" applyNumberFormat="1" applyFont="1" applyFill="0" applyBorder="1" applyAlignment="1" applyProtection="0">
      <alignment horizontal="left" vertical="top" wrapText="1" readingOrder="1"/>
    </xf>
    <xf numFmtId="49" fontId="0" borderId="44" applyNumberFormat="1" applyFont="1" applyFill="0" applyBorder="1" applyAlignment="1" applyProtection="0">
      <alignment horizontal="left" vertical="top" wrapText="1" readingOrder="1"/>
    </xf>
    <xf numFmtId="49" fontId="14" borderId="10" applyNumberFormat="1" applyFont="1" applyFill="0" applyBorder="1" applyAlignment="1" applyProtection="0">
      <alignment vertical="top"/>
    </xf>
    <xf numFmtId="49" fontId="14" borderId="10" applyNumberFormat="1" applyFont="1" applyFill="0" applyBorder="1" applyAlignment="1" applyProtection="0">
      <alignment horizontal="left" vertical="top" readingOrder="1"/>
    </xf>
    <xf numFmtId="0" fontId="14" borderId="10" applyNumberFormat="0" applyFont="1" applyFill="0" applyBorder="1" applyAlignment="1" applyProtection="0">
      <alignment horizontal="left" vertical="top" readingOrder="1"/>
    </xf>
    <xf numFmtId="49" fontId="14" borderId="10" applyNumberFormat="1" applyFont="1" applyFill="0" applyBorder="1" applyAlignment="1" applyProtection="0">
      <alignment horizontal="left" vertical="top" wrapText="1" readingOrder="1"/>
    </xf>
    <xf numFmtId="49" fontId="0" borderId="27" applyNumberFormat="1" applyFont="1" applyFill="0" applyBorder="1" applyAlignment="1" applyProtection="0">
      <alignment horizontal="left" vertical="top" wrapText="1" readingOrder="1"/>
    </xf>
    <xf numFmtId="0" fontId="0" borderId="27" applyNumberFormat="0" applyFont="1" applyFill="0" applyBorder="1" applyAlignment="1" applyProtection="0">
      <alignment horizontal="left" vertical="top" wrapText="1" readingOrder="1"/>
    </xf>
    <xf numFmtId="49" fontId="2" fillId="3" borderId="49" applyNumberFormat="1" applyFont="1" applyFill="1" applyBorder="1" applyAlignment="1" applyProtection="0">
      <alignment vertical="top"/>
    </xf>
    <xf numFmtId="49" fontId="14" borderId="50" applyNumberFormat="1" applyFont="1" applyFill="0" applyBorder="1" applyAlignment="1" applyProtection="0">
      <alignment horizontal="left" vertical="top" readingOrder="1"/>
    </xf>
    <xf numFmtId="0" fontId="14" borderId="50" applyNumberFormat="0" applyFont="1" applyFill="0" applyBorder="1" applyAlignment="1" applyProtection="0">
      <alignment horizontal="left" vertical="top" readingOrder="1"/>
    </xf>
    <xf numFmtId="49" fontId="14" borderId="50" applyNumberFormat="1" applyFont="1" applyFill="0" applyBorder="1" applyAlignment="1" applyProtection="0">
      <alignment horizontal="left" vertical="top" wrapText="1" readingOrder="1"/>
    </xf>
    <xf numFmtId="49" fontId="0" borderId="51" applyNumberFormat="1" applyFont="1" applyFill="0" applyBorder="1" applyAlignment="1" applyProtection="0">
      <alignment horizontal="left" vertical="top" wrapText="1" readingOrder="1"/>
    </xf>
    <xf numFmtId="49" fontId="2" fillId="3" borderId="72" applyNumberFormat="1" applyFont="1" applyFill="1" applyBorder="1" applyAlignment="1" applyProtection="0">
      <alignment vertical="top"/>
    </xf>
    <xf numFmtId="49" fontId="14" borderId="71" applyNumberFormat="1" applyFont="1" applyFill="0" applyBorder="1" applyAlignment="1" applyProtection="0">
      <alignment vertical="top"/>
    </xf>
    <xf numFmtId="49" fontId="14" borderId="71" applyNumberFormat="1" applyFont="1" applyFill="0" applyBorder="1" applyAlignment="1" applyProtection="0">
      <alignment horizontal="left" vertical="top" readingOrder="1"/>
    </xf>
    <xf numFmtId="0" fontId="14" borderId="71" applyNumberFormat="0" applyFont="1" applyFill="0" applyBorder="1" applyAlignment="1" applyProtection="0">
      <alignment horizontal="left" vertical="top" readingOrder="1"/>
    </xf>
    <xf numFmtId="49" fontId="14" borderId="71" applyNumberFormat="1" applyFont="1" applyFill="0" applyBorder="1" applyAlignment="1" applyProtection="0">
      <alignment horizontal="left" vertical="top" wrapText="1" readingOrder="1"/>
    </xf>
    <xf numFmtId="49" fontId="14" borderId="62" applyNumberFormat="1" applyFont="1" applyFill="0" applyBorder="1" applyAlignment="1" applyProtection="0">
      <alignment vertical="top"/>
    </xf>
    <xf numFmtId="49" fontId="14" borderId="62" applyNumberFormat="1" applyFont="1" applyFill="0" applyBorder="1" applyAlignment="1" applyProtection="0">
      <alignment horizontal="left" vertical="top" readingOrder="1"/>
    </xf>
    <xf numFmtId="0" fontId="14" borderId="62" applyNumberFormat="0" applyFont="1" applyFill="0" applyBorder="1" applyAlignment="1" applyProtection="0">
      <alignment horizontal="left" vertical="top" readingOrder="1"/>
    </xf>
    <xf numFmtId="49" fontId="14" borderId="62" applyNumberFormat="1" applyFont="1" applyFill="0" applyBorder="1" applyAlignment="1" applyProtection="0">
      <alignment horizontal="left" vertical="top" wrapText="1" readingOrder="1"/>
    </xf>
    <xf numFmtId="49" fontId="14" borderId="56" applyNumberFormat="1" applyFont="1" applyFill="0" applyBorder="1" applyAlignment="1" applyProtection="0">
      <alignment vertical="top"/>
    </xf>
    <xf numFmtId="49" fontId="14" borderId="56" applyNumberFormat="1" applyFont="1" applyFill="0" applyBorder="1" applyAlignment="1" applyProtection="0">
      <alignment horizontal="left" vertical="top" readingOrder="1"/>
    </xf>
    <xf numFmtId="0" fontId="14" borderId="56" applyNumberFormat="0" applyFont="1" applyFill="0" applyBorder="1" applyAlignment="1" applyProtection="0">
      <alignment horizontal="left" vertical="top" readingOrder="1"/>
    </xf>
    <xf numFmtId="49" fontId="14" borderId="56" applyNumberFormat="1" applyFont="1" applyFill="0" applyBorder="1" applyAlignment="1" applyProtection="0">
      <alignment horizontal="left" vertical="top" wrapText="1" readingOrder="1"/>
    </xf>
    <xf numFmtId="0" fontId="14" borderId="56" applyNumberFormat="0" applyFont="1" applyFill="0" applyBorder="1" applyAlignment="1" applyProtection="0">
      <alignment horizontal="left" vertical="top" wrapText="1" readingOrder="1"/>
    </xf>
    <xf numFmtId="0" fontId="14" borderId="10" applyNumberFormat="0" applyFont="1" applyFill="0" applyBorder="1" applyAlignment="1" applyProtection="0">
      <alignment horizontal="left" vertical="top" wrapText="1" readingOrder="1"/>
    </xf>
    <xf numFmtId="0" fontId="14" borderId="50" applyNumberFormat="0" applyFont="1" applyFill="0" applyBorder="1" applyAlignment="1" applyProtection="0">
      <alignment horizontal="left" vertical="top" wrapText="1" readingOrder="1"/>
    </xf>
    <xf numFmtId="49" fontId="14" borderId="29" applyNumberFormat="1" applyFont="1" applyFill="0" applyBorder="1" applyAlignment="1" applyProtection="0">
      <alignment vertical="top"/>
    </xf>
    <xf numFmtId="49" fontId="14" borderId="29" applyNumberFormat="1" applyFont="1" applyFill="0" applyBorder="1" applyAlignment="1" applyProtection="0">
      <alignment horizontal="left" vertical="top" readingOrder="1"/>
    </xf>
    <xf numFmtId="49" fontId="14" borderId="29" applyNumberFormat="1" applyFont="1" applyFill="0" applyBorder="1" applyAlignment="1" applyProtection="0">
      <alignment horizontal="left" vertical="top" wrapText="1" readingOrder="1"/>
    </xf>
    <xf numFmtId="0" fontId="14" borderId="29" applyNumberFormat="0" applyFont="1" applyFill="0" applyBorder="1" applyAlignment="1" applyProtection="0">
      <alignment horizontal="left" vertical="top" readingOrder="1"/>
    </xf>
    <xf numFmtId="0" fontId="14" borderId="29" applyNumberFormat="0" applyFont="1" applyFill="0" applyBorder="1" applyAlignment="1" applyProtection="0">
      <alignment horizontal="left" vertical="top" wrapText="1" readingOrder="1"/>
    </xf>
    <xf numFmtId="0" fontId="14" borderId="10" applyNumberFormat="0" applyFont="1" applyFill="0" applyBorder="1" applyAlignment="1" applyProtection="0">
      <alignment vertical="top"/>
    </xf>
    <xf numFmtId="49" fontId="14" borderId="10" applyNumberFormat="1" applyFont="1" applyFill="0" applyBorder="1" applyAlignment="1" applyProtection="0">
      <alignment vertical="top" wrapText="1"/>
    </xf>
    <xf numFmtId="0" fontId="14" borderId="29" applyNumberFormat="0" applyFont="1" applyFill="0" applyBorder="1" applyAlignment="1" applyProtection="0">
      <alignment vertical="top"/>
    </xf>
    <xf numFmtId="49" fontId="14" borderId="29" applyNumberFormat="1" applyFont="1" applyFill="0" applyBorder="1" applyAlignment="1" applyProtection="0">
      <alignment vertical="top" wrapText="1"/>
    </xf>
    <xf numFmtId="49" fontId="14" borderId="53" applyNumberFormat="1" applyFont="1" applyFill="0" applyBorder="1" applyAlignment="1" applyProtection="0">
      <alignment vertical="top"/>
    </xf>
    <xf numFmtId="0" fontId="14" borderId="53" applyNumberFormat="0" applyFont="1" applyFill="0" applyBorder="1" applyAlignment="1" applyProtection="0">
      <alignment vertical="top"/>
    </xf>
    <xf numFmtId="49" fontId="14" borderId="53" applyNumberFormat="1" applyFont="1" applyFill="0" applyBorder="1" applyAlignment="1" applyProtection="0">
      <alignment vertical="top" wrapText="1"/>
    </xf>
    <xf numFmtId="0" fontId="2" fillId="3" borderId="74" applyNumberFormat="0" applyFont="1" applyFill="1" applyBorder="1" applyAlignment="1" applyProtection="0">
      <alignment vertical="top"/>
    </xf>
    <xf numFmtId="49" fontId="2" fillId="3" borderId="64" applyNumberFormat="1" applyFont="1" applyFill="1" applyBorder="1" applyAlignment="1" applyProtection="0">
      <alignment vertical="top"/>
    </xf>
    <xf numFmtId="49" fontId="0" borderId="64" applyNumberFormat="1" applyFont="1" applyFill="0" applyBorder="1" applyAlignment="1" applyProtection="0">
      <alignment vertical="top"/>
    </xf>
    <xf numFmtId="49" fontId="2" borderId="64" applyNumberFormat="1" applyFont="1" applyFill="0" applyBorder="1" applyAlignment="1" applyProtection="0">
      <alignment vertical="top"/>
    </xf>
    <xf numFmtId="0" fontId="0" borderId="64" applyNumberFormat="0" applyFont="1" applyFill="0" applyBorder="1" applyAlignment="1" applyProtection="0">
      <alignment vertical="top"/>
    </xf>
    <xf numFmtId="49" fontId="0" borderId="75" applyNumberFormat="1" applyFont="1" applyFill="0" applyBorder="1" applyAlignment="1" applyProtection="0">
      <alignment vertical="top"/>
    </xf>
    <xf numFmtId="49" fontId="14" borderId="64" applyNumberFormat="1" applyFont="1" applyFill="0" applyBorder="1" applyAlignment="1" applyProtection="0">
      <alignment vertical="top"/>
    </xf>
    <xf numFmtId="0" fontId="14" borderId="75" applyNumberFormat="0" applyFont="1" applyFill="0" applyBorder="1" applyAlignment="1" applyProtection="0">
      <alignment vertical="top"/>
    </xf>
    <xf numFmtId="0" fontId="14" borderId="64" applyNumberFormat="0" applyFont="1" applyFill="0" applyBorder="1" applyAlignment="1" applyProtection="0">
      <alignment vertical="top"/>
    </xf>
    <xf numFmtId="0" fontId="0" borderId="64" applyNumberFormat="1" applyFont="1" applyFill="0" applyBorder="1" applyAlignment="1" applyProtection="0">
      <alignment vertical="top"/>
    </xf>
    <xf numFmtId="49" fontId="14" borderId="64" applyNumberFormat="1" applyFont="1" applyFill="0" applyBorder="1" applyAlignment="1" applyProtection="0">
      <alignment vertical="top" wrapText="1"/>
    </xf>
    <xf numFmtId="0" fontId="0" borderId="76" applyNumberFormat="0" applyFont="1" applyFill="0" applyBorder="1" applyAlignment="1" applyProtection="0">
      <alignment vertical="top" wrapText="1"/>
    </xf>
    <xf numFmtId="0" fontId="14" borderId="56" applyNumberFormat="0" applyFont="1" applyFill="0" applyBorder="1" applyAlignment="1" applyProtection="0">
      <alignment vertical="top"/>
    </xf>
    <xf numFmtId="49" fontId="14" borderId="56" applyNumberFormat="1" applyFont="1" applyFill="0" applyBorder="1" applyAlignment="1" applyProtection="0">
      <alignment vertical="top" wrapText="1"/>
    </xf>
    <xf numFmtId="49" fontId="14" borderId="32" applyNumberFormat="1" applyFont="1" applyFill="0" applyBorder="1" applyAlignment="1" applyProtection="0">
      <alignment vertical="top" wrapText="1" readingOrder="1"/>
    </xf>
    <xf numFmtId="0" fontId="14" borderId="71" applyNumberFormat="0" applyFont="1" applyFill="0" applyBorder="1" applyAlignment="1" applyProtection="0">
      <alignment vertical="top"/>
    </xf>
    <xf numFmtId="49" fontId="14" borderId="71" applyNumberFormat="1" applyFont="1" applyFill="0" applyBorder="1" applyAlignment="1" applyProtection="0">
      <alignment vertical="top" wrapText="1"/>
    </xf>
    <xf numFmtId="49" fontId="14" borderId="71" applyNumberFormat="1" applyFont="1" applyFill="0" applyBorder="1" applyAlignment="1" applyProtection="0">
      <alignment vertical="top" wrapText="1" readingOrder="1"/>
    </xf>
    <xf numFmtId="49" fontId="14" borderId="71" applyNumberFormat="1" applyFont="1" applyFill="0" applyBorder="1" applyAlignment="1" applyProtection="0">
      <alignment vertical="top" readingOrder="1"/>
    </xf>
    <xf numFmtId="0" fontId="14" borderId="71" applyNumberFormat="0" applyFont="1" applyFill="0" applyBorder="1" applyAlignment="1" applyProtection="0">
      <alignment vertical="top" readingOrder="1"/>
    </xf>
    <xf numFmtId="49" fontId="14" borderId="66" applyNumberFormat="1" applyFont="1" applyFill="0" applyBorder="1" applyAlignment="1" applyProtection="0">
      <alignment vertical="top"/>
    </xf>
    <xf numFmtId="49" fontId="14" borderId="66" applyNumberFormat="1" applyFont="1" applyFill="0" applyBorder="1" applyAlignment="1" applyProtection="0">
      <alignment vertical="top" readingOrder="1"/>
    </xf>
    <xf numFmtId="0" fontId="14" borderId="66" applyNumberFormat="0" applyFont="1" applyFill="0" applyBorder="1" applyAlignment="1" applyProtection="0">
      <alignment vertical="top" readingOrder="1"/>
    </xf>
    <xf numFmtId="49" fontId="14" borderId="66" applyNumberFormat="1" applyFont="1" applyFill="0" applyBorder="1" applyAlignment="1" applyProtection="0">
      <alignment vertical="top" wrapText="1" readingOrder="1"/>
    </xf>
    <xf numFmtId="0" fontId="2" fillId="3" borderId="20" applyNumberFormat="0" applyFont="1" applyFill="1" applyBorder="1" applyAlignment="1" applyProtection="0">
      <alignment vertical="top"/>
    </xf>
    <xf numFmtId="49" fontId="13" borderId="21" applyNumberFormat="1" applyFont="1" applyFill="0" applyBorder="1" applyAlignment="1" applyProtection="0">
      <alignment vertical="top"/>
    </xf>
    <xf numFmtId="49" fontId="14" borderId="21" applyNumberFormat="1" applyFont="1" applyFill="0" applyBorder="1" applyAlignment="1" applyProtection="0">
      <alignment vertical="top"/>
    </xf>
    <xf numFmtId="0" fontId="14" borderId="21" applyNumberFormat="0" applyFont="1" applyFill="0" applyBorder="1" applyAlignment="1" applyProtection="0">
      <alignment vertical="top"/>
    </xf>
    <xf numFmtId="49" fontId="14" borderId="21" applyNumberFormat="1" applyFont="1" applyFill="0" applyBorder="1" applyAlignment="1" applyProtection="0">
      <alignment vertical="top" wrapText="1"/>
    </xf>
    <xf numFmtId="49" fontId="14" borderId="21" applyNumberFormat="1" applyFont="1" applyFill="0" applyBorder="1" applyAlignment="1" applyProtection="0">
      <alignment vertical="top" wrapText="1" readingOrder="1"/>
    </xf>
    <xf numFmtId="49" fontId="14" borderId="59" applyNumberFormat="1" applyFont="1" applyFill="0" applyBorder="1" applyAlignment="1" applyProtection="0">
      <alignment horizontal="left" vertical="top" wrapText="1" readingOrder="1"/>
    </xf>
    <xf numFmtId="49" fontId="0" borderId="77" applyNumberFormat="1" applyFont="1" applyFill="0" applyBorder="1" applyAlignment="1" applyProtection="0">
      <alignment vertical="top"/>
    </xf>
    <xf numFmtId="0" fontId="14" borderId="62" applyNumberFormat="0" applyFont="1" applyFill="0" applyBorder="1" applyAlignment="1" applyProtection="0">
      <alignment vertical="top"/>
    </xf>
    <xf numFmtId="49" fontId="14" borderId="77" applyNumberFormat="1" applyFont="1" applyFill="0" applyBorder="1" applyAlignment="1" applyProtection="0">
      <alignment vertical="top" wrapText="1"/>
    </xf>
    <xf numFmtId="49" fontId="14" borderId="62" applyNumberFormat="1" applyFont="1" applyFill="0" applyBorder="1" applyAlignment="1" applyProtection="0">
      <alignment vertical="top" wrapText="1" readingOrder="1"/>
    </xf>
    <xf numFmtId="0" fontId="14" borderId="56" applyNumberFormat="0" applyFont="1" applyFill="0" applyBorder="1" applyAlignment="1" applyProtection="0">
      <alignment vertical="top" wrapText="1" readingOrder="1"/>
    </xf>
    <xf numFmtId="0" fontId="14" borderId="10" applyNumberFormat="0" applyFont="1" applyFill="0" applyBorder="1" applyAlignment="1" applyProtection="0">
      <alignment vertical="top" wrapText="1" readingOrder="1"/>
    </xf>
    <xf numFmtId="0" fontId="14" borderId="53" applyNumberFormat="0" applyFont="1" applyFill="0" applyBorder="1" applyAlignment="1" applyProtection="0">
      <alignment vertical="top" wrapText="1" readingOrder="1"/>
    </xf>
    <xf numFmtId="49" fontId="2" fillId="3" borderId="78" applyNumberFormat="1" applyFont="1" applyFill="1" applyBorder="1" applyAlignment="1" applyProtection="0">
      <alignment vertical="top"/>
    </xf>
    <xf numFmtId="49" fontId="2" fillId="3" borderId="75" applyNumberFormat="1" applyFont="1" applyFill="1" applyBorder="1" applyAlignment="1" applyProtection="0">
      <alignment vertical="top"/>
    </xf>
    <xf numFmtId="49" fontId="2" borderId="75" applyNumberFormat="1" applyFont="1" applyFill="0" applyBorder="1" applyAlignment="1" applyProtection="0">
      <alignment vertical="top"/>
    </xf>
    <xf numFmtId="0" fontId="0" borderId="75" applyNumberFormat="0" applyFont="1" applyFill="0" applyBorder="1" applyAlignment="1" applyProtection="0">
      <alignment vertical="top"/>
    </xf>
    <xf numFmtId="49" fontId="14" borderId="75" applyNumberFormat="1" applyFont="1" applyFill="0" applyBorder="1" applyAlignment="1" applyProtection="0">
      <alignment vertical="top"/>
    </xf>
    <xf numFmtId="0" fontId="0" borderId="75" applyNumberFormat="0" applyFont="1" applyFill="0" applyBorder="1" applyAlignment="1" applyProtection="0">
      <alignment vertical="top" wrapText="1"/>
    </xf>
    <xf numFmtId="0" fontId="0" borderId="75" applyNumberFormat="1" applyFont="1" applyFill="0" applyBorder="1" applyAlignment="1" applyProtection="0">
      <alignment vertical="top"/>
    </xf>
    <xf numFmtId="49" fontId="14" borderId="75" applyNumberFormat="1" applyFont="1" applyFill="0" applyBorder="1" applyAlignment="1" applyProtection="0">
      <alignment vertical="top" wrapText="1"/>
    </xf>
    <xf numFmtId="49" fontId="14" borderId="75" applyNumberFormat="1" applyFont="1" applyFill="0" applyBorder="1" applyAlignment="1" applyProtection="0">
      <alignment vertical="top" wrapText="1" readingOrder="1"/>
    </xf>
    <xf numFmtId="49" fontId="0" borderId="75" applyNumberFormat="1" applyFont="1" applyFill="0" applyBorder="1" applyAlignment="1" applyProtection="0">
      <alignment vertical="top" wrapText="1"/>
    </xf>
    <xf numFmtId="0" fontId="0" borderId="79" applyNumberFormat="0" applyFont="1" applyFill="0" applyBorder="1" applyAlignment="1" applyProtection="0">
      <alignment vertical="top" wrapText="1"/>
    </xf>
    <xf numFmtId="49" fontId="14" borderId="62" applyNumberFormat="1" applyFont="1" applyFill="0" applyBorder="1" applyAlignment="1" applyProtection="0">
      <alignment vertical="top" wrapText="1"/>
    </xf>
    <xf numFmtId="0" fontId="14" borderId="62" applyNumberFormat="0" applyFont="1" applyFill="0" applyBorder="1" applyAlignment="1" applyProtection="0">
      <alignment vertical="top" wrapText="1" readingOrder="1"/>
    </xf>
    <xf numFmtId="49" fontId="2" fillId="3" borderId="74" applyNumberFormat="1" applyFont="1" applyFill="1" applyBorder="1" applyAlignment="1" applyProtection="0">
      <alignment vertical="top"/>
    </xf>
    <xf numFmtId="49" fontId="14" borderId="64" applyNumberFormat="1" applyFont="1" applyFill="0" applyBorder="1" applyAlignment="1" applyProtection="0">
      <alignment vertical="top" wrapText="1" readingOrder="1"/>
    </xf>
    <xf numFmtId="49" fontId="0" borderId="64" applyNumberFormat="1" applyFont="1" applyFill="0" applyBorder="1" applyAlignment="1" applyProtection="0">
      <alignment vertical="top" wrapText="1"/>
    </xf>
    <xf numFmtId="0" fontId="14" borderId="50" applyNumberFormat="0" applyFont="1" applyFill="0" applyBorder="1" applyAlignment="1" applyProtection="0">
      <alignment vertical="top" wrapText="1" readingOrder="1"/>
    </xf>
    <xf numFmtId="0" fontId="14" borderId="71" applyNumberFormat="0" applyFont="1" applyFill="0" applyBorder="1" applyAlignment="1" applyProtection="0">
      <alignment vertical="top" wrapText="1" readingOrder="1"/>
    </xf>
    <xf numFmtId="49" fontId="2" fillId="3" borderId="65" applyNumberFormat="1" applyFont="1" applyFill="1" applyBorder="1" applyAlignment="1" applyProtection="0">
      <alignment vertical="top"/>
    </xf>
    <xf numFmtId="0" fontId="14" borderId="66" applyNumberFormat="0" applyFont="1" applyFill="0" applyBorder="1" applyAlignment="1" applyProtection="0">
      <alignment vertical="top"/>
    </xf>
    <xf numFmtId="49" fontId="14" borderId="80" applyNumberFormat="1" applyFont="1" applyFill="0" applyBorder="1" applyAlignment="1" applyProtection="0">
      <alignment vertical="top" wrapText="1"/>
    </xf>
    <xf numFmtId="0" fontId="14" borderId="21" applyNumberFormat="0" applyFont="1" applyFill="0" applyBorder="1" applyAlignment="1" applyProtection="0">
      <alignment vertical="top" wrapText="1" readingOrder="1"/>
    </xf>
    <xf numFmtId="49" fontId="14" borderId="56" applyNumberFormat="1" applyFont="1" applyFill="0" applyBorder="1" applyAlignment="1" applyProtection="0">
      <alignment vertical="top" wrapText="1" readingOrder="1"/>
    </xf>
    <xf numFmtId="49" fontId="14" borderId="10" applyNumberFormat="1" applyFont="1" applyFill="0" applyBorder="1" applyAlignment="1" applyProtection="0">
      <alignment vertical="top" wrapText="1" readingOrder="1"/>
    </xf>
    <xf numFmtId="49" fontId="14" borderId="50" applyNumberFormat="1" applyFont="1" applyFill="0" applyBorder="1" applyAlignment="1" applyProtection="0">
      <alignment vertical="top" wrapText="1" readingOrder="1"/>
    </xf>
    <xf numFmtId="49" fontId="14" borderId="29" applyNumberFormat="1" applyFont="1" applyFill="0" applyBorder="1" applyAlignment="1" applyProtection="0">
      <alignment vertical="top" wrapText="1" readingOrder="1"/>
    </xf>
    <xf numFmtId="0" fontId="0" applyNumberFormat="1" applyFont="1" applyFill="0" applyBorder="0" applyAlignment="1" applyProtection="0">
      <alignment vertical="top"/>
    </xf>
    <xf numFmtId="49" fontId="2" fillId="2" borderId="20" applyNumberFormat="1" applyFont="1" applyFill="1" applyBorder="1" applyAlignment="1" applyProtection="0">
      <alignment vertical="top"/>
    </xf>
    <xf numFmtId="49" fontId="2" fillId="2" borderId="22" applyNumberFormat="1" applyFont="1" applyFill="1" applyBorder="1" applyAlignment="1" applyProtection="0">
      <alignment vertical="top" wrapText="1"/>
    </xf>
    <xf numFmtId="49" fontId="2" fillId="3" borderId="23" applyNumberFormat="1" applyFont="1" applyFill="1" applyBorder="1" applyAlignment="1" applyProtection="0">
      <alignment vertical="top"/>
    </xf>
    <xf numFmtId="0" fontId="2" borderId="24" applyNumberFormat="0" applyFont="1" applyFill="0" applyBorder="1" applyAlignment="1" applyProtection="0">
      <alignment vertical="top"/>
    </xf>
    <xf numFmtId="0" fontId="2" borderId="10" applyNumberFormat="0" applyFont="1" applyFill="0" applyBorder="1" applyAlignment="1" applyProtection="0">
      <alignment vertical="top"/>
    </xf>
    <xf numFmtId="0" fontId="2" borderId="29" applyNumberFormat="0" applyFont="1" applyFill="0" applyBorder="1" applyAlignment="1" applyProtection="0">
      <alignment vertical="top"/>
    </xf>
    <xf numFmtId="49" fontId="15" borderId="24" applyNumberFormat="1" applyFont="1" applyFill="0" applyBorder="1" applyAlignment="1" applyProtection="0">
      <alignment vertical="top"/>
    </xf>
    <xf numFmtId="49" fontId="15" borderId="10" applyNumberFormat="1" applyFont="1" applyFill="0" applyBorder="1" applyAlignment="1" applyProtection="0">
      <alignment vertical="top"/>
    </xf>
    <xf numFmtId="49" fontId="15" borderId="14" applyNumberFormat="1" applyFont="1" applyFill="0" applyBorder="1" applyAlignment="1" applyProtection="0">
      <alignment vertical="top"/>
    </xf>
    <xf numFmtId="49" fontId="15" borderId="6" applyNumberFormat="1" applyFont="1" applyFill="0" applyBorder="1" applyAlignment="1" applyProtection="0">
      <alignment vertical="top"/>
    </xf>
    <xf numFmtId="49" fontId="15" borderId="29" applyNumberFormat="1" applyFont="1" applyFill="0" applyBorder="1" applyAlignment="1" applyProtection="0">
      <alignment vertical="top"/>
    </xf>
    <xf numFmtId="0" fontId="16" borderId="10" applyNumberFormat="0" applyFont="1" applyFill="0" applyBorder="1" applyAlignment="1" applyProtection="0">
      <alignment vertical="top" wrapText="1" readingOrder="1"/>
    </xf>
    <xf numFmtId="49" fontId="2" fillId="3" borderId="52" applyNumberFormat="1" applyFont="1" applyFill="1" applyBorder="1" applyAlignment="1" applyProtection="0">
      <alignment vertical="top"/>
    </xf>
    <xf numFmtId="49" fontId="15" borderId="53" applyNumberFormat="1" applyFont="1" applyFill="0" applyBorder="1" applyAlignment="1" applyProtection="0">
      <alignment vertical="top"/>
    </xf>
    <xf numFmtId="49" fontId="2" fillId="3" borderId="81" applyNumberFormat="1" applyFont="1" applyFill="1" applyBorder="1" applyAlignment="1" applyProtection="0">
      <alignment vertical="top"/>
    </xf>
    <xf numFmtId="49" fontId="0" borderId="80" applyNumberFormat="1" applyFont="1" applyFill="0" applyBorder="1" applyAlignment="1" applyProtection="0">
      <alignment vertical="top"/>
    </xf>
    <xf numFmtId="49" fontId="2" borderId="80" applyNumberFormat="1" applyFont="1" applyFill="0" applyBorder="1" applyAlignment="1" applyProtection="0">
      <alignment vertical="top"/>
    </xf>
    <xf numFmtId="0" fontId="0" borderId="80" applyNumberFormat="0" applyFont="1" applyFill="0" applyBorder="1" applyAlignment="1" applyProtection="0">
      <alignment vertical="top"/>
    </xf>
    <xf numFmtId="49" fontId="15" borderId="80" applyNumberFormat="1" applyFont="1" applyFill="0" applyBorder="1" applyAlignment="1" applyProtection="0">
      <alignment vertical="top"/>
    </xf>
    <xf numFmtId="0" fontId="0" borderId="80" applyNumberFormat="1" applyFont="1" applyFill="0" applyBorder="1" applyAlignment="1" applyProtection="0">
      <alignment vertical="top"/>
    </xf>
    <xf numFmtId="49" fontId="0" borderId="80" applyNumberFormat="1" applyFont="1" applyFill="0" applyBorder="1" applyAlignment="1" applyProtection="0">
      <alignment vertical="top" wrapText="1"/>
    </xf>
    <xf numFmtId="0" fontId="0" borderId="80" applyNumberFormat="0" applyFont="1" applyFill="0" applyBorder="1" applyAlignment="1" applyProtection="0">
      <alignment vertical="top" wrapText="1"/>
    </xf>
    <xf numFmtId="0" fontId="0" borderId="82" applyNumberFormat="0" applyFont="1" applyFill="0" applyBorder="1" applyAlignment="1" applyProtection="0">
      <alignment vertical="top" wrapText="1"/>
    </xf>
    <xf numFmtId="0" fontId="14" borderId="24" applyNumberFormat="0" applyFont="1" applyFill="0" applyBorder="1" applyAlignment="1" applyProtection="0">
      <alignment horizontal="left" vertical="top" readingOrder="1"/>
    </xf>
    <xf numFmtId="0" fontId="0" borderId="24" applyNumberFormat="0" applyFont="1" applyFill="0" applyBorder="1" applyAlignment="1" applyProtection="0">
      <alignment horizontal="left" vertical="top" wrapText="1" readingOrder="1"/>
    </xf>
    <xf numFmtId="0" fontId="0" borderId="10" applyNumberFormat="0" applyFont="1" applyFill="0" applyBorder="1" applyAlignment="1" applyProtection="0">
      <alignment horizontal="left" vertical="top" wrapText="1" readingOrder="1"/>
    </xf>
    <xf numFmtId="49" fontId="15" borderId="50" applyNumberFormat="1" applyFont="1" applyFill="0" applyBorder="1" applyAlignment="1" applyProtection="0">
      <alignment vertical="top"/>
    </xf>
    <xf numFmtId="49" fontId="0" borderId="50" applyNumberFormat="1" applyFont="1" applyFill="0" applyBorder="1" applyAlignment="1" applyProtection="0">
      <alignment horizontal="left" vertical="top" wrapText="1" readingOrder="1"/>
    </xf>
    <xf numFmtId="49" fontId="15" borderId="41" applyNumberFormat="1" applyFont="1" applyFill="0" applyBorder="1" applyAlignment="1" applyProtection="0">
      <alignment vertical="top"/>
    </xf>
    <xf numFmtId="49" fontId="0" borderId="41" applyNumberFormat="1" applyFont="1" applyFill="0" applyBorder="1" applyAlignment="1" applyProtection="0">
      <alignment horizontal="left" vertical="top" wrapText="1" readingOrder="1"/>
    </xf>
    <xf numFmtId="49" fontId="15" borderId="71" applyNumberFormat="1" applyFont="1" applyFill="0" applyBorder="1" applyAlignment="1" applyProtection="0">
      <alignment vertical="top"/>
    </xf>
    <xf numFmtId="49" fontId="0" borderId="71" applyNumberFormat="1" applyFont="1" applyFill="0" applyBorder="1" applyAlignment="1" applyProtection="0">
      <alignment horizontal="left" vertical="top" wrapText="1" readingOrder="1"/>
    </xf>
    <xf numFmtId="49" fontId="15" borderId="66" applyNumberFormat="1" applyFont="1" applyFill="0" applyBorder="1" applyAlignment="1" applyProtection="0">
      <alignment vertical="top"/>
    </xf>
    <xf numFmtId="0" fontId="14" borderId="66" applyNumberFormat="0" applyFont="1" applyFill="0" applyBorder="1" applyAlignment="1" applyProtection="0">
      <alignment horizontal="left" vertical="top" readingOrder="1"/>
    </xf>
    <xf numFmtId="49" fontId="0" borderId="66" applyNumberFormat="1" applyFont="1" applyFill="0" applyBorder="1" applyAlignment="1" applyProtection="0">
      <alignment horizontal="left" vertical="top" wrapText="1" readingOrder="1"/>
    </xf>
    <xf numFmtId="49" fontId="0" borderId="24" applyNumberFormat="1" applyFont="1" applyFill="0" applyBorder="1" applyAlignment="1" applyProtection="0">
      <alignment horizontal="left" vertical="top" wrapText="1" readingOrder="1"/>
    </xf>
    <xf numFmtId="49" fontId="14" borderId="24" applyNumberFormat="1" applyFont="1" applyFill="0" applyBorder="1" applyAlignment="1" applyProtection="0">
      <alignment horizontal="left" vertical="top" readingOrder="1"/>
    </xf>
    <xf numFmtId="49" fontId="0" borderId="25" applyNumberFormat="1" applyFont="1" applyFill="0" applyBorder="1" applyAlignment="1" applyProtection="0">
      <alignment vertical="top" wrapText="1"/>
    </xf>
    <xf numFmtId="49" fontId="0" borderId="27" applyNumberFormat="1" applyFont="1" applyFill="0" applyBorder="1" applyAlignment="1" applyProtection="0">
      <alignment vertical="top" wrapText="1"/>
    </xf>
    <xf numFmtId="49" fontId="14" borderId="83" applyNumberFormat="1" applyFont="1" applyFill="0" applyBorder="1" applyAlignment="1" applyProtection="0">
      <alignment vertical="top" wrapText="1"/>
    </xf>
    <xf numFmtId="49" fontId="17" borderId="10" applyNumberFormat="1" applyFont="1" applyFill="0" applyBorder="1" applyAlignment="1" applyProtection="0">
      <alignment vertical="top" wrapText="1" readingOrder="1"/>
    </xf>
    <xf numFmtId="0" fontId="17" borderId="27" applyNumberFormat="0" applyFont="1" applyFill="0" applyBorder="1" applyAlignment="1" applyProtection="0">
      <alignment vertical="top" wrapText="1" readingOrder="1"/>
    </xf>
    <xf numFmtId="49" fontId="0" borderId="84" applyNumberFormat="1" applyFont="1" applyFill="0" applyBorder="1" applyAlignment="1" applyProtection="0">
      <alignment vertical="top"/>
    </xf>
    <xf numFmtId="49" fontId="0" borderId="85" applyNumberFormat="1" applyFont="1" applyFill="0" applyBorder="1" applyAlignment="1" applyProtection="0">
      <alignment vertical="top" wrapText="1" readingOrder="1"/>
    </xf>
    <xf numFmtId="0" fontId="14" borderId="86" applyNumberFormat="0" applyFont="1" applyFill="0" applyBorder="1" applyAlignment="1" applyProtection="0">
      <alignment vertical="top" wrapText="1" readingOrder="1"/>
    </xf>
    <xf numFmtId="0" fontId="0" borderId="87" applyNumberFormat="0" applyFont="1" applyFill="0" applyBorder="1" applyAlignment="1" applyProtection="0">
      <alignment vertical="top" wrapText="1"/>
    </xf>
    <xf numFmtId="0" fontId="17" borderId="10" applyNumberFormat="0" applyFont="1" applyFill="0" applyBorder="1" applyAlignment="1" applyProtection="0">
      <alignment vertical="top" wrapText="1" readingOrder="1"/>
    </xf>
    <xf numFmtId="49" fontId="14" borderId="85" applyNumberFormat="1" applyFont="1" applyFill="0" applyBorder="1" applyAlignment="1" applyProtection="0">
      <alignment horizontal="left" vertical="top" wrapText="1" readingOrder="1"/>
    </xf>
    <xf numFmtId="49" fontId="0" borderId="88" applyNumberFormat="1" applyFont="1" applyFill="0" applyBorder="1" applyAlignment="1" applyProtection="0">
      <alignment vertical="top"/>
    </xf>
    <xf numFmtId="49" fontId="14" borderId="89" applyNumberFormat="1" applyFont="1" applyFill="0" applyBorder="1" applyAlignment="1" applyProtection="0">
      <alignment horizontal="left" vertical="top" wrapText="1" readingOrder="1"/>
    </xf>
    <xf numFmtId="0" fontId="0" borderId="90" applyNumberFormat="0" applyFont="1" applyFill="0" applyBorder="1" applyAlignment="1" applyProtection="0">
      <alignment vertical="top" wrapText="1"/>
    </xf>
    <xf numFmtId="0" fontId="17" borderId="29" applyNumberFormat="0" applyFont="1" applyFill="0" applyBorder="1" applyAlignment="1" applyProtection="0">
      <alignment vertical="top" wrapText="1" readingOrder="1"/>
    </xf>
    <xf numFmtId="0" fontId="17" borderId="30" applyNumberFormat="0" applyFont="1" applyFill="0" applyBorder="1" applyAlignment="1" applyProtection="0">
      <alignment vertical="top" wrapText="1" readingOrder="1"/>
    </xf>
    <xf numFmtId="49" fontId="15" borderId="21" applyNumberFormat="1" applyFont="1" applyFill="0" applyBorder="1" applyAlignment="1" applyProtection="0">
      <alignment vertical="top"/>
    </xf>
    <xf numFmtId="0" fontId="14" borderId="21" applyNumberFormat="0" applyFont="1" applyFill="0" applyBorder="1" applyAlignment="1" applyProtection="0">
      <alignment horizontal="left" vertical="top" readingOrder="1"/>
    </xf>
    <xf numFmtId="49" fontId="0" borderId="21" applyNumberFormat="1" applyFont="1" applyFill="0" applyBorder="1" applyAlignment="1" applyProtection="0">
      <alignment horizontal="left" vertical="top" wrapText="1" readingOrder="1"/>
    </xf>
    <xf numFmtId="0" fontId="17" borderId="21" applyNumberFormat="0" applyFont="1" applyFill="0" applyBorder="1" applyAlignment="1" applyProtection="0">
      <alignment vertical="top" wrapText="1" readingOrder="1"/>
    </xf>
    <xf numFmtId="49" fontId="17" borderId="22" applyNumberFormat="1" applyFont="1" applyFill="0" applyBorder="1" applyAlignment="1" applyProtection="0">
      <alignment vertical="top" wrapText="1" readingOrder="1"/>
    </xf>
    <xf numFmtId="0" fontId="17" borderId="22" applyNumberFormat="0" applyFont="1" applyFill="0" applyBorder="1" applyAlignment="1" applyProtection="0">
      <alignment vertical="top" wrapText="1" readingOrder="1"/>
    </xf>
    <xf numFmtId="49" fontId="14" borderId="24" applyNumberFormat="1" applyFont="1" applyFill="0" applyBorder="1" applyAlignment="1" applyProtection="0">
      <alignment vertical="top" wrapText="1"/>
    </xf>
    <xf numFmtId="49" fontId="14" borderId="24" applyNumberFormat="1" applyFont="1" applyFill="0" applyBorder="1" applyAlignment="1" applyProtection="0">
      <alignment vertical="top" wrapText="1" readingOrder="1"/>
    </xf>
    <xf numFmtId="0" fontId="14" borderId="24" applyNumberFormat="0" applyFont="1" applyFill="0" applyBorder="1" applyAlignment="1" applyProtection="0">
      <alignment vertical="top" wrapText="1" readingOrder="1"/>
    </xf>
    <xf numFmtId="0" fontId="17" borderId="24" applyNumberFormat="0" applyFont="1" applyFill="0" applyBorder="1" applyAlignment="1" applyProtection="0">
      <alignment vertical="top" wrapText="1" readingOrder="1"/>
    </xf>
    <xf numFmtId="0" fontId="17" borderId="25" applyNumberFormat="0" applyFont="1" applyFill="0" applyBorder="1" applyAlignment="1" applyProtection="0">
      <alignment vertical="top" wrapText="1" readingOrder="1"/>
    </xf>
    <xf numFmtId="0" fontId="14" borderId="29" applyNumberFormat="0" applyFont="1" applyFill="0" applyBorder="1" applyAlignment="1" applyProtection="0">
      <alignment vertical="top" wrapText="1" readingOrder="1"/>
    </xf>
    <xf numFmtId="0" fontId="0" applyNumberFormat="1" applyFont="1" applyFill="0" applyBorder="0" applyAlignment="1" applyProtection="0">
      <alignment vertical="top"/>
    </xf>
    <xf numFmtId="49" fontId="0" borderId="22" applyNumberFormat="1" applyFont="1" applyFill="0" applyBorder="1" applyAlignment="1" applyProtection="0">
      <alignment vertical="top"/>
    </xf>
    <xf numFmtId="49" fontId="0" borderId="25" applyNumberFormat="1" applyFont="1" applyFill="0" applyBorder="1" applyAlignment="1" applyProtection="0">
      <alignment vertical="top"/>
    </xf>
    <xf numFmtId="49" fontId="0" borderId="27" applyNumberFormat="1" applyFont="1" applyFill="0" applyBorder="1" applyAlignment="1" applyProtection="0">
      <alignment vertical="top"/>
    </xf>
    <xf numFmtId="49" fontId="0" borderId="30" applyNumberFormat="1" applyFont="1" applyFill="0" applyBorder="1" applyAlignment="1" applyProtection="0">
      <alignment vertical="top"/>
    </xf>
    <xf numFmtId="49" fontId="0" borderId="51" applyNumberFormat="1" applyFont="1" applyFill="0" applyBorder="1" applyAlignment="1" applyProtection="0">
      <alignment vertical="top"/>
    </xf>
    <xf numFmtId="49" fontId="0" borderId="44" applyNumberFormat="1" applyFont="1" applyFill="0" applyBorder="1" applyAlignment="1" applyProtection="0">
      <alignment vertical="top"/>
    </xf>
    <xf numFmtId="49" fontId="0" borderId="54" applyNumberFormat="1" applyFont="1" applyFill="0" applyBorder="1" applyAlignment="1" applyProtection="0">
      <alignment vertical="top"/>
    </xf>
    <xf numFmtId="49" fontId="2" fillId="3" borderId="55" applyNumberFormat="1" applyFont="1" applyFill="1" applyBorder="1" applyAlignment="1" applyProtection="0">
      <alignment vertical="top"/>
    </xf>
    <xf numFmtId="49" fontId="0" borderId="57" applyNumberFormat="1" applyFont="1" applyFill="0" applyBorder="1" applyAlignment="1" applyProtection="0">
      <alignment vertical="top"/>
    </xf>
    <xf numFmtId="49" fontId="2" fillId="3" borderId="91" applyNumberFormat="1" applyFont="1" applyFill="1" applyBorder="1" applyAlignment="1" applyProtection="0">
      <alignment vertical="top"/>
    </xf>
    <xf numFmtId="49" fontId="2" fillId="3" borderId="92" applyNumberFormat="1" applyFont="1" applyFill="1" applyBorder="1" applyAlignment="1" applyProtection="0">
      <alignment vertical="top"/>
    </xf>
    <xf numFmtId="49" fontId="2" fillId="3" borderId="93" applyNumberFormat="1" applyFont="1" applyFill="1" applyBorder="1" applyAlignment="1" applyProtection="0">
      <alignment vertical="top"/>
    </xf>
    <xf numFmtId="0" fontId="0" borderId="92" applyNumberFormat="0" applyFont="1" applyFill="0" applyBorder="1" applyAlignment="1" applyProtection="0">
      <alignment vertical="top"/>
    </xf>
    <xf numFmtId="49" fontId="0" borderId="94" applyNumberFormat="1" applyFont="1" applyFill="0" applyBorder="1" applyAlignment="1" applyProtection="0">
      <alignment vertical="top"/>
    </xf>
    <xf numFmtId="49" fontId="2" fillId="3" borderId="95" applyNumberFormat="1" applyFont="1" applyFill="1" applyBorder="1" applyAlignment="1" applyProtection="0">
      <alignment vertical="top"/>
    </xf>
    <xf numFmtId="49" fontId="2" fillId="3" borderId="96" applyNumberFormat="1" applyFont="1" applyFill="1" applyBorder="1" applyAlignment="1" applyProtection="0">
      <alignment vertical="top"/>
    </xf>
    <xf numFmtId="0" fontId="0" borderId="96" applyNumberFormat="0" applyFont="1" applyFill="0" applyBorder="1" applyAlignment="1" applyProtection="0">
      <alignment vertical="top"/>
    </xf>
    <xf numFmtId="49" fontId="0" borderId="97" applyNumberFormat="1" applyFont="1" applyFill="0" applyBorder="1" applyAlignment="1" applyProtection="0">
      <alignment vertical="top"/>
    </xf>
    <xf numFmtId="49" fontId="2" fillId="3" borderId="98" applyNumberFormat="1" applyFont="1" applyFill="1" applyBorder="1" applyAlignment="1" applyProtection="0">
      <alignment vertical="top"/>
    </xf>
    <xf numFmtId="49" fontId="2" fillId="3" borderId="99" applyNumberFormat="1" applyFont="1" applyFill="1" applyBorder="1" applyAlignment="1" applyProtection="0">
      <alignment vertical="top"/>
    </xf>
    <xf numFmtId="0" fontId="0" borderId="99" applyNumberFormat="0" applyFont="1" applyFill="0" applyBorder="1" applyAlignment="1" applyProtection="0">
      <alignment vertical="top"/>
    </xf>
    <xf numFmtId="0" fontId="0" borderId="99" applyNumberFormat="1" applyFont="1" applyFill="0" applyBorder="1" applyAlignment="1" applyProtection="0">
      <alignment vertical="top"/>
    </xf>
    <xf numFmtId="49" fontId="0" borderId="100" applyNumberFormat="1" applyFont="1" applyFill="0" applyBorder="1" applyAlignment="1" applyProtection="0">
      <alignment vertical="top"/>
    </xf>
    <xf numFmtId="49" fontId="2" fillId="3" borderId="101" applyNumberFormat="1" applyFont="1" applyFill="1" applyBorder="1" applyAlignment="1" applyProtection="0">
      <alignment vertical="top"/>
    </xf>
    <xf numFmtId="49" fontId="2" fillId="3" borderId="102" applyNumberFormat="1" applyFont="1" applyFill="1" applyBorder="1" applyAlignment="1" applyProtection="0">
      <alignment vertical="top"/>
    </xf>
    <xf numFmtId="0" fontId="0" borderId="102" applyNumberFormat="0" applyFont="1" applyFill="0" applyBorder="1" applyAlignment="1" applyProtection="0">
      <alignment vertical="top"/>
    </xf>
    <xf numFmtId="0" fontId="0" borderId="102" applyNumberFormat="1" applyFont="1" applyFill="0" applyBorder="1" applyAlignment="1" applyProtection="0">
      <alignment vertical="top"/>
    </xf>
    <xf numFmtId="49" fontId="0" borderId="103" applyNumberFormat="1" applyFont="1" applyFill="0" applyBorder="1" applyAlignment="1" applyProtection="0">
      <alignment vertical="top"/>
    </xf>
    <xf numFmtId="49" fontId="0" borderId="76" applyNumberFormat="1" applyFont="1" applyFill="0" applyBorder="1" applyAlignment="1" applyProtection="0">
      <alignment vertical="top"/>
    </xf>
    <xf numFmtId="49" fontId="2" fillId="3" borderId="104" applyNumberFormat="1" applyFont="1" applyFill="1" applyBorder="1" applyAlignment="1" applyProtection="0">
      <alignment vertical="top"/>
    </xf>
    <xf numFmtId="49" fontId="2" fillId="3" borderId="105" applyNumberFormat="1" applyFont="1" applyFill="1" applyBorder="1" applyAlignment="1" applyProtection="0">
      <alignment vertical="top"/>
    </xf>
    <xf numFmtId="0" fontId="0" borderId="105" applyNumberFormat="0" applyFont="1" applyFill="0" applyBorder="1" applyAlignment="1" applyProtection="0">
      <alignment vertical="top"/>
    </xf>
    <xf numFmtId="0" fontId="0" borderId="105" applyNumberFormat="1" applyFont="1" applyFill="0" applyBorder="1" applyAlignment="1" applyProtection="0">
      <alignment vertical="top"/>
    </xf>
    <xf numFmtId="49" fontId="0" borderId="106" applyNumberFormat="1" applyFont="1" applyFill="0" applyBorder="1" applyAlignment="1" applyProtection="0">
      <alignment vertical="top"/>
    </xf>
    <xf numFmtId="49" fontId="2" fillId="3" borderId="80" applyNumberFormat="1" applyFont="1" applyFill="1" applyBorder="1" applyAlignment="1" applyProtection="0">
      <alignment vertical="top"/>
    </xf>
    <xf numFmtId="49" fontId="0" borderId="82" applyNumberFormat="1" applyFont="1" applyFill="0" applyBorder="1" applyAlignment="1" applyProtection="0">
      <alignment vertical="top"/>
    </xf>
    <xf numFmtId="49" fontId="0" borderId="33" applyNumberFormat="1" applyFont="1" applyFill="0" applyBorder="1" applyAlignment="1" applyProtection="0">
      <alignment vertical="top"/>
    </xf>
    <xf numFmtId="49" fontId="0" borderId="46" applyNumberFormat="1" applyFont="1" applyFill="0" applyBorder="1" applyAlignment="1" applyProtection="0">
      <alignment vertical="top"/>
    </xf>
    <xf numFmtId="49" fontId="0" borderId="48" applyNumberFormat="1" applyFont="1" applyFill="0" applyBorder="1" applyAlignment="1" applyProtection="0">
      <alignment vertical="top"/>
    </xf>
    <xf numFmtId="49" fontId="2" fillId="3" borderId="107" applyNumberFormat="1" applyFont="1" applyFill="1" applyBorder="1" applyAlignment="1" applyProtection="0">
      <alignment vertical="top"/>
    </xf>
    <xf numFmtId="0" fontId="0" borderId="108" applyNumberFormat="0" applyFont="1" applyFill="0" applyBorder="1" applyAlignment="1" applyProtection="0">
      <alignment vertical="top"/>
    </xf>
    <xf numFmtId="49" fontId="2" fillId="3" borderId="109" applyNumberFormat="1" applyFont="1" applyFill="1" applyBorder="1" applyAlignment="1" applyProtection="0">
      <alignment vertical="top"/>
    </xf>
    <xf numFmtId="0" fontId="0" borderId="9" applyNumberFormat="0" applyFont="1" applyFill="0" applyBorder="1" applyAlignment="1" applyProtection="0">
      <alignment vertical="top"/>
    </xf>
    <xf numFmtId="49" fontId="2" fillId="3" borderId="110" applyNumberFormat="1" applyFont="1" applyFill="1" applyBorder="1" applyAlignment="1" applyProtection="0">
      <alignment vertical="top"/>
    </xf>
    <xf numFmtId="0" fontId="0" borderId="111" applyNumberFormat="0" applyFont="1" applyFill="0" applyBorder="1" applyAlignment="1" applyProtection="0">
      <alignment vertical="top"/>
    </xf>
    <xf numFmtId="49" fontId="2" fillId="3" borderId="112" applyNumberFormat="1" applyFont="1" applyFill="1" applyBorder="1" applyAlignment="1" applyProtection="0">
      <alignment vertical="top"/>
    </xf>
    <xf numFmtId="0" fontId="0" borderId="113" applyNumberFormat="0" applyFont="1" applyFill="0" applyBorder="1" applyAlignment="1" applyProtection="0">
      <alignment vertical="top"/>
    </xf>
    <xf numFmtId="49" fontId="2" fillId="3" borderId="114" applyNumberFormat="1" applyFont="1" applyFill="1" applyBorder="1" applyAlignment="1" applyProtection="0">
      <alignment vertical="top"/>
    </xf>
    <xf numFmtId="0" fontId="0" borderId="115" applyNumberFormat="0" applyFont="1" applyFill="0" applyBorder="1" applyAlignment="1" applyProtection="0">
      <alignment vertical="top"/>
    </xf>
    <xf numFmtId="49" fontId="2" fillId="3" borderId="116" applyNumberFormat="1" applyFont="1" applyFill="1" applyBorder="1" applyAlignment="1" applyProtection="0">
      <alignment vertical="top"/>
    </xf>
    <xf numFmtId="0" fontId="0" borderId="117" applyNumberFormat="0" applyFont="1" applyFill="0" applyBorder="1" applyAlignment="1" applyProtection="0">
      <alignment vertical="top"/>
    </xf>
    <xf numFmtId="49" fontId="2" fillId="3" borderId="118" applyNumberFormat="1" applyFont="1" applyFill="1" applyBorder="1" applyAlignment="1" applyProtection="0">
      <alignment vertical="top"/>
    </xf>
    <xf numFmtId="0" fontId="0" borderId="119" applyNumberFormat="0" applyFont="1" applyFill="0" applyBorder="1" applyAlignment="1" applyProtection="0">
      <alignment vertical="top"/>
    </xf>
    <xf numFmtId="0" fontId="0" applyNumberFormat="1" applyFont="1" applyFill="0" applyBorder="0" applyAlignment="1" applyProtection="0">
      <alignment vertical="top"/>
    </xf>
    <xf numFmtId="0" fontId="2" fillId="2" borderId="1" applyNumberFormat="0" applyFont="1" applyFill="1" applyBorder="1" applyAlignment="1" applyProtection="0">
      <alignment vertical="top"/>
    </xf>
    <xf numFmtId="0" fontId="2" fillId="3" borderId="4" applyNumberFormat="1" applyFont="1" applyFill="1" applyBorder="1" applyAlignment="1" applyProtection="0">
      <alignment vertical="top"/>
    </xf>
    <xf numFmtId="49" fontId="0" fillId="5" borderId="120" applyNumberFormat="1" applyFont="1" applyFill="1" applyBorder="1" applyAlignment="1" applyProtection="0">
      <alignment vertical="top"/>
    </xf>
    <xf numFmtId="0" fontId="2" fillId="3" borderId="8" applyNumberFormat="1" applyFont="1" applyFill="1" applyBorder="1" applyAlignment="1" applyProtection="0">
      <alignment vertical="top"/>
    </xf>
    <xf numFmtId="49" fontId="0" fillId="5" borderId="121" applyNumberFormat="1" applyFont="1" applyFill="1" applyBorder="1" applyAlignment="1" applyProtection="0">
      <alignment vertical="top"/>
    </xf>
    <xf numFmtId="0" fontId="2" fillId="3" borderId="13" applyNumberFormat="1" applyFont="1" applyFill="1" applyBorder="1" applyAlignment="1" applyProtection="0">
      <alignment vertical="top"/>
    </xf>
    <xf numFmtId="49" fontId="0" fillId="5" borderId="15" applyNumberFormat="1" applyFont="1" applyFill="1" applyBorder="1" applyAlignment="1" applyProtection="0">
      <alignment vertical="top"/>
    </xf>
    <xf numFmtId="0" fontId="2" fillId="3" borderId="12" applyNumberFormat="1" applyFont="1" applyFill="1" applyBorder="1" applyAlignment="1" applyProtection="0">
      <alignment vertical="top"/>
    </xf>
    <xf numFmtId="49" fontId="0" fillId="5" borderId="11" applyNumberFormat="1" applyFont="1" applyFill="1" applyBorder="1" applyAlignment="1" applyProtection="0">
      <alignment vertical="top"/>
    </xf>
    <xf numFmtId="0" fontId="2" fillId="3" borderId="122" applyNumberFormat="1" applyFont="1" applyFill="1" applyBorder="1" applyAlignment="1" applyProtection="0">
      <alignment vertical="top"/>
    </xf>
    <xf numFmtId="0" fontId="2" fillId="3" borderId="123" applyNumberFormat="1" applyFont="1" applyFill="1" applyBorder="1" applyAlignment="1" applyProtection="0">
      <alignment vertical="top"/>
    </xf>
    <xf numFmtId="49" fontId="0" fillId="5" borderId="124" applyNumberFormat="1" applyFont="1" applyFill="1" applyBorder="1" applyAlignment="1" applyProtection="0">
      <alignment vertical="top"/>
    </xf>
    <xf numFmtId="0" fontId="2" fillId="3" borderId="125" applyNumberFormat="1" applyFont="1" applyFill="1" applyBorder="1" applyAlignment="1" applyProtection="0">
      <alignment vertical="top"/>
    </xf>
    <xf numFmtId="49" fontId="0" fillId="5" borderId="7" applyNumberFormat="1" applyFont="1" applyFill="1" applyBorder="1" applyAlignment="1" applyProtection="0">
      <alignment vertical="top"/>
    </xf>
    <xf numFmtId="0" fontId="2" fillId="3" borderId="126" applyNumberFormat="1" applyFont="1" applyFill="1" applyBorder="1" applyAlignment="1" applyProtection="0">
      <alignment vertical="top"/>
    </xf>
    <xf numFmtId="49" fontId="0" fillId="5" borderId="127" applyNumberFormat="1" applyFont="1" applyFill="1" applyBorder="1" applyAlignment="1" applyProtection="0">
      <alignment vertical="top"/>
    </xf>
    <xf numFmtId="0" fontId="2" fillId="3" borderId="128" applyNumberFormat="1" applyFont="1" applyFill="1" applyBorder="1" applyAlignment="1" applyProtection="0">
      <alignment vertical="top"/>
    </xf>
    <xf numFmtId="49" fontId="0" fillId="5" borderId="129" applyNumberFormat="1" applyFont="1" applyFill="1" applyBorder="1" applyAlignment="1" applyProtection="0">
      <alignment vertical="top"/>
    </xf>
    <xf numFmtId="0" fontId="2" fillId="3" borderId="130" applyNumberFormat="1" applyFont="1" applyFill="1" applyBorder="1" applyAlignment="1" applyProtection="0">
      <alignment vertical="top"/>
    </xf>
    <xf numFmtId="49" fontId="0" fillId="5" borderId="131" applyNumberFormat="1" applyFont="1" applyFill="1" applyBorder="1" applyAlignment="1" applyProtection="0">
      <alignment vertical="top"/>
    </xf>
    <xf numFmtId="0" fontId="2" fillId="3" borderId="132" applyNumberFormat="1" applyFont="1" applyFill="1" applyBorder="1" applyAlignment="1" applyProtection="0">
      <alignment vertical="top"/>
    </xf>
    <xf numFmtId="49" fontId="0" fillId="5" borderId="133" applyNumberFormat="1" applyFont="1" applyFill="1" applyBorder="1" applyAlignment="1" applyProtection="0">
      <alignment vertical="top"/>
    </xf>
    <xf numFmtId="0" fontId="2" fillId="3" borderId="16" applyNumberFormat="1" applyFont="1" applyFill="1" applyBorder="1" applyAlignment="1" applyProtection="0">
      <alignment vertical="top"/>
    </xf>
    <xf numFmtId="0" fontId="0" applyNumberFormat="1" applyFont="1" applyFill="0" applyBorder="0" applyAlignment="1" applyProtection="0">
      <alignment vertical="top"/>
    </xf>
    <xf numFmtId="49" fontId="2" fillId="2" borderId="1" applyNumberFormat="1" applyFont="1" applyFill="1" applyBorder="1" applyAlignment="1" applyProtection="0">
      <alignment vertical="top"/>
    </xf>
    <xf numFmtId="49" fontId="2" fillId="2" borderId="2" applyNumberFormat="1" applyFont="1" applyFill="1" applyBorder="1" applyAlignment="1" applyProtection="0">
      <alignment vertical="top"/>
    </xf>
    <xf numFmtId="49" fontId="2" fillId="4" borderId="7" applyNumberFormat="1" applyFont="1" applyFill="1" applyBorder="1" applyAlignment="1" applyProtection="0">
      <alignment vertical="top"/>
    </xf>
    <xf numFmtId="0" fontId="0" fillId="6" borderId="125" applyNumberFormat="0" applyFont="1" applyFill="1" applyBorder="1" applyAlignment="1" applyProtection="0">
      <alignment vertical="top"/>
    </xf>
    <xf numFmtId="0" fontId="0" fillId="6" borderId="6" applyNumberFormat="0" applyFont="1" applyFill="1" applyBorder="1" applyAlignment="1" applyProtection="0">
      <alignment vertical="top"/>
    </xf>
    <xf numFmtId="0" fontId="0" fillId="6" borderId="7" applyNumberFormat="0" applyFont="1" applyFill="1" applyBorder="1" applyAlignment="1" applyProtection="0">
      <alignment vertical="top"/>
    </xf>
    <xf numFmtId="49" fontId="2" fillId="7" borderId="11" applyNumberFormat="1" applyFont="1" applyFill="1" applyBorder="1" applyAlignment="1" applyProtection="0">
      <alignment vertical="top"/>
    </xf>
    <xf numFmtId="0" fontId="0" fillId="8" borderId="12" applyNumberFormat="0" applyFont="1" applyFill="1" applyBorder="1" applyAlignment="1" applyProtection="0">
      <alignment vertical="top"/>
    </xf>
    <xf numFmtId="0" fontId="0" fillId="8" borderId="10" applyNumberFormat="0" applyFont="1" applyFill="1" applyBorder="1" applyAlignment="1" applyProtection="0">
      <alignment vertical="top"/>
    </xf>
    <xf numFmtId="0" fontId="0" fillId="8" borderId="11" applyNumberFormat="0" applyFont="1" applyFill="1" applyBorder="1" applyAlignment="1" applyProtection="0">
      <alignment vertical="top"/>
    </xf>
    <xf numFmtId="49" fontId="2" fillId="4" borderId="11" applyNumberFormat="1" applyFont="1" applyFill="1" applyBorder="1" applyAlignment="1" applyProtection="0">
      <alignment vertical="top"/>
    </xf>
    <xf numFmtId="0" fontId="0" fillId="6" borderId="12" applyNumberFormat="0" applyFont="1" applyFill="1" applyBorder="1" applyAlignment="1" applyProtection="0">
      <alignment vertical="top"/>
    </xf>
    <xf numFmtId="0" fontId="0" fillId="6" borderId="10" applyNumberFormat="0" applyFont="1" applyFill="1" applyBorder="1" applyAlignment="1" applyProtection="0">
      <alignment vertical="top"/>
    </xf>
    <xf numFmtId="0" fontId="0" fillId="6" borderId="11" applyNumberFormat="0" applyFont="1" applyFill="1" applyBorder="1" applyAlignment="1" applyProtection="0">
      <alignment vertical="top"/>
    </xf>
    <xf numFmtId="49" fontId="2" fillId="4" borderId="15" applyNumberFormat="1" applyFont="1" applyFill="1" applyBorder="1" applyAlignment="1" applyProtection="0">
      <alignment vertical="top"/>
    </xf>
    <xf numFmtId="0" fontId="0" fillId="6" borderId="13" applyNumberFormat="0" applyFont="1" applyFill="1" applyBorder="1" applyAlignment="1" applyProtection="0">
      <alignment vertical="top"/>
    </xf>
    <xf numFmtId="0" fontId="0" fillId="6" borderId="14" applyNumberFormat="0" applyFont="1" applyFill="1" applyBorder="1" applyAlignment="1" applyProtection="0">
      <alignment vertical="top"/>
    </xf>
    <xf numFmtId="0" fontId="0" fillId="6" borderId="15" applyNumberFormat="0" applyFont="1" applyFill="1" applyBorder="1" applyAlignment="1" applyProtection="0">
      <alignment vertical="top"/>
    </xf>
    <xf numFmtId="49" fontId="2" fillId="7" borderId="7" applyNumberFormat="1" applyFont="1" applyFill="1" applyBorder="1" applyAlignment="1" applyProtection="0">
      <alignment vertical="top"/>
    </xf>
    <xf numFmtId="0" fontId="0" fillId="9" borderId="125" applyNumberFormat="0" applyFont="1" applyFill="1" applyBorder="1" applyAlignment="1" applyProtection="0">
      <alignment vertical="top"/>
    </xf>
    <xf numFmtId="0" fontId="0" fillId="9" borderId="6" applyNumberFormat="0" applyFont="1" applyFill="1" applyBorder="1" applyAlignment="1" applyProtection="0">
      <alignment vertical="top"/>
    </xf>
    <xf numFmtId="0" fontId="0" fillId="9" borderId="7" applyNumberFormat="0" applyFont="1" applyFill="1" applyBorder="1" applyAlignment="1" applyProtection="0">
      <alignment vertical="top"/>
    </xf>
    <xf numFmtId="0" fontId="0" fillId="10" borderId="12" applyNumberFormat="0" applyFont="1" applyFill="1" applyBorder="1" applyAlignment="1" applyProtection="0">
      <alignment vertical="top"/>
    </xf>
    <xf numFmtId="0" fontId="0" fillId="10" borderId="10" applyNumberFormat="0" applyFont="1" applyFill="1" applyBorder="1" applyAlignment="1" applyProtection="0">
      <alignment vertical="top"/>
    </xf>
    <xf numFmtId="0" fontId="0" fillId="10" borderId="11" applyNumberFormat="0" applyFont="1" applyFill="1" applyBorder="1" applyAlignment="1" applyProtection="0">
      <alignment vertical="top"/>
    </xf>
    <xf numFmtId="0" fontId="0" fillId="9" borderId="12" applyNumberFormat="0" applyFont="1" applyFill="1" applyBorder="1" applyAlignment="1" applyProtection="0">
      <alignment vertical="top"/>
    </xf>
    <xf numFmtId="0" fontId="0" fillId="9" borderId="10" applyNumberFormat="0" applyFont="1" applyFill="1" applyBorder="1" applyAlignment="1" applyProtection="0">
      <alignment vertical="top"/>
    </xf>
    <xf numFmtId="0" fontId="0" fillId="9" borderId="11" applyNumberFormat="0" applyFont="1" applyFill="1" applyBorder="1" applyAlignment="1" applyProtection="0">
      <alignment vertical="top"/>
    </xf>
    <xf numFmtId="0" fontId="0" borderId="12" applyNumberFormat="0" applyFont="1" applyFill="0" applyBorder="1" applyAlignment="1" applyProtection="0">
      <alignment vertical="top"/>
    </xf>
    <xf numFmtId="0" fontId="0" fillId="11" borderId="10" applyNumberFormat="0" applyFont="1" applyFill="1" applyBorder="1" applyAlignment="1" applyProtection="0">
      <alignment vertical="top"/>
    </xf>
    <xf numFmtId="0" fontId="0" borderId="11" applyNumberFormat="0" applyFont="1" applyFill="0" applyBorder="1" applyAlignment="1" applyProtection="0">
      <alignment vertical="top"/>
    </xf>
    <xf numFmtId="49" fontId="2" fillId="7" borderId="127" applyNumberFormat="1" applyFont="1" applyFill="1" applyBorder="1" applyAlignment="1" applyProtection="0">
      <alignment vertical="top"/>
    </xf>
    <xf numFmtId="0" fontId="0" fillId="9" borderId="126" applyNumberFormat="0" applyFont="1" applyFill="1" applyBorder="1" applyAlignment="1" applyProtection="0">
      <alignment vertical="top"/>
    </xf>
    <xf numFmtId="0" fontId="0" fillId="9" borderId="50" applyNumberFormat="0" applyFont="1" applyFill="1" applyBorder="1" applyAlignment="1" applyProtection="0">
      <alignment vertical="top"/>
    </xf>
    <xf numFmtId="0" fontId="0" fillId="9" borderId="127" applyNumberFormat="0" applyFont="1" applyFill="1" applyBorder="1" applyAlignment="1" applyProtection="0">
      <alignment vertical="top"/>
    </xf>
    <xf numFmtId="49" fontId="2" fillId="4" borderId="129" applyNumberFormat="1" applyFont="1" applyFill="1" applyBorder="1" applyAlignment="1" applyProtection="0">
      <alignment vertical="top"/>
    </xf>
    <xf numFmtId="0" fontId="0" fillId="6" borderId="128" applyNumberFormat="0" applyFont="1" applyFill="1" applyBorder="1" applyAlignment="1" applyProtection="0">
      <alignment vertical="top"/>
    </xf>
    <xf numFmtId="0" fontId="0" fillId="6" borderId="41" applyNumberFormat="0" applyFont="1" applyFill="1" applyBorder="1" applyAlignment="1" applyProtection="0">
      <alignment vertical="top"/>
    </xf>
    <xf numFmtId="0" fontId="0" fillId="6" borderId="129" applyNumberFormat="0" applyFont="1" applyFill="1" applyBorder="1" applyAlignment="1" applyProtection="0">
      <alignment vertical="top"/>
    </xf>
    <xf numFmtId="0" fontId="2" borderId="10" applyNumberFormat="0" applyFont="1" applyFill="0" applyBorder="1" applyAlignment="1" applyProtection="0">
      <alignment horizontal="center" vertical="top"/>
    </xf>
    <xf numFmtId="0" fontId="2" fillId="10" borderId="10" applyNumberFormat="0" applyFont="1" applyFill="1" applyBorder="1" applyAlignment="1" applyProtection="0">
      <alignment horizontal="center" vertical="top"/>
    </xf>
    <xf numFmtId="49" fontId="2" fillId="4" borderId="127" applyNumberFormat="1" applyFont="1" applyFill="1" applyBorder="1" applyAlignment="1" applyProtection="0">
      <alignment vertical="top"/>
    </xf>
    <xf numFmtId="0" fontId="0" borderId="126" applyNumberFormat="0" applyFont="1" applyFill="0" applyBorder="1" applyAlignment="1" applyProtection="0">
      <alignment vertical="top"/>
    </xf>
    <xf numFmtId="0" fontId="0" fillId="11" borderId="50" applyNumberFormat="0" applyFont="1" applyFill="1" applyBorder="1" applyAlignment="1" applyProtection="0">
      <alignment vertical="top"/>
    </xf>
    <xf numFmtId="0" fontId="0" borderId="127" applyNumberFormat="0" applyFont="1" applyFill="0" applyBorder="1" applyAlignment="1" applyProtection="0">
      <alignment vertical="top"/>
    </xf>
    <xf numFmtId="49" fontId="2" fillId="7" borderId="129" applyNumberFormat="1" applyFont="1" applyFill="1" applyBorder="1" applyAlignment="1" applyProtection="0">
      <alignment vertical="top"/>
    </xf>
    <xf numFmtId="0" fontId="0" fillId="8" borderId="128" applyNumberFormat="0" applyFont="1" applyFill="1" applyBorder="1" applyAlignment="1" applyProtection="0">
      <alignment vertical="top"/>
    </xf>
    <xf numFmtId="0" fontId="0" fillId="8" borderId="41" applyNumberFormat="0" applyFont="1" applyFill="1" applyBorder="1" applyAlignment="1" applyProtection="0">
      <alignment vertical="top"/>
    </xf>
    <xf numFmtId="0" fontId="0" fillId="8" borderId="129" applyNumberFormat="0" applyFont="1" applyFill="1" applyBorder="1" applyAlignment="1" applyProtection="0">
      <alignment vertical="top"/>
    </xf>
    <xf numFmtId="0" fontId="0" fillId="10" borderId="127" applyNumberFormat="0" applyFont="1" applyFill="1" applyBorder="1" applyAlignment="1" applyProtection="0">
      <alignment vertical="top"/>
    </xf>
    <xf numFmtId="0" fontId="0" borderId="128" applyNumberFormat="0" applyFont="1" applyFill="0" applyBorder="1" applyAlignment="1" applyProtection="0">
      <alignment vertical="top"/>
    </xf>
    <xf numFmtId="0" fontId="0" fillId="11" borderId="41" applyNumberFormat="0" applyFont="1" applyFill="1" applyBorder="1" applyAlignment="1" applyProtection="0">
      <alignment vertical="top"/>
    </xf>
    <xf numFmtId="0" fontId="0" fillId="11" borderId="129" applyNumberFormat="0" applyFont="1" applyFill="1" applyBorder="1" applyAlignment="1" applyProtection="0">
      <alignment vertical="top"/>
    </xf>
    <xf numFmtId="0" fontId="0" fillId="6" borderId="126" applyNumberFormat="0" applyFont="1" applyFill="1" applyBorder="1" applyAlignment="1" applyProtection="0">
      <alignment vertical="top"/>
    </xf>
    <xf numFmtId="0" fontId="0" fillId="6" borderId="50" applyNumberFormat="0" applyFont="1" applyFill="1" applyBorder="1" applyAlignment="1" applyProtection="0">
      <alignment vertical="top"/>
    </xf>
    <xf numFmtId="0" fontId="0" fillId="6" borderId="127" applyNumberFormat="0" applyFont="1" applyFill="1" applyBorder="1" applyAlignment="1" applyProtection="0">
      <alignment vertical="top"/>
    </xf>
    <xf numFmtId="0" fontId="0" fillId="9" borderId="128" applyNumberFormat="0" applyFont="1" applyFill="1" applyBorder="1" applyAlignment="1" applyProtection="0">
      <alignment vertical="top"/>
    </xf>
    <xf numFmtId="0" fontId="0" fillId="9" borderId="41" applyNumberFormat="0" applyFont="1" applyFill="1" applyBorder="1" applyAlignment="1" applyProtection="0">
      <alignment vertical="top"/>
    </xf>
    <xf numFmtId="0" fontId="0" fillId="9" borderId="129" applyNumberFormat="0" applyFont="1" applyFill="1" applyBorder="1" applyAlignment="1" applyProtection="0">
      <alignment vertical="top"/>
    </xf>
    <xf numFmtId="0" fontId="0" fillId="8" borderId="126" applyNumberFormat="0" applyFont="1" applyFill="1" applyBorder="1" applyAlignment="1" applyProtection="0">
      <alignment vertical="top"/>
    </xf>
    <xf numFmtId="0" fontId="0" fillId="8" borderId="50" applyNumberFormat="0" applyFont="1" applyFill="1" applyBorder="1" applyAlignment="1" applyProtection="0">
      <alignment vertical="top"/>
    </xf>
    <xf numFmtId="0" fontId="0" fillId="8" borderId="127" applyNumberFormat="0" applyFont="1" applyFill="1" applyBorder="1" applyAlignment="1" applyProtection="0">
      <alignment vertical="top"/>
    </xf>
    <xf numFmtId="0" fontId="0" borderId="129" applyNumberFormat="0" applyFont="1" applyFill="0" applyBorder="1" applyAlignment="1" applyProtection="0">
      <alignment vertical="top"/>
    </xf>
    <xf numFmtId="0" fontId="0" borderId="13" applyNumberFormat="0" applyFont="1" applyFill="0" applyBorder="1" applyAlignment="1" applyProtection="0">
      <alignment vertical="top"/>
    </xf>
    <xf numFmtId="0" fontId="0" borderId="15" applyNumberFormat="0" applyFont="1" applyFill="0" applyBorder="1" applyAlignment="1" applyProtection="0">
      <alignment vertical="top"/>
    </xf>
    <xf numFmtId="0" fontId="0" applyNumberFormat="1" applyFont="1" applyFill="0" applyBorder="0" applyAlignment="1" applyProtection="0">
      <alignment vertical="top"/>
    </xf>
    <xf numFmtId="49" fontId="2" fillId="2" borderId="134" applyNumberFormat="1" applyFont="1" applyFill="1" applyBorder="1" applyAlignment="1" applyProtection="0">
      <alignment vertical="top"/>
    </xf>
    <xf numFmtId="0" fontId="2" fillId="2" borderId="134" applyNumberFormat="0" applyFont="1" applyFill="1" applyBorder="1" applyAlignment="1" applyProtection="0">
      <alignment vertical="top"/>
    </xf>
    <xf numFmtId="0" fontId="0" fillId="11" borderId="11" applyNumberFormat="0" applyFont="1" applyFill="1" applyBorder="1" applyAlignment="1" applyProtection="0">
      <alignment vertical="top"/>
    </xf>
    <xf numFmtId="0" fontId="0" fillId="11" borderId="12" applyNumberFormat="0" applyFont="1" applyFill="1" applyBorder="1" applyAlignment="1" applyProtection="0">
      <alignment vertical="top"/>
    </xf>
    <xf numFmtId="0" fontId="2" fillId="6" borderId="10" applyNumberFormat="0" applyFont="1" applyFill="1" applyBorder="1" applyAlignment="1" applyProtection="0">
      <alignment horizontal="center" vertical="top"/>
    </xf>
    <xf numFmtId="0" fontId="0" fillId="8" borderId="13" applyNumberFormat="0" applyFont="1" applyFill="1" applyBorder="1" applyAlignment="1" applyProtection="0">
      <alignment vertical="top"/>
    </xf>
    <xf numFmtId="0" fontId="0" fillId="8" borderId="14" applyNumberFormat="0" applyFont="1" applyFill="1" applyBorder="1" applyAlignment="1" applyProtection="0">
      <alignment vertical="top"/>
    </xf>
    <xf numFmtId="0" fontId="0" fillId="8" borderId="15" applyNumberFormat="0" applyFont="1" applyFill="1" applyBorder="1" applyAlignment="1" applyProtection="0">
      <alignment vertical="top"/>
    </xf>
    <xf numFmtId="0" fontId="0" applyNumberFormat="1" applyFont="1" applyFill="0" applyBorder="0" applyAlignment="1" applyProtection="0">
      <alignment vertical="top"/>
    </xf>
    <xf numFmtId="49" fontId="2" fillId="3" borderId="24" applyNumberFormat="1" applyFont="1" applyFill="1" applyBorder="1" applyAlignment="1" applyProtection="0">
      <alignment horizontal="left" vertical="top" readingOrder="1"/>
    </xf>
    <xf numFmtId="49" fontId="2" fillId="3" borderId="10" applyNumberFormat="1" applyFont="1" applyFill="1" applyBorder="1" applyAlignment="1" applyProtection="0">
      <alignment horizontal="left" vertical="top" readingOrder="1"/>
    </xf>
    <xf numFmtId="49" fontId="2" fillId="3" borderId="29" applyNumberFormat="1" applyFont="1" applyFill="1" applyBorder="1" applyAlignment="1" applyProtection="0">
      <alignment horizontal="left" vertical="top" readingOrder="1"/>
    </xf>
    <xf numFmtId="0" fontId="0" applyNumberFormat="1" applyFont="1" applyFill="0" applyBorder="0" applyAlignment="1" applyProtection="0">
      <alignment vertical="top"/>
    </xf>
    <xf numFmtId="0" fontId="0" applyNumberFormat="1" applyFont="1" applyFill="0" applyBorder="0" applyAlignment="1" applyProtection="0">
      <alignment vertical="top"/>
    </xf>
    <xf numFmtId="49" fontId="2" fillId="2" borderId="58" applyNumberFormat="1" applyFont="1" applyFill="1" applyBorder="1" applyAlignment="1" applyProtection="0">
      <alignment vertical="top"/>
    </xf>
    <xf numFmtId="49" fontId="2" fillId="2" borderId="59" applyNumberFormat="1" applyFont="1" applyFill="1" applyBorder="1" applyAlignment="1" applyProtection="0">
      <alignment vertical="top"/>
    </xf>
    <xf numFmtId="49" fontId="2" fillId="2" borderId="135" applyNumberFormat="1" applyFont="1" applyFill="1" applyBorder="1" applyAlignment="1" applyProtection="0">
      <alignment vertical="top"/>
    </xf>
    <xf numFmtId="49" fontId="2" fillId="2" borderId="136" applyNumberFormat="1" applyFont="1" applyFill="1" applyBorder="1" applyAlignment="1" applyProtection="0">
      <alignment vertical="top"/>
    </xf>
    <xf numFmtId="49" fontId="2" fillId="2" borderId="60" applyNumberFormat="1" applyFont="1" applyFill="1" applyBorder="1" applyAlignment="1" applyProtection="0">
      <alignment vertical="top"/>
    </xf>
    <xf numFmtId="49" fontId="0" borderId="42" applyNumberFormat="1" applyFont="1" applyFill="0" applyBorder="1" applyAlignment="1" applyProtection="0">
      <alignment vertical="top"/>
    </xf>
    <xf numFmtId="0" fontId="0" borderId="42" applyNumberFormat="0" applyFont="1" applyFill="0" applyBorder="1" applyAlignment="1" applyProtection="0">
      <alignment vertical="top"/>
    </xf>
    <xf numFmtId="0" fontId="0" borderId="46" applyNumberFormat="0" applyFont="1" applyFill="0" applyBorder="1" applyAlignment="1" applyProtection="0">
      <alignment vertical="top"/>
    </xf>
    <xf numFmtId="0" fontId="0" applyNumberFormat="1" applyFont="1" applyFill="0" applyBorder="0" applyAlignment="1" applyProtection="0">
      <alignment vertical="top"/>
    </xf>
    <xf numFmtId="0" fontId="0" borderId="25" applyNumberFormat="0" applyFont="1" applyFill="0" applyBorder="1" applyAlignment="1" applyProtection="0">
      <alignment vertical="top"/>
    </xf>
    <xf numFmtId="0" fontId="0" borderId="27" applyNumberFormat="0" applyFont="1" applyFill="0" applyBorder="1" applyAlignment="1" applyProtection="0">
      <alignment vertical="top"/>
    </xf>
    <xf numFmtId="49" fontId="2" fillId="3" borderId="6" applyNumberFormat="1" applyFont="1" applyFill="1" applyBorder="1" applyAlignment="1" applyProtection="0">
      <alignment horizontal="left" vertical="top" readingOrder="1"/>
    </xf>
    <xf numFmtId="49" fontId="2" fillId="3" borderId="14" applyNumberFormat="1" applyFont="1" applyFill="1" applyBorder="1" applyAlignment="1" applyProtection="0">
      <alignment horizontal="left" vertical="top" readingOrder="1"/>
    </xf>
    <xf numFmtId="49" fontId="2" fillId="3" borderId="37" applyNumberFormat="1" applyFont="1" applyFill="1" applyBorder="1" applyAlignment="1" applyProtection="0">
      <alignment vertical="top"/>
    </xf>
    <xf numFmtId="49" fontId="2" fillId="3" borderId="2" applyNumberFormat="1" applyFont="1" applyFill="1" applyBorder="1" applyAlignment="1" applyProtection="0">
      <alignment horizontal="left" vertical="top" readingOrder="1"/>
    </xf>
    <xf numFmtId="0" fontId="0" borderId="39" applyNumberFormat="0" applyFont="1" applyFill="0" applyBorder="1" applyAlignment="1" applyProtection="0">
      <alignment vertical="top"/>
    </xf>
    <xf numFmtId="0" fontId="0" applyNumberFormat="1" applyFont="1" applyFill="0" applyBorder="0" applyAlignment="1" applyProtection="0">
      <alignment vertical="top"/>
    </xf>
    <xf numFmtId="49" fontId="2" fillId="2" borderId="137" applyNumberFormat="1" applyFont="1" applyFill="1" applyBorder="1" applyAlignment="1" applyProtection="0">
      <alignment vertical="top"/>
    </xf>
    <xf numFmtId="49" fontId="2" fillId="2" borderId="138" applyNumberFormat="1" applyFont="1" applyFill="1" applyBorder="1" applyAlignment="1" applyProtection="0">
      <alignment vertical="top"/>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5e5e5e"/>
      <rgbColor rgb="ffdbdbdb"/>
      <rgbColor rgb="ff3f3f3f"/>
      <rgbColor rgb="ff797979"/>
      <rgbColor rgb="ffed220b"/>
      <rgbColor rgb="ff004c7f"/>
      <rgbColor rgb="ffb41700"/>
      <rgbColor rgb="ff0075b9"/>
      <rgbColor rgb="ff7f7f7f"/>
      <rgbColor rgb="ff0432fe"/>
      <rgbColor rgb="ff333333"/>
      <rgbColor rgb="ffd5d5d5"/>
      <rgbColor rgb="ffd2d2d2"/>
      <rgbColor rgb="ffa4a4a4"/>
      <rgbColor rgb="ff727272"/>
      <rgbColor rgb="ffeaeaea"/>
      <rgbColor rgb="ffff968c"/>
      <rgbColor rgb="ffe8e8e8"/>
      <rgbColor rgb="fffefb66"/>
      <rgbColor rgb="fff8ba00"/>
      <rgbColor rgb="ff88f94e"/>
      <rgbColor rgb="ffff930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hyperlink" Target="http://smartmethodology.org" TargetMode="External"/><Relationship Id="rId2" Type="http://schemas.openxmlformats.org/officeDocument/2006/relationships/hyperlink" Target="https://www.w3.org/Graphics/SVG/" TargetMode="External"/><Relationship Id="rId3" Type="http://schemas.openxmlformats.org/officeDocument/2006/relationships/hyperlink" Target="http://geojson.org/" TargetMode="External"/><Relationship Id="rId4" Type="http://schemas.openxmlformats.org/officeDocument/2006/relationships/hyperlink" Target="http://geojson.org/" TargetMode="External"/><Relationship Id="rId5" Type="http://schemas.openxmlformats.org/officeDocument/2006/relationships/hyperlink" Target="https://www.iso.org/home.html" TargetMode="External"/><Relationship Id="rId6" Type="http://schemas.openxmlformats.org/officeDocument/2006/relationships/hyperlink" Target="https://www.iso.org/iso-639-language-codes.html" TargetMode="External"/><Relationship Id="rId7" Type="http://schemas.openxmlformats.org/officeDocument/2006/relationships/hyperlink" Target="https://www.iso.org/iso-3166-country-codes.html" TargetMode="External"/><Relationship Id="rId8" Type="http://schemas.openxmlformats.org/officeDocument/2006/relationships/hyperlink" Target="https://en.wikipedia.org/wiki/Writing_system" TargetMode="External"/><Relationship Id="rId9" Type="http://schemas.openxmlformats.org/officeDocument/2006/relationships/hyperlink" Target="https://www.iso.org/obp/ui/#iso:std:iso:15924:ed-1:v1:en" TargetMode="External"/><Relationship Id="rId10" Type="http://schemas.openxmlformats.org/officeDocument/2006/relationships/hyperlink" Target="http://json-schema.org/draft-04/schema#" TargetMode="External"/><Relationship Id="rId11" Type="http://schemas.openxmlformats.org/officeDocument/2006/relationships/hyperlink" Target="https://en.wikipedia.org/wiki/ISO_3166" TargetMode="External"/><Relationship Id="rId12" Type="http://schemas.openxmlformats.org/officeDocument/2006/relationships/hyperlink" Target="https://www.iso.org/obp/ui/#iso:std:iso:3166:-1:ed-3:v1:en,fr" TargetMode="External"/><Relationship Id="rId13" Type="http://schemas.openxmlformats.org/officeDocument/2006/relationships/hyperlink" Target="http://json-schema.org/draft-04/schema#" TargetMode="External"/><Relationship Id="rId14" Type="http://schemas.openxmlformats.org/officeDocument/2006/relationships/hyperlink" Target="https://en.wikipedia.org/wiki/ISO_3166" TargetMode="External"/><Relationship Id="rId15" Type="http://schemas.openxmlformats.org/officeDocument/2006/relationships/hyperlink" Target="https://www.iso.org/obp/ui/#iso:std:iso:3166:-2:ed-3:v1:en,fr" TargetMode="External"/><Relationship Id="rId16" Type="http://schemas.openxmlformats.org/officeDocument/2006/relationships/hyperlink" Target="http://json-schema.org/draft-04/schema#" TargetMode="External"/><Relationship Id="rId17" Type="http://schemas.openxmlformats.org/officeDocument/2006/relationships/hyperlink" Target="https://en.wikipedia.org/wiki/ISO_3166" TargetMode="External"/><Relationship Id="rId18" Type="http://schemas.openxmlformats.org/officeDocument/2006/relationships/hyperlink" Target="https://www.iso.org/obp/ui/#iso:std:iso:3166:-3:ed-2:v1:en,fr" TargetMode="External"/><Relationship Id="rId19" Type="http://schemas.openxmlformats.org/officeDocument/2006/relationships/hyperlink" Target="http://json-schema.org/draft-04/schema#" TargetMode="External"/><Relationship Id="rId20" Type="http://schemas.openxmlformats.org/officeDocument/2006/relationships/hyperlink" Target="https://en.wikipedia.org/wiki/International_Organization_for_Standardization" TargetMode="External"/><Relationship Id="rId21" Type="http://schemas.openxmlformats.org/officeDocument/2006/relationships/hyperlink" Target="https://www.iso.org/obp/ui/#iso:std:iso:4217:ed-8:v1:en" TargetMode="External"/><Relationship Id="rId22" Type="http://schemas.openxmlformats.org/officeDocument/2006/relationships/hyperlink" Target="http://json-schema.org/draft-04/schema#" TargetMode="External"/><Relationship Id="rId23" Type="http://schemas.openxmlformats.org/officeDocument/2006/relationships/hyperlink" Target="https://en.wikipedia.org/wiki/ISO_639" TargetMode="External"/><Relationship Id="rId24" Type="http://schemas.openxmlformats.org/officeDocument/2006/relationships/hyperlink" Target="https://en.wikipedia.org/wiki/ISO_639" TargetMode="External"/><Relationship Id="rId25" Type="http://schemas.openxmlformats.org/officeDocument/2006/relationships/hyperlink" Target="https://www.iso.org/obp/ui/#iso:std:iso:639:-2:ed-1:v1:en" TargetMode="External"/><Relationship Id="rId26" Type="http://schemas.openxmlformats.org/officeDocument/2006/relationships/hyperlink" Target="http://json-schema.org/draft-04/schema#" TargetMode="External"/><Relationship Id="rId27" Type="http://schemas.openxmlformats.org/officeDocument/2006/relationships/hyperlink" Target="https://en.wikipedia.org/wiki/Language_code" TargetMode="External"/><Relationship Id="rId28" Type="http://schemas.openxmlformats.org/officeDocument/2006/relationships/hyperlink" Target="https://www.iso.org/obp/ui/#iso:std:iso:639:-3:ed-1:v1:en" TargetMode="External"/><Relationship Id="rId29" Type="http://schemas.openxmlformats.org/officeDocument/2006/relationships/hyperlink" Target="http://json-schema.org/draft-04/schema#" TargetMode="External"/><Relationship Id="rId30" Type="http://schemas.openxmlformats.org/officeDocument/2006/relationships/hyperlink" Target="https://en.wikipedia.org/wiki/International_Organization_for_Standardization" TargetMode="External"/><Relationship Id="rId31" Type="http://schemas.openxmlformats.org/officeDocument/2006/relationships/hyperlink" Target="https://www.iso.org/obp/ui/#iso:std:iso:639:-5:ed-1:v1:en" TargetMode="External"/><Relationship Id="rId32" Type="http://schemas.openxmlformats.org/officeDocument/2006/relationships/hyperlink" Target="http://json-schema.org/draft-04/schema#" TargetMode="External"/><Relationship Id="rId33" Type="http://schemas.openxmlformats.org/officeDocument/2006/relationships/hyperlink" Target="http://www.worldbank.org" TargetMode="External"/><Relationship Id="rId34" Type="http://schemas.openxmlformats.org/officeDocument/2006/relationships/hyperlink" Target="http://www.geonames.org/" TargetMode="External"/><Relationship Id="rId35" Type="http://schemas.openxmlformats.org/officeDocument/2006/relationships/hyperlink" Target="https://en.wikipedia.org/wiki/Standardization" TargetMode="External"/><Relationship Id="rId36" Type="http://schemas.openxmlformats.org/officeDocument/2006/relationships/hyperlink" Target="https://en.wikipedia.org/wiki/Federal_Information_Processing_Standards" TargetMode="External"/><Relationship Id="rId37" Type="http://schemas.openxmlformats.org/officeDocument/2006/relationships/hyperlink" Target="https://www.icao.int/Pages/default.aspx" TargetMode="External"/><Relationship Id="rId38" Type="http://schemas.openxmlformats.org/officeDocument/2006/relationships/hyperlink" Target="http://www.iata.org/Pages/default.aspx" TargetMode="External"/><Relationship Id="rId39" Type="http://schemas.openxmlformats.org/officeDocument/2006/relationships/hyperlink" Target="https://www.transportation.gov/faac" TargetMode="External"/><Relationship Id="rId40" Type="http://schemas.openxmlformats.org/officeDocument/2006/relationships/hyperlink" Target="https://www.iana.org/" TargetMode="External"/><Relationship Id="rId41" Type="http://schemas.openxmlformats.org/officeDocument/2006/relationships/hyperlink" Target="http://geonames.nga.mil/gns/html/index.html" TargetMode="External"/><Relationship Id="rId42" Type="http://schemas.openxmlformats.org/officeDocument/2006/relationships/hyperlink" Target="http://geonames.nga.mil/gns/html/gis_countryfiles.html" TargetMode="External"/><Relationship Id="rId43" Type="http://schemas.openxmlformats.org/officeDocument/2006/relationships/hyperlink" Target="http://geonames.nga.mil/gns/html/gis_countryfiles.html" TargetMode="External"/><Relationship Id="rId44" Type="http://schemas.openxmlformats.org/officeDocument/2006/relationships/hyperlink" Target="http://geonames.nga.mil/gns/html/gns_services.html" TargetMode="External"/><Relationship Id="rId45" Type="http://schemas.openxmlformats.org/officeDocument/2006/relationships/hyperlink" Target="http://geonames.nga.mil/gns/html/gis_countryfiles.html" TargetMode="External"/><Relationship Id="rId46" Type="http://schemas.openxmlformats.org/officeDocument/2006/relationships/hyperlink" Target="http://geonames.nga.mil/gns/html/gis_countryfiles.html" TargetMode="External"/><Relationship Id="rId47" Type="http://schemas.openxmlformats.org/officeDocument/2006/relationships/hyperlink" Target="https://en.wikipedia.org/wiki/Domain_Name_System" TargetMode="External"/><Relationship Id="rId48" Type="http://schemas.openxmlformats.org/officeDocument/2006/relationships/hyperlink" Target="http://smartmethodology.org" TargetMode="External"/></Relationships>

</file>

<file path=xl/worksheets/_rels/sheet3.xml.rels><?xml version="1.0" encoding="UTF-8"?>
<Relationships xmlns="http://schemas.openxmlformats.org/package/2006/relationships"><Relationship Id="rId1" Type="http://schemas.openxmlformats.org/officeDocument/2006/relationships/hyperlink" Target="http://geojson.org/" TargetMode="External"/><Relationship Id="rId2" Type="http://schemas.openxmlformats.org/officeDocument/2006/relationships/hyperlink" Target="https://en.wikipedia.org/wiki/ISO_639-1" TargetMode="External"/><Relationship Id="rId3" Type="http://schemas.openxmlformats.org/officeDocument/2006/relationships/hyperlink" Target="https://en.wikipedia.org/wiki/ISO_639-2" TargetMode="External"/><Relationship Id="rId4" Type="http://schemas.openxmlformats.org/officeDocument/2006/relationships/hyperlink" Target="https://en.wikipedia.org/wiki/ISO_639-2" TargetMode="External"/><Relationship Id="rId5" Type="http://schemas.openxmlformats.org/officeDocument/2006/relationships/hyperlink" Target="https://en.wikipedia.org/wiki/ISO_3166-1" TargetMode="External"/><Relationship Id="rId6" Type="http://schemas.openxmlformats.org/officeDocument/2006/relationships/hyperlink" Target="https://en.wikipedia.org/wiki/ISO_3166-1" TargetMode="External"/><Relationship Id="rId7" Type="http://schemas.openxmlformats.org/officeDocument/2006/relationships/hyperlink" Target="https://en.wikipedia.org/wiki/ISO_3166-1" TargetMode="External"/><Relationship Id="rId8" Type="http://schemas.openxmlformats.org/officeDocument/2006/relationships/hyperlink" Target="http://geonames.nga.mil/gns/html/countrycodes.html" TargetMode="External"/><Relationship Id="rId9" Type="http://schemas.openxmlformats.org/officeDocument/2006/relationships/hyperlink" Target="http://geonames.nga.mil/gns/html/countrycodes.html" TargetMode="External"/><Relationship Id="rId10" Type="http://schemas.openxmlformats.org/officeDocument/2006/relationships/hyperlink" Target="https://en.wikipedia.org/wiki/Domain_Name_System" TargetMode="External"/><Relationship Id="rId11" Type="http://schemas.openxmlformats.org/officeDocument/2006/relationships/hyperlink" Target="https://en.wikipedia.org/wiki/Top-level_domain" TargetMode="External"/></Relationships>

</file>

<file path=xl/worksheets/sheet1.xml><?xml version="1.0" encoding="utf-8"?>
<worksheet xmlns:r="http://schemas.openxmlformats.org/officeDocument/2006/relationships" xmlns="http://schemas.openxmlformats.org/spreadsheetml/2006/main">
  <sheetPr>
    <pageSetUpPr fitToPage="1"/>
  </sheetPr>
  <dimension ref="A2:D19"/>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3.6719" style="1" customWidth="1"/>
    <col min="2" max="2" width="6.17188" style="1" customWidth="1"/>
    <col min="3" max="3" width="16" style="1" customWidth="1"/>
    <col min="4" max="4" width="22.8516" style="1" customWidth="1"/>
    <col min="5" max="256" width="16.3516" style="1" customWidth="1"/>
  </cols>
  <sheetData>
    <row r="1" ht="27.65" customHeight="1">
      <c r="A1" t="s" s="2">
        <v>0</v>
      </c>
      <c r="B1" s="2"/>
      <c r="C1" s="2"/>
      <c r="D1" s="2"/>
    </row>
    <row r="2" ht="20.7" customHeight="1">
      <c r="A2" t="s" s="3">
        <v>1</v>
      </c>
      <c r="B2" t="s" s="4">
        <v>2</v>
      </c>
      <c r="C2" t="s" s="4">
        <v>3</v>
      </c>
      <c r="D2" t="s" s="5">
        <v>4</v>
      </c>
    </row>
    <row r="3" ht="20.4" customHeight="1">
      <c r="A3" t="s" s="6">
        <v>5</v>
      </c>
      <c r="B3" s="7"/>
      <c r="C3" t="s" s="8">
        <f>IF(LEN(B3)&gt;0,CONCATENATE(LOWER(B3),"_",LOWER($A3)),LOWER($A3))</f>
        <v>6</v>
      </c>
      <c r="D3" t="s" s="9">
        <f>CONCATENATE("k_collection_",$A3)</f>
        <v>7</v>
      </c>
    </row>
    <row r="4" ht="20.1" customHeight="1">
      <c r="A4" t="s" s="10">
        <v>8</v>
      </c>
      <c r="B4" s="11"/>
      <c r="C4" t="s" s="12">
        <f>IF(LEN(B4)&gt;0,CONCATENATE(LOWER(B4),"_",LOWER($A4)),LOWER($A4))</f>
        <v>9</v>
      </c>
      <c r="D4" t="s" s="13">
        <f>CONCATENATE("k_collection_",$A4)</f>
        <v>10</v>
      </c>
    </row>
    <row r="5" ht="20.1" customHeight="1">
      <c r="A5" t="s" s="10">
        <v>11</v>
      </c>
      <c r="B5" s="11"/>
      <c r="C5" t="s" s="12">
        <f>IF(LEN(B5)&gt;0,CONCATENATE(LOWER(B5),"_",LOWER($A5)),LOWER($A5))</f>
        <v>12</v>
      </c>
      <c r="D5" t="s" s="13">
        <f>CONCATENATE("k_collection_",$A5)</f>
        <v>13</v>
      </c>
    </row>
    <row r="6" ht="20.1" customHeight="1">
      <c r="A6" t="s" s="10">
        <v>14</v>
      </c>
      <c r="B6" s="11"/>
      <c r="C6" t="s" s="12">
        <f>IF(LEN(B6)&gt;0,CONCATENATE(LOWER(B6),"_",LOWER($A6)),LOWER($A6))</f>
        <v>15</v>
      </c>
      <c r="D6" t="s" s="13">
        <f>CONCATENATE("k_collection_",$A6)</f>
        <v>16</v>
      </c>
    </row>
    <row r="7" ht="20.1" customHeight="1">
      <c r="A7" t="s" s="10">
        <v>17</v>
      </c>
      <c r="B7" s="11"/>
      <c r="C7" t="s" s="12">
        <f>IF(LEN(B7)&gt;0,CONCATENATE(LOWER(B7),"_",LOWER($A7)),LOWER($A7))</f>
        <v>18</v>
      </c>
      <c r="D7" t="s" s="13">
        <f>CONCATENATE("k_collection_",$A7)</f>
        <v>19</v>
      </c>
    </row>
    <row r="8" ht="20.1" customHeight="1">
      <c r="A8" t="s" s="10">
        <v>20</v>
      </c>
      <c r="B8" s="11"/>
      <c r="C8" t="s" s="12">
        <f>IF(LEN(B8)&gt;0,CONCATENATE(LOWER(B8),"_",LOWER($A8)),LOWER($A8))</f>
        <v>21</v>
      </c>
      <c r="D8" t="s" s="13">
        <f>CONCATENATE("k_collection_",$A8)</f>
        <v>22</v>
      </c>
    </row>
    <row r="9" ht="20.1" customHeight="1">
      <c r="A9" t="s" s="10">
        <v>23</v>
      </c>
      <c r="B9" s="11"/>
      <c r="C9" t="s" s="12">
        <f>IF(LEN(B9)&gt;0,CONCATENATE(LOWER(B9),"_",LOWER($A9)),LOWER($A9))</f>
        <v>24</v>
      </c>
      <c r="D9" t="s" s="13">
        <f>CONCATENATE("k_collection_",$A9)</f>
        <v>25</v>
      </c>
    </row>
    <row r="10" ht="20.1" customHeight="1">
      <c r="A10" t="s" s="14">
        <v>26</v>
      </c>
      <c r="B10" s="15"/>
      <c r="C10" t="s" s="12">
        <f>IF(LEN(B10)&gt;0,CONCATENATE(LOWER(B10),"_",LOWER($A10)),LOWER($A10))</f>
        <v>27</v>
      </c>
      <c r="D10" t="s" s="13">
        <f>CONCATENATE("k_collection_",$A10)</f>
        <v>28</v>
      </c>
    </row>
    <row r="11" ht="20.1" customHeight="1">
      <c r="A11" t="s" s="14">
        <v>29</v>
      </c>
      <c r="B11" s="15"/>
      <c r="C11" t="s" s="12">
        <f>IF(LEN(B11)&gt;0,CONCATENATE(LOWER(B11),"_",LOWER($A11)),LOWER($A11))</f>
        <v>30</v>
      </c>
      <c r="D11" t="s" s="13">
        <f>CONCATENATE("k_collection_",$A11)</f>
        <v>31</v>
      </c>
    </row>
    <row r="12" ht="20.1" customHeight="1">
      <c r="A12" t="s" s="14">
        <v>32</v>
      </c>
      <c r="B12" s="15"/>
      <c r="C12" t="s" s="12">
        <f>IF(LEN(B12)&gt;0,CONCATENATE(LOWER(B12),"_",LOWER($A12)),LOWER($A12))</f>
        <v>33</v>
      </c>
      <c r="D12" t="s" s="13">
        <f>CONCATENATE("k_collection_",$A12)</f>
        <v>34</v>
      </c>
    </row>
    <row r="13" ht="20.1" customHeight="1">
      <c r="A13" t="s" s="14">
        <v>35</v>
      </c>
      <c r="B13" s="15"/>
      <c r="C13" t="s" s="12">
        <f>IF(LEN(B13)&gt;0,CONCATENATE(LOWER(B13),"_",LOWER($A13)),LOWER($A13))</f>
        <v>36</v>
      </c>
      <c r="D13" t="s" s="13">
        <f>CONCATENATE("k_collection_",$A13)</f>
        <v>37</v>
      </c>
    </row>
    <row r="14" ht="20.1" customHeight="1">
      <c r="A14" t="s" s="14">
        <v>38</v>
      </c>
      <c r="B14" s="15"/>
      <c r="C14" t="s" s="12">
        <f>IF(LEN(B14)&gt;0,CONCATENATE(LOWER(B14),"_",LOWER($A14)),LOWER($A14))</f>
        <v>39</v>
      </c>
      <c r="D14" t="s" s="13">
        <f>CONCATENATE("k_collection_",$A14)</f>
        <v>40</v>
      </c>
    </row>
    <row r="15" ht="20.4" customHeight="1">
      <c r="A15" t="s" s="16">
        <v>41</v>
      </c>
      <c r="B15" s="17"/>
      <c r="C15" t="s" s="18">
        <f>IF(LEN(B15)&gt;0,CONCATENATE(LOWER(B15),"_",LOWER($A15)),LOWER($A15))</f>
        <v>42</v>
      </c>
      <c r="D15" t="s" s="19">
        <f>CONCATENATE("k_collection_",$A15)</f>
        <v>43</v>
      </c>
    </row>
    <row r="16" ht="20.4" customHeight="1">
      <c r="A16" t="s" s="6">
        <v>44</v>
      </c>
      <c r="B16" s="7"/>
      <c r="C16" t="s" s="8">
        <f>IF(LEN(B16)&gt;0,CONCATENATE(LOWER(B16),"_",LOWER($A16)),LOWER($A16))</f>
        <v>45</v>
      </c>
      <c r="D16" t="s" s="9">
        <f>CONCATENATE("k_collection_",$A16)</f>
        <v>46</v>
      </c>
    </row>
    <row r="17" ht="20.1" customHeight="1">
      <c r="A17" t="s" s="10">
        <v>47</v>
      </c>
      <c r="B17" s="11"/>
      <c r="C17" t="s" s="12">
        <f>IF(LEN(B17)&gt;0,CONCATENATE(LOWER(B17),"_",LOWER($A17)),LOWER($A17))</f>
        <v>48</v>
      </c>
      <c r="D17" t="s" s="13">
        <f>CONCATENATE("k_collection_",$A17)</f>
        <v>49</v>
      </c>
    </row>
    <row r="18" ht="20.4" customHeight="1">
      <c r="A18" t="s" s="20">
        <v>50</v>
      </c>
      <c r="B18" s="21"/>
      <c r="C18" t="s" s="18">
        <f>IF(LEN(B18)&gt;0,CONCATENATE(LOWER(B18),"_",LOWER($A18)),LOWER($A18))</f>
        <v>51</v>
      </c>
      <c r="D18" t="s" s="19">
        <f>CONCATENATE("k_collection_",$A18)</f>
        <v>52</v>
      </c>
    </row>
    <row r="19" ht="20.75" customHeight="1">
      <c r="A19" t="s" s="22">
        <v>53</v>
      </c>
      <c r="B19" s="23"/>
      <c r="C19" t="s" s="24">
        <f>IF(LEN(B19)&gt;0,CONCATENATE(LOWER(B19),"_",LOWER($A19)),LOWER($A19))</f>
        <v>54</v>
      </c>
      <c r="D19" t="s" s="25">
        <f>CONCATENATE("k_collection_",$A19)</f>
        <v>55</v>
      </c>
    </row>
  </sheetData>
  <mergeCells count="1">
    <mergeCell ref="A1:D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sheetPr>
    <pageSetUpPr fitToPage="1"/>
  </sheetPr>
  <dimension ref="A2:J9"/>
  <sheetViews>
    <sheetView workbookViewId="0" showGridLines="0" defaultGridColor="1">
      <pane topLeftCell="E3" xSplit="4" ySplit="2" activePane="bottomRight" state="frozen"/>
    </sheetView>
  </sheetViews>
  <sheetFormatPr defaultColWidth="8.33333" defaultRowHeight="19.9" customHeight="1" outlineLevelRow="0" outlineLevelCol="0"/>
  <cols>
    <col min="1" max="1" width="5.17188" style="589" customWidth="1"/>
    <col min="2" max="2" width="30.8516" style="589" customWidth="1"/>
    <col min="3" max="3" width="33.8516" style="589" customWidth="1"/>
    <col min="4" max="4" width="29.3516" style="589" customWidth="1"/>
    <col min="5" max="5" width="19" style="589" customWidth="1"/>
    <col min="6" max="6" width="21.1719" style="589" customWidth="1"/>
    <col min="7" max="7" width="19.6719" style="589" customWidth="1"/>
    <col min="8" max="10" width="27" style="589" customWidth="1"/>
    <col min="11" max="256" width="8.35156" style="589" customWidth="1"/>
  </cols>
  <sheetData>
    <row r="1" ht="26.5" customHeight="1">
      <c r="A1" t="s" s="27">
        <v>56</v>
      </c>
      <c r="B1" s="27"/>
      <c r="C1" s="27"/>
      <c r="D1" s="27"/>
      <c r="E1" s="27"/>
      <c r="F1" s="27"/>
      <c r="G1" s="27"/>
      <c r="H1" s="27"/>
      <c r="I1" s="27"/>
      <c r="J1" s="27"/>
    </row>
    <row r="2" ht="21.2" customHeight="1">
      <c r="A2" t="s" s="590">
        <f>'tmp_descriptors - import'!$C$4</f>
        <v>59</v>
      </c>
      <c r="B2" t="s" s="591">
        <f>'tmp_descriptors - import'!C6</f>
        <v>3566</v>
      </c>
      <c r="C2" t="s" s="591">
        <f>'tmp_descriptors - import'!C7</f>
        <v>3571</v>
      </c>
      <c r="D2" t="s" s="592">
        <f>'tmp_descriptors - import'!C33</f>
        <v>3765</v>
      </c>
      <c r="E2" t="s" s="593">
        <f>'tmp_descriptors - import'!$C$48</f>
        <v>3892</v>
      </c>
      <c r="F2" t="s" s="591">
        <f>'tmp_descriptors - import'!$C$57</f>
        <v>3967</v>
      </c>
      <c r="G2" t="s" s="591">
        <f>'tmp_descriptors - import'!$C$58</f>
        <v>3974</v>
      </c>
      <c r="H2" t="s" s="591">
        <v>5117</v>
      </c>
      <c r="I2" t="s" s="591">
        <v>5118</v>
      </c>
      <c r="J2" t="s" s="594">
        <v>5119</v>
      </c>
    </row>
    <row r="3" ht="20.4" customHeight="1">
      <c r="A3" t="s" s="93">
        <v>5024</v>
      </c>
      <c r="B3" t="s" s="94">
        <f>'tmp_descriptors - import'!$A$6</f>
        <v>3565</v>
      </c>
      <c r="C3" t="s" s="94">
        <f t="shared" si="8" ref="C3:H9">'tmp_terms - import'!$B$246</f>
        <v>1952</v>
      </c>
      <c r="D3" t="s" s="94">
        <f t="shared" si="9" ref="D3:D9">'tmp_terms - import'!$B$201</f>
        <v>1709</v>
      </c>
      <c r="E3" s="98"/>
      <c r="F3" t="s" s="95">
        <f t="shared" si="10" ref="F3:F9">'tmp_terms - import'!$D$321</f>
        <v>2452</v>
      </c>
      <c r="G3" t="s" s="95">
        <f t="shared" si="11" ref="G3:G9">'tmp_terms - import'!$D$323</f>
        <v>2467</v>
      </c>
      <c r="H3" t="s" s="95">
        <f t="shared" si="8"/>
        <v>1952</v>
      </c>
      <c r="I3" t="s" s="95">
        <f t="shared" si="13" ref="I3:I7">'tmp_terms - import'!$B$247</f>
        <v>1957</v>
      </c>
      <c r="J3" t="s" s="595">
        <f t="shared" si="14" ref="J3:J9">'tmp_terms - import'!$B$248</f>
        <v>1964</v>
      </c>
    </row>
    <row r="4" ht="20.1" customHeight="1">
      <c r="A4" t="s" s="105">
        <v>5024</v>
      </c>
      <c r="B4" t="s" s="42">
        <f>'tmp_descriptors - import'!$A$7</f>
        <v>3570</v>
      </c>
      <c r="C4" t="s" s="42">
        <f t="shared" si="8"/>
        <v>1952</v>
      </c>
      <c r="D4" t="s" s="42">
        <f t="shared" si="9"/>
        <v>1709</v>
      </c>
      <c r="E4" s="43"/>
      <c r="F4" t="s" s="44">
        <f t="shared" si="10"/>
        <v>2452</v>
      </c>
      <c r="G4" t="s" s="44">
        <f t="shared" si="11"/>
        <v>2467</v>
      </c>
      <c r="H4" t="s" s="44">
        <f t="shared" si="8"/>
        <v>1952</v>
      </c>
      <c r="I4" t="s" s="44">
        <f t="shared" si="13"/>
        <v>1957</v>
      </c>
      <c r="J4" t="s" s="434">
        <f t="shared" si="14"/>
        <v>1964</v>
      </c>
    </row>
    <row r="5" ht="20.4" customHeight="1">
      <c r="A5" t="s" s="182">
        <v>5024</v>
      </c>
      <c r="B5" t="s" s="120">
        <f>'tmp_descriptors - import'!$A$33</f>
        <v>3762</v>
      </c>
      <c r="C5" t="s" s="120">
        <f t="shared" si="8"/>
        <v>1952</v>
      </c>
      <c r="D5" t="s" s="120">
        <f t="shared" si="9"/>
        <v>1709</v>
      </c>
      <c r="E5" s="123"/>
      <c r="F5" t="s" s="76">
        <f t="shared" si="10"/>
        <v>2452</v>
      </c>
      <c r="G5" t="s" s="76">
        <f t="shared" si="11"/>
        <v>2467</v>
      </c>
      <c r="H5" t="s" s="76">
        <f t="shared" si="8"/>
        <v>1952</v>
      </c>
      <c r="I5" t="s" s="76">
        <f t="shared" si="13"/>
        <v>1957</v>
      </c>
      <c r="J5" t="s" s="469">
        <f t="shared" si="14"/>
        <v>1964</v>
      </c>
    </row>
    <row r="6" ht="20.4" customHeight="1">
      <c r="A6" t="s" s="93">
        <v>5024</v>
      </c>
      <c r="B6" t="s" s="94">
        <f>'tmp_terms - import'!$B$246</f>
        <v>1952</v>
      </c>
      <c r="C6" t="s" s="94">
        <f>'tmp_terms - import'!$B$247</f>
        <v>1957</v>
      </c>
      <c r="D6" t="s" s="94">
        <f t="shared" si="33" ref="D6:D8">'tmp_terms - import'!$B$200</f>
        <v>1701</v>
      </c>
      <c r="E6" s="98"/>
      <c r="F6" s="98"/>
      <c r="G6" s="98"/>
      <c r="H6" s="98"/>
      <c r="I6" t="s" s="95">
        <f t="shared" si="13"/>
        <v>1957</v>
      </c>
      <c r="J6" s="596"/>
    </row>
    <row r="7" ht="20.4" customHeight="1">
      <c r="A7" t="s" s="182">
        <v>5024</v>
      </c>
      <c r="B7" t="s" s="120">
        <f>'tmp_descriptors - import'!$A$75</f>
        <v>4106</v>
      </c>
      <c r="C7" t="s" s="120">
        <f t="shared" si="8"/>
        <v>1952</v>
      </c>
      <c r="D7" t="s" s="120">
        <f t="shared" si="9"/>
        <v>1709</v>
      </c>
      <c r="E7" s="123"/>
      <c r="F7" t="s" s="76">
        <f t="shared" si="10"/>
        <v>2452</v>
      </c>
      <c r="G7" t="s" s="76">
        <f t="shared" si="11"/>
        <v>2467</v>
      </c>
      <c r="H7" s="123"/>
      <c r="I7" t="s" s="76">
        <f t="shared" si="13"/>
        <v>1957</v>
      </c>
      <c r="J7" s="597"/>
    </row>
    <row r="8" ht="20.4" customHeight="1">
      <c r="A8" t="s" s="93">
        <v>5024</v>
      </c>
      <c r="B8" t="s" s="94">
        <f>'tmp_terms - import'!$B$246</f>
        <v>1952</v>
      </c>
      <c r="C8" t="s" s="94">
        <f>'tmp_terms - import'!$B$248</f>
        <v>1964</v>
      </c>
      <c r="D8" t="s" s="94">
        <f t="shared" si="33"/>
        <v>1701</v>
      </c>
      <c r="E8" s="98"/>
      <c r="F8" s="98"/>
      <c r="G8" s="98"/>
      <c r="H8" s="98"/>
      <c r="I8" s="98"/>
      <c r="J8" t="s" s="595">
        <f t="shared" si="14"/>
        <v>1964</v>
      </c>
    </row>
    <row r="9" ht="20.9" customHeight="1">
      <c r="A9" t="s" s="108">
        <v>5024</v>
      </c>
      <c r="B9" t="s" s="51">
        <f>'tmp_descriptors - import'!$A$81</f>
        <v>4154</v>
      </c>
      <c r="C9" t="s" s="51">
        <f t="shared" si="8"/>
        <v>1952</v>
      </c>
      <c r="D9" t="s" s="51">
        <f t="shared" si="9"/>
        <v>1709</v>
      </c>
      <c r="E9" s="52"/>
      <c r="F9" t="s" s="54">
        <f t="shared" si="10"/>
        <v>2452</v>
      </c>
      <c r="G9" t="s" s="54">
        <f t="shared" si="11"/>
        <v>2467</v>
      </c>
      <c r="H9" s="52"/>
      <c r="I9" s="52"/>
      <c r="J9" t="s" s="435">
        <f t="shared" si="14"/>
        <v>1964</v>
      </c>
    </row>
  </sheetData>
  <mergeCells count="1">
    <mergeCell ref="A1:J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2:V33"/>
  <sheetViews>
    <sheetView workbookViewId="0" showGridLines="0" defaultGridColor="1">
      <pane topLeftCell="E3" xSplit="4" ySplit="2" activePane="bottomRight" state="frozen"/>
    </sheetView>
  </sheetViews>
  <sheetFormatPr defaultColWidth="8.33333" defaultRowHeight="19.9" customHeight="1" outlineLevelRow="0" outlineLevelCol="0"/>
  <cols>
    <col min="1" max="1" width="5.17188" style="598" customWidth="1"/>
    <col min="2" max="2" width="25.5" style="598" customWidth="1"/>
    <col min="3" max="3" width="30.8516" style="598" customWidth="1"/>
    <col min="4" max="4" width="29.3516" style="598" customWidth="1"/>
    <col min="5" max="5" width="19" style="598" customWidth="1"/>
    <col min="6" max="6" width="21.1719" style="598" customWidth="1"/>
    <col min="7" max="7" width="19.3516" style="598" customWidth="1"/>
    <col min="8" max="8" width="20.3516" style="598" customWidth="1"/>
    <col min="9" max="9" width="30" style="598" customWidth="1"/>
    <col min="10" max="10" width="27.6719" style="598" customWidth="1"/>
    <col min="11" max="11" width="30.8516" style="598" customWidth="1"/>
    <col min="12" max="12" width="28" style="598" customWidth="1"/>
    <col min="13" max="13" width="27.6719" style="598" customWidth="1"/>
    <col min="14" max="14" width="28.5" style="598" customWidth="1"/>
    <col min="15" max="15" width="27.5" style="598" customWidth="1"/>
    <col min="16" max="16" width="24.1719" style="598" customWidth="1"/>
    <col min="17" max="17" width="27.6719" style="598" customWidth="1"/>
    <col min="18" max="18" width="29.1719" style="598" customWidth="1"/>
    <col min="19" max="19" width="28.1719" style="598" customWidth="1"/>
    <col min="20" max="20" width="24.6719" style="598" customWidth="1"/>
    <col min="21" max="21" width="25.3516" style="598" customWidth="1"/>
    <col min="22" max="22" width="24.6719" style="598" customWidth="1"/>
    <col min="23" max="256" width="8.35156" style="598" customWidth="1"/>
  </cols>
  <sheetData>
    <row r="1" ht="26.5" customHeight="1">
      <c r="A1" t="s" s="27">
        <v>56</v>
      </c>
      <c r="B1" s="27"/>
      <c r="C1" s="27"/>
      <c r="D1" s="27"/>
      <c r="E1" s="27"/>
      <c r="F1" s="27"/>
      <c r="G1" s="27"/>
      <c r="H1" s="27"/>
      <c r="I1" s="27"/>
      <c r="J1" s="27"/>
      <c r="K1" s="27"/>
      <c r="L1" s="27"/>
      <c r="M1" s="27"/>
      <c r="N1" s="27"/>
      <c r="O1" s="27"/>
      <c r="P1" s="27"/>
      <c r="Q1" s="27"/>
      <c r="R1" s="27"/>
      <c r="S1" s="27"/>
      <c r="T1" s="27"/>
      <c r="U1" s="27"/>
      <c r="V1" s="27"/>
    </row>
    <row r="2" ht="21.7" customHeight="1">
      <c r="A2" t="s" s="366">
        <f>'tmp_descriptors - import'!$C$4</f>
        <v>59</v>
      </c>
      <c r="B2" t="s" s="29">
        <f>'tmp_descriptors - import'!C6</f>
        <v>3566</v>
      </c>
      <c r="C2" t="s" s="29">
        <f>'tmp_descriptors - import'!C7</f>
        <v>3571</v>
      </c>
      <c r="D2" t="s" s="29">
        <f>'tmp_descriptors - import'!C33</f>
        <v>3765</v>
      </c>
      <c r="E2" t="s" s="29">
        <f>'tmp_descriptors - import'!$C$48</f>
        <v>3892</v>
      </c>
      <c r="F2" t="s" s="29">
        <f>'tmp_descriptors - import'!$C$57</f>
        <v>3967</v>
      </c>
      <c r="G2" t="s" s="29">
        <f>'tmp_descriptors - import'!$C$58</f>
        <v>3974</v>
      </c>
      <c r="H2" t="s" s="29">
        <f>CONCATENATE('tmp_descriptors - import'!$C$81,".",0)</f>
        <v>5117</v>
      </c>
      <c r="I2" t="s" s="29">
        <f>CONCATENATE('tmp_descriptors - import'!$C$81,".",1)</f>
        <v>5120</v>
      </c>
      <c r="J2" t="s" s="29">
        <f>CONCATENATE('tmp_descriptors - import'!$C$81,".",2)</f>
        <v>5121</v>
      </c>
      <c r="K2" t="s" s="29">
        <f>CONCATENATE('tmp_descriptors - import'!$C$81,".",3)</f>
        <v>5122</v>
      </c>
      <c r="L2" t="s" s="29">
        <f>CONCATENATE('tmp_descriptors - import'!$C$81,".",4)</f>
        <v>5123</v>
      </c>
      <c r="M2" t="s" s="29">
        <f>CONCATENATE('tmp_descriptors - import'!$C$81,".",5)</f>
        <v>5124</v>
      </c>
      <c r="N2" t="s" s="29">
        <f>CONCATENATE('tmp_descriptors - import'!$C$81,".",6)</f>
        <v>5125</v>
      </c>
      <c r="O2" t="s" s="29">
        <f>CONCATENATE('tmp_descriptors - import'!$C$81,".",7)</f>
        <v>5126</v>
      </c>
      <c r="P2" t="s" s="29">
        <f>CONCATENATE('tmp_descriptors - import'!$C$81,".",8)</f>
        <v>5127</v>
      </c>
      <c r="Q2" t="s" s="29">
        <f>CONCATENATE('tmp_descriptors - import'!$C$81,".",9)</f>
        <v>5128</v>
      </c>
      <c r="R2" t="s" s="29">
        <f>CONCATENATE('tmp_descriptors - import'!$C$81,".",10)</f>
        <v>5129</v>
      </c>
      <c r="S2" t="s" s="29">
        <f>CONCATENATE('tmp_descriptors - import'!$C$81,".",11)</f>
        <v>5130</v>
      </c>
      <c r="T2" t="s" s="29">
        <f>CONCATENATE('tmp_descriptors - import'!$C$81,".",12)</f>
        <v>5131</v>
      </c>
      <c r="U2" t="s" s="29">
        <f>CONCATENATE('tmp_descriptors - import'!$C$81,".",13)</f>
        <v>5132</v>
      </c>
      <c r="V2" t="s" s="31">
        <f>CONCATENATE('tmp_descriptors - import'!$C$81,".",14)</f>
        <v>5133</v>
      </c>
    </row>
    <row r="3" ht="20.9" customHeight="1">
      <c r="A3" t="s" s="368">
        <v>5024</v>
      </c>
      <c r="B3" t="s" s="33">
        <f t="shared" si="22" ref="B3:H24">'tmp_terms - import'!$B$214</f>
        <v>1813</v>
      </c>
      <c r="C3" t="s" s="33">
        <f t="shared" si="23" ref="C3:I24">'tmp_terms - import'!$B$215</f>
        <v>1819</v>
      </c>
      <c r="D3" t="s" s="33">
        <f t="shared" si="24" ref="D3:D16">'tmp_terms - import'!$B$200</f>
        <v>1701</v>
      </c>
      <c r="E3" s="34"/>
      <c r="F3" s="34"/>
      <c r="G3" s="34"/>
      <c r="H3" s="34"/>
      <c r="I3" t="s" s="35">
        <f t="shared" si="23"/>
        <v>1819</v>
      </c>
      <c r="J3" s="34"/>
      <c r="K3" s="34"/>
      <c r="L3" s="34"/>
      <c r="M3" s="34"/>
      <c r="N3" s="34"/>
      <c r="O3" s="34"/>
      <c r="P3" s="34"/>
      <c r="Q3" s="34"/>
      <c r="R3" s="34"/>
      <c r="S3" s="34"/>
      <c r="T3" s="34"/>
      <c r="U3" s="34"/>
      <c r="V3" s="599"/>
    </row>
    <row r="4" ht="20.1" customHeight="1">
      <c r="A4" t="s" s="105">
        <v>5024</v>
      </c>
      <c r="B4" t="s" s="42">
        <f t="shared" si="22"/>
        <v>1813</v>
      </c>
      <c r="C4" t="s" s="42">
        <f t="shared" si="27" ref="C4:J24">'tmp_terms - import'!$B$216</f>
        <v>1824</v>
      </c>
      <c r="D4" t="s" s="42">
        <f t="shared" si="24"/>
        <v>1701</v>
      </c>
      <c r="E4" s="43"/>
      <c r="F4" s="43"/>
      <c r="G4" s="43"/>
      <c r="H4" s="43"/>
      <c r="I4" s="43"/>
      <c r="J4" t="s" s="44">
        <f t="shared" si="27"/>
        <v>1824</v>
      </c>
      <c r="K4" s="43"/>
      <c r="L4" s="43"/>
      <c r="M4" s="43"/>
      <c r="N4" s="43"/>
      <c r="O4" s="43"/>
      <c r="P4" s="43"/>
      <c r="Q4" s="43"/>
      <c r="R4" s="43"/>
      <c r="S4" s="43"/>
      <c r="T4" s="43"/>
      <c r="U4" s="43"/>
      <c r="V4" s="600"/>
    </row>
    <row r="5" ht="20.1" customHeight="1">
      <c r="A5" t="s" s="105">
        <v>5024</v>
      </c>
      <c r="B5" t="s" s="42">
        <f t="shared" si="22"/>
        <v>1813</v>
      </c>
      <c r="C5" t="s" s="42">
        <f t="shared" si="31" ref="C5:K24">'tmp_terms - import'!$B$217</f>
        <v>1828</v>
      </c>
      <c r="D5" t="s" s="42">
        <f t="shared" si="24"/>
        <v>1701</v>
      </c>
      <c r="E5" s="43"/>
      <c r="F5" s="43"/>
      <c r="G5" s="43"/>
      <c r="H5" s="43"/>
      <c r="I5" s="43"/>
      <c r="J5" s="43"/>
      <c r="K5" t="s" s="44">
        <f t="shared" si="31"/>
        <v>1828</v>
      </c>
      <c r="L5" s="43"/>
      <c r="M5" s="43"/>
      <c r="N5" s="43"/>
      <c r="O5" s="43"/>
      <c r="P5" s="43"/>
      <c r="Q5" s="43"/>
      <c r="R5" s="43"/>
      <c r="S5" s="43"/>
      <c r="T5" s="43"/>
      <c r="U5" s="43"/>
      <c r="V5" s="600"/>
    </row>
    <row r="6" ht="20.1" customHeight="1">
      <c r="A6" t="s" s="105">
        <v>5024</v>
      </c>
      <c r="B6" t="s" s="42">
        <f t="shared" si="22"/>
        <v>1813</v>
      </c>
      <c r="C6" t="s" s="42">
        <f t="shared" si="35" ref="C6:L24">'tmp_terms - import'!$B$218</f>
        <v>1832</v>
      </c>
      <c r="D6" t="s" s="42">
        <f t="shared" si="24"/>
        <v>1701</v>
      </c>
      <c r="E6" s="43"/>
      <c r="F6" s="43"/>
      <c r="G6" s="43"/>
      <c r="H6" s="43"/>
      <c r="I6" s="43"/>
      <c r="J6" s="43"/>
      <c r="K6" s="43"/>
      <c r="L6" t="s" s="44">
        <f t="shared" si="35"/>
        <v>1832</v>
      </c>
      <c r="M6" s="43"/>
      <c r="N6" s="43"/>
      <c r="O6" s="43"/>
      <c r="P6" s="43"/>
      <c r="Q6" s="43"/>
      <c r="R6" s="43"/>
      <c r="S6" s="43"/>
      <c r="T6" s="43"/>
      <c r="U6" s="43"/>
      <c r="V6" s="600"/>
    </row>
    <row r="7" ht="20.1" customHeight="1">
      <c r="A7" t="s" s="105">
        <v>5024</v>
      </c>
      <c r="B7" t="s" s="42">
        <f t="shared" si="22"/>
        <v>1813</v>
      </c>
      <c r="C7" t="s" s="42">
        <f t="shared" si="39" ref="C7:M24">'tmp_terms - import'!$B$219</f>
        <v>1838</v>
      </c>
      <c r="D7" t="s" s="42">
        <f t="shared" si="24"/>
        <v>1701</v>
      </c>
      <c r="E7" s="43"/>
      <c r="F7" s="43"/>
      <c r="G7" s="43"/>
      <c r="H7" s="43"/>
      <c r="I7" s="43"/>
      <c r="J7" s="43"/>
      <c r="K7" s="43"/>
      <c r="L7" s="43"/>
      <c r="M7" t="s" s="44">
        <f t="shared" si="39"/>
        <v>1838</v>
      </c>
      <c r="N7" s="43"/>
      <c r="O7" s="43"/>
      <c r="P7" s="43"/>
      <c r="Q7" s="43"/>
      <c r="R7" s="43"/>
      <c r="S7" s="43"/>
      <c r="T7" s="43"/>
      <c r="U7" s="43"/>
      <c r="V7" s="600"/>
    </row>
    <row r="8" ht="20.1" customHeight="1">
      <c r="A8" t="s" s="105">
        <v>5024</v>
      </c>
      <c r="B8" t="s" s="42">
        <f t="shared" si="22"/>
        <v>1813</v>
      </c>
      <c r="C8" t="s" s="42">
        <f t="shared" si="43" ref="C8:N25">'tmp_terms - import'!$B$220</f>
        <v>1842</v>
      </c>
      <c r="D8" t="s" s="42">
        <f t="shared" si="24"/>
        <v>1701</v>
      </c>
      <c r="E8" s="43"/>
      <c r="F8" s="43"/>
      <c r="G8" s="43"/>
      <c r="H8" s="43"/>
      <c r="I8" s="43"/>
      <c r="J8" s="43"/>
      <c r="K8" s="43"/>
      <c r="L8" s="43"/>
      <c r="M8" s="43"/>
      <c r="N8" t="s" s="44">
        <f t="shared" si="43"/>
        <v>1842</v>
      </c>
      <c r="O8" s="43"/>
      <c r="P8" s="43"/>
      <c r="Q8" s="43"/>
      <c r="R8" s="43"/>
      <c r="S8" s="43"/>
      <c r="T8" s="43"/>
      <c r="U8" s="43"/>
      <c r="V8" s="600"/>
    </row>
    <row r="9" ht="20.1" customHeight="1">
      <c r="A9" t="s" s="105">
        <v>5024</v>
      </c>
      <c r="B9" t="s" s="42">
        <f t="shared" si="22"/>
        <v>1813</v>
      </c>
      <c r="C9" t="s" s="42">
        <f t="shared" si="47" ref="C9:O27">'tmp_terms - import'!$B$221</f>
        <v>1846</v>
      </c>
      <c r="D9" t="s" s="42">
        <f t="shared" si="24"/>
        <v>1701</v>
      </c>
      <c r="E9" s="43"/>
      <c r="F9" s="43"/>
      <c r="G9" s="43"/>
      <c r="H9" s="43"/>
      <c r="I9" s="43"/>
      <c r="J9" s="43"/>
      <c r="K9" s="43"/>
      <c r="L9" s="43"/>
      <c r="M9" s="43"/>
      <c r="N9" s="43"/>
      <c r="O9" t="s" s="44">
        <f t="shared" si="47"/>
        <v>1846</v>
      </c>
      <c r="P9" s="43"/>
      <c r="Q9" s="43"/>
      <c r="R9" s="43"/>
      <c r="S9" s="43"/>
      <c r="T9" s="43"/>
      <c r="U9" s="43"/>
      <c r="V9" s="600"/>
    </row>
    <row r="10" ht="20.1" customHeight="1">
      <c r="A10" t="s" s="105">
        <v>5024</v>
      </c>
      <c r="B10" t="s" s="42">
        <f t="shared" si="22"/>
        <v>1813</v>
      </c>
      <c r="C10" t="s" s="42">
        <f t="shared" si="51" ref="C10:P24">'tmp_terms - import'!$B$222</f>
        <v>1850</v>
      </c>
      <c r="D10" t="s" s="42">
        <f t="shared" si="24"/>
        <v>1701</v>
      </c>
      <c r="E10" s="43"/>
      <c r="F10" s="43"/>
      <c r="G10" s="43"/>
      <c r="H10" s="43"/>
      <c r="I10" s="43"/>
      <c r="J10" s="43"/>
      <c r="K10" s="43"/>
      <c r="L10" s="43"/>
      <c r="M10" s="43"/>
      <c r="N10" s="43"/>
      <c r="O10" s="43"/>
      <c r="P10" t="s" s="44">
        <f t="shared" si="51"/>
        <v>1850</v>
      </c>
      <c r="Q10" s="43"/>
      <c r="R10" s="43"/>
      <c r="S10" s="43"/>
      <c r="T10" s="43"/>
      <c r="U10" s="43"/>
      <c r="V10" s="600"/>
    </row>
    <row r="11" ht="20.1" customHeight="1">
      <c r="A11" t="s" s="105">
        <v>5024</v>
      </c>
      <c r="B11" t="s" s="42">
        <f t="shared" si="22"/>
        <v>1813</v>
      </c>
      <c r="C11" t="s" s="42">
        <f t="shared" si="55" ref="C11:Q24">'tmp_terms - import'!$B$223</f>
        <v>1854</v>
      </c>
      <c r="D11" t="s" s="42">
        <f t="shared" si="24"/>
        <v>1701</v>
      </c>
      <c r="E11" s="43"/>
      <c r="F11" s="43"/>
      <c r="G11" s="43"/>
      <c r="H11" s="43"/>
      <c r="I11" s="43"/>
      <c r="J11" s="43"/>
      <c r="K11" s="43"/>
      <c r="L11" s="43"/>
      <c r="M11" s="43"/>
      <c r="N11" s="43"/>
      <c r="O11" s="43"/>
      <c r="P11" s="43"/>
      <c r="Q11" t="s" s="44">
        <f t="shared" si="55"/>
        <v>1854</v>
      </c>
      <c r="R11" s="43"/>
      <c r="S11" s="43"/>
      <c r="T11" s="43"/>
      <c r="U11" s="43"/>
      <c r="V11" s="600"/>
    </row>
    <row r="12" ht="20.1" customHeight="1">
      <c r="A12" t="s" s="105">
        <v>5024</v>
      </c>
      <c r="B12" t="s" s="42">
        <f t="shared" si="22"/>
        <v>1813</v>
      </c>
      <c r="C12" t="s" s="42">
        <f t="shared" si="59" ref="C12:R24">'tmp_terms - import'!$B$224</f>
        <v>1860</v>
      </c>
      <c r="D12" t="s" s="42">
        <f t="shared" si="24"/>
        <v>1701</v>
      </c>
      <c r="E12" s="43"/>
      <c r="F12" s="43"/>
      <c r="G12" s="43"/>
      <c r="H12" s="43"/>
      <c r="I12" s="43"/>
      <c r="J12" s="43"/>
      <c r="K12" s="43"/>
      <c r="L12" s="43"/>
      <c r="M12" s="43"/>
      <c r="N12" s="43"/>
      <c r="O12" s="43"/>
      <c r="P12" s="43"/>
      <c r="Q12" s="43"/>
      <c r="R12" t="s" s="44">
        <f t="shared" si="59"/>
        <v>1860</v>
      </c>
      <c r="S12" s="43"/>
      <c r="T12" s="43"/>
      <c r="U12" s="43"/>
      <c r="V12" s="600"/>
    </row>
    <row r="13" ht="20.1" customHeight="1">
      <c r="A13" t="s" s="105">
        <v>5024</v>
      </c>
      <c r="B13" t="s" s="42">
        <f t="shared" si="22"/>
        <v>1813</v>
      </c>
      <c r="C13" t="s" s="42">
        <f t="shared" si="63" ref="C13:S24">'tmp_terms - import'!$B$225</f>
        <v>1865</v>
      </c>
      <c r="D13" t="s" s="42">
        <f t="shared" si="24"/>
        <v>1701</v>
      </c>
      <c r="E13" s="43"/>
      <c r="F13" s="43"/>
      <c r="G13" s="43"/>
      <c r="H13" s="43"/>
      <c r="I13" s="43"/>
      <c r="J13" s="43"/>
      <c r="K13" s="43"/>
      <c r="L13" s="43"/>
      <c r="M13" s="43"/>
      <c r="N13" s="43"/>
      <c r="O13" s="43"/>
      <c r="P13" s="43"/>
      <c r="Q13" s="43"/>
      <c r="R13" s="43"/>
      <c r="S13" t="s" s="44">
        <f t="shared" si="63"/>
        <v>1865</v>
      </c>
      <c r="T13" s="43"/>
      <c r="U13" s="43"/>
      <c r="V13" s="600"/>
    </row>
    <row r="14" ht="20.1" customHeight="1">
      <c r="A14" t="s" s="105">
        <v>5024</v>
      </c>
      <c r="B14" t="s" s="42">
        <f t="shared" si="22"/>
        <v>1813</v>
      </c>
      <c r="C14" t="s" s="42">
        <f t="shared" si="67" ref="C14:T24">'tmp_terms - import'!$B$226</f>
        <v>1869</v>
      </c>
      <c r="D14" t="s" s="42">
        <f t="shared" si="24"/>
        <v>1701</v>
      </c>
      <c r="E14" s="43"/>
      <c r="F14" s="43"/>
      <c r="G14" s="43"/>
      <c r="H14" s="43"/>
      <c r="I14" s="43"/>
      <c r="J14" s="43"/>
      <c r="K14" s="43"/>
      <c r="L14" s="43"/>
      <c r="M14" s="43"/>
      <c r="N14" s="43"/>
      <c r="O14" s="43"/>
      <c r="P14" s="43"/>
      <c r="Q14" s="43"/>
      <c r="R14" s="43"/>
      <c r="S14" s="43"/>
      <c r="T14" t="s" s="44">
        <f t="shared" si="67"/>
        <v>1869</v>
      </c>
      <c r="U14" s="43"/>
      <c r="V14" s="600"/>
    </row>
    <row r="15" ht="20.1" customHeight="1">
      <c r="A15" t="s" s="105">
        <v>5024</v>
      </c>
      <c r="B15" t="s" s="42">
        <f t="shared" si="22"/>
        <v>1813</v>
      </c>
      <c r="C15" t="s" s="42">
        <f t="shared" si="71" ref="C15:U24">'tmp_terms - import'!$B$227</f>
        <v>1873</v>
      </c>
      <c r="D15" t="s" s="42">
        <f t="shared" si="24"/>
        <v>1701</v>
      </c>
      <c r="E15" s="43"/>
      <c r="F15" s="43"/>
      <c r="G15" s="43"/>
      <c r="H15" s="43"/>
      <c r="I15" s="43"/>
      <c r="J15" s="43"/>
      <c r="K15" s="43"/>
      <c r="L15" s="43"/>
      <c r="M15" s="43"/>
      <c r="N15" s="43"/>
      <c r="O15" s="43"/>
      <c r="P15" s="43"/>
      <c r="Q15" s="43"/>
      <c r="R15" s="43"/>
      <c r="S15" s="43"/>
      <c r="T15" s="43"/>
      <c r="U15" t="s" s="44">
        <f t="shared" si="71"/>
        <v>1873</v>
      </c>
      <c r="V15" s="600"/>
    </row>
    <row r="16" ht="20.4" customHeight="1">
      <c r="A16" t="s" s="182">
        <v>5024</v>
      </c>
      <c r="B16" t="s" s="120">
        <f t="shared" si="22"/>
        <v>1813</v>
      </c>
      <c r="C16" t="s" s="120">
        <f t="shared" si="75" ref="C16:V24">'tmp_terms - import'!$B$228</f>
        <v>1877</v>
      </c>
      <c r="D16" t="s" s="120">
        <f t="shared" si="24"/>
        <v>1701</v>
      </c>
      <c r="E16" s="123"/>
      <c r="F16" s="123"/>
      <c r="G16" s="123"/>
      <c r="H16" s="123"/>
      <c r="I16" s="123"/>
      <c r="J16" s="123"/>
      <c r="K16" s="123"/>
      <c r="L16" s="123"/>
      <c r="M16" s="123"/>
      <c r="N16" s="123"/>
      <c r="O16" s="123"/>
      <c r="P16" s="123"/>
      <c r="Q16" s="123"/>
      <c r="R16" s="123"/>
      <c r="S16" s="123"/>
      <c r="T16" s="123"/>
      <c r="U16" s="123"/>
      <c r="V16" t="s" s="469">
        <f t="shared" si="75"/>
        <v>1877</v>
      </c>
    </row>
    <row r="17" ht="20.4" customHeight="1">
      <c r="A17" t="s" s="93">
        <v>5024</v>
      </c>
      <c r="B17" t="s" s="601">
        <f>'tmp_descriptors - import'!$A$4</f>
        <v>5134</v>
      </c>
      <c r="C17" t="s" s="94">
        <f t="shared" si="22"/>
        <v>1813</v>
      </c>
      <c r="D17" t="s" s="94">
        <f t="shared" si="80" ref="D17:D33">'tmp_terms - import'!$B$201</f>
        <v>1709</v>
      </c>
      <c r="E17" t="s" s="95">
        <f>'tmp_descriptors - import'!$F$10</f>
        <v>3589</v>
      </c>
      <c r="F17" t="s" s="95">
        <f t="shared" si="82" ref="F17:F33">'tmp_terms - import'!$D$321</f>
        <v>2452</v>
      </c>
      <c r="G17" t="s" s="95">
        <f t="shared" si="83" ref="G17:G33">'tmp_terms - import'!$D$323</f>
        <v>2467</v>
      </c>
      <c r="H17" t="s" s="95">
        <f t="shared" si="22"/>
        <v>1813</v>
      </c>
      <c r="I17" t="s" s="95">
        <f t="shared" si="23"/>
        <v>1819</v>
      </c>
      <c r="J17" t="s" s="95">
        <f t="shared" si="27"/>
        <v>1824</v>
      </c>
      <c r="K17" t="s" s="95">
        <f t="shared" si="31"/>
        <v>1828</v>
      </c>
      <c r="L17" t="s" s="95">
        <f t="shared" si="35"/>
        <v>1832</v>
      </c>
      <c r="M17" t="s" s="95">
        <f t="shared" si="39"/>
        <v>1838</v>
      </c>
      <c r="N17" t="s" s="95">
        <f t="shared" si="43"/>
        <v>1842</v>
      </c>
      <c r="O17" t="s" s="95">
        <f t="shared" si="47"/>
        <v>1846</v>
      </c>
      <c r="P17" t="s" s="95">
        <f t="shared" si="51"/>
        <v>1850</v>
      </c>
      <c r="Q17" t="s" s="95">
        <f t="shared" si="55"/>
        <v>1854</v>
      </c>
      <c r="R17" t="s" s="95">
        <f t="shared" si="59"/>
        <v>1860</v>
      </c>
      <c r="S17" t="s" s="95">
        <f t="shared" si="63"/>
        <v>1865</v>
      </c>
      <c r="T17" t="s" s="95">
        <f t="shared" si="67"/>
        <v>1869</v>
      </c>
      <c r="U17" t="s" s="95">
        <f t="shared" si="71"/>
        <v>1873</v>
      </c>
      <c r="V17" t="s" s="595">
        <f t="shared" si="75"/>
        <v>1877</v>
      </c>
    </row>
    <row r="18" ht="20.1" customHeight="1">
      <c r="A18" t="s" s="105">
        <v>5024</v>
      </c>
      <c r="B18" t="s" s="586">
        <f>'tmp_descriptors - import'!$A$8</f>
        <v>5081</v>
      </c>
      <c r="C18" t="s" s="42">
        <f t="shared" si="22"/>
        <v>1813</v>
      </c>
      <c r="D18" t="s" s="42">
        <f t="shared" si="80"/>
        <v>1709</v>
      </c>
      <c r="E18" s="43"/>
      <c r="F18" t="s" s="44">
        <f t="shared" si="82"/>
        <v>2452</v>
      </c>
      <c r="G18" s="43"/>
      <c r="H18" t="s" s="44">
        <f t="shared" si="22"/>
        <v>1813</v>
      </c>
      <c r="I18" t="s" s="44">
        <f t="shared" si="23"/>
        <v>1819</v>
      </c>
      <c r="J18" t="s" s="44">
        <f t="shared" si="27"/>
        <v>1824</v>
      </c>
      <c r="K18" t="s" s="44">
        <f t="shared" si="31"/>
        <v>1828</v>
      </c>
      <c r="L18" t="s" s="44">
        <f t="shared" si="35"/>
        <v>1832</v>
      </c>
      <c r="M18" t="s" s="44">
        <f t="shared" si="39"/>
        <v>1838</v>
      </c>
      <c r="N18" t="s" s="44">
        <f t="shared" si="43"/>
        <v>1842</v>
      </c>
      <c r="O18" t="s" s="44">
        <f t="shared" si="47"/>
        <v>1846</v>
      </c>
      <c r="P18" t="s" s="44">
        <f t="shared" si="51"/>
        <v>1850</v>
      </c>
      <c r="Q18" t="s" s="44">
        <f t="shared" si="55"/>
        <v>1854</v>
      </c>
      <c r="R18" t="s" s="44">
        <f t="shared" si="59"/>
        <v>1860</v>
      </c>
      <c r="S18" t="s" s="44">
        <f t="shared" si="63"/>
        <v>1865</v>
      </c>
      <c r="T18" t="s" s="44">
        <f t="shared" si="67"/>
        <v>1869</v>
      </c>
      <c r="U18" t="s" s="44">
        <f t="shared" si="71"/>
        <v>1873</v>
      </c>
      <c r="V18" t="s" s="434">
        <f t="shared" si="75"/>
        <v>1877</v>
      </c>
    </row>
    <row r="19" ht="20.1" customHeight="1">
      <c r="A19" t="s" s="105">
        <v>5024</v>
      </c>
      <c r="B19" t="s" s="586">
        <f>'tmp_descriptors - import'!$A$9</f>
        <v>5084</v>
      </c>
      <c r="C19" t="s" s="42">
        <f t="shared" si="22"/>
        <v>1813</v>
      </c>
      <c r="D19" t="s" s="42">
        <f t="shared" si="80"/>
        <v>1709</v>
      </c>
      <c r="E19" s="43"/>
      <c r="F19" t="s" s="44">
        <f t="shared" si="82"/>
        <v>2452</v>
      </c>
      <c r="G19" t="s" s="44">
        <f t="shared" si="83"/>
        <v>2467</v>
      </c>
      <c r="H19" t="s" s="44">
        <f t="shared" si="22"/>
        <v>1813</v>
      </c>
      <c r="I19" t="s" s="44">
        <f t="shared" si="23"/>
        <v>1819</v>
      </c>
      <c r="J19" t="s" s="44">
        <f t="shared" si="27"/>
        <v>1824</v>
      </c>
      <c r="K19" t="s" s="44">
        <f t="shared" si="31"/>
        <v>1828</v>
      </c>
      <c r="L19" t="s" s="44">
        <f t="shared" si="35"/>
        <v>1832</v>
      </c>
      <c r="M19" t="s" s="44">
        <f t="shared" si="39"/>
        <v>1838</v>
      </c>
      <c r="N19" t="s" s="44">
        <f t="shared" si="43"/>
        <v>1842</v>
      </c>
      <c r="O19" t="s" s="44">
        <f t="shared" si="47"/>
        <v>1846</v>
      </c>
      <c r="P19" t="s" s="44">
        <f t="shared" si="51"/>
        <v>1850</v>
      </c>
      <c r="Q19" t="s" s="44">
        <f t="shared" si="55"/>
        <v>1854</v>
      </c>
      <c r="R19" t="s" s="44">
        <f t="shared" si="59"/>
        <v>1860</v>
      </c>
      <c r="S19" t="s" s="44">
        <f t="shared" si="63"/>
        <v>1865</v>
      </c>
      <c r="T19" t="s" s="44">
        <f t="shared" si="67"/>
        <v>1869</v>
      </c>
      <c r="U19" t="s" s="44">
        <f t="shared" si="71"/>
        <v>1873</v>
      </c>
      <c r="V19" t="s" s="434">
        <f t="shared" si="75"/>
        <v>1877</v>
      </c>
    </row>
    <row r="20" ht="20.1" customHeight="1">
      <c r="A20" t="s" s="105">
        <v>5024</v>
      </c>
      <c r="B20" t="s" s="586">
        <f>'tmp_descriptors - import'!$A$10</f>
        <v>5135</v>
      </c>
      <c r="C20" t="s" s="42">
        <f t="shared" si="22"/>
        <v>1813</v>
      </c>
      <c r="D20" t="s" s="42">
        <f t="shared" si="80"/>
        <v>1709</v>
      </c>
      <c r="E20" s="43"/>
      <c r="F20" t="s" s="44">
        <f t="shared" si="82"/>
        <v>2452</v>
      </c>
      <c r="G20" t="s" s="44">
        <f t="shared" si="83"/>
        <v>2467</v>
      </c>
      <c r="H20" t="s" s="44">
        <f t="shared" si="22"/>
        <v>1813</v>
      </c>
      <c r="I20" t="s" s="44">
        <f t="shared" si="23"/>
        <v>1819</v>
      </c>
      <c r="J20" t="s" s="44">
        <f t="shared" si="27"/>
        <v>1824</v>
      </c>
      <c r="K20" t="s" s="44">
        <f t="shared" si="31"/>
        <v>1828</v>
      </c>
      <c r="L20" t="s" s="44">
        <f t="shared" si="35"/>
        <v>1832</v>
      </c>
      <c r="M20" t="s" s="44">
        <f t="shared" si="39"/>
        <v>1838</v>
      </c>
      <c r="N20" t="s" s="44">
        <f t="shared" si="43"/>
        <v>1842</v>
      </c>
      <c r="O20" t="s" s="44">
        <f t="shared" si="47"/>
        <v>1846</v>
      </c>
      <c r="P20" t="s" s="44">
        <f t="shared" si="51"/>
        <v>1850</v>
      </c>
      <c r="Q20" t="s" s="44">
        <f t="shared" si="55"/>
        <v>1854</v>
      </c>
      <c r="R20" t="s" s="44">
        <f t="shared" si="59"/>
        <v>1860</v>
      </c>
      <c r="S20" t="s" s="44">
        <f t="shared" si="63"/>
        <v>1865</v>
      </c>
      <c r="T20" t="s" s="44">
        <f t="shared" si="67"/>
        <v>1869</v>
      </c>
      <c r="U20" t="s" s="44">
        <f t="shared" si="71"/>
        <v>1873</v>
      </c>
      <c r="V20" t="s" s="434">
        <f t="shared" si="75"/>
        <v>1877</v>
      </c>
    </row>
    <row r="21" ht="20.1" customHeight="1">
      <c r="A21" t="s" s="105">
        <v>5024</v>
      </c>
      <c r="B21" t="s" s="586">
        <f>'tmp_descriptors - import'!$A$12</f>
        <v>5136</v>
      </c>
      <c r="C21" t="s" s="42">
        <f t="shared" si="22"/>
        <v>1813</v>
      </c>
      <c r="D21" t="s" s="42">
        <f t="shared" si="80"/>
        <v>1709</v>
      </c>
      <c r="E21" s="43"/>
      <c r="F21" t="s" s="44">
        <f t="shared" si="82"/>
        <v>2452</v>
      </c>
      <c r="G21" t="s" s="44">
        <f t="shared" si="83"/>
        <v>2467</v>
      </c>
      <c r="H21" t="s" s="44">
        <f t="shared" si="22"/>
        <v>1813</v>
      </c>
      <c r="I21" t="s" s="44">
        <f t="shared" si="23"/>
        <v>1819</v>
      </c>
      <c r="J21" t="s" s="44">
        <f t="shared" si="27"/>
        <v>1824</v>
      </c>
      <c r="K21" t="s" s="44">
        <f t="shared" si="31"/>
        <v>1828</v>
      </c>
      <c r="L21" t="s" s="44">
        <f t="shared" si="35"/>
        <v>1832</v>
      </c>
      <c r="M21" t="s" s="44">
        <f t="shared" si="39"/>
        <v>1838</v>
      </c>
      <c r="N21" t="s" s="44">
        <f t="shared" si="43"/>
        <v>1842</v>
      </c>
      <c r="O21" t="s" s="44">
        <f t="shared" si="47"/>
        <v>1846</v>
      </c>
      <c r="P21" t="s" s="44">
        <f t="shared" si="51"/>
        <v>1850</v>
      </c>
      <c r="Q21" t="s" s="44">
        <f t="shared" si="55"/>
        <v>1854</v>
      </c>
      <c r="R21" t="s" s="44">
        <f t="shared" si="59"/>
        <v>1860</v>
      </c>
      <c r="S21" t="s" s="44">
        <f t="shared" si="63"/>
        <v>1865</v>
      </c>
      <c r="T21" t="s" s="44">
        <f t="shared" si="67"/>
        <v>1869</v>
      </c>
      <c r="U21" t="s" s="44">
        <f t="shared" si="71"/>
        <v>1873</v>
      </c>
      <c r="V21" t="s" s="434">
        <f t="shared" si="75"/>
        <v>1877</v>
      </c>
    </row>
    <row r="22" ht="20.1" customHeight="1">
      <c r="A22" t="s" s="105">
        <v>5024</v>
      </c>
      <c r="B22" t="s" s="586">
        <f>'tmp_descriptors - import'!$A$55</f>
        <v>5137</v>
      </c>
      <c r="C22" t="s" s="42">
        <f t="shared" si="22"/>
        <v>1813</v>
      </c>
      <c r="D22" t="s" s="42">
        <f t="shared" si="80"/>
        <v>1709</v>
      </c>
      <c r="E22" s="43"/>
      <c r="F22" t="s" s="44">
        <f t="shared" si="82"/>
        <v>2452</v>
      </c>
      <c r="G22" t="s" s="44">
        <f t="shared" si="83"/>
        <v>2467</v>
      </c>
      <c r="H22" t="s" s="44">
        <f t="shared" si="22"/>
        <v>1813</v>
      </c>
      <c r="I22" t="s" s="44">
        <f t="shared" si="23"/>
        <v>1819</v>
      </c>
      <c r="J22" t="s" s="44">
        <f t="shared" si="27"/>
        <v>1824</v>
      </c>
      <c r="K22" t="s" s="44">
        <f t="shared" si="31"/>
        <v>1828</v>
      </c>
      <c r="L22" t="s" s="44">
        <f t="shared" si="35"/>
        <v>1832</v>
      </c>
      <c r="M22" t="s" s="44">
        <f t="shared" si="39"/>
        <v>1838</v>
      </c>
      <c r="N22" t="s" s="44">
        <f t="shared" si="43"/>
        <v>1842</v>
      </c>
      <c r="O22" t="s" s="44">
        <f t="shared" si="47"/>
        <v>1846</v>
      </c>
      <c r="P22" t="s" s="44">
        <f t="shared" si="51"/>
        <v>1850</v>
      </c>
      <c r="Q22" t="s" s="44">
        <f t="shared" si="55"/>
        <v>1854</v>
      </c>
      <c r="R22" t="s" s="44">
        <f t="shared" si="59"/>
        <v>1860</v>
      </c>
      <c r="S22" t="s" s="44">
        <f t="shared" si="63"/>
        <v>1865</v>
      </c>
      <c r="T22" t="s" s="44">
        <f t="shared" si="67"/>
        <v>1869</v>
      </c>
      <c r="U22" t="s" s="44">
        <f t="shared" si="71"/>
        <v>1873</v>
      </c>
      <c r="V22" t="s" s="434">
        <f t="shared" si="75"/>
        <v>1877</v>
      </c>
    </row>
    <row r="23" ht="20.1" customHeight="1">
      <c r="A23" t="s" s="105">
        <v>5024</v>
      </c>
      <c r="B23" t="s" s="586">
        <f>'tmp_descriptors - import'!$A$63</f>
        <v>5095</v>
      </c>
      <c r="C23" t="s" s="42">
        <f t="shared" si="22"/>
        <v>1813</v>
      </c>
      <c r="D23" t="s" s="42">
        <f t="shared" si="80"/>
        <v>1709</v>
      </c>
      <c r="E23" s="43"/>
      <c r="F23" s="43"/>
      <c r="G23" t="s" s="44">
        <f t="shared" si="83"/>
        <v>2467</v>
      </c>
      <c r="H23" t="s" s="44">
        <f t="shared" si="22"/>
        <v>1813</v>
      </c>
      <c r="I23" t="s" s="44">
        <f t="shared" si="23"/>
        <v>1819</v>
      </c>
      <c r="J23" t="s" s="44">
        <f t="shared" si="27"/>
        <v>1824</v>
      </c>
      <c r="K23" t="s" s="44">
        <f t="shared" si="31"/>
        <v>1828</v>
      </c>
      <c r="L23" t="s" s="44">
        <f t="shared" si="35"/>
        <v>1832</v>
      </c>
      <c r="M23" t="s" s="44">
        <f t="shared" si="39"/>
        <v>1838</v>
      </c>
      <c r="N23" t="s" s="44">
        <f t="shared" si="43"/>
        <v>1842</v>
      </c>
      <c r="O23" t="s" s="44">
        <f t="shared" si="47"/>
        <v>1846</v>
      </c>
      <c r="P23" t="s" s="44">
        <f t="shared" si="51"/>
        <v>1850</v>
      </c>
      <c r="Q23" t="s" s="44">
        <f t="shared" si="55"/>
        <v>1854</v>
      </c>
      <c r="R23" t="s" s="44">
        <f t="shared" si="59"/>
        <v>1860</v>
      </c>
      <c r="S23" t="s" s="44">
        <f t="shared" si="63"/>
        <v>1865</v>
      </c>
      <c r="T23" t="s" s="44">
        <f t="shared" si="67"/>
        <v>1869</v>
      </c>
      <c r="U23" t="s" s="44">
        <f t="shared" si="71"/>
        <v>1873</v>
      </c>
      <c r="V23" t="s" s="434">
        <f t="shared" si="75"/>
        <v>1877</v>
      </c>
    </row>
    <row r="24" ht="20.4" customHeight="1">
      <c r="A24" t="s" s="182">
        <v>5024</v>
      </c>
      <c r="B24" t="s" s="602">
        <f>'tmp_descriptors - import'!$A$64</f>
        <v>5098</v>
      </c>
      <c r="C24" t="s" s="120">
        <f t="shared" si="22"/>
        <v>1813</v>
      </c>
      <c r="D24" t="s" s="120">
        <f t="shared" si="80"/>
        <v>1709</v>
      </c>
      <c r="E24" s="123"/>
      <c r="F24" s="123"/>
      <c r="G24" t="s" s="76">
        <f t="shared" si="83"/>
        <v>2467</v>
      </c>
      <c r="H24" t="s" s="76">
        <f t="shared" si="22"/>
        <v>1813</v>
      </c>
      <c r="I24" t="s" s="76">
        <f t="shared" si="23"/>
        <v>1819</v>
      </c>
      <c r="J24" t="s" s="76">
        <f t="shared" si="27"/>
        <v>1824</v>
      </c>
      <c r="K24" t="s" s="76">
        <f t="shared" si="31"/>
        <v>1828</v>
      </c>
      <c r="L24" t="s" s="76">
        <f t="shared" si="35"/>
        <v>1832</v>
      </c>
      <c r="M24" t="s" s="76">
        <f t="shared" si="39"/>
        <v>1838</v>
      </c>
      <c r="N24" t="s" s="76">
        <f t="shared" si="43"/>
        <v>1842</v>
      </c>
      <c r="O24" t="s" s="76">
        <f t="shared" si="47"/>
        <v>1846</v>
      </c>
      <c r="P24" t="s" s="76">
        <f t="shared" si="51"/>
        <v>1850</v>
      </c>
      <c r="Q24" t="s" s="76">
        <f t="shared" si="55"/>
        <v>1854</v>
      </c>
      <c r="R24" t="s" s="76">
        <f t="shared" si="59"/>
        <v>1860</v>
      </c>
      <c r="S24" t="s" s="76">
        <f t="shared" si="63"/>
        <v>1865</v>
      </c>
      <c r="T24" t="s" s="76">
        <f t="shared" si="67"/>
        <v>1869</v>
      </c>
      <c r="U24" t="s" s="76">
        <f t="shared" si="71"/>
        <v>1873</v>
      </c>
      <c r="V24" t="s" s="469">
        <f t="shared" si="75"/>
        <v>1877</v>
      </c>
    </row>
    <row r="25" ht="20.75" customHeight="1">
      <c r="A25" t="s" s="603">
        <v>5024</v>
      </c>
      <c r="B25" t="s" s="604">
        <f>'tmp_descriptors - import'!$A$71</f>
        <v>5138</v>
      </c>
      <c r="C25" t="s" s="82">
        <f t="shared" si="43"/>
        <v>1842</v>
      </c>
      <c r="D25" t="s" s="82">
        <f t="shared" si="80"/>
        <v>1709</v>
      </c>
      <c r="E25" s="86"/>
      <c r="F25" t="s" s="83">
        <f t="shared" si="82"/>
        <v>2452</v>
      </c>
      <c r="G25" t="s" s="83">
        <f t="shared" si="83"/>
        <v>2467</v>
      </c>
      <c r="H25" s="86"/>
      <c r="I25" s="86"/>
      <c r="J25" s="86"/>
      <c r="K25" s="86"/>
      <c r="L25" s="86"/>
      <c r="M25" s="86"/>
      <c r="N25" t="s" s="83">
        <f t="shared" si="43"/>
        <v>1842</v>
      </c>
      <c r="O25" s="86"/>
      <c r="P25" s="86"/>
      <c r="Q25" s="86"/>
      <c r="R25" s="86"/>
      <c r="S25" s="86"/>
      <c r="T25" s="86"/>
      <c r="U25" s="86"/>
      <c r="V25" s="605"/>
    </row>
    <row r="26" ht="20.4" customHeight="1">
      <c r="A26" t="s" s="93">
        <v>5024</v>
      </c>
      <c r="B26" t="s" s="601">
        <f>'tmp_descriptors - import'!$A$69</f>
        <v>5139</v>
      </c>
      <c r="C26" t="s" s="94">
        <f t="shared" si="47"/>
        <v>1846</v>
      </c>
      <c r="D26" t="s" s="94">
        <f t="shared" si="80"/>
        <v>1709</v>
      </c>
      <c r="E26" s="98"/>
      <c r="F26" t="s" s="95">
        <f t="shared" si="82"/>
        <v>2452</v>
      </c>
      <c r="G26" t="s" s="95">
        <f t="shared" si="83"/>
        <v>2467</v>
      </c>
      <c r="H26" s="98"/>
      <c r="I26" s="98"/>
      <c r="J26" s="98"/>
      <c r="K26" s="98"/>
      <c r="L26" s="98"/>
      <c r="M26" s="98"/>
      <c r="N26" s="98"/>
      <c r="O26" t="s" s="95">
        <f t="shared" si="47"/>
        <v>1846</v>
      </c>
      <c r="P26" s="98"/>
      <c r="Q26" s="98"/>
      <c r="R26" s="98"/>
      <c r="S26" s="98"/>
      <c r="T26" s="98"/>
      <c r="U26" s="98"/>
      <c r="V26" s="596"/>
    </row>
    <row r="27" ht="20.4" customHeight="1">
      <c r="A27" t="s" s="182">
        <v>5024</v>
      </c>
      <c r="B27" t="s" s="602">
        <f>'tmp_descriptors - import'!$A$70</f>
        <v>5140</v>
      </c>
      <c r="C27" t="s" s="120">
        <f t="shared" si="47"/>
        <v>1846</v>
      </c>
      <c r="D27" t="s" s="120">
        <f t="shared" si="80"/>
        <v>1709</v>
      </c>
      <c r="E27" s="123"/>
      <c r="F27" t="s" s="76">
        <f t="shared" si="82"/>
        <v>2452</v>
      </c>
      <c r="G27" t="s" s="76">
        <f t="shared" si="83"/>
        <v>2467</v>
      </c>
      <c r="H27" s="123"/>
      <c r="I27" s="123"/>
      <c r="J27" s="123"/>
      <c r="K27" s="123"/>
      <c r="L27" s="123"/>
      <c r="M27" s="123"/>
      <c r="N27" s="123"/>
      <c r="O27" t="s" s="76">
        <f t="shared" si="47"/>
        <v>1846</v>
      </c>
      <c r="P27" s="123"/>
      <c r="Q27" s="123"/>
      <c r="R27" s="123"/>
      <c r="S27" s="123"/>
      <c r="T27" s="123"/>
      <c r="U27" s="123"/>
      <c r="V27" s="597"/>
    </row>
    <row r="28" ht="20.75" customHeight="1">
      <c r="A28" t="s" s="603">
        <v>5024</v>
      </c>
      <c r="B28" t="s" s="604">
        <f t="shared" si="254" ref="B28:B33">'tmp_descriptors - import'!$A$72</f>
        <v>5141</v>
      </c>
      <c r="C28" t="s" s="82">
        <f t="shared" si="255" ref="C28:R28">'tmp_terms - import'!$B$222</f>
        <v>1850</v>
      </c>
      <c r="D28" t="s" s="82">
        <f t="shared" si="80"/>
        <v>1709</v>
      </c>
      <c r="E28" s="86"/>
      <c r="F28" t="s" s="83">
        <f t="shared" si="82"/>
        <v>2452</v>
      </c>
      <c r="G28" t="s" s="83">
        <f t="shared" si="83"/>
        <v>2467</v>
      </c>
      <c r="H28" s="86"/>
      <c r="I28" s="86"/>
      <c r="J28" s="86"/>
      <c r="K28" s="86"/>
      <c r="L28" s="86"/>
      <c r="M28" s="86"/>
      <c r="N28" s="86"/>
      <c r="O28" s="86"/>
      <c r="P28" t="s" s="83">
        <f t="shared" si="255"/>
        <v>1850</v>
      </c>
      <c r="Q28" t="s" s="83">
        <f t="shared" si="255"/>
        <v>1850</v>
      </c>
      <c r="R28" t="s" s="83">
        <f t="shared" si="255"/>
        <v>1850</v>
      </c>
      <c r="S28" s="86"/>
      <c r="T28" s="86"/>
      <c r="U28" s="86"/>
      <c r="V28" s="605"/>
    </row>
    <row r="29" ht="20.75" customHeight="1">
      <c r="A29" t="s" s="603">
        <v>5024</v>
      </c>
      <c r="B29" t="s" s="604">
        <f t="shared" si="254"/>
        <v>5141</v>
      </c>
      <c r="C29" t="s" s="82">
        <f t="shared" si="263" ref="C29:Q29">'tmp_terms - import'!$B$223</f>
        <v>1854</v>
      </c>
      <c r="D29" t="s" s="82">
        <f t="shared" si="80"/>
        <v>1709</v>
      </c>
      <c r="E29" s="86"/>
      <c r="F29" t="s" s="83">
        <f t="shared" si="82"/>
        <v>2452</v>
      </c>
      <c r="G29" t="s" s="83">
        <f t="shared" si="83"/>
        <v>2467</v>
      </c>
      <c r="H29" s="86"/>
      <c r="I29" s="86"/>
      <c r="J29" s="86"/>
      <c r="K29" s="86"/>
      <c r="L29" s="86"/>
      <c r="M29" s="86"/>
      <c r="N29" s="86"/>
      <c r="O29" s="86"/>
      <c r="P29" s="86"/>
      <c r="Q29" t="s" s="83">
        <f t="shared" si="263"/>
        <v>1854</v>
      </c>
      <c r="R29" s="86"/>
      <c r="S29" s="86"/>
      <c r="T29" s="86"/>
      <c r="U29" s="86"/>
      <c r="V29" s="605"/>
    </row>
    <row r="30" ht="20.75" customHeight="1">
      <c r="A30" t="s" s="603">
        <v>5024</v>
      </c>
      <c r="B30" t="s" s="604">
        <f t="shared" si="254"/>
        <v>5141</v>
      </c>
      <c r="C30" t="s" s="82">
        <f t="shared" si="269" ref="C30:R30">'tmp_terms - import'!$B$224</f>
        <v>1860</v>
      </c>
      <c r="D30" t="s" s="82">
        <f t="shared" si="80"/>
        <v>1709</v>
      </c>
      <c r="E30" s="86"/>
      <c r="F30" t="s" s="83">
        <f t="shared" si="82"/>
        <v>2452</v>
      </c>
      <c r="G30" t="s" s="83">
        <f t="shared" si="83"/>
        <v>2467</v>
      </c>
      <c r="H30" s="86"/>
      <c r="I30" s="86"/>
      <c r="J30" s="86"/>
      <c r="K30" s="86"/>
      <c r="L30" s="86"/>
      <c r="M30" s="86"/>
      <c r="N30" s="86"/>
      <c r="O30" s="86"/>
      <c r="P30" s="86"/>
      <c r="Q30" s="86"/>
      <c r="R30" t="s" s="83">
        <f t="shared" si="269"/>
        <v>1860</v>
      </c>
      <c r="S30" s="86"/>
      <c r="T30" s="86"/>
      <c r="U30" s="86"/>
      <c r="V30" s="605"/>
    </row>
    <row r="31" ht="20.75" customHeight="1">
      <c r="A31" t="s" s="603">
        <v>5024</v>
      </c>
      <c r="B31" t="s" s="604">
        <f>'tmp_descriptors - import'!$A$34</f>
        <v>5142</v>
      </c>
      <c r="C31" t="s" s="82">
        <f t="shared" si="275" ref="C31:S31">'tmp_terms - import'!$B$225</f>
        <v>1865</v>
      </c>
      <c r="D31" t="s" s="82">
        <f t="shared" si="80"/>
        <v>1709</v>
      </c>
      <c r="E31" s="86"/>
      <c r="F31" t="s" s="83">
        <f t="shared" si="82"/>
        <v>2452</v>
      </c>
      <c r="G31" t="s" s="83">
        <f t="shared" si="83"/>
        <v>2467</v>
      </c>
      <c r="H31" s="86"/>
      <c r="I31" s="86"/>
      <c r="J31" s="86"/>
      <c r="K31" s="86"/>
      <c r="L31" s="86"/>
      <c r="M31" s="86"/>
      <c r="N31" s="86"/>
      <c r="O31" s="86"/>
      <c r="P31" s="86"/>
      <c r="Q31" s="86"/>
      <c r="R31" s="86"/>
      <c r="S31" t="s" s="83">
        <f t="shared" si="275"/>
        <v>1865</v>
      </c>
      <c r="T31" s="86"/>
      <c r="U31" s="86"/>
      <c r="V31" s="605"/>
    </row>
    <row r="32" ht="20.4" customHeight="1">
      <c r="A32" t="s" s="93">
        <v>5024</v>
      </c>
      <c r="B32" t="s" s="601">
        <f>'tmp_descriptors - import'!$A$59</f>
        <v>5143</v>
      </c>
      <c r="C32" t="s" s="94">
        <f t="shared" si="281" ref="C32:V33">'tmp_terms - import'!$B$228</f>
        <v>1877</v>
      </c>
      <c r="D32" t="s" s="94">
        <f t="shared" si="80"/>
        <v>1709</v>
      </c>
      <c r="E32" s="98"/>
      <c r="F32" t="s" s="95">
        <f t="shared" si="82"/>
        <v>2452</v>
      </c>
      <c r="G32" t="s" s="95">
        <f t="shared" si="83"/>
        <v>2467</v>
      </c>
      <c r="H32" s="98"/>
      <c r="I32" s="98"/>
      <c r="J32" s="98"/>
      <c r="K32" s="98"/>
      <c r="L32" s="98"/>
      <c r="M32" s="98"/>
      <c r="N32" s="98"/>
      <c r="O32" s="98"/>
      <c r="P32" s="98"/>
      <c r="Q32" s="98"/>
      <c r="R32" s="98"/>
      <c r="S32" s="98"/>
      <c r="T32" s="98"/>
      <c r="U32" s="98"/>
      <c r="V32" t="s" s="595">
        <f t="shared" si="281"/>
        <v>1877</v>
      </c>
    </row>
    <row r="33" ht="20.9" customHeight="1">
      <c r="A33" t="s" s="108">
        <v>5024</v>
      </c>
      <c r="B33" t="s" s="587">
        <f t="shared" si="254"/>
        <v>5141</v>
      </c>
      <c r="C33" t="s" s="51">
        <f t="shared" si="281"/>
        <v>1877</v>
      </c>
      <c r="D33" t="s" s="51">
        <f t="shared" si="80"/>
        <v>1709</v>
      </c>
      <c r="E33" s="52"/>
      <c r="F33" t="s" s="54">
        <f t="shared" si="82"/>
        <v>2452</v>
      </c>
      <c r="G33" t="s" s="54">
        <f t="shared" si="83"/>
        <v>2467</v>
      </c>
      <c r="H33" s="52"/>
      <c r="I33" s="52"/>
      <c r="J33" s="52"/>
      <c r="K33" s="52"/>
      <c r="L33" s="52"/>
      <c r="M33" s="52"/>
      <c r="N33" s="52"/>
      <c r="O33" s="52"/>
      <c r="P33" s="52"/>
      <c r="Q33" s="52"/>
      <c r="R33" s="52"/>
      <c r="S33" s="52"/>
      <c r="T33" s="52"/>
      <c r="U33" s="52"/>
      <c r="V33" t="s" s="435">
        <f t="shared" si="281"/>
        <v>1877</v>
      </c>
    </row>
  </sheetData>
  <mergeCells count="1">
    <mergeCell ref="A1:V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2:W30"/>
  <sheetViews>
    <sheetView workbookViewId="0" showGridLines="0" defaultGridColor="1">
      <pane topLeftCell="E3" xSplit="4" ySplit="2" activePane="bottomRight" state="frozen"/>
    </sheetView>
  </sheetViews>
  <sheetFormatPr defaultColWidth="8.33333" defaultRowHeight="19.9" customHeight="1" outlineLevelRow="0" outlineLevelCol="0"/>
  <cols>
    <col min="1" max="1" width="5.17188" style="606" customWidth="1"/>
    <col min="2" max="2" width="30.8516" style="606" customWidth="1"/>
    <col min="3" max="3" width="33.8516" style="606" customWidth="1"/>
    <col min="4" max="4" width="29.3516" style="606" customWidth="1"/>
    <col min="5" max="5" width="19" style="606" customWidth="1"/>
    <col min="6" max="6" width="21.1719" style="606" customWidth="1"/>
    <col min="7" max="7" width="19.6719" style="606" customWidth="1"/>
    <col min="8" max="8" width="27.8516" style="606" customWidth="1"/>
    <col min="9" max="9" width="27" style="606" customWidth="1"/>
    <col min="10" max="10" width="27.6719" style="606" customWidth="1"/>
    <col min="11" max="11" width="29" style="606" customWidth="1"/>
    <col min="12" max="13" width="27.6719" style="606" customWidth="1"/>
    <col min="14" max="14" width="28.4062" style="606" customWidth="1"/>
    <col min="15" max="15" width="27.6719" style="606" customWidth="1"/>
    <col min="16" max="16" width="27.8516" style="606" customWidth="1"/>
    <col min="17" max="17" width="29.5" style="606" customWidth="1"/>
    <col min="18" max="18" width="27" style="606" customWidth="1"/>
    <col min="19" max="19" width="31.1719" style="606" customWidth="1"/>
    <col min="20" max="20" width="30.8516" style="606" customWidth="1"/>
    <col min="21" max="21" width="29.5" style="606" customWidth="1"/>
    <col min="22" max="22" width="28.3516" style="606" customWidth="1"/>
    <col min="23" max="23" width="32" style="606" customWidth="1"/>
    <col min="24" max="256" width="8.35156" style="606" customWidth="1"/>
  </cols>
  <sheetData>
    <row r="1" ht="26.5" customHeight="1">
      <c r="A1" t="s" s="27">
        <v>56</v>
      </c>
      <c r="B1" s="27"/>
      <c r="C1" s="27"/>
      <c r="D1" s="27"/>
      <c r="E1" s="27"/>
      <c r="F1" s="27"/>
      <c r="G1" s="27"/>
      <c r="H1" s="27"/>
      <c r="I1" s="27"/>
      <c r="J1" s="27"/>
      <c r="K1" s="27"/>
      <c r="L1" s="27"/>
      <c r="M1" s="27"/>
      <c r="N1" s="27"/>
      <c r="O1" s="27"/>
      <c r="P1" s="27"/>
      <c r="Q1" s="27"/>
      <c r="R1" s="27"/>
      <c r="S1" s="27"/>
      <c r="T1" s="27"/>
      <c r="U1" s="27"/>
      <c r="V1" s="27"/>
      <c r="W1" s="27"/>
    </row>
    <row r="2" ht="21.7" customHeight="1">
      <c r="A2" t="s" s="366">
        <f>'tmp_descriptors - import'!$C$4</f>
        <v>59</v>
      </c>
      <c r="B2" t="s" s="29">
        <f>'tmp_descriptors - import'!C6</f>
        <v>3566</v>
      </c>
      <c r="C2" t="s" s="29">
        <f>'tmp_descriptors - import'!C7</f>
        <v>3571</v>
      </c>
      <c r="D2" t="s" s="607">
        <f>'tmp_descriptors - import'!C33</f>
        <v>3765</v>
      </c>
      <c r="E2" t="s" s="608">
        <f>'tmp_descriptors - import'!$C$48</f>
        <v>3892</v>
      </c>
      <c r="F2" t="s" s="29">
        <f>'tmp_descriptors - import'!$C$57</f>
        <v>3967</v>
      </c>
      <c r="G2" t="s" s="607">
        <f>'tmp_descriptors - import'!$C$58</f>
        <v>3974</v>
      </c>
      <c r="H2" t="s" s="608">
        <f>CONCATENATE('tmp_descriptors - import'!C81,".","0")</f>
        <v>5117</v>
      </c>
      <c r="I2" t="s" s="29">
        <v>5118</v>
      </c>
      <c r="J2" t="s" s="29">
        <v>5119</v>
      </c>
      <c r="K2" t="s" s="29">
        <v>5144</v>
      </c>
      <c r="L2" t="s" s="29">
        <v>5145</v>
      </c>
      <c r="M2" t="s" s="29">
        <v>5146</v>
      </c>
      <c r="N2" t="s" s="29">
        <v>5147</v>
      </c>
      <c r="O2" t="s" s="29">
        <v>5148</v>
      </c>
      <c r="P2" t="s" s="29">
        <v>5149</v>
      </c>
      <c r="Q2" t="s" s="29">
        <v>5150</v>
      </c>
      <c r="R2" t="s" s="29">
        <v>5151</v>
      </c>
      <c r="S2" t="s" s="29">
        <v>5152</v>
      </c>
      <c r="T2" t="s" s="29">
        <v>5153</v>
      </c>
      <c r="U2" t="s" s="29">
        <v>5154</v>
      </c>
      <c r="V2" t="s" s="29">
        <v>5155</v>
      </c>
      <c r="W2" t="s" s="31">
        <v>5156</v>
      </c>
    </row>
    <row r="3" ht="20.9" customHeight="1">
      <c r="A3" t="s" s="368">
        <v>5024</v>
      </c>
      <c r="B3" t="s" s="33">
        <f t="shared" si="8" ref="B3:H28">'tmp_terms - import'!$B$229</f>
        <v>1881</v>
      </c>
      <c r="C3" t="s" s="33">
        <f t="shared" si="9" ref="C3:H3">'tmp_terms - import'!$B$230</f>
        <v>1885</v>
      </c>
      <c r="D3" t="s" s="33">
        <f t="shared" si="10" ref="D3:D18">'tmp_terms - import'!$B$200</f>
        <v>1701</v>
      </c>
      <c r="E3" s="34"/>
      <c r="F3" s="34"/>
      <c r="G3" s="34"/>
      <c r="H3" t="s" s="35">
        <f t="shared" si="9"/>
        <v>1885</v>
      </c>
      <c r="I3" s="34"/>
      <c r="J3" s="34"/>
      <c r="K3" s="34"/>
      <c r="L3" s="34"/>
      <c r="M3" s="34"/>
      <c r="N3" s="34"/>
      <c r="O3" s="34"/>
      <c r="P3" s="34"/>
      <c r="Q3" s="34"/>
      <c r="R3" s="34"/>
      <c r="S3" s="34"/>
      <c r="T3" s="34"/>
      <c r="U3" s="34"/>
      <c r="V3" s="34"/>
      <c r="W3" s="599"/>
    </row>
    <row r="4" ht="20.1" customHeight="1">
      <c r="A4" t="s" s="105">
        <v>5024</v>
      </c>
      <c r="B4" t="s" s="42">
        <f t="shared" si="8"/>
        <v>1881</v>
      </c>
      <c r="C4" t="s" s="42">
        <f t="shared" si="13" ref="C4:I28">'tmp_terms - import'!$B$231</f>
        <v>1891</v>
      </c>
      <c r="D4" t="s" s="42">
        <f t="shared" si="10"/>
        <v>1701</v>
      </c>
      <c r="E4" s="43"/>
      <c r="F4" s="43"/>
      <c r="G4" s="43"/>
      <c r="H4" s="43"/>
      <c r="I4" t="s" s="44">
        <f t="shared" si="13"/>
        <v>1891</v>
      </c>
      <c r="J4" s="43"/>
      <c r="K4" s="43"/>
      <c r="L4" s="43"/>
      <c r="M4" s="43"/>
      <c r="N4" s="43"/>
      <c r="O4" s="43"/>
      <c r="P4" s="43"/>
      <c r="Q4" s="43"/>
      <c r="R4" s="43"/>
      <c r="S4" s="43"/>
      <c r="T4" s="43"/>
      <c r="U4" s="43"/>
      <c r="V4" s="43"/>
      <c r="W4" s="600"/>
    </row>
    <row r="5" ht="20.1" customHeight="1">
      <c r="A5" t="s" s="105">
        <v>5024</v>
      </c>
      <c r="B5" t="s" s="42">
        <f t="shared" si="8"/>
        <v>1881</v>
      </c>
      <c r="C5" t="s" s="42">
        <f t="shared" si="17" ref="C5:J28">'tmp_terms - import'!$B$232</f>
        <v>1894</v>
      </c>
      <c r="D5" t="s" s="42">
        <f t="shared" si="10"/>
        <v>1701</v>
      </c>
      <c r="E5" s="43"/>
      <c r="F5" s="43"/>
      <c r="G5" s="43"/>
      <c r="H5" s="43"/>
      <c r="I5" s="43"/>
      <c r="J5" t="s" s="44">
        <f t="shared" si="17"/>
        <v>1894</v>
      </c>
      <c r="K5" s="43"/>
      <c r="L5" s="43"/>
      <c r="M5" s="43"/>
      <c r="N5" s="43"/>
      <c r="O5" s="43"/>
      <c r="P5" s="43"/>
      <c r="Q5" s="43"/>
      <c r="R5" s="43"/>
      <c r="S5" s="43"/>
      <c r="T5" s="43"/>
      <c r="U5" s="43"/>
      <c r="V5" s="43"/>
      <c r="W5" s="600"/>
    </row>
    <row r="6" ht="20.1" customHeight="1">
      <c r="A6" t="s" s="105">
        <v>5024</v>
      </c>
      <c r="B6" t="s" s="42">
        <f t="shared" si="8"/>
        <v>1881</v>
      </c>
      <c r="C6" t="s" s="42">
        <f t="shared" si="21" ref="C6:K28">'tmp_terms - import'!$B$233</f>
        <v>1898</v>
      </c>
      <c r="D6" t="s" s="42">
        <f t="shared" si="10"/>
        <v>1701</v>
      </c>
      <c r="E6" s="43"/>
      <c r="F6" s="43"/>
      <c r="G6" s="43"/>
      <c r="H6" s="43"/>
      <c r="I6" s="43"/>
      <c r="J6" s="43"/>
      <c r="K6" t="s" s="44">
        <f t="shared" si="21"/>
        <v>1898</v>
      </c>
      <c r="L6" s="43"/>
      <c r="M6" s="43"/>
      <c r="N6" s="43"/>
      <c r="O6" s="43"/>
      <c r="P6" s="43"/>
      <c r="Q6" s="43"/>
      <c r="R6" s="43"/>
      <c r="S6" s="43"/>
      <c r="T6" s="43"/>
      <c r="U6" s="43"/>
      <c r="V6" s="43"/>
      <c r="W6" s="600"/>
    </row>
    <row r="7" ht="20.1" customHeight="1">
      <c r="A7" t="s" s="105">
        <v>5024</v>
      </c>
      <c r="B7" t="s" s="42">
        <f t="shared" si="8"/>
        <v>1881</v>
      </c>
      <c r="C7" t="s" s="42">
        <f t="shared" si="25" ref="C7:L28">'tmp_terms - import'!$B$234</f>
        <v>1902</v>
      </c>
      <c r="D7" t="s" s="42">
        <f t="shared" si="10"/>
        <v>1701</v>
      </c>
      <c r="E7" s="43"/>
      <c r="F7" s="43"/>
      <c r="G7" s="43"/>
      <c r="H7" s="43"/>
      <c r="I7" s="43"/>
      <c r="J7" s="43"/>
      <c r="K7" s="43"/>
      <c r="L7" t="s" s="44">
        <f t="shared" si="25"/>
        <v>1902</v>
      </c>
      <c r="M7" s="43"/>
      <c r="N7" s="43"/>
      <c r="O7" s="43"/>
      <c r="P7" s="43"/>
      <c r="Q7" s="43"/>
      <c r="R7" s="43"/>
      <c r="S7" s="43"/>
      <c r="T7" s="43"/>
      <c r="U7" s="43"/>
      <c r="V7" s="43"/>
      <c r="W7" s="600"/>
    </row>
    <row r="8" ht="20.1" customHeight="1">
      <c r="A8" t="s" s="105">
        <v>5024</v>
      </c>
      <c r="B8" t="s" s="42">
        <f t="shared" si="8"/>
        <v>1881</v>
      </c>
      <c r="C8" t="s" s="42">
        <f t="shared" si="29" ref="C8:O26">'tmp_terms - import'!$B$235</f>
        <v>1905</v>
      </c>
      <c r="D8" t="s" s="42">
        <f t="shared" si="10"/>
        <v>1701</v>
      </c>
      <c r="E8" s="43"/>
      <c r="F8" s="43"/>
      <c r="G8" s="43"/>
      <c r="H8" s="43"/>
      <c r="I8" s="43"/>
      <c r="J8" s="43"/>
      <c r="K8" s="43"/>
      <c r="L8" s="43"/>
      <c r="M8" t="s" s="44">
        <f t="shared" si="29"/>
        <v>1905</v>
      </c>
      <c r="N8" s="43"/>
      <c r="O8" s="43"/>
      <c r="P8" s="43"/>
      <c r="Q8" s="43"/>
      <c r="R8" s="43"/>
      <c r="S8" s="43"/>
      <c r="T8" s="43"/>
      <c r="U8" s="43"/>
      <c r="V8" s="43"/>
      <c r="W8" s="600"/>
    </row>
    <row r="9" ht="20.1" customHeight="1">
      <c r="A9" t="s" s="105">
        <v>5024</v>
      </c>
      <c r="B9" t="s" s="42">
        <f t="shared" si="8"/>
        <v>1881</v>
      </c>
      <c r="C9" t="s" s="42">
        <f t="shared" si="33" ref="C9:N28">'tmp_terms - import'!$B$236</f>
        <v>1909</v>
      </c>
      <c r="D9" t="s" s="42">
        <f t="shared" si="10"/>
        <v>1701</v>
      </c>
      <c r="E9" s="43"/>
      <c r="F9" s="43"/>
      <c r="G9" s="43"/>
      <c r="H9" s="43"/>
      <c r="I9" s="43"/>
      <c r="J9" s="43"/>
      <c r="K9" s="43"/>
      <c r="L9" s="43"/>
      <c r="M9" s="43"/>
      <c r="N9" t="s" s="44">
        <f t="shared" si="33"/>
        <v>1909</v>
      </c>
      <c r="O9" s="43"/>
      <c r="P9" s="43"/>
      <c r="Q9" s="43"/>
      <c r="R9" s="43"/>
      <c r="S9" s="43"/>
      <c r="T9" s="43"/>
      <c r="U9" s="43"/>
      <c r="V9" s="43"/>
      <c r="W9" s="600"/>
    </row>
    <row r="10" ht="20.1" customHeight="1">
      <c r="A10" t="s" s="105">
        <v>5024</v>
      </c>
      <c r="B10" t="s" s="42">
        <f t="shared" si="8"/>
        <v>1881</v>
      </c>
      <c r="C10" t="s" s="42">
        <f>'tmp_terms - import'!$B$237</f>
        <v>1912</v>
      </c>
      <c r="D10" t="s" s="42">
        <f t="shared" si="10"/>
        <v>1701</v>
      </c>
      <c r="E10" s="43"/>
      <c r="F10" s="43"/>
      <c r="G10" s="43"/>
      <c r="H10" s="43"/>
      <c r="I10" s="43"/>
      <c r="J10" s="43"/>
      <c r="K10" s="43"/>
      <c r="L10" s="43"/>
      <c r="M10" s="43"/>
      <c r="N10" s="43"/>
      <c r="O10" t="s" s="44">
        <f t="shared" si="29"/>
        <v>1905</v>
      </c>
      <c r="P10" s="43"/>
      <c r="Q10" s="43"/>
      <c r="R10" s="43"/>
      <c r="S10" s="43"/>
      <c r="T10" s="43"/>
      <c r="U10" s="43"/>
      <c r="V10" s="43"/>
      <c r="W10" s="600"/>
    </row>
    <row r="11" ht="20.1" customHeight="1">
      <c r="A11" t="s" s="105">
        <v>5024</v>
      </c>
      <c r="B11" t="s" s="42">
        <f t="shared" si="8"/>
        <v>1881</v>
      </c>
      <c r="C11" t="s" s="42">
        <f t="shared" si="41" ref="C11:P28">'tmp_terms - import'!$B$238</f>
        <v>1915</v>
      </c>
      <c r="D11" t="s" s="42">
        <f t="shared" si="10"/>
        <v>1701</v>
      </c>
      <c r="E11" s="43"/>
      <c r="F11" s="43"/>
      <c r="G11" s="43"/>
      <c r="H11" s="43"/>
      <c r="I11" s="43"/>
      <c r="J11" s="43"/>
      <c r="K11" s="43"/>
      <c r="L11" s="43"/>
      <c r="M11" s="43"/>
      <c r="N11" s="43"/>
      <c r="O11" s="43"/>
      <c r="P11" t="s" s="44">
        <f t="shared" si="41"/>
        <v>1915</v>
      </c>
      <c r="Q11" s="43"/>
      <c r="R11" s="43"/>
      <c r="S11" s="43"/>
      <c r="T11" s="43"/>
      <c r="U11" s="43"/>
      <c r="V11" s="43"/>
      <c r="W11" s="600"/>
    </row>
    <row r="12" ht="20.1" customHeight="1">
      <c r="A12" t="s" s="105">
        <v>5024</v>
      </c>
      <c r="B12" t="s" s="42">
        <f t="shared" si="8"/>
        <v>1881</v>
      </c>
      <c r="C12" t="s" s="42">
        <f t="shared" si="45" ref="C12:Q28">'tmp_terms - import'!$B$239</f>
        <v>1925</v>
      </c>
      <c r="D12" t="s" s="42">
        <f t="shared" si="10"/>
        <v>1701</v>
      </c>
      <c r="E12" s="43"/>
      <c r="F12" s="43"/>
      <c r="G12" s="43"/>
      <c r="H12" s="43"/>
      <c r="I12" s="43"/>
      <c r="J12" s="43"/>
      <c r="K12" s="43"/>
      <c r="L12" s="43"/>
      <c r="M12" s="43"/>
      <c r="N12" s="43"/>
      <c r="O12" s="43"/>
      <c r="P12" s="43"/>
      <c r="Q12" t="s" s="44">
        <f t="shared" si="45"/>
        <v>1925</v>
      </c>
      <c r="R12" s="43"/>
      <c r="S12" s="43"/>
      <c r="T12" s="43"/>
      <c r="U12" s="43"/>
      <c r="V12" s="43"/>
      <c r="W12" s="600"/>
    </row>
    <row r="13" ht="20.1" customHeight="1">
      <c r="A13" t="s" s="105">
        <v>5024</v>
      </c>
      <c r="B13" t="s" s="42">
        <f t="shared" si="8"/>
        <v>1881</v>
      </c>
      <c r="C13" t="s" s="42">
        <f t="shared" si="49" ref="C13:R27">'tmp_terms - import'!$B$240</f>
        <v>1928</v>
      </c>
      <c r="D13" t="s" s="42">
        <f t="shared" si="10"/>
        <v>1701</v>
      </c>
      <c r="E13" s="43"/>
      <c r="F13" s="43"/>
      <c r="G13" s="43"/>
      <c r="H13" s="43"/>
      <c r="I13" s="43"/>
      <c r="J13" s="43"/>
      <c r="K13" s="43"/>
      <c r="L13" s="43"/>
      <c r="M13" s="43"/>
      <c r="N13" s="43"/>
      <c r="O13" s="43"/>
      <c r="P13" s="43"/>
      <c r="Q13" s="43"/>
      <c r="R13" t="s" s="44">
        <f t="shared" si="49"/>
        <v>1928</v>
      </c>
      <c r="S13" s="43"/>
      <c r="T13" s="43"/>
      <c r="U13" s="43"/>
      <c r="V13" s="43"/>
      <c r="W13" s="600"/>
    </row>
    <row r="14" ht="20.1" customHeight="1">
      <c r="A14" t="s" s="105">
        <v>5024</v>
      </c>
      <c r="B14" t="s" s="42">
        <f t="shared" si="8"/>
        <v>1881</v>
      </c>
      <c r="C14" t="s" s="42">
        <f t="shared" si="53" ref="C14:S28">'tmp_terms - import'!$B$241</f>
        <v>1932</v>
      </c>
      <c r="D14" t="s" s="42">
        <f t="shared" si="10"/>
        <v>1701</v>
      </c>
      <c r="E14" s="43"/>
      <c r="F14" s="43"/>
      <c r="G14" s="43"/>
      <c r="H14" s="43"/>
      <c r="I14" s="43"/>
      <c r="J14" s="43"/>
      <c r="K14" s="43"/>
      <c r="L14" s="43"/>
      <c r="M14" s="43"/>
      <c r="N14" s="43"/>
      <c r="O14" s="43"/>
      <c r="P14" s="43"/>
      <c r="Q14" s="43"/>
      <c r="R14" s="43"/>
      <c r="S14" t="s" s="44">
        <f t="shared" si="53"/>
        <v>1932</v>
      </c>
      <c r="T14" s="43"/>
      <c r="U14" s="43"/>
      <c r="V14" s="43"/>
      <c r="W14" s="600"/>
    </row>
    <row r="15" ht="20.1" customHeight="1">
      <c r="A15" t="s" s="105">
        <v>5024</v>
      </c>
      <c r="B15" t="s" s="42">
        <f t="shared" si="8"/>
        <v>1881</v>
      </c>
      <c r="C15" t="s" s="42">
        <f t="shared" si="57" ref="C15:T28">'tmp_terms - import'!$B$242</f>
        <v>1936</v>
      </c>
      <c r="D15" t="s" s="42">
        <f t="shared" si="10"/>
        <v>1701</v>
      </c>
      <c r="E15" s="43"/>
      <c r="F15" s="43"/>
      <c r="G15" s="43"/>
      <c r="H15" s="43"/>
      <c r="I15" s="43"/>
      <c r="J15" s="43"/>
      <c r="K15" s="43"/>
      <c r="L15" s="43"/>
      <c r="M15" s="43"/>
      <c r="N15" s="43"/>
      <c r="O15" s="43"/>
      <c r="P15" s="43"/>
      <c r="Q15" s="43"/>
      <c r="R15" s="43"/>
      <c r="S15" s="43"/>
      <c r="T15" t="s" s="44">
        <f t="shared" si="57"/>
        <v>1936</v>
      </c>
      <c r="U15" s="43"/>
      <c r="V15" s="43"/>
      <c r="W15" s="600"/>
    </row>
    <row r="16" ht="20.1" customHeight="1">
      <c r="A16" t="s" s="105">
        <v>5024</v>
      </c>
      <c r="B16" t="s" s="42">
        <f t="shared" si="8"/>
        <v>1881</v>
      </c>
      <c r="C16" t="s" s="42">
        <f t="shared" si="61" ref="C16:U28">'tmp_terms - import'!$B$243</f>
        <v>1939</v>
      </c>
      <c r="D16" t="s" s="42">
        <f t="shared" si="10"/>
        <v>1701</v>
      </c>
      <c r="E16" s="43"/>
      <c r="F16" s="43"/>
      <c r="G16" s="43"/>
      <c r="H16" s="43"/>
      <c r="I16" s="43"/>
      <c r="J16" s="43"/>
      <c r="K16" s="43"/>
      <c r="L16" s="43"/>
      <c r="M16" s="43"/>
      <c r="N16" s="43"/>
      <c r="O16" s="43"/>
      <c r="P16" s="43"/>
      <c r="Q16" s="43"/>
      <c r="R16" s="43"/>
      <c r="S16" s="43"/>
      <c r="T16" s="43"/>
      <c r="U16" t="s" s="44">
        <f t="shared" si="61"/>
        <v>1939</v>
      </c>
      <c r="V16" s="43"/>
      <c r="W16" s="600"/>
    </row>
    <row r="17" ht="20.1" customHeight="1">
      <c r="A17" t="s" s="105">
        <v>5024</v>
      </c>
      <c r="B17" t="s" s="42">
        <f t="shared" si="8"/>
        <v>1881</v>
      </c>
      <c r="C17" t="s" s="42">
        <f t="shared" si="65" ref="C17:V28">'tmp_terms - import'!$B$244</f>
        <v>1942</v>
      </c>
      <c r="D17" t="s" s="42">
        <f t="shared" si="10"/>
        <v>1701</v>
      </c>
      <c r="E17" s="43"/>
      <c r="F17" s="43"/>
      <c r="G17" s="43"/>
      <c r="H17" s="43"/>
      <c r="I17" s="43"/>
      <c r="J17" s="43"/>
      <c r="K17" s="43"/>
      <c r="L17" s="43"/>
      <c r="M17" s="43"/>
      <c r="N17" s="43"/>
      <c r="O17" s="43"/>
      <c r="P17" s="43"/>
      <c r="Q17" s="43"/>
      <c r="R17" s="43"/>
      <c r="S17" s="43"/>
      <c r="T17" s="43"/>
      <c r="U17" s="43"/>
      <c r="V17" t="s" s="44">
        <f t="shared" si="65"/>
        <v>1942</v>
      </c>
      <c r="W17" s="600"/>
    </row>
    <row r="18" ht="20.4" customHeight="1">
      <c r="A18" t="s" s="182">
        <v>5024</v>
      </c>
      <c r="B18" t="s" s="120">
        <f t="shared" si="8"/>
        <v>1881</v>
      </c>
      <c r="C18" t="s" s="120">
        <f t="shared" si="69" ref="C18:W29">'tmp_terms - import'!$B$245</f>
        <v>1946</v>
      </c>
      <c r="D18" t="s" s="120">
        <f t="shared" si="10"/>
        <v>1701</v>
      </c>
      <c r="E18" s="123"/>
      <c r="F18" s="123"/>
      <c r="G18" s="123"/>
      <c r="H18" s="123"/>
      <c r="I18" s="123"/>
      <c r="J18" s="123"/>
      <c r="K18" s="123"/>
      <c r="L18" s="123"/>
      <c r="M18" s="123"/>
      <c r="N18" s="123"/>
      <c r="O18" s="123"/>
      <c r="P18" s="123"/>
      <c r="Q18" s="123"/>
      <c r="R18" s="123"/>
      <c r="S18" s="123"/>
      <c r="T18" s="123"/>
      <c r="U18" s="123"/>
      <c r="V18" s="123"/>
      <c r="W18" t="s" s="469">
        <f t="shared" si="69"/>
        <v>1946</v>
      </c>
    </row>
    <row r="19" ht="20.4" customHeight="1">
      <c r="A19" t="s" s="93">
        <v>5024</v>
      </c>
      <c r="B19" t="s" s="94">
        <f>'tmp_descriptors - import'!$A$4</f>
        <v>3555</v>
      </c>
      <c r="C19" t="s" s="94">
        <f t="shared" si="8"/>
        <v>1881</v>
      </c>
      <c r="D19" t="s" s="94">
        <f t="shared" si="74" ref="D19:D30">'tmp_terms - import'!$B$201</f>
        <v>1709</v>
      </c>
      <c r="E19" s="98"/>
      <c r="F19" t="s" s="95">
        <f t="shared" si="75" ref="F19:F26">'tmp_terms - import'!$D$321</f>
        <v>2452</v>
      </c>
      <c r="G19" t="s" s="95">
        <f t="shared" si="76" ref="G19:G30">'tmp_terms - import'!$D$323</f>
        <v>2467</v>
      </c>
      <c r="H19" t="s" s="95">
        <f t="shared" si="8"/>
        <v>1881</v>
      </c>
      <c r="I19" t="s" s="95">
        <f t="shared" si="13"/>
        <v>1891</v>
      </c>
      <c r="J19" t="s" s="95">
        <f t="shared" si="17"/>
        <v>1894</v>
      </c>
      <c r="K19" t="s" s="95">
        <f t="shared" si="21"/>
        <v>1898</v>
      </c>
      <c r="L19" t="s" s="95">
        <f t="shared" si="25"/>
        <v>1902</v>
      </c>
      <c r="M19" t="s" s="95">
        <f t="shared" si="29"/>
        <v>1905</v>
      </c>
      <c r="N19" t="s" s="95">
        <f t="shared" si="33"/>
        <v>1909</v>
      </c>
      <c r="O19" t="s" s="95">
        <f t="shared" si="29"/>
        <v>1905</v>
      </c>
      <c r="P19" t="s" s="95">
        <f t="shared" si="41"/>
        <v>1915</v>
      </c>
      <c r="Q19" t="s" s="95">
        <f t="shared" si="45"/>
        <v>1925</v>
      </c>
      <c r="R19" t="s" s="95">
        <f t="shared" si="49"/>
        <v>1928</v>
      </c>
      <c r="S19" t="s" s="95">
        <f t="shared" si="53"/>
        <v>1932</v>
      </c>
      <c r="T19" t="s" s="95">
        <f t="shared" si="57"/>
        <v>1936</v>
      </c>
      <c r="U19" t="s" s="95">
        <f t="shared" si="61"/>
        <v>1939</v>
      </c>
      <c r="V19" t="s" s="95">
        <f t="shared" si="65"/>
        <v>1942</v>
      </c>
      <c r="W19" t="s" s="595">
        <f t="shared" si="69"/>
        <v>1946</v>
      </c>
    </row>
    <row r="20" ht="20.1" customHeight="1">
      <c r="A20" t="s" s="105">
        <v>5024</v>
      </c>
      <c r="B20" t="s" s="42">
        <f>'tmp_descriptors - import'!$A$8</f>
        <v>3576</v>
      </c>
      <c r="C20" t="s" s="42">
        <f t="shared" si="8"/>
        <v>1881</v>
      </c>
      <c r="D20" t="s" s="42">
        <f t="shared" si="74"/>
        <v>1709</v>
      </c>
      <c r="E20" s="43"/>
      <c r="F20" t="s" s="44">
        <f t="shared" si="75"/>
        <v>2452</v>
      </c>
      <c r="G20" t="s" s="44">
        <f t="shared" si="76"/>
        <v>2467</v>
      </c>
      <c r="H20" t="s" s="44">
        <f t="shared" si="8"/>
        <v>1881</v>
      </c>
      <c r="I20" t="s" s="44">
        <f t="shared" si="13"/>
        <v>1891</v>
      </c>
      <c r="J20" t="s" s="44">
        <f t="shared" si="17"/>
        <v>1894</v>
      </c>
      <c r="K20" t="s" s="44">
        <f t="shared" si="21"/>
        <v>1898</v>
      </c>
      <c r="L20" t="s" s="44">
        <f t="shared" si="25"/>
        <v>1902</v>
      </c>
      <c r="M20" t="s" s="44">
        <f t="shared" si="29"/>
        <v>1905</v>
      </c>
      <c r="N20" t="s" s="44">
        <f t="shared" si="33"/>
        <v>1909</v>
      </c>
      <c r="O20" t="s" s="44">
        <f t="shared" si="29"/>
        <v>1905</v>
      </c>
      <c r="P20" t="s" s="44">
        <f t="shared" si="41"/>
        <v>1915</v>
      </c>
      <c r="Q20" t="s" s="44">
        <f t="shared" si="45"/>
        <v>1925</v>
      </c>
      <c r="R20" t="s" s="44">
        <f t="shared" si="49"/>
        <v>1928</v>
      </c>
      <c r="S20" t="s" s="44">
        <f t="shared" si="53"/>
        <v>1932</v>
      </c>
      <c r="T20" t="s" s="44">
        <f t="shared" si="57"/>
        <v>1936</v>
      </c>
      <c r="U20" t="s" s="44">
        <f t="shared" si="61"/>
        <v>1939</v>
      </c>
      <c r="V20" t="s" s="44">
        <f t="shared" si="65"/>
        <v>1942</v>
      </c>
      <c r="W20" t="s" s="434">
        <f t="shared" si="69"/>
        <v>1946</v>
      </c>
    </row>
    <row r="21" ht="20.1" customHeight="1">
      <c r="A21" t="s" s="105">
        <v>5024</v>
      </c>
      <c r="B21" t="s" s="42">
        <f>'tmp_descriptors - import'!$A$9</f>
        <v>3583</v>
      </c>
      <c r="C21" t="s" s="42">
        <f t="shared" si="8"/>
        <v>1881</v>
      </c>
      <c r="D21" t="s" s="42">
        <f t="shared" si="74"/>
        <v>1709</v>
      </c>
      <c r="E21" s="43"/>
      <c r="F21" t="s" s="44">
        <f t="shared" si="75"/>
        <v>2452</v>
      </c>
      <c r="G21" t="s" s="44">
        <f t="shared" si="76"/>
        <v>2467</v>
      </c>
      <c r="H21" t="s" s="44">
        <f t="shared" si="8"/>
        <v>1881</v>
      </c>
      <c r="I21" t="s" s="44">
        <f t="shared" si="13"/>
        <v>1891</v>
      </c>
      <c r="J21" t="s" s="44">
        <f t="shared" si="17"/>
        <v>1894</v>
      </c>
      <c r="K21" t="s" s="44">
        <f t="shared" si="21"/>
        <v>1898</v>
      </c>
      <c r="L21" t="s" s="44">
        <f t="shared" si="25"/>
        <v>1902</v>
      </c>
      <c r="M21" t="s" s="44">
        <f t="shared" si="29"/>
        <v>1905</v>
      </c>
      <c r="N21" t="s" s="44">
        <f t="shared" si="33"/>
        <v>1909</v>
      </c>
      <c r="O21" t="s" s="44">
        <f t="shared" si="29"/>
        <v>1905</v>
      </c>
      <c r="P21" t="s" s="44">
        <f t="shared" si="41"/>
        <v>1915</v>
      </c>
      <c r="Q21" t="s" s="44">
        <f t="shared" si="45"/>
        <v>1925</v>
      </c>
      <c r="R21" t="s" s="44">
        <f t="shared" si="49"/>
        <v>1928</v>
      </c>
      <c r="S21" t="s" s="44">
        <f t="shared" si="53"/>
        <v>1932</v>
      </c>
      <c r="T21" t="s" s="44">
        <f t="shared" si="57"/>
        <v>1936</v>
      </c>
      <c r="U21" t="s" s="44">
        <f t="shared" si="61"/>
        <v>1939</v>
      </c>
      <c r="V21" t="s" s="44">
        <f t="shared" si="65"/>
        <v>1942</v>
      </c>
      <c r="W21" t="s" s="434">
        <f t="shared" si="69"/>
        <v>1946</v>
      </c>
    </row>
    <row r="22" ht="20.1" customHeight="1">
      <c r="A22" t="s" s="105">
        <v>5024</v>
      </c>
      <c r="B22" t="s" s="42">
        <f>'tmp_descriptors - import'!$A$10</f>
        <v>3588</v>
      </c>
      <c r="C22" t="s" s="42">
        <f t="shared" si="8"/>
        <v>1881</v>
      </c>
      <c r="D22" t="s" s="42">
        <f t="shared" si="74"/>
        <v>1709</v>
      </c>
      <c r="E22" s="43"/>
      <c r="F22" t="s" s="44">
        <f t="shared" si="75"/>
        <v>2452</v>
      </c>
      <c r="G22" t="s" s="44">
        <f t="shared" si="76"/>
        <v>2467</v>
      </c>
      <c r="H22" t="s" s="44">
        <f t="shared" si="8"/>
        <v>1881</v>
      </c>
      <c r="I22" t="s" s="44">
        <f t="shared" si="13"/>
        <v>1891</v>
      </c>
      <c r="J22" t="s" s="44">
        <f t="shared" si="17"/>
        <v>1894</v>
      </c>
      <c r="K22" t="s" s="44">
        <f t="shared" si="21"/>
        <v>1898</v>
      </c>
      <c r="L22" t="s" s="44">
        <f t="shared" si="25"/>
        <v>1902</v>
      </c>
      <c r="M22" t="s" s="44">
        <f t="shared" si="29"/>
        <v>1905</v>
      </c>
      <c r="N22" t="s" s="44">
        <f t="shared" si="33"/>
        <v>1909</v>
      </c>
      <c r="O22" t="s" s="44">
        <f t="shared" si="29"/>
        <v>1905</v>
      </c>
      <c r="P22" t="s" s="44">
        <f t="shared" si="41"/>
        <v>1915</v>
      </c>
      <c r="Q22" t="s" s="44">
        <f t="shared" si="45"/>
        <v>1925</v>
      </c>
      <c r="R22" t="s" s="44">
        <f t="shared" si="49"/>
        <v>1928</v>
      </c>
      <c r="S22" t="s" s="44">
        <f t="shared" si="53"/>
        <v>1932</v>
      </c>
      <c r="T22" t="s" s="44">
        <f t="shared" si="57"/>
        <v>1936</v>
      </c>
      <c r="U22" t="s" s="44">
        <f t="shared" si="61"/>
        <v>1939</v>
      </c>
      <c r="V22" t="s" s="44">
        <f t="shared" si="65"/>
        <v>1942</v>
      </c>
      <c r="W22" t="s" s="434">
        <f t="shared" si="69"/>
        <v>1946</v>
      </c>
    </row>
    <row r="23" ht="20.1" customHeight="1">
      <c r="A23" t="s" s="105">
        <v>5024</v>
      </c>
      <c r="B23" t="s" s="42">
        <f>'tmp_descriptors - import'!$A$12</f>
        <v>3603</v>
      </c>
      <c r="C23" t="s" s="42">
        <f t="shared" si="8"/>
        <v>1881</v>
      </c>
      <c r="D23" t="s" s="42">
        <f t="shared" si="74"/>
        <v>1709</v>
      </c>
      <c r="E23" s="43"/>
      <c r="F23" t="s" s="44">
        <f t="shared" si="75"/>
        <v>2452</v>
      </c>
      <c r="G23" t="s" s="44">
        <f t="shared" si="76"/>
        <v>2467</v>
      </c>
      <c r="H23" t="s" s="44">
        <f t="shared" si="8"/>
        <v>1881</v>
      </c>
      <c r="I23" t="s" s="44">
        <f t="shared" si="13"/>
        <v>1891</v>
      </c>
      <c r="J23" t="s" s="44">
        <f t="shared" si="17"/>
        <v>1894</v>
      </c>
      <c r="K23" t="s" s="44">
        <f t="shared" si="21"/>
        <v>1898</v>
      </c>
      <c r="L23" t="s" s="44">
        <f t="shared" si="25"/>
        <v>1902</v>
      </c>
      <c r="M23" t="s" s="44">
        <f t="shared" si="29"/>
        <v>1905</v>
      </c>
      <c r="N23" t="s" s="44">
        <f t="shared" si="33"/>
        <v>1909</v>
      </c>
      <c r="O23" t="s" s="44">
        <f t="shared" si="29"/>
        <v>1905</v>
      </c>
      <c r="P23" t="s" s="44">
        <f t="shared" si="41"/>
        <v>1915</v>
      </c>
      <c r="Q23" t="s" s="44">
        <f t="shared" si="45"/>
        <v>1925</v>
      </c>
      <c r="R23" t="s" s="44">
        <f t="shared" si="49"/>
        <v>1928</v>
      </c>
      <c r="S23" t="s" s="44">
        <f t="shared" si="53"/>
        <v>1932</v>
      </c>
      <c r="T23" t="s" s="44">
        <f t="shared" si="57"/>
        <v>1936</v>
      </c>
      <c r="U23" t="s" s="44">
        <f t="shared" si="61"/>
        <v>1939</v>
      </c>
      <c r="V23" t="s" s="44">
        <f t="shared" si="65"/>
        <v>1942</v>
      </c>
      <c r="W23" t="s" s="434">
        <f t="shared" si="69"/>
        <v>1946</v>
      </c>
    </row>
    <row r="24" ht="20.1" customHeight="1">
      <c r="A24" t="s" s="105">
        <v>5024</v>
      </c>
      <c r="B24" t="s" s="42">
        <f>'Overview - Property Order'!$B$30</f>
        <v>3715</v>
      </c>
      <c r="C24" t="s" s="42">
        <f t="shared" si="8"/>
        <v>1881</v>
      </c>
      <c r="D24" t="s" s="42">
        <f t="shared" si="74"/>
        <v>1709</v>
      </c>
      <c r="E24" s="43"/>
      <c r="F24" t="s" s="44">
        <f t="shared" si="75"/>
        <v>2452</v>
      </c>
      <c r="G24" t="s" s="44">
        <f t="shared" si="76"/>
        <v>2467</v>
      </c>
      <c r="H24" t="s" s="44">
        <f t="shared" si="8"/>
        <v>1881</v>
      </c>
      <c r="I24" t="s" s="44">
        <f t="shared" si="13"/>
        <v>1891</v>
      </c>
      <c r="J24" t="s" s="44">
        <f t="shared" si="17"/>
        <v>1894</v>
      </c>
      <c r="K24" t="s" s="44">
        <f t="shared" si="21"/>
        <v>1898</v>
      </c>
      <c r="L24" t="s" s="44">
        <f t="shared" si="25"/>
        <v>1902</v>
      </c>
      <c r="M24" t="s" s="44">
        <f t="shared" si="29"/>
        <v>1905</v>
      </c>
      <c r="N24" t="s" s="44">
        <f t="shared" si="33"/>
        <v>1909</v>
      </c>
      <c r="O24" t="s" s="44">
        <f t="shared" si="29"/>
        <v>1905</v>
      </c>
      <c r="P24" t="s" s="44">
        <f t="shared" si="41"/>
        <v>1915</v>
      </c>
      <c r="Q24" t="s" s="44">
        <f t="shared" si="45"/>
        <v>1925</v>
      </c>
      <c r="R24" t="s" s="44">
        <f t="shared" si="49"/>
        <v>1928</v>
      </c>
      <c r="S24" t="s" s="44">
        <f t="shared" si="53"/>
        <v>1932</v>
      </c>
      <c r="T24" t="s" s="44">
        <f t="shared" si="57"/>
        <v>1936</v>
      </c>
      <c r="U24" t="s" s="44">
        <f t="shared" si="61"/>
        <v>1939</v>
      </c>
      <c r="V24" t="s" s="44">
        <f t="shared" si="65"/>
        <v>1942</v>
      </c>
      <c r="W24" t="s" s="434">
        <f t="shared" si="69"/>
        <v>1946</v>
      </c>
    </row>
    <row r="25" ht="20.1" customHeight="1">
      <c r="A25" t="s" s="105">
        <v>5024</v>
      </c>
      <c r="B25" t="s" s="42">
        <f>'Overview - Property Order'!$B$31</f>
        <v>3720</v>
      </c>
      <c r="C25" t="s" s="42">
        <f t="shared" si="8"/>
        <v>1881</v>
      </c>
      <c r="D25" t="s" s="42">
        <f t="shared" si="74"/>
        <v>1709</v>
      </c>
      <c r="E25" s="43"/>
      <c r="F25" t="s" s="44">
        <f t="shared" si="75"/>
        <v>2452</v>
      </c>
      <c r="G25" t="s" s="44">
        <f t="shared" si="76"/>
        <v>2467</v>
      </c>
      <c r="H25" t="s" s="44">
        <f t="shared" si="8"/>
        <v>1881</v>
      </c>
      <c r="I25" t="s" s="44">
        <f t="shared" si="13"/>
        <v>1891</v>
      </c>
      <c r="J25" t="s" s="44">
        <f t="shared" si="17"/>
        <v>1894</v>
      </c>
      <c r="K25" t="s" s="44">
        <f t="shared" si="21"/>
        <v>1898</v>
      </c>
      <c r="L25" t="s" s="44">
        <f t="shared" si="25"/>
        <v>1902</v>
      </c>
      <c r="M25" t="s" s="44">
        <f t="shared" si="29"/>
        <v>1905</v>
      </c>
      <c r="N25" t="s" s="44">
        <f t="shared" si="33"/>
        <v>1909</v>
      </c>
      <c r="O25" t="s" s="44">
        <f t="shared" si="29"/>
        <v>1905</v>
      </c>
      <c r="P25" t="s" s="44">
        <f t="shared" si="41"/>
        <v>1915</v>
      </c>
      <c r="Q25" t="s" s="44">
        <f t="shared" si="45"/>
        <v>1925</v>
      </c>
      <c r="R25" t="s" s="44">
        <f t="shared" si="49"/>
        <v>1928</v>
      </c>
      <c r="S25" t="s" s="44">
        <f t="shared" si="53"/>
        <v>1932</v>
      </c>
      <c r="T25" t="s" s="44">
        <f t="shared" si="57"/>
        <v>1936</v>
      </c>
      <c r="U25" t="s" s="44">
        <f t="shared" si="61"/>
        <v>1939</v>
      </c>
      <c r="V25" t="s" s="44">
        <f t="shared" si="65"/>
        <v>1942</v>
      </c>
      <c r="W25" t="s" s="434">
        <f t="shared" si="69"/>
        <v>1946</v>
      </c>
    </row>
    <row r="26" ht="20.1" customHeight="1">
      <c r="A26" t="s" s="105">
        <v>5024</v>
      </c>
      <c r="B26" t="s" s="42">
        <f>'Overview - Property Order'!$B$48</f>
        <v>3948</v>
      </c>
      <c r="C26" t="s" s="42">
        <f t="shared" si="8"/>
        <v>1881</v>
      </c>
      <c r="D26" t="s" s="42">
        <f t="shared" si="74"/>
        <v>1709</v>
      </c>
      <c r="E26" s="43"/>
      <c r="F26" t="s" s="44">
        <f t="shared" si="75"/>
        <v>2452</v>
      </c>
      <c r="G26" t="s" s="44">
        <f t="shared" si="76"/>
        <v>2467</v>
      </c>
      <c r="H26" t="s" s="44">
        <f t="shared" si="8"/>
        <v>1881</v>
      </c>
      <c r="I26" t="s" s="44">
        <f t="shared" si="13"/>
        <v>1891</v>
      </c>
      <c r="J26" t="s" s="44">
        <f t="shared" si="17"/>
        <v>1894</v>
      </c>
      <c r="K26" t="s" s="44">
        <f t="shared" si="21"/>
        <v>1898</v>
      </c>
      <c r="L26" t="s" s="44">
        <f t="shared" si="25"/>
        <v>1902</v>
      </c>
      <c r="M26" t="s" s="44">
        <f t="shared" si="29"/>
        <v>1905</v>
      </c>
      <c r="N26" t="s" s="44">
        <f t="shared" si="33"/>
        <v>1909</v>
      </c>
      <c r="O26" t="s" s="44">
        <f t="shared" si="29"/>
        <v>1905</v>
      </c>
      <c r="P26" t="s" s="44">
        <f t="shared" si="41"/>
        <v>1915</v>
      </c>
      <c r="Q26" t="s" s="44">
        <f t="shared" si="45"/>
        <v>1925</v>
      </c>
      <c r="R26" t="s" s="44">
        <f t="shared" si="49"/>
        <v>1928</v>
      </c>
      <c r="S26" t="s" s="44">
        <f t="shared" si="53"/>
        <v>1932</v>
      </c>
      <c r="T26" t="s" s="44">
        <f t="shared" si="57"/>
        <v>1936</v>
      </c>
      <c r="U26" t="s" s="44">
        <f t="shared" si="61"/>
        <v>1939</v>
      </c>
      <c r="V26" t="s" s="44">
        <f t="shared" si="65"/>
        <v>1942</v>
      </c>
      <c r="W26" t="s" s="434">
        <f t="shared" si="69"/>
        <v>1946</v>
      </c>
    </row>
    <row r="27" ht="20.1" customHeight="1">
      <c r="A27" t="s" s="105">
        <v>5024</v>
      </c>
      <c r="B27" t="s" s="42">
        <f>'Overview - Property Order'!$B$62</f>
        <v>4008</v>
      </c>
      <c r="C27" t="s" s="42">
        <f t="shared" si="8"/>
        <v>1881</v>
      </c>
      <c r="D27" t="s" s="42">
        <f t="shared" si="74"/>
        <v>1709</v>
      </c>
      <c r="E27" s="43"/>
      <c r="F27" s="43"/>
      <c r="G27" t="s" s="44">
        <f t="shared" si="76"/>
        <v>2467</v>
      </c>
      <c r="H27" t="s" s="44">
        <f t="shared" si="8"/>
        <v>1881</v>
      </c>
      <c r="I27" t="s" s="44">
        <f t="shared" si="13"/>
        <v>1891</v>
      </c>
      <c r="J27" t="s" s="44">
        <f t="shared" si="17"/>
        <v>1894</v>
      </c>
      <c r="K27" t="s" s="44">
        <f t="shared" si="21"/>
        <v>1898</v>
      </c>
      <c r="L27" t="s" s="44">
        <f t="shared" si="25"/>
        <v>1902</v>
      </c>
      <c r="M27" t="s" s="44">
        <f t="shared" si="249" ref="M27:O28">'tmp_terms - import'!$B$235</f>
        <v>1905</v>
      </c>
      <c r="N27" t="s" s="44">
        <f t="shared" si="33"/>
        <v>1909</v>
      </c>
      <c r="O27" t="s" s="44">
        <f t="shared" si="249"/>
        <v>1905</v>
      </c>
      <c r="P27" t="s" s="44">
        <f t="shared" si="41"/>
        <v>1915</v>
      </c>
      <c r="Q27" t="s" s="44">
        <f t="shared" si="45"/>
        <v>1925</v>
      </c>
      <c r="R27" t="s" s="44">
        <f t="shared" si="49"/>
        <v>1928</v>
      </c>
      <c r="S27" t="s" s="44">
        <f t="shared" si="53"/>
        <v>1932</v>
      </c>
      <c r="T27" t="s" s="44">
        <f t="shared" si="57"/>
        <v>1936</v>
      </c>
      <c r="U27" t="s" s="44">
        <f t="shared" si="61"/>
        <v>1939</v>
      </c>
      <c r="V27" t="s" s="44">
        <f t="shared" si="65"/>
        <v>1942</v>
      </c>
      <c r="W27" t="s" s="434">
        <f t="shared" si="69"/>
        <v>1946</v>
      </c>
    </row>
    <row r="28" ht="20.4" customHeight="1">
      <c r="A28" t="s" s="182">
        <v>5024</v>
      </c>
      <c r="B28" t="s" s="120">
        <f>'Overview - Property Order'!$B$63</f>
        <v>4019</v>
      </c>
      <c r="C28" t="s" s="120">
        <f t="shared" si="8"/>
        <v>1881</v>
      </c>
      <c r="D28" t="s" s="120">
        <f t="shared" si="74"/>
        <v>1709</v>
      </c>
      <c r="E28" s="123"/>
      <c r="F28" s="123"/>
      <c r="G28" t="s" s="76">
        <f t="shared" si="76"/>
        <v>2467</v>
      </c>
      <c r="H28" t="s" s="76">
        <f t="shared" si="8"/>
        <v>1881</v>
      </c>
      <c r="I28" t="s" s="76">
        <f t="shared" si="13"/>
        <v>1891</v>
      </c>
      <c r="J28" t="s" s="76">
        <f t="shared" si="17"/>
        <v>1894</v>
      </c>
      <c r="K28" t="s" s="76">
        <f t="shared" si="21"/>
        <v>1898</v>
      </c>
      <c r="L28" t="s" s="76">
        <f t="shared" si="25"/>
        <v>1902</v>
      </c>
      <c r="M28" t="s" s="76">
        <f t="shared" si="249"/>
        <v>1905</v>
      </c>
      <c r="N28" t="s" s="76">
        <f t="shared" si="33"/>
        <v>1909</v>
      </c>
      <c r="O28" t="s" s="76">
        <f t="shared" si="249"/>
        <v>1905</v>
      </c>
      <c r="P28" t="s" s="76">
        <f t="shared" si="41"/>
        <v>1915</v>
      </c>
      <c r="Q28" t="s" s="76">
        <f t="shared" si="45"/>
        <v>1925</v>
      </c>
      <c r="R28" t="s" s="76">
        <f>'tmp_terms - import'!$B$240</f>
        <v>1928</v>
      </c>
      <c r="S28" t="s" s="76">
        <f t="shared" si="53"/>
        <v>1932</v>
      </c>
      <c r="T28" t="s" s="76">
        <f t="shared" si="57"/>
        <v>1936</v>
      </c>
      <c r="U28" t="s" s="76">
        <f t="shared" si="61"/>
        <v>1939</v>
      </c>
      <c r="V28" t="s" s="76">
        <f t="shared" si="65"/>
        <v>1942</v>
      </c>
      <c r="W28" t="s" s="469">
        <f t="shared" si="69"/>
        <v>1946</v>
      </c>
    </row>
    <row r="29" ht="20.4" customHeight="1">
      <c r="A29" t="s" s="93">
        <v>5024</v>
      </c>
      <c r="B29" t="s" s="601">
        <f t="shared" si="280" ref="B29:B30">'tmp_descriptors - import'!$A$38</f>
        <v>5157</v>
      </c>
      <c r="C29" t="s" s="94">
        <f t="shared" si="281" ref="C29:V29">'tmp_terms - import'!$B$244</f>
        <v>1942</v>
      </c>
      <c r="D29" t="s" s="94">
        <f t="shared" si="74"/>
        <v>1709</v>
      </c>
      <c r="E29" s="98"/>
      <c r="F29" t="s" s="95">
        <f t="shared" si="283" ref="F29:F30">'tmp_terms - import'!$D$320</f>
        <v>2443</v>
      </c>
      <c r="G29" t="s" s="95">
        <f t="shared" si="76"/>
        <v>2467</v>
      </c>
      <c r="H29" s="98"/>
      <c r="I29" s="98"/>
      <c r="J29" s="98"/>
      <c r="K29" s="98"/>
      <c r="L29" s="98"/>
      <c r="M29" s="98"/>
      <c r="N29" s="98"/>
      <c r="O29" s="98"/>
      <c r="P29" s="98"/>
      <c r="Q29" s="98"/>
      <c r="R29" s="98"/>
      <c r="S29" s="98"/>
      <c r="T29" s="98"/>
      <c r="U29" s="98"/>
      <c r="V29" t="s" s="95">
        <f t="shared" si="281"/>
        <v>1942</v>
      </c>
      <c r="W29" t="s" s="595">
        <f t="shared" si="69"/>
        <v>1946</v>
      </c>
    </row>
    <row r="30" ht="20.9" customHeight="1">
      <c r="A30" t="s" s="108">
        <v>5024</v>
      </c>
      <c r="B30" t="s" s="587">
        <f t="shared" si="280"/>
        <v>5157</v>
      </c>
      <c r="C30" t="s" s="51">
        <f t="shared" si="288" ref="C30:W30">'tmp_terms - import'!$B$245</f>
        <v>1946</v>
      </c>
      <c r="D30" t="s" s="51">
        <f t="shared" si="74"/>
        <v>1709</v>
      </c>
      <c r="E30" s="52"/>
      <c r="F30" t="s" s="54">
        <f t="shared" si="283"/>
        <v>2443</v>
      </c>
      <c r="G30" t="s" s="54">
        <f t="shared" si="76"/>
        <v>2467</v>
      </c>
      <c r="H30" s="52"/>
      <c r="I30" s="52"/>
      <c r="J30" s="52"/>
      <c r="K30" s="52"/>
      <c r="L30" s="52"/>
      <c r="M30" s="52"/>
      <c r="N30" s="52"/>
      <c r="O30" s="52"/>
      <c r="P30" s="52"/>
      <c r="Q30" s="52"/>
      <c r="R30" s="52"/>
      <c r="S30" s="52"/>
      <c r="T30" s="52"/>
      <c r="U30" s="52"/>
      <c r="V30" s="52"/>
      <c r="W30" t="s" s="435">
        <f t="shared" si="288"/>
        <v>1946</v>
      </c>
    </row>
  </sheetData>
  <mergeCells count="1">
    <mergeCell ref="A1:W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2:AP471"/>
  <sheetViews>
    <sheetView workbookViewId="0" showGridLines="0" defaultGridColor="1">
      <pane topLeftCell="C3" xSplit="2" ySplit="2" activePane="bottomRight" state="frozen"/>
    </sheetView>
  </sheetViews>
  <sheetFormatPr defaultColWidth="8.33333" defaultRowHeight="19.9" customHeight="1" outlineLevelRow="0" outlineLevelCol="0"/>
  <cols>
    <col min="1" max="1" width="3" style="26" customWidth="1"/>
    <col min="2" max="2" width="41.8516" style="26" customWidth="1"/>
    <col min="3" max="3" width="24.8516" style="26" customWidth="1"/>
    <col min="4" max="4" width="31.1719" style="26" customWidth="1"/>
    <col min="5" max="5" width="34.3516" style="26" customWidth="1"/>
    <col min="6" max="6" width="22.6719" style="26" customWidth="1"/>
    <col min="7" max="7" width="29.6719" style="26" customWidth="1"/>
    <col min="8" max="8" width="26.3516" style="26" customWidth="1"/>
    <col min="9" max="9" width="8.17188" style="26" customWidth="1"/>
    <col min="10" max="10" width="15" style="26" customWidth="1"/>
    <col min="11" max="11" width="25.6719" style="26" customWidth="1"/>
    <col min="12" max="12" width="14" style="26" customWidth="1"/>
    <col min="13" max="13" width="5" style="26" customWidth="1"/>
    <col min="14" max="14" width="12" style="26" customWidth="1"/>
    <col min="15" max="16" width="17.5" style="26" customWidth="1"/>
    <col min="17" max="17" width="12" style="26" customWidth="1"/>
    <col min="18" max="18" width="17.5" style="26" customWidth="1"/>
    <col min="19" max="19" width="10.8516" style="26" customWidth="1"/>
    <col min="20" max="20" width="9.67188" style="26" customWidth="1"/>
    <col min="21" max="21" width="18.8516" style="26" customWidth="1"/>
    <col min="22" max="22" width="26.3516" style="26" customWidth="1"/>
    <col min="23" max="23" width="24" style="26" customWidth="1"/>
    <col min="24" max="24" width="18.1719" style="26" customWidth="1"/>
    <col min="25" max="25" width="17.3516" style="26" customWidth="1"/>
    <col min="26" max="29" width="7.5" style="26" customWidth="1"/>
    <col min="30" max="30" width="50.0781" style="26" customWidth="1"/>
    <col min="31" max="31" width="21.8516" style="26" customWidth="1"/>
    <col min="32" max="32" width="5.17188" style="26" customWidth="1"/>
    <col min="33" max="33" width="27.8516" style="26" customWidth="1"/>
    <col min="34" max="34" width="38.6719" style="26" customWidth="1"/>
    <col min="35" max="35" width="44" style="26" customWidth="1"/>
    <col min="36" max="36" width="60.3516" style="26" customWidth="1"/>
    <col min="37" max="37" width="59.5" style="26" customWidth="1"/>
    <col min="38" max="38" width="24" style="26" customWidth="1"/>
    <col min="39" max="39" width="20.8516" style="26" customWidth="1"/>
    <col min="40" max="40" width="18" style="26" customWidth="1"/>
    <col min="41" max="41" width="24.5" style="26" customWidth="1"/>
    <col min="42" max="42" width="19" style="26" customWidth="1"/>
    <col min="43" max="256" width="8.35156" style="26" customWidth="1"/>
  </cols>
  <sheetData>
    <row r="1" ht="26.5" customHeight="1">
      <c r="A1" t="s" s="27">
        <v>56</v>
      </c>
      <c r="B1" s="27"/>
      <c r="C1" s="27"/>
      <c r="D1" s="27"/>
      <c r="E1" s="27"/>
      <c r="F1" s="27"/>
      <c r="G1" s="27"/>
      <c r="H1" s="27"/>
      <c r="I1" s="27"/>
      <c r="J1" s="27"/>
      <c r="K1" s="27"/>
      <c r="L1" s="27"/>
      <c r="M1" s="27"/>
      <c r="N1" s="27"/>
      <c r="O1" s="27"/>
      <c r="P1" s="27"/>
      <c r="Q1" s="27"/>
      <c r="R1" s="27"/>
      <c r="S1" s="27"/>
      <c r="T1" s="27"/>
      <c r="U1" s="27"/>
      <c r="V1" s="27"/>
      <c r="W1" s="27"/>
      <c r="X1" s="27"/>
      <c r="Y1" s="27"/>
      <c r="Z1" s="27"/>
      <c r="AA1" s="27"/>
      <c r="AB1" s="27"/>
      <c r="AC1" s="27"/>
      <c r="AD1" s="27"/>
      <c r="AE1" s="27"/>
      <c r="AF1" s="27"/>
      <c r="AG1" s="27"/>
      <c r="AH1" s="27"/>
      <c r="AI1" s="27"/>
      <c r="AJ1" s="27"/>
      <c r="AK1" s="27"/>
      <c r="AL1" s="27"/>
      <c r="AM1" s="27"/>
      <c r="AN1" s="27"/>
      <c r="AO1" s="27"/>
      <c r="AP1" s="27"/>
    </row>
    <row r="2" ht="21.7" customHeight="1">
      <c r="A2" s="28"/>
      <c r="B2" t="s" s="29">
        <f>'tmp_descriptors - import'!C3</f>
        <v>57</v>
      </c>
      <c r="C2" t="s" s="29">
        <v>58</v>
      </c>
      <c r="D2" t="s" s="29">
        <f>'tmp_descriptors - import'!C4</f>
        <v>59</v>
      </c>
      <c r="E2" t="s" s="29">
        <f>'tmp_descriptors - import'!C8</f>
        <v>60</v>
      </c>
      <c r="F2" t="s" s="29">
        <f>'tmp_descriptors - import'!C9</f>
        <v>61</v>
      </c>
      <c r="G2" t="s" s="29">
        <f>'tmp_descriptors - import'!C10</f>
        <v>62</v>
      </c>
      <c r="H2" t="s" s="29">
        <f>'tmp_descriptors - import'!$C$12</f>
        <v>63</v>
      </c>
      <c r="I2" t="s" s="29">
        <f>'tmp_descriptors - import'!C13</f>
        <v>64</v>
      </c>
      <c r="J2" t="s" s="29">
        <f>CONCATENATE('tmp_descriptors - import'!$C$14,".",0)</f>
        <v>65</v>
      </c>
      <c r="K2" t="s" s="29">
        <f>CONCATENATE('tmp_descriptors - import'!$C$14,".",1)</f>
        <v>66</v>
      </c>
      <c r="L2" t="s" s="29">
        <f>CONCATENATE('tmp_descriptors - import'!$C$14,".",2)</f>
        <v>67</v>
      </c>
      <c r="M2" t="s" s="29">
        <f>'tmp_descriptors - import'!$C$15</f>
        <v>68</v>
      </c>
      <c r="N2" t="s" s="30">
        <f>CONCATENATE('tmp_descriptors - import'!$C$21,".",0)</f>
        <v>69</v>
      </c>
      <c r="O2" t="s" s="30">
        <f>CONCATENATE('tmp_descriptors - import'!$C$21,".",1)</f>
        <v>70</v>
      </c>
      <c r="P2" t="s" s="30">
        <f>CONCATENATE('tmp_descriptors - import'!$C$21,".",2)</f>
        <v>71</v>
      </c>
      <c r="Q2" t="s" s="30">
        <f>CONCATENATE('tmp_descriptors - import'!$C$21,".",3)</f>
        <v>72</v>
      </c>
      <c r="R2" t="s" s="30">
        <f>CONCATENATE('tmp_descriptors - import'!$C$21,".",4)</f>
        <v>73</v>
      </c>
      <c r="S2" t="s" s="30">
        <f>CONCATENATE('tmp_descriptors - import'!$C$21,".",5)</f>
        <v>74</v>
      </c>
      <c r="T2" t="s" s="30">
        <f>CONCATENATE('tmp_descriptors - import'!$C$21,".",6)</f>
        <v>75</v>
      </c>
      <c r="U2" t="s" s="29">
        <f>'tmp_descriptors - import'!$C$31</f>
        <v>76</v>
      </c>
      <c r="V2" t="s" s="29">
        <f>'tmp_descriptors - import'!$C$32</f>
        <v>77</v>
      </c>
      <c r="W2" t="s" s="29">
        <f>'tmp_descriptors - import'!$C$69</f>
        <v>78</v>
      </c>
      <c r="X2" t="s" s="30">
        <f>'tmp_descriptors - import'!$C$72</f>
        <v>79</v>
      </c>
      <c r="Y2" t="s" s="29">
        <f>'tmp_descriptors - import'!$C$34</f>
        <v>80</v>
      </c>
      <c r="Z2" t="s" s="29">
        <f>CONCATENATE('tmp_descriptors - import'!$C$43,".",0)</f>
        <v>81</v>
      </c>
      <c r="AA2" t="s" s="29">
        <f>CONCATENATE('tmp_descriptors - import'!$C$43,".",1)</f>
        <v>82</v>
      </c>
      <c r="AB2" t="s" s="29">
        <f>CONCATENATE('tmp_descriptors - import'!$C$43,".",2)</f>
        <v>83</v>
      </c>
      <c r="AC2" t="s" s="29">
        <f>CONCATENATE('tmp_descriptors - import'!$C$43,".",3)</f>
        <v>84</v>
      </c>
      <c r="AD2" t="s" s="29">
        <f>'tmp_descriptors - import'!C45</f>
        <v>85</v>
      </c>
      <c r="AE2" t="s" s="29">
        <f>'tmp_descriptors - import'!$C$55</f>
        <v>86</v>
      </c>
      <c r="AF2" t="s" s="29">
        <f>'tmp_descriptors - import'!C60</f>
        <v>87</v>
      </c>
      <c r="AG2" t="s" s="30">
        <v>88</v>
      </c>
      <c r="AH2" t="s" s="29">
        <v>89</v>
      </c>
      <c r="AI2" t="s" s="30">
        <v>90</v>
      </c>
      <c r="AJ2" t="s" s="30">
        <v>91</v>
      </c>
      <c r="AK2" t="s" s="30">
        <v>92</v>
      </c>
      <c r="AL2" t="s" s="29">
        <f>'tmp_descriptors - import'!$C$70</f>
        <v>93</v>
      </c>
      <c r="AM2" t="s" s="29">
        <f>'tmp_descriptors - import'!$C$71</f>
        <v>94</v>
      </c>
      <c r="AN2" t="s" s="30">
        <f>CONCATENATE('tmp_descriptors - import'!$C$73,".",0)</f>
        <v>95</v>
      </c>
      <c r="AO2" t="s" s="29">
        <v>96</v>
      </c>
      <c r="AP2" t="s" s="31">
        <f>'tmp_descriptors - import'!$C$77</f>
        <v>97</v>
      </c>
    </row>
    <row r="3" ht="32.85" customHeight="1">
      <c r="A3" s="32"/>
      <c r="B3" t="s" s="33">
        <f>CONCATENATE('Collections - Collections'!$A$3,"/",D3)</f>
        <v>98</v>
      </c>
      <c r="C3" s="34"/>
      <c r="D3" t="s" s="35">
        <f>G3</f>
        <v>99</v>
      </c>
      <c r="E3" t="s" s="35">
        <f t="shared" si="36" ref="E3:E27">CONCATENATE('Collections - Collections'!$C$3,"/:")</f>
        <v>100</v>
      </c>
      <c r="F3" t="s" s="36">
        <v>101</v>
      </c>
      <c r="G3" t="s" s="35">
        <f>CONCATENATE(C3,":",F3)</f>
        <v>99</v>
      </c>
      <c r="H3" t="s" s="35">
        <f>CONCATENATE("k",SUBSTITUTE(SUBSTITUTE(PROPER($D3),":",""),"-",""))</f>
        <v>102</v>
      </c>
      <c r="I3" s="34"/>
      <c r="J3" t="s" s="35">
        <f>$F3</f>
        <v>103</v>
      </c>
      <c r="K3" t="s" s="35">
        <f>$H3</f>
        <v>102</v>
      </c>
      <c r="L3" s="35"/>
      <c r="M3" s="34"/>
      <c r="N3" t="s" s="35">
        <v>101</v>
      </c>
      <c r="O3" s="34"/>
      <c r="P3" s="34"/>
      <c r="Q3" s="34"/>
      <c r="R3" s="34"/>
      <c r="S3" s="34"/>
      <c r="T3" s="34"/>
      <c r="U3" s="34"/>
      <c r="V3" s="34"/>
      <c r="W3" s="34"/>
      <c r="X3" s="34"/>
      <c r="Y3" s="34"/>
      <c r="Z3" s="34"/>
      <c r="AA3" s="34"/>
      <c r="AB3" s="34"/>
      <c r="AC3" s="34"/>
      <c r="AD3" s="37"/>
      <c r="AE3" t="s" s="35">
        <f t="shared" si="41" ref="AE3:AE257">$D$309</f>
        <v>104</v>
      </c>
      <c r="AF3" s="38"/>
      <c r="AG3" t="s" s="39">
        <v>105</v>
      </c>
      <c r="AH3" t="s" s="39">
        <v>106</v>
      </c>
      <c r="AI3" t="s" s="39">
        <v>107</v>
      </c>
      <c r="AJ3" t="s" s="39">
        <v>108</v>
      </c>
      <c r="AK3" t="s" s="39">
        <v>109</v>
      </c>
      <c r="AL3" s="34"/>
      <c r="AM3" s="34"/>
      <c r="AN3" s="34"/>
      <c r="AO3" s="37"/>
      <c r="AP3" s="40"/>
    </row>
    <row r="4" ht="44.05" customHeight="1">
      <c r="A4" s="41"/>
      <c r="B4" t="s" s="42">
        <f>CONCATENATE('Collections - Collections'!$A$3,"/",D4)</f>
        <v>110</v>
      </c>
      <c r="C4" s="43"/>
      <c r="D4" t="s" s="44">
        <f>G4</f>
        <v>111</v>
      </c>
      <c r="E4" t="s" s="44">
        <f t="shared" si="36"/>
        <v>100</v>
      </c>
      <c r="F4" t="s" s="45">
        <v>112</v>
      </c>
      <c r="G4" t="s" s="44">
        <f>CONCATENATE(C4,":",F4)</f>
        <v>111</v>
      </c>
      <c r="H4" t="s" s="44">
        <f>CONCATENATE("k",SUBSTITUTE(SUBSTITUTE(PROPER($D4),":",""),"-",""))</f>
        <v>113</v>
      </c>
      <c r="I4" s="43"/>
      <c r="J4" t="s" s="44">
        <f>$F4</f>
        <v>114</v>
      </c>
      <c r="K4" t="s" s="44">
        <f>$H4</f>
        <v>113</v>
      </c>
      <c r="L4" s="44"/>
      <c r="M4" s="43"/>
      <c r="N4" t="s" s="44">
        <v>115</v>
      </c>
      <c r="O4" s="43"/>
      <c r="P4" s="43"/>
      <c r="Q4" s="43"/>
      <c r="R4" s="43"/>
      <c r="S4" s="43"/>
      <c r="T4" s="43"/>
      <c r="U4" s="43"/>
      <c r="V4" s="43"/>
      <c r="W4" s="43"/>
      <c r="X4" s="43"/>
      <c r="Y4" s="43"/>
      <c r="Z4" s="43"/>
      <c r="AA4" s="43"/>
      <c r="AB4" s="43"/>
      <c r="AC4" s="43"/>
      <c r="AD4" s="15"/>
      <c r="AE4" t="s" s="44">
        <f t="shared" si="41"/>
        <v>104</v>
      </c>
      <c r="AF4" s="46"/>
      <c r="AG4" t="s" s="47">
        <v>116</v>
      </c>
      <c r="AH4" t="s" s="47">
        <v>117</v>
      </c>
      <c r="AI4" t="s" s="47">
        <v>118</v>
      </c>
      <c r="AJ4" t="s" s="47">
        <v>119</v>
      </c>
      <c r="AK4" t="s" s="47">
        <v>120</v>
      </c>
      <c r="AL4" s="43"/>
      <c r="AM4" s="43"/>
      <c r="AN4" s="43"/>
      <c r="AO4" s="15"/>
      <c r="AP4" s="48"/>
    </row>
    <row r="5" ht="68.05" customHeight="1">
      <c r="A5" s="41"/>
      <c r="B5" t="s" s="42">
        <f>CONCATENATE('Collections - Collections'!$A$3,"/",D5)</f>
        <v>121</v>
      </c>
      <c r="C5" s="43"/>
      <c r="D5" t="s" s="44">
        <f>G5</f>
        <v>122</v>
      </c>
      <c r="E5" t="s" s="44">
        <f t="shared" si="36"/>
        <v>100</v>
      </c>
      <c r="F5" t="s" s="45">
        <v>123</v>
      </c>
      <c r="G5" t="s" s="44">
        <f>CONCATENATE(C5,":",F5)</f>
        <v>122</v>
      </c>
      <c r="H5" t="s" s="44">
        <f>CONCATENATE("k",SUBSTITUTE(SUBSTITUTE(PROPER($D5),":",""),"-",""))</f>
        <v>124</v>
      </c>
      <c r="I5" s="43"/>
      <c r="J5" t="s" s="44">
        <f>$F5</f>
        <v>125</v>
      </c>
      <c r="K5" t="s" s="44">
        <f>$H5</f>
        <v>124</v>
      </c>
      <c r="L5" s="44"/>
      <c r="M5" s="43"/>
      <c r="N5" t="s" s="44">
        <v>123</v>
      </c>
      <c r="O5" s="43"/>
      <c r="P5" s="43"/>
      <c r="Q5" s="43"/>
      <c r="R5" s="43"/>
      <c r="S5" s="43"/>
      <c r="T5" s="43"/>
      <c r="U5" s="43"/>
      <c r="V5" s="43"/>
      <c r="W5" s="43"/>
      <c r="X5" s="43"/>
      <c r="Y5" s="43"/>
      <c r="Z5" s="43"/>
      <c r="AA5" s="43"/>
      <c r="AB5" s="43"/>
      <c r="AC5" s="43"/>
      <c r="AD5" s="15"/>
      <c r="AE5" t="s" s="44">
        <f t="shared" si="41"/>
        <v>104</v>
      </c>
      <c r="AF5" s="46"/>
      <c r="AG5" t="s" s="47">
        <v>126</v>
      </c>
      <c r="AH5" t="s" s="47">
        <v>127</v>
      </c>
      <c r="AI5" t="s" s="47">
        <v>128</v>
      </c>
      <c r="AJ5" t="s" s="47">
        <v>129</v>
      </c>
      <c r="AK5" t="s" s="47">
        <v>130</v>
      </c>
      <c r="AL5" s="43"/>
      <c r="AM5" s="43"/>
      <c r="AN5" s="43"/>
      <c r="AO5" s="15"/>
      <c r="AP5" s="48"/>
    </row>
    <row r="6" ht="44.05" customHeight="1">
      <c r="A6" s="41"/>
      <c r="B6" t="s" s="42">
        <f>CONCATENATE('Collections - Collections'!$A$3,"/",D6)</f>
        <v>131</v>
      </c>
      <c r="C6" s="43"/>
      <c r="D6" t="s" s="44">
        <f>G6</f>
        <v>132</v>
      </c>
      <c r="E6" t="s" s="44">
        <f t="shared" si="36"/>
        <v>100</v>
      </c>
      <c r="F6" t="s" s="45">
        <v>133</v>
      </c>
      <c r="G6" t="s" s="44">
        <f>CONCATENATE(C6,":",F6)</f>
        <v>132</v>
      </c>
      <c r="H6" t="s" s="44">
        <f>CONCATENATE("k",SUBSTITUTE(SUBSTITUTE(PROPER($D6),":",""),"-",""))</f>
        <v>134</v>
      </c>
      <c r="I6" s="43"/>
      <c r="J6" t="s" s="44">
        <f>$F6</f>
        <v>135</v>
      </c>
      <c r="K6" t="s" s="44">
        <f>$H6</f>
        <v>134</v>
      </c>
      <c r="L6" s="44"/>
      <c r="M6" s="43"/>
      <c r="N6" t="s" s="44">
        <v>133</v>
      </c>
      <c r="O6" s="43"/>
      <c r="P6" s="43"/>
      <c r="Q6" s="43"/>
      <c r="R6" s="43"/>
      <c r="S6" s="43"/>
      <c r="T6" s="43"/>
      <c r="U6" s="43"/>
      <c r="V6" s="43"/>
      <c r="W6" s="43"/>
      <c r="X6" s="43"/>
      <c r="Y6" s="43"/>
      <c r="Z6" s="43"/>
      <c r="AA6" s="43"/>
      <c r="AB6" s="43"/>
      <c r="AC6" s="43"/>
      <c r="AD6" s="15"/>
      <c r="AE6" t="s" s="44">
        <f t="shared" si="41"/>
        <v>104</v>
      </c>
      <c r="AF6" s="46"/>
      <c r="AG6" t="s" s="47">
        <v>136</v>
      </c>
      <c r="AH6" t="s" s="47">
        <v>137</v>
      </c>
      <c r="AI6" t="s" s="47">
        <v>138</v>
      </c>
      <c r="AJ6" t="s" s="47">
        <v>139</v>
      </c>
      <c r="AK6" s="15"/>
      <c r="AL6" s="43"/>
      <c r="AM6" s="43"/>
      <c r="AN6" s="43"/>
      <c r="AO6" s="15"/>
      <c r="AP6" s="48"/>
    </row>
    <row r="7" ht="44.05" customHeight="1">
      <c r="A7" s="41"/>
      <c r="B7" t="s" s="42">
        <f>CONCATENATE('Collections - Collections'!$A$3,"/",D7)</f>
        <v>140</v>
      </c>
      <c r="C7" s="43"/>
      <c r="D7" t="s" s="44">
        <f>G7</f>
        <v>141</v>
      </c>
      <c r="E7" t="s" s="44">
        <f t="shared" si="36"/>
        <v>100</v>
      </c>
      <c r="F7" t="s" s="45">
        <v>142</v>
      </c>
      <c r="G7" t="s" s="44">
        <f>CONCATENATE(C7,":",F7)</f>
        <v>141</v>
      </c>
      <c r="H7" t="s" s="44">
        <f>CONCATENATE("k",SUBSTITUTE(SUBSTITUTE(PROPER($D7),":",""),"-",""))</f>
        <v>143</v>
      </c>
      <c r="I7" s="43"/>
      <c r="J7" t="s" s="44">
        <f>$F7</f>
        <v>144</v>
      </c>
      <c r="K7" t="s" s="44">
        <f>$H7</f>
        <v>143</v>
      </c>
      <c r="L7" s="44"/>
      <c r="M7" s="43"/>
      <c r="N7" t="s" s="44">
        <v>145</v>
      </c>
      <c r="O7" t="s" s="44">
        <v>146</v>
      </c>
      <c r="P7" s="43"/>
      <c r="Q7" s="43"/>
      <c r="R7" s="43"/>
      <c r="S7" s="43"/>
      <c r="T7" s="43"/>
      <c r="U7" s="43"/>
      <c r="V7" s="43"/>
      <c r="W7" s="43"/>
      <c r="X7" s="43"/>
      <c r="Y7" s="43"/>
      <c r="Z7" s="43"/>
      <c r="AA7" s="43"/>
      <c r="AB7" s="43"/>
      <c r="AC7" s="43"/>
      <c r="AD7" s="15"/>
      <c r="AE7" t="s" s="44">
        <f t="shared" si="41"/>
        <v>104</v>
      </c>
      <c r="AF7" s="46"/>
      <c r="AG7" t="s" s="47">
        <v>147</v>
      </c>
      <c r="AH7" t="s" s="47">
        <v>148</v>
      </c>
      <c r="AI7" t="s" s="47">
        <v>149</v>
      </c>
      <c r="AJ7" t="s" s="47">
        <v>150</v>
      </c>
      <c r="AK7" t="s" s="47">
        <v>151</v>
      </c>
      <c r="AL7" s="43"/>
      <c r="AM7" s="43"/>
      <c r="AN7" s="43"/>
      <c r="AO7" s="15"/>
      <c r="AP7" s="48"/>
    </row>
    <row r="8" ht="56.05" customHeight="1">
      <c r="A8" s="41"/>
      <c r="B8" t="s" s="42">
        <f>CONCATENATE('Collections - Collections'!$A$3,"/",D8)</f>
        <v>152</v>
      </c>
      <c r="C8" s="43"/>
      <c r="D8" t="s" s="44">
        <f>G8</f>
        <v>153</v>
      </c>
      <c r="E8" t="s" s="44">
        <f t="shared" si="36"/>
        <v>100</v>
      </c>
      <c r="F8" t="s" s="45">
        <v>154</v>
      </c>
      <c r="G8" t="s" s="44">
        <f>CONCATENATE(C8,":",F8)</f>
        <v>153</v>
      </c>
      <c r="H8" t="s" s="44">
        <f>CONCATENATE("k",SUBSTITUTE(SUBSTITUTE(PROPER($D8),":",""),"-",""))</f>
        <v>155</v>
      </c>
      <c r="I8" s="43"/>
      <c r="J8" t="s" s="44">
        <f>$F8</f>
        <v>156</v>
      </c>
      <c r="K8" t="s" s="44">
        <f>$H8</f>
        <v>155</v>
      </c>
      <c r="L8" s="44"/>
      <c r="M8" s="43"/>
      <c r="N8" t="s" s="44">
        <v>154</v>
      </c>
      <c r="O8" s="43"/>
      <c r="P8" s="43"/>
      <c r="Q8" s="43"/>
      <c r="R8" s="43"/>
      <c r="S8" s="43"/>
      <c r="T8" s="43"/>
      <c r="U8" s="43"/>
      <c r="V8" s="43"/>
      <c r="W8" s="43"/>
      <c r="X8" s="43"/>
      <c r="Y8" s="43"/>
      <c r="Z8" s="43"/>
      <c r="AA8" s="43"/>
      <c r="AB8" s="43"/>
      <c r="AC8" s="43"/>
      <c r="AD8" s="15"/>
      <c r="AE8" t="s" s="44">
        <f t="shared" si="41"/>
        <v>104</v>
      </c>
      <c r="AF8" s="46"/>
      <c r="AG8" t="s" s="47">
        <v>157</v>
      </c>
      <c r="AH8" t="s" s="47">
        <v>158</v>
      </c>
      <c r="AI8" t="s" s="47">
        <v>159</v>
      </c>
      <c r="AJ8" t="s" s="47">
        <v>160</v>
      </c>
      <c r="AK8" t="s" s="47">
        <v>161</v>
      </c>
      <c r="AL8" s="43"/>
      <c r="AM8" s="43"/>
      <c r="AN8" s="43"/>
      <c r="AO8" s="15"/>
      <c r="AP8" s="48"/>
    </row>
    <row r="9" ht="68.05" customHeight="1">
      <c r="A9" s="41"/>
      <c r="B9" t="s" s="42">
        <f>CONCATENATE('Collections - Collections'!$A$3,"/",D9)</f>
        <v>162</v>
      </c>
      <c r="C9" s="43"/>
      <c r="D9" t="s" s="44">
        <f>G9</f>
        <v>163</v>
      </c>
      <c r="E9" t="s" s="44">
        <f t="shared" si="36"/>
        <v>100</v>
      </c>
      <c r="F9" t="s" s="45">
        <v>164</v>
      </c>
      <c r="G9" t="s" s="44">
        <f>CONCATENATE(C9,":",F9)</f>
        <v>163</v>
      </c>
      <c r="H9" t="s" s="44">
        <f>CONCATENATE("k",SUBSTITUTE(SUBSTITUTE(PROPER($D9),":",""),"-",""))</f>
        <v>165</v>
      </c>
      <c r="I9" s="43"/>
      <c r="J9" t="s" s="44">
        <f>$F9</f>
        <v>166</v>
      </c>
      <c r="K9" t="s" s="44">
        <f>$H9</f>
        <v>165</v>
      </c>
      <c r="L9" s="44"/>
      <c r="M9" s="43"/>
      <c r="N9" t="s" s="44">
        <v>167</v>
      </c>
      <c r="O9" s="43"/>
      <c r="P9" s="43"/>
      <c r="Q9" s="43"/>
      <c r="R9" s="43"/>
      <c r="S9" s="43"/>
      <c r="T9" s="43"/>
      <c r="U9" s="43"/>
      <c r="V9" s="43"/>
      <c r="W9" s="43"/>
      <c r="X9" s="43"/>
      <c r="Y9" s="43"/>
      <c r="Z9" s="43"/>
      <c r="AA9" s="43"/>
      <c r="AB9" s="43"/>
      <c r="AC9" s="43"/>
      <c r="AD9" s="15"/>
      <c r="AE9" t="s" s="44">
        <f t="shared" si="41"/>
        <v>104</v>
      </c>
      <c r="AF9" s="46"/>
      <c r="AG9" t="s" s="47">
        <v>168</v>
      </c>
      <c r="AH9" t="s" s="47">
        <v>169</v>
      </c>
      <c r="AI9" t="s" s="47">
        <v>170</v>
      </c>
      <c r="AJ9" t="s" s="47">
        <v>171</v>
      </c>
      <c r="AK9" t="s" s="47">
        <v>172</v>
      </c>
      <c r="AL9" s="43"/>
      <c r="AM9" s="43"/>
      <c r="AN9" s="43"/>
      <c r="AO9" s="15"/>
      <c r="AP9" s="48"/>
    </row>
    <row r="10" ht="44.05" customHeight="1">
      <c r="A10" s="41"/>
      <c r="B10" t="s" s="42">
        <f>CONCATENATE('Collections - Collections'!$A$3,"/",D10)</f>
        <v>173</v>
      </c>
      <c r="C10" s="43"/>
      <c r="D10" t="s" s="44">
        <f>G10</f>
        <v>174</v>
      </c>
      <c r="E10" t="s" s="44">
        <f t="shared" si="36"/>
        <v>100</v>
      </c>
      <c r="F10" t="s" s="45">
        <v>175</v>
      </c>
      <c r="G10" t="s" s="44">
        <f>CONCATENATE(C10,":",F10)</f>
        <v>174</v>
      </c>
      <c r="H10" t="s" s="44">
        <f>CONCATENATE("k",SUBSTITUTE(SUBSTITUTE(PROPER($D10),":",""),"-",""))</f>
        <v>176</v>
      </c>
      <c r="I10" s="43"/>
      <c r="J10" t="s" s="44">
        <f>$F10</f>
        <v>177</v>
      </c>
      <c r="K10" t="s" s="44">
        <f>$H10</f>
        <v>176</v>
      </c>
      <c r="L10" s="44"/>
      <c r="M10" s="43"/>
      <c r="N10" t="s" s="44">
        <v>175</v>
      </c>
      <c r="O10" s="43"/>
      <c r="P10" s="43"/>
      <c r="Q10" s="43"/>
      <c r="R10" s="43"/>
      <c r="S10" s="43"/>
      <c r="T10" s="43"/>
      <c r="U10" s="43"/>
      <c r="V10" s="43"/>
      <c r="W10" s="43"/>
      <c r="X10" s="43"/>
      <c r="Y10" s="43"/>
      <c r="Z10" s="43"/>
      <c r="AA10" s="43"/>
      <c r="AB10" s="43"/>
      <c r="AC10" s="43"/>
      <c r="AD10" s="15"/>
      <c r="AE10" t="s" s="44">
        <f t="shared" si="41"/>
        <v>104</v>
      </c>
      <c r="AF10" s="46"/>
      <c r="AG10" t="s" s="47">
        <v>178</v>
      </c>
      <c r="AH10" t="s" s="47">
        <v>179</v>
      </c>
      <c r="AI10" t="s" s="47">
        <v>180</v>
      </c>
      <c r="AJ10" t="s" s="47">
        <v>181</v>
      </c>
      <c r="AK10" s="15"/>
      <c r="AL10" s="43"/>
      <c r="AM10" s="43"/>
      <c r="AN10" s="43"/>
      <c r="AO10" s="15"/>
      <c r="AP10" s="48"/>
    </row>
    <row r="11" ht="44.05" customHeight="1">
      <c r="A11" s="41"/>
      <c r="B11" t="s" s="42">
        <f>CONCATENATE('Collections - Collections'!$A$3,"/",D11)</f>
        <v>182</v>
      </c>
      <c r="C11" s="43"/>
      <c r="D11" t="s" s="44">
        <f>G11</f>
        <v>183</v>
      </c>
      <c r="E11" t="s" s="44">
        <f t="shared" si="36"/>
        <v>100</v>
      </c>
      <c r="F11" t="s" s="45">
        <v>184</v>
      </c>
      <c r="G11" t="s" s="44">
        <f>CONCATENATE(C11,":",F11)</f>
        <v>183</v>
      </c>
      <c r="H11" t="s" s="44">
        <f>CONCATENATE("k",SUBSTITUTE(SUBSTITUTE(PROPER($D11),":",""),"-",""))</f>
        <v>185</v>
      </c>
      <c r="I11" s="43"/>
      <c r="J11" t="s" s="44">
        <f>$F11</f>
        <v>186</v>
      </c>
      <c r="K11" t="s" s="44">
        <f>$H11</f>
        <v>185</v>
      </c>
      <c r="L11" s="44"/>
      <c r="M11" s="43"/>
      <c r="N11" t="s" s="44">
        <v>184</v>
      </c>
      <c r="O11" s="43"/>
      <c r="P11" s="43"/>
      <c r="Q11" s="43"/>
      <c r="R11" s="43"/>
      <c r="S11" s="43"/>
      <c r="T11" s="43"/>
      <c r="U11" s="43"/>
      <c r="V11" s="43"/>
      <c r="W11" s="43"/>
      <c r="X11" s="43"/>
      <c r="Y11" s="43"/>
      <c r="Z11" s="43"/>
      <c r="AA11" s="43"/>
      <c r="AB11" s="43"/>
      <c r="AC11" s="43"/>
      <c r="AD11" s="15"/>
      <c r="AE11" t="s" s="44">
        <f t="shared" si="41"/>
        <v>104</v>
      </c>
      <c r="AF11" s="46"/>
      <c r="AG11" t="s" s="47">
        <v>187</v>
      </c>
      <c r="AH11" t="s" s="47">
        <v>188</v>
      </c>
      <c r="AI11" t="s" s="47">
        <v>189</v>
      </c>
      <c r="AJ11" t="s" s="47">
        <v>190</v>
      </c>
      <c r="AK11" t="s" s="47">
        <v>191</v>
      </c>
      <c r="AL11" s="43"/>
      <c r="AM11" s="43"/>
      <c r="AN11" s="43"/>
      <c r="AO11" s="15"/>
      <c r="AP11" s="48"/>
    </row>
    <row r="12" ht="32.05" customHeight="1">
      <c r="A12" s="41"/>
      <c r="B12" t="s" s="42">
        <f>CONCATENATE('Collections - Collections'!$A$3,"/",D12)</f>
        <v>192</v>
      </c>
      <c r="C12" s="43"/>
      <c r="D12" t="s" s="44">
        <f>G12</f>
        <v>193</v>
      </c>
      <c r="E12" t="s" s="44">
        <f t="shared" si="36"/>
        <v>100</v>
      </c>
      <c r="F12" t="s" s="45">
        <v>194</v>
      </c>
      <c r="G12" t="s" s="44">
        <f>CONCATENATE(C12,":",F12)</f>
        <v>193</v>
      </c>
      <c r="H12" t="s" s="44">
        <f>CONCATENATE("k",SUBSTITUTE(SUBSTITUTE(PROPER($D12),":",""),"-",""))</f>
        <v>195</v>
      </c>
      <c r="I12" s="43"/>
      <c r="J12" t="s" s="44">
        <f>$F12</f>
        <v>196</v>
      </c>
      <c r="K12" t="s" s="44">
        <f>$H12</f>
        <v>195</v>
      </c>
      <c r="L12" s="44"/>
      <c r="M12" s="43"/>
      <c r="N12" t="s" s="44">
        <v>194</v>
      </c>
      <c r="O12" s="43"/>
      <c r="P12" s="43"/>
      <c r="Q12" s="43"/>
      <c r="R12" s="43"/>
      <c r="S12" s="43"/>
      <c r="T12" s="43"/>
      <c r="U12" s="43"/>
      <c r="V12" s="43"/>
      <c r="W12" s="43"/>
      <c r="X12" s="43"/>
      <c r="Y12" s="43"/>
      <c r="Z12" s="43"/>
      <c r="AA12" s="43"/>
      <c r="AB12" s="43"/>
      <c r="AC12" s="43"/>
      <c r="AD12" s="15"/>
      <c r="AE12" t="s" s="44">
        <f t="shared" si="41"/>
        <v>104</v>
      </c>
      <c r="AF12" s="46"/>
      <c r="AG12" t="s" s="47">
        <v>197</v>
      </c>
      <c r="AH12" t="s" s="47">
        <v>198</v>
      </c>
      <c r="AI12" t="s" s="47">
        <v>199</v>
      </c>
      <c r="AJ12" t="s" s="47">
        <v>200</v>
      </c>
      <c r="AK12" t="s" s="47">
        <v>201</v>
      </c>
      <c r="AL12" s="43"/>
      <c r="AM12" s="43"/>
      <c r="AN12" s="43"/>
      <c r="AO12" s="15"/>
      <c r="AP12" s="48"/>
    </row>
    <row r="13" ht="32.05" customHeight="1">
      <c r="A13" s="41"/>
      <c r="B13" t="s" s="42">
        <f>CONCATENATE('Collections - Collections'!$A$3,"/",D13)</f>
        <v>202</v>
      </c>
      <c r="C13" s="43"/>
      <c r="D13" t="s" s="44">
        <f>G13</f>
        <v>203</v>
      </c>
      <c r="E13" t="s" s="44">
        <f t="shared" si="36"/>
        <v>100</v>
      </c>
      <c r="F13" t="s" s="45">
        <v>204</v>
      </c>
      <c r="G13" t="s" s="44">
        <f>CONCATENATE(C13,":",F13)</f>
        <v>203</v>
      </c>
      <c r="H13" t="s" s="44">
        <f>CONCATENATE("k",SUBSTITUTE(SUBSTITUTE(PROPER($D13),":",""),"-",""))</f>
        <v>205</v>
      </c>
      <c r="I13" s="43"/>
      <c r="J13" t="s" s="44">
        <f>$F13</f>
        <v>206</v>
      </c>
      <c r="K13" t="s" s="44">
        <f>$H13</f>
        <v>205</v>
      </c>
      <c r="L13" s="44"/>
      <c r="M13" s="43"/>
      <c r="N13" t="s" s="44">
        <v>204</v>
      </c>
      <c r="O13" s="43"/>
      <c r="P13" s="43"/>
      <c r="Q13" s="43"/>
      <c r="R13" s="43"/>
      <c r="S13" s="43"/>
      <c r="T13" s="43"/>
      <c r="U13" s="43"/>
      <c r="V13" s="43"/>
      <c r="W13" s="43"/>
      <c r="X13" s="43"/>
      <c r="Y13" s="43"/>
      <c r="Z13" s="43"/>
      <c r="AA13" s="43"/>
      <c r="AB13" s="43"/>
      <c r="AC13" s="43"/>
      <c r="AD13" s="15"/>
      <c r="AE13" t="s" s="44">
        <f t="shared" si="41"/>
        <v>104</v>
      </c>
      <c r="AF13" s="46"/>
      <c r="AG13" t="s" s="47">
        <v>207</v>
      </c>
      <c r="AH13" t="s" s="47">
        <v>208</v>
      </c>
      <c r="AI13" t="s" s="47">
        <v>209</v>
      </c>
      <c r="AJ13" t="s" s="47">
        <v>210</v>
      </c>
      <c r="AK13" t="s" s="47">
        <v>211</v>
      </c>
      <c r="AL13" s="43"/>
      <c r="AM13" s="43"/>
      <c r="AN13" s="43"/>
      <c r="AO13" s="15"/>
      <c r="AP13" s="48"/>
    </row>
    <row r="14" ht="32.05" customHeight="1">
      <c r="A14" s="41"/>
      <c r="B14" t="s" s="42">
        <f>CONCATENATE('Collections - Collections'!$A$3,"/",D14)</f>
        <v>212</v>
      </c>
      <c r="C14" s="43"/>
      <c r="D14" t="s" s="44">
        <f>G14</f>
        <v>213</v>
      </c>
      <c r="E14" t="s" s="44">
        <f t="shared" si="36"/>
        <v>100</v>
      </c>
      <c r="F14" t="s" s="45">
        <v>214</v>
      </c>
      <c r="G14" t="s" s="44">
        <f>CONCATENATE(C14,":",F14)</f>
        <v>213</v>
      </c>
      <c r="H14" t="s" s="44">
        <f>CONCATENATE("k",SUBSTITUTE(SUBSTITUTE(PROPER($D14),":",""),"-",""))</f>
        <v>215</v>
      </c>
      <c r="I14" s="43"/>
      <c r="J14" t="s" s="44">
        <f>$F14</f>
        <v>216</v>
      </c>
      <c r="K14" t="s" s="44">
        <f>$H14</f>
        <v>215</v>
      </c>
      <c r="L14" s="44"/>
      <c r="M14" s="43"/>
      <c r="N14" t="s" s="44">
        <v>214</v>
      </c>
      <c r="O14" s="43"/>
      <c r="P14" s="43"/>
      <c r="Q14" s="43"/>
      <c r="R14" s="43"/>
      <c r="S14" s="43"/>
      <c r="T14" s="43"/>
      <c r="U14" s="43"/>
      <c r="V14" s="43"/>
      <c r="W14" s="43"/>
      <c r="X14" s="43"/>
      <c r="Y14" s="43"/>
      <c r="Z14" s="43"/>
      <c r="AA14" s="43"/>
      <c r="AB14" s="43"/>
      <c r="AC14" s="43"/>
      <c r="AD14" s="15"/>
      <c r="AE14" t="s" s="44">
        <f t="shared" si="41"/>
        <v>104</v>
      </c>
      <c r="AF14" s="46"/>
      <c r="AG14" t="s" s="47">
        <v>217</v>
      </c>
      <c r="AH14" t="s" s="47">
        <v>218</v>
      </c>
      <c r="AI14" t="s" s="47">
        <v>219</v>
      </c>
      <c r="AJ14" t="s" s="47">
        <v>220</v>
      </c>
      <c r="AK14" t="s" s="47">
        <v>221</v>
      </c>
      <c r="AL14" s="43"/>
      <c r="AM14" s="43"/>
      <c r="AN14" s="43"/>
      <c r="AO14" s="15"/>
      <c r="AP14" s="48"/>
    </row>
    <row r="15" ht="32.05" customHeight="1">
      <c r="A15" s="41"/>
      <c r="B15" t="s" s="42">
        <f>CONCATENATE('Collections - Collections'!$A$3,"/",D15)</f>
        <v>222</v>
      </c>
      <c r="C15" s="43"/>
      <c r="D15" t="s" s="44">
        <f>G15</f>
        <v>223</v>
      </c>
      <c r="E15" t="s" s="44">
        <f t="shared" si="36"/>
        <v>100</v>
      </c>
      <c r="F15" t="s" s="45">
        <v>224</v>
      </c>
      <c r="G15" t="s" s="44">
        <f>CONCATENATE(C15,":",F15)</f>
        <v>223</v>
      </c>
      <c r="H15" t="s" s="44">
        <f>CONCATENATE("k",SUBSTITUTE(SUBSTITUTE(PROPER($D15),":",""),"-",""))</f>
        <v>225</v>
      </c>
      <c r="I15" s="43"/>
      <c r="J15" t="s" s="44">
        <f>$F15</f>
        <v>226</v>
      </c>
      <c r="K15" t="s" s="44">
        <f>$H15</f>
        <v>225</v>
      </c>
      <c r="L15" s="44"/>
      <c r="M15" s="43"/>
      <c r="N15" t="s" s="44">
        <v>224</v>
      </c>
      <c r="O15" s="43"/>
      <c r="P15" s="43"/>
      <c r="Q15" s="43"/>
      <c r="R15" s="43"/>
      <c r="S15" s="43"/>
      <c r="T15" s="43"/>
      <c r="U15" s="43"/>
      <c r="V15" s="43"/>
      <c r="W15" s="43"/>
      <c r="X15" s="43"/>
      <c r="Y15" s="43"/>
      <c r="Z15" s="43"/>
      <c r="AA15" s="43"/>
      <c r="AB15" s="43"/>
      <c r="AC15" s="43"/>
      <c r="AD15" s="15"/>
      <c r="AE15" t="s" s="44">
        <f t="shared" si="41"/>
        <v>104</v>
      </c>
      <c r="AF15" s="46"/>
      <c r="AG15" t="s" s="47">
        <v>227</v>
      </c>
      <c r="AH15" t="s" s="47">
        <v>228</v>
      </c>
      <c r="AI15" t="s" s="47">
        <v>229</v>
      </c>
      <c r="AJ15" t="s" s="47">
        <v>230</v>
      </c>
      <c r="AK15" t="s" s="47">
        <v>231</v>
      </c>
      <c r="AL15" s="43"/>
      <c r="AM15" s="43"/>
      <c r="AN15" s="43"/>
      <c r="AO15" s="15"/>
      <c r="AP15" s="48"/>
    </row>
    <row r="16" ht="32.05" customHeight="1">
      <c r="A16" s="41"/>
      <c r="B16" t="s" s="42">
        <f>CONCATENATE('Collections - Collections'!$A$3,"/",D16)</f>
        <v>232</v>
      </c>
      <c r="C16" s="43"/>
      <c r="D16" t="s" s="44">
        <f>G16</f>
        <v>233</v>
      </c>
      <c r="E16" t="s" s="44">
        <f t="shared" si="36"/>
        <v>100</v>
      </c>
      <c r="F16" t="s" s="45">
        <v>234</v>
      </c>
      <c r="G16" t="s" s="44">
        <f>CONCATENATE(C16,":",F16)</f>
        <v>233</v>
      </c>
      <c r="H16" t="s" s="44">
        <f>CONCATENATE("k",SUBSTITUTE(SUBSTITUTE(PROPER($D16),":",""),"-",""))</f>
        <v>235</v>
      </c>
      <c r="I16" s="43"/>
      <c r="J16" t="s" s="44">
        <f>$F16</f>
        <v>236</v>
      </c>
      <c r="K16" t="s" s="44">
        <f>$H16</f>
        <v>235</v>
      </c>
      <c r="L16" s="44"/>
      <c r="M16" s="43"/>
      <c r="N16" t="s" s="44">
        <v>234</v>
      </c>
      <c r="O16" s="43"/>
      <c r="P16" s="43"/>
      <c r="Q16" s="43"/>
      <c r="R16" s="43"/>
      <c r="S16" s="43"/>
      <c r="T16" s="43"/>
      <c r="U16" s="43"/>
      <c r="V16" s="43"/>
      <c r="W16" s="43"/>
      <c r="X16" s="43"/>
      <c r="Y16" s="43"/>
      <c r="Z16" s="43"/>
      <c r="AA16" s="43"/>
      <c r="AB16" s="43"/>
      <c r="AC16" s="43"/>
      <c r="AD16" s="15"/>
      <c r="AE16" t="s" s="44">
        <f t="shared" si="41"/>
        <v>104</v>
      </c>
      <c r="AF16" s="46"/>
      <c r="AG16" t="s" s="47">
        <v>237</v>
      </c>
      <c r="AH16" t="s" s="47">
        <v>238</v>
      </c>
      <c r="AI16" t="s" s="47">
        <v>239</v>
      </c>
      <c r="AJ16" t="s" s="47">
        <v>240</v>
      </c>
      <c r="AK16" t="s" s="47">
        <v>241</v>
      </c>
      <c r="AL16" s="43"/>
      <c r="AM16" s="43"/>
      <c r="AN16" s="43"/>
      <c r="AO16" s="15"/>
      <c r="AP16" s="48"/>
    </row>
    <row r="17" ht="32.05" customHeight="1">
      <c r="A17" s="41"/>
      <c r="B17" t="s" s="42">
        <f>CONCATENATE('Collections - Collections'!$A$3,"/",D17)</f>
        <v>242</v>
      </c>
      <c r="C17" s="43"/>
      <c r="D17" t="s" s="44">
        <f>G17</f>
        <v>243</v>
      </c>
      <c r="E17" t="s" s="44">
        <f t="shared" si="36"/>
        <v>100</v>
      </c>
      <c r="F17" t="s" s="45">
        <v>244</v>
      </c>
      <c r="G17" t="s" s="44">
        <f>CONCATENATE(C17,":",F17)</f>
        <v>243</v>
      </c>
      <c r="H17" t="s" s="44">
        <f>CONCATENATE("k",SUBSTITUTE(SUBSTITUTE(PROPER($D17),":",""),"-",""))</f>
        <v>245</v>
      </c>
      <c r="I17" s="43"/>
      <c r="J17" t="s" s="44">
        <f>$F17</f>
        <v>246</v>
      </c>
      <c r="K17" t="s" s="44">
        <f>$H17</f>
        <v>245</v>
      </c>
      <c r="L17" s="44"/>
      <c r="M17" s="43"/>
      <c r="N17" t="s" s="44">
        <v>247</v>
      </c>
      <c r="O17" s="43"/>
      <c r="P17" s="43"/>
      <c r="Q17" s="43"/>
      <c r="R17" s="43"/>
      <c r="S17" s="43"/>
      <c r="T17" s="43"/>
      <c r="U17" s="43"/>
      <c r="V17" s="43"/>
      <c r="W17" s="43"/>
      <c r="X17" s="43"/>
      <c r="Y17" s="43"/>
      <c r="Z17" s="43"/>
      <c r="AA17" s="43"/>
      <c r="AB17" s="43"/>
      <c r="AC17" s="43"/>
      <c r="AD17" s="15"/>
      <c r="AE17" t="s" s="44">
        <f t="shared" si="41"/>
        <v>104</v>
      </c>
      <c r="AF17" s="46"/>
      <c r="AG17" t="s" s="47">
        <v>248</v>
      </c>
      <c r="AH17" t="s" s="47">
        <v>249</v>
      </c>
      <c r="AI17" t="s" s="47">
        <v>250</v>
      </c>
      <c r="AJ17" s="15"/>
      <c r="AK17" s="15"/>
      <c r="AL17" s="43"/>
      <c r="AM17" s="43"/>
      <c r="AN17" s="43"/>
      <c r="AO17" s="15"/>
      <c r="AP17" s="48"/>
    </row>
    <row r="18" ht="44.05" customHeight="1">
      <c r="A18" s="41"/>
      <c r="B18" t="s" s="42">
        <f>CONCATENATE('Collections - Collections'!$A$3,"/",D18)</f>
        <v>251</v>
      </c>
      <c r="C18" s="43"/>
      <c r="D18" t="s" s="44">
        <f>G18</f>
        <v>252</v>
      </c>
      <c r="E18" t="s" s="44">
        <f t="shared" si="36"/>
        <v>100</v>
      </c>
      <c r="F18" t="s" s="45">
        <v>253</v>
      </c>
      <c r="G18" t="s" s="44">
        <f>CONCATENATE(C18,":",F18)</f>
        <v>252</v>
      </c>
      <c r="H18" t="s" s="44">
        <f>CONCATENATE("k",SUBSTITUTE(SUBSTITUTE(PROPER($D18),":",""),"-",""))</f>
        <v>254</v>
      </c>
      <c r="I18" s="43"/>
      <c r="J18" t="s" s="44">
        <f>$F18</f>
        <v>255</v>
      </c>
      <c r="K18" t="s" s="44">
        <f>$H18</f>
        <v>254</v>
      </c>
      <c r="L18" s="44"/>
      <c r="M18" s="43"/>
      <c r="N18" t="s" s="44">
        <v>253</v>
      </c>
      <c r="O18" t="s" s="44">
        <v>256</v>
      </c>
      <c r="P18" s="43"/>
      <c r="Q18" s="43"/>
      <c r="R18" s="43"/>
      <c r="S18" s="43"/>
      <c r="T18" s="43"/>
      <c r="U18" s="43"/>
      <c r="V18" s="43"/>
      <c r="W18" s="43"/>
      <c r="X18" s="43"/>
      <c r="Y18" s="43"/>
      <c r="Z18" s="43"/>
      <c r="AA18" s="43"/>
      <c r="AB18" s="43"/>
      <c r="AC18" s="43"/>
      <c r="AD18" s="15"/>
      <c r="AE18" t="s" s="44">
        <f t="shared" si="41"/>
        <v>104</v>
      </c>
      <c r="AF18" s="46"/>
      <c r="AG18" t="s" s="47">
        <v>257</v>
      </c>
      <c r="AH18" t="s" s="47">
        <v>258</v>
      </c>
      <c r="AI18" t="s" s="47">
        <v>259</v>
      </c>
      <c r="AJ18" s="15"/>
      <c r="AK18" s="15"/>
      <c r="AL18" s="43"/>
      <c r="AM18" s="43"/>
      <c r="AN18" s="43"/>
      <c r="AO18" s="15"/>
      <c r="AP18" s="48"/>
    </row>
    <row r="19" ht="32.05" customHeight="1">
      <c r="A19" s="41"/>
      <c r="B19" t="s" s="42">
        <f>CONCATENATE('Collections - Collections'!$A$3,"/",D19)</f>
        <v>260</v>
      </c>
      <c r="C19" s="43"/>
      <c r="D19" t="s" s="44">
        <f>G19</f>
        <v>261</v>
      </c>
      <c r="E19" t="s" s="44">
        <f t="shared" si="36"/>
        <v>100</v>
      </c>
      <c r="F19" t="s" s="45">
        <v>262</v>
      </c>
      <c r="G19" t="s" s="44">
        <f>CONCATENATE(C19,":",F19)</f>
        <v>261</v>
      </c>
      <c r="H19" t="s" s="44">
        <f>CONCATENATE("k",SUBSTITUTE(SUBSTITUTE(PROPER($D19),":",""),"-",""))</f>
        <v>263</v>
      </c>
      <c r="I19" s="43"/>
      <c r="J19" t="s" s="44">
        <f>$F19</f>
        <v>264</v>
      </c>
      <c r="K19" t="s" s="44">
        <f>$H19</f>
        <v>263</v>
      </c>
      <c r="L19" s="44"/>
      <c r="M19" s="43"/>
      <c r="N19" t="s" s="44">
        <v>265</v>
      </c>
      <c r="O19" t="s" s="44">
        <v>266</v>
      </c>
      <c r="P19" s="43"/>
      <c r="Q19" s="43"/>
      <c r="R19" s="43"/>
      <c r="S19" s="43"/>
      <c r="T19" s="43"/>
      <c r="U19" s="43"/>
      <c r="V19" s="43"/>
      <c r="W19" s="43"/>
      <c r="X19" s="43"/>
      <c r="Y19" s="43"/>
      <c r="Z19" s="43"/>
      <c r="AA19" s="43"/>
      <c r="AB19" s="43"/>
      <c r="AC19" s="43"/>
      <c r="AD19" s="15"/>
      <c r="AE19" t="s" s="44">
        <f t="shared" si="41"/>
        <v>104</v>
      </c>
      <c r="AF19" s="46"/>
      <c r="AG19" t="s" s="47">
        <v>267</v>
      </c>
      <c r="AH19" t="s" s="47">
        <v>268</v>
      </c>
      <c r="AI19" t="s" s="47">
        <v>269</v>
      </c>
      <c r="AJ19" s="15"/>
      <c r="AK19" s="15"/>
      <c r="AL19" s="43"/>
      <c r="AM19" s="43"/>
      <c r="AN19" s="43"/>
      <c r="AO19" s="15"/>
      <c r="AP19" s="48"/>
    </row>
    <row r="20" ht="32.05" customHeight="1">
      <c r="A20" s="41"/>
      <c r="B20" t="s" s="42">
        <f>CONCATENATE('Collections - Collections'!$A$3,"/",D20)</f>
        <v>270</v>
      </c>
      <c r="C20" s="43"/>
      <c r="D20" t="s" s="44">
        <f>G20</f>
        <v>271</v>
      </c>
      <c r="E20" t="s" s="44">
        <f t="shared" si="36"/>
        <v>100</v>
      </c>
      <c r="F20" t="s" s="45">
        <v>272</v>
      </c>
      <c r="G20" t="s" s="44">
        <f>CONCATENATE(C20,":",F20)</f>
        <v>271</v>
      </c>
      <c r="H20" t="s" s="44">
        <f>CONCATENATE("k",SUBSTITUTE(SUBSTITUTE(PROPER($D20),":",""),"-",""))</f>
        <v>273</v>
      </c>
      <c r="I20" s="43"/>
      <c r="J20" t="s" s="44">
        <f>$F20</f>
        <v>274</v>
      </c>
      <c r="K20" t="s" s="44">
        <f>$H20</f>
        <v>273</v>
      </c>
      <c r="L20" s="44"/>
      <c r="M20" s="43"/>
      <c r="N20" t="s" s="44">
        <v>275</v>
      </c>
      <c r="O20" t="s" s="44">
        <v>276</v>
      </c>
      <c r="P20" s="43"/>
      <c r="Q20" s="43"/>
      <c r="R20" s="43"/>
      <c r="S20" s="43"/>
      <c r="T20" s="43"/>
      <c r="U20" s="43"/>
      <c r="V20" s="43"/>
      <c r="W20" s="43"/>
      <c r="X20" s="43"/>
      <c r="Y20" s="43"/>
      <c r="Z20" s="43"/>
      <c r="AA20" s="43"/>
      <c r="AB20" s="43"/>
      <c r="AC20" s="43"/>
      <c r="AD20" s="15"/>
      <c r="AE20" t="s" s="44">
        <f t="shared" si="41"/>
        <v>104</v>
      </c>
      <c r="AF20" s="46"/>
      <c r="AG20" t="s" s="47">
        <v>277</v>
      </c>
      <c r="AH20" t="s" s="47">
        <v>278</v>
      </c>
      <c r="AI20" t="s" s="47">
        <v>279</v>
      </c>
      <c r="AJ20" s="15"/>
      <c r="AK20" s="15"/>
      <c r="AL20" s="43"/>
      <c r="AM20" s="43"/>
      <c r="AN20" s="43"/>
      <c r="AO20" s="15"/>
      <c r="AP20" s="48"/>
    </row>
    <row r="21" ht="20.1" customHeight="1">
      <c r="A21" s="41"/>
      <c r="B21" t="s" s="42">
        <f>CONCATENATE('Collections - Collections'!$A$3,"/",D21)</f>
        <v>280</v>
      </c>
      <c r="C21" s="43"/>
      <c r="D21" t="s" s="44">
        <f>G21</f>
        <v>281</v>
      </c>
      <c r="E21" t="s" s="44">
        <f t="shared" si="36"/>
        <v>100</v>
      </c>
      <c r="F21" t="s" s="45">
        <v>282</v>
      </c>
      <c r="G21" t="s" s="44">
        <f>CONCATENATE(C21,":",F21)</f>
        <v>281</v>
      </c>
      <c r="H21" t="s" s="44">
        <f>CONCATENATE("k",SUBSTITUTE(SUBSTITUTE(PROPER($D21),":",""),"-",""))</f>
        <v>283</v>
      </c>
      <c r="I21" s="43"/>
      <c r="J21" t="s" s="44">
        <f>$F21</f>
        <v>284</v>
      </c>
      <c r="K21" t="s" s="44">
        <f>$H21</f>
        <v>283</v>
      </c>
      <c r="L21" s="44"/>
      <c r="M21" s="43"/>
      <c r="N21" t="s" s="44">
        <v>282</v>
      </c>
      <c r="O21" s="43"/>
      <c r="P21" s="43"/>
      <c r="Q21" s="43"/>
      <c r="R21" s="43"/>
      <c r="S21" s="43"/>
      <c r="T21" s="43"/>
      <c r="U21" s="43"/>
      <c r="V21" s="43"/>
      <c r="W21" s="43"/>
      <c r="X21" s="43"/>
      <c r="Y21" s="43"/>
      <c r="Z21" s="43"/>
      <c r="AA21" s="43"/>
      <c r="AB21" s="43"/>
      <c r="AC21" s="43"/>
      <c r="AD21" s="15"/>
      <c r="AE21" t="s" s="44">
        <f t="shared" si="41"/>
        <v>104</v>
      </c>
      <c r="AF21" s="46"/>
      <c r="AG21" t="s" s="47">
        <v>285</v>
      </c>
      <c r="AH21" t="s" s="47">
        <v>286</v>
      </c>
      <c r="AI21" t="s" s="47">
        <v>287</v>
      </c>
      <c r="AJ21" s="15"/>
      <c r="AK21" s="15"/>
      <c r="AL21" s="43"/>
      <c r="AM21" s="43"/>
      <c r="AN21" s="43"/>
      <c r="AO21" s="15"/>
      <c r="AP21" s="48"/>
    </row>
    <row r="22" ht="32.05" customHeight="1">
      <c r="A22" s="41"/>
      <c r="B22" t="s" s="42">
        <f>CONCATENATE('Collections - Collections'!$A$3,"/",D22)</f>
        <v>288</v>
      </c>
      <c r="C22" s="43"/>
      <c r="D22" t="s" s="44">
        <f>G22</f>
        <v>289</v>
      </c>
      <c r="E22" t="s" s="44">
        <f t="shared" si="36"/>
        <v>100</v>
      </c>
      <c r="F22" t="s" s="45">
        <v>290</v>
      </c>
      <c r="G22" t="s" s="44">
        <f>CONCATENATE(C22,":",F22)</f>
        <v>289</v>
      </c>
      <c r="H22" t="s" s="44">
        <f>CONCATENATE("k",SUBSTITUTE(SUBSTITUTE(PROPER($D22),":",""),"-",""))</f>
        <v>291</v>
      </c>
      <c r="I22" s="43"/>
      <c r="J22" t="s" s="44">
        <f>$F22</f>
        <v>292</v>
      </c>
      <c r="K22" t="s" s="44">
        <f>$H22</f>
        <v>291</v>
      </c>
      <c r="L22" s="44"/>
      <c r="M22" s="43"/>
      <c r="N22" t="s" s="44">
        <v>290</v>
      </c>
      <c r="O22" t="s" s="44">
        <v>293</v>
      </c>
      <c r="P22" s="43"/>
      <c r="Q22" s="43"/>
      <c r="R22" s="43"/>
      <c r="S22" s="43"/>
      <c r="T22" s="43"/>
      <c r="U22" s="43"/>
      <c r="V22" s="43"/>
      <c r="W22" s="43"/>
      <c r="X22" s="43"/>
      <c r="Y22" s="43"/>
      <c r="Z22" s="43"/>
      <c r="AA22" s="43"/>
      <c r="AB22" s="43"/>
      <c r="AC22" s="43"/>
      <c r="AD22" s="15"/>
      <c r="AE22" t="s" s="44">
        <f t="shared" si="41"/>
        <v>104</v>
      </c>
      <c r="AF22" s="46"/>
      <c r="AG22" t="s" s="47">
        <v>294</v>
      </c>
      <c r="AH22" t="s" s="47">
        <v>295</v>
      </c>
      <c r="AI22" t="s" s="47">
        <v>296</v>
      </c>
      <c r="AJ22" s="15"/>
      <c r="AK22" s="15"/>
      <c r="AL22" s="43"/>
      <c r="AM22" s="43"/>
      <c r="AN22" s="43"/>
      <c r="AO22" s="15"/>
      <c r="AP22" s="48"/>
    </row>
    <row r="23" ht="32.05" customHeight="1">
      <c r="A23" s="41"/>
      <c r="B23" t="s" s="42">
        <f>CONCATENATE('Collections - Collections'!$A$3,"/",D23)</f>
        <v>297</v>
      </c>
      <c r="C23" s="43"/>
      <c r="D23" t="s" s="44">
        <f>G23</f>
        <v>298</v>
      </c>
      <c r="E23" t="s" s="44">
        <f t="shared" si="36"/>
        <v>100</v>
      </c>
      <c r="F23" t="s" s="45">
        <v>299</v>
      </c>
      <c r="G23" t="s" s="44">
        <f>CONCATENATE(C23,":",F23)</f>
        <v>298</v>
      </c>
      <c r="H23" t="s" s="44">
        <f>CONCATENATE("k",SUBSTITUTE(SUBSTITUTE(PROPER($D23),":",""),"-",""))</f>
        <v>300</v>
      </c>
      <c r="I23" s="43"/>
      <c r="J23" t="s" s="44">
        <f>$F23</f>
        <v>301</v>
      </c>
      <c r="K23" t="s" s="44">
        <f>$H23</f>
        <v>300</v>
      </c>
      <c r="L23" s="44"/>
      <c r="M23" s="43"/>
      <c r="N23" t="s" s="44">
        <v>299</v>
      </c>
      <c r="O23" t="s" s="44">
        <v>302</v>
      </c>
      <c r="P23" t="s" s="44">
        <v>303</v>
      </c>
      <c r="Q23" s="43"/>
      <c r="R23" s="43"/>
      <c r="S23" s="43"/>
      <c r="T23" s="43"/>
      <c r="U23" s="43"/>
      <c r="V23" s="43"/>
      <c r="W23" s="43"/>
      <c r="X23" s="43"/>
      <c r="Y23" s="43"/>
      <c r="Z23" s="43"/>
      <c r="AA23" s="43"/>
      <c r="AB23" s="43"/>
      <c r="AC23" s="43"/>
      <c r="AD23" s="15"/>
      <c r="AE23" t="s" s="44">
        <f t="shared" si="41"/>
        <v>104</v>
      </c>
      <c r="AF23" s="46"/>
      <c r="AG23" t="s" s="47">
        <v>304</v>
      </c>
      <c r="AH23" t="s" s="47">
        <v>305</v>
      </c>
      <c r="AI23" t="s" s="47">
        <v>306</v>
      </c>
      <c r="AJ23" s="15"/>
      <c r="AK23" s="15"/>
      <c r="AL23" s="43"/>
      <c r="AM23" s="43"/>
      <c r="AN23" s="43"/>
      <c r="AO23" s="15"/>
      <c r="AP23" s="48"/>
    </row>
    <row r="24" ht="32.05" customHeight="1">
      <c r="A24" s="41"/>
      <c r="B24" t="s" s="42">
        <f>CONCATENATE('Collections - Collections'!$A$3,"/",D24)</f>
        <v>307</v>
      </c>
      <c r="C24" s="43"/>
      <c r="D24" t="s" s="44">
        <f>G24</f>
        <v>308</v>
      </c>
      <c r="E24" t="s" s="44">
        <f t="shared" si="36"/>
        <v>100</v>
      </c>
      <c r="F24" t="s" s="45">
        <v>309</v>
      </c>
      <c r="G24" t="s" s="44">
        <f>CONCATENATE(C24,":",F24)</f>
        <v>308</v>
      </c>
      <c r="H24" t="s" s="44">
        <f>CONCATENATE("k",SUBSTITUTE(SUBSTITUTE(PROPER($D24),":",""),"-",""))</f>
        <v>310</v>
      </c>
      <c r="I24" s="43"/>
      <c r="J24" t="s" s="44">
        <f>$F24</f>
        <v>311</v>
      </c>
      <c r="K24" t="s" s="44">
        <f>$H24</f>
        <v>310</v>
      </c>
      <c r="L24" s="44"/>
      <c r="M24" s="43"/>
      <c r="N24" t="s" s="44">
        <v>312</v>
      </c>
      <c r="O24" s="43"/>
      <c r="P24" s="43"/>
      <c r="Q24" s="43"/>
      <c r="R24" s="43"/>
      <c r="S24" s="43"/>
      <c r="T24" s="43"/>
      <c r="U24" s="43"/>
      <c r="V24" s="43"/>
      <c r="W24" s="43"/>
      <c r="X24" s="43"/>
      <c r="Y24" s="43"/>
      <c r="Z24" s="43"/>
      <c r="AA24" s="43"/>
      <c r="AB24" s="43"/>
      <c r="AC24" s="43"/>
      <c r="AD24" s="15"/>
      <c r="AE24" t="s" s="44">
        <f t="shared" si="41"/>
        <v>104</v>
      </c>
      <c r="AF24" s="46"/>
      <c r="AG24" t="s" s="47">
        <v>313</v>
      </c>
      <c r="AH24" t="s" s="47">
        <v>314</v>
      </c>
      <c r="AI24" t="s" s="47">
        <v>315</v>
      </c>
      <c r="AJ24" s="15"/>
      <c r="AK24" s="15"/>
      <c r="AL24" s="43"/>
      <c r="AM24" s="43"/>
      <c r="AN24" s="43"/>
      <c r="AO24" s="15"/>
      <c r="AP24" s="48"/>
    </row>
    <row r="25" ht="32.05" customHeight="1">
      <c r="A25" s="41"/>
      <c r="B25" t="s" s="42">
        <f>CONCATENATE('Collections - Collections'!$A$3,"/",D25)</f>
        <v>316</v>
      </c>
      <c r="C25" s="43"/>
      <c r="D25" t="s" s="44">
        <f>G25</f>
        <v>317</v>
      </c>
      <c r="E25" t="s" s="44">
        <f t="shared" si="36"/>
        <v>100</v>
      </c>
      <c r="F25" t="s" s="45">
        <v>318</v>
      </c>
      <c r="G25" t="s" s="44">
        <f>CONCATENATE(C25,":",F25)</f>
        <v>317</v>
      </c>
      <c r="H25" t="s" s="44">
        <f>CONCATENATE("k",SUBSTITUTE(SUBSTITUTE(PROPER($D25),":",""),"-",""))</f>
        <v>319</v>
      </c>
      <c r="I25" s="43"/>
      <c r="J25" t="s" s="44">
        <f>$F25</f>
        <v>320</v>
      </c>
      <c r="K25" t="s" s="44">
        <f>$H25</f>
        <v>319</v>
      </c>
      <c r="L25" s="44"/>
      <c r="M25" s="43"/>
      <c r="N25" t="s" s="44">
        <v>318</v>
      </c>
      <c r="O25" t="s" s="44">
        <v>321</v>
      </c>
      <c r="P25" s="43"/>
      <c r="Q25" s="43"/>
      <c r="R25" s="43"/>
      <c r="S25" s="43"/>
      <c r="T25" s="43"/>
      <c r="U25" s="43"/>
      <c r="V25" s="43"/>
      <c r="W25" s="43"/>
      <c r="X25" s="43"/>
      <c r="Y25" s="43"/>
      <c r="Z25" s="43"/>
      <c r="AA25" s="43"/>
      <c r="AB25" s="43"/>
      <c r="AC25" s="43"/>
      <c r="AD25" s="15"/>
      <c r="AE25" t="s" s="44">
        <f t="shared" si="41"/>
        <v>104</v>
      </c>
      <c r="AF25" s="46"/>
      <c r="AG25" t="s" s="47">
        <v>322</v>
      </c>
      <c r="AH25" t="s" s="47">
        <v>323</v>
      </c>
      <c r="AI25" t="s" s="47">
        <v>324</v>
      </c>
      <c r="AJ25" s="15"/>
      <c r="AK25" s="15"/>
      <c r="AL25" s="43"/>
      <c r="AM25" s="43"/>
      <c r="AN25" s="43"/>
      <c r="AO25" s="15"/>
      <c r="AP25" s="48"/>
    </row>
    <row r="26" ht="32.05" customHeight="1">
      <c r="A26" s="41"/>
      <c r="B26" t="s" s="42">
        <f>CONCATENATE('Collections - Collections'!$A$3,"/",D26)</f>
        <v>325</v>
      </c>
      <c r="C26" s="43"/>
      <c r="D26" t="s" s="45">
        <f>G26</f>
        <v>326</v>
      </c>
      <c r="E26" t="s" s="44">
        <f t="shared" si="36"/>
        <v>100</v>
      </c>
      <c r="F26" t="s" s="45">
        <v>327</v>
      </c>
      <c r="G26" t="s" s="49">
        <f>CONCATENATE(C26,":",F26)</f>
        <v>328</v>
      </c>
      <c r="H26" t="s" s="44">
        <f>CONCATENATE("k",SUBSTITUTE(SUBSTITUTE(PROPER($D26),":",""),"-",""))</f>
        <v>329</v>
      </c>
      <c r="I26" s="43"/>
      <c r="J26" t="s" s="44">
        <f>$F26</f>
        <v>330</v>
      </c>
      <c r="K26" t="s" s="44">
        <f>$H26</f>
        <v>329</v>
      </c>
      <c r="L26" s="44"/>
      <c r="M26" s="43"/>
      <c r="N26" t="s" s="44">
        <v>327</v>
      </c>
      <c r="O26" s="43"/>
      <c r="P26" s="43"/>
      <c r="Q26" s="43"/>
      <c r="R26" s="43"/>
      <c r="S26" s="43"/>
      <c r="T26" s="43"/>
      <c r="U26" s="43"/>
      <c r="V26" s="43"/>
      <c r="W26" s="43"/>
      <c r="X26" s="43"/>
      <c r="Y26" s="43"/>
      <c r="Z26" s="43"/>
      <c r="AA26" s="43"/>
      <c r="AB26" s="43"/>
      <c r="AC26" s="43"/>
      <c r="AD26" s="15"/>
      <c r="AE26" t="s" s="44">
        <f t="shared" si="41"/>
        <v>104</v>
      </c>
      <c r="AF26" s="46"/>
      <c r="AG26" t="s" s="47">
        <v>331</v>
      </c>
      <c r="AH26" t="s" s="47">
        <v>332</v>
      </c>
      <c r="AI26" t="s" s="47">
        <v>333</v>
      </c>
      <c r="AJ26" s="15"/>
      <c r="AK26" s="15"/>
      <c r="AL26" s="43"/>
      <c r="AM26" s="43"/>
      <c r="AN26" s="43"/>
      <c r="AO26" s="15"/>
      <c r="AP26" s="48"/>
    </row>
    <row r="27" ht="32.85" customHeight="1">
      <c r="A27" s="50"/>
      <c r="B27" t="s" s="51">
        <f>CONCATENATE('Collections - Collections'!$A$3,"/",D27)</f>
        <v>334</v>
      </c>
      <c r="C27" s="52"/>
      <c r="D27" t="s" s="53">
        <f>G27</f>
        <v>335</v>
      </c>
      <c r="E27" t="s" s="54">
        <f t="shared" si="36"/>
        <v>100</v>
      </c>
      <c r="F27" t="s" s="53">
        <v>336</v>
      </c>
      <c r="G27" t="s" s="55">
        <f>CONCATENATE(C27,":",F27)</f>
        <v>337</v>
      </c>
      <c r="H27" t="s" s="54">
        <f>CONCATENATE("k",SUBSTITUTE(SUBSTITUTE(PROPER($D27),":",""),"-",""))</f>
        <v>338</v>
      </c>
      <c r="I27" s="52"/>
      <c r="J27" t="s" s="54">
        <f>$F27</f>
        <v>339</v>
      </c>
      <c r="K27" t="s" s="54">
        <f>$H27</f>
        <v>338</v>
      </c>
      <c r="L27" s="54"/>
      <c r="M27" s="52"/>
      <c r="N27" t="s" s="54">
        <v>336</v>
      </c>
      <c r="O27" s="52"/>
      <c r="P27" s="52"/>
      <c r="Q27" s="52"/>
      <c r="R27" s="52"/>
      <c r="S27" s="52"/>
      <c r="T27" s="52"/>
      <c r="U27" s="52"/>
      <c r="V27" s="52"/>
      <c r="W27" s="52"/>
      <c r="X27" s="52"/>
      <c r="Y27" s="52"/>
      <c r="Z27" s="52"/>
      <c r="AA27" s="52"/>
      <c r="AB27" s="52"/>
      <c r="AC27" s="52"/>
      <c r="AD27" s="56"/>
      <c r="AE27" t="s" s="54">
        <f t="shared" si="41"/>
        <v>104</v>
      </c>
      <c r="AF27" s="57"/>
      <c r="AG27" t="s" s="58">
        <v>340</v>
      </c>
      <c r="AH27" t="s" s="58">
        <v>341</v>
      </c>
      <c r="AI27" t="s" s="58">
        <v>342</v>
      </c>
      <c r="AJ27" t="s" s="58">
        <v>343</v>
      </c>
      <c r="AK27" s="56"/>
      <c r="AL27" s="52"/>
      <c r="AM27" s="52"/>
      <c r="AN27" s="52"/>
      <c r="AO27" s="56"/>
      <c r="AP27" s="59"/>
    </row>
    <row r="28" ht="33.05" customHeight="1">
      <c r="A28" s="60"/>
      <c r="B28" t="s" s="61">
        <f>CONCATENATE('Collections - Collections'!$A$3,"/",D28)</f>
        <v>344</v>
      </c>
      <c r="C28" t="s" s="62">
        <f t="shared" si="235" ref="C28:C266">$D$12</f>
        <v>193</v>
      </c>
      <c r="D28" t="s" s="62">
        <f>G28</f>
        <v>345</v>
      </c>
      <c r="E28" t="s" s="62">
        <f>CONCATENATE('Collections - Collections'!$C$3,"/",C28)</f>
        <v>346</v>
      </c>
      <c r="F28" t="s" s="63">
        <v>101</v>
      </c>
      <c r="G28" t="s" s="64">
        <f>CONCATENATE(C28,":",F28)</f>
        <v>345</v>
      </c>
      <c r="H28" t="s" s="62">
        <f>CONCATENATE("k",SUBSTITUTE(SUBSTITUTE(PROPER($D28),":",""),"-",""))</f>
        <v>347</v>
      </c>
      <c r="I28" s="65"/>
      <c r="J28" t="s" s="62">
        <f>$F28</f>
        <v>103</v>
      </c>
      <c r="K28" t="s" s="62">
        <f>$H28</f>
        <v>347</v>
      </c>
      <c r="L28" s="62"/>
      <c r="M28" s="65"/>
      <c r="N28" t="s" s="35">
        <v>145</v>
      </c>
      <c r="O28" t="s" s="35">
        <v>194</v>
      </c>
      <c r="P28" t="s" s="35">
        <v>101</v>
      </c>
      <c r="Q28" s="65"/>
      <c r="R28" s="65"/>
      <c r="S28" s="65"/>
      <c r="T28" s="65"/>
      <c r="U28" s="65"/>
      <c r="V28" s="65"/>
      <c r="W28" s="65"/>
      <c r="X28" s="65"/>
      <c r="Y28" s="65"/>
      <c r="Z28" s="65"/>
      <c r="AA28" s="65"/>
      <c r="AB28" s="65"/>
      <c r="AC28" s="65"/>
      <c r="AD28" s="66"/>
      <c r="AE28" t="s" s="62">
        <f t="shared" si="41"/>
        <v>104</v>
      </c>
      <c r="AF28" s="67"/>
      <c r="AG28" t="s" s="68">
        <v>348</v>
      </c>
      <c r="AH28" t="s" s="68">
        <v>349</v>
      </c>
      <c r="AI28" t="s" s="68">
        <v>350</v>
      </c>
      <c r="AJ28" s="66"/>
      <c r="AK28" s="66"/>
      <c r="AL28" s="65"/>
      <c r="AM28" s="65"/>
      <c r="AN28" s="65"/>
      <c r="AO28" s="66"/>
      <c r="AP28" s="69"/>
    </row>
    <row r="29" ht="32.55" customHeight="1">
      <c r="A29" s="70"/>
      <c r="B29" t="s" s="71">
        <f>CONCATENATE('Collections - Collections'!$A$3,"/",D29)</f>
        <v>351</v>
      </c>
      <c r="C29" t="s" s="72">
        <f>$D$28</f>
        <v>345</v>
      </c>
      <c r="D29" t="s" s="72">
        <f>G29</f>
        <v>352</v>
      </c>
      <c r="E29" t="s" s="72">
        <f>CONCATENATE('Collections - Collections'!$C$3,"/",C29)</f>
        <v>353</v>
      </c>
      <c r="F29" t="s" s="73">
        <v>354</v>
      </c>
      <c r="G29" t="s" s="74">
        <f>CONCATENATE(C29,":",F29)</f>
        <v>352</v>
      </c>
      <c r="H29" t="s" s="72">
        <f>CONCATENATE("k",SUBSTITUTE(SUBSTITUTE(PROPER($D29),":",""),"-",""))</f>
        <v>355</v>
      </c>
      <c r="I29" s="75"/>
      <c r="J29" t="s" s="72">
        <f>$F29</f>
        <v>356</v>
      </c>
      <c r="K29" t="s" s="72">
        <f>$H29</f>
        <v>355</v>
      </c>
      <c r="L29" s="72"/>
      <c r="M29" s="75"/>
      <c r="N29" t="s" s="76">
        <v>194</v>
      </c>
      <c r="O29" t="s" s="76">
        <v>101</v>
      </c>
      <c r="P29" t="s" s="76">
        <v>354</v>
      </c>
      <c r="Q29" s="75"/>
      <c r="R29" s="75"/>
      <c r="S29" s="75"/>
      <c r="T29" s="75"/>
      <c r="U29" s="75"/>
      <c r="V29" s="75"/>
      <c r="W29" s="75"/>
      <c r="X29" s="75"/>
      <c r="Y29" s="75"/>
      <c r="Z29" s="75"/>
      <c r="AA29" s="75"/>
      <c r="AB29" s="75"/>
      <c r="AC29" s="75"/>
      <c r="AD29" s="77"/>
      <c r="AE29" t="s" s="72">
        <f t="shared" si="41"/>
        <v>104</v>
      </c>
      <c r="AF29" s="78"/>
      <c r="AG29" t="s" s="79">
        <v>357</v>
      </c>
      <c r="AH29" t="s" s="79">
        <v>358</v>
      </c>
      <c r="AI29" t="s" s="79">
        <v>359</v>
      </c>
      <c r="AJ29" s="77"/>
      <c r="AK29" s="77"/>
      <c r="AL29" s="75"/>
      <c r="AM29" s="75"/>
      <c r="AN29" s="75"/>
      <c r="AO29" s="77"/>
      <c r="AP29" s="80"/>
    </row>
    <row r="30" ht="20.75" customHeight="1">
      <c r="A30" s="81"/>
      <c r="B30" t="s" s="82">
        <f>CONCATENATE('Collections - Collections'!$A$3,"/",D30)</f>
        <v>360</v>
      </c>
      <c r="C30" t="s" s="83">
        <f t="shared" si="253" ref="C30:C272">$D$7</f>
        <v>141</v>
      </c>
      <c r="D30" t="s" s="83">
        <f>G30</f>
        <v>361</v>
      </c>
      <c r="E30" t="s" s="83">
        <f>CONCATENATE('Collections - Collections'!$C$3,"/",C30)</f>
        <v>362</v>
      </c>
      <c r="F30" t="s" s="84">
        <v>101</v>
      </c>
      <c r="G30" t="s" s="85">
        <f>CONCATENATE(C30,":",F30)</f>
        <v>361</v>
      </c>
      <c r="H30" t="s" s="83">
        <f>CONCATENATE("k",SUBSTITUTE(SUBSTITUTE(PROPER($D30),":",""),"-",""))</f>
        <v>363</v>
      </c>
      <c r="I30" s="86"/>
      <c r="J30" t="s" s="83">
        <f>$F30</f>
        <v>103</v>
      </c>
      <c r="K30" t="s" s="83">
        <f>$H30</f>
        <v>363</v>
      </c>
      <c r="L30" s="83"/>
      <c r="M30" s="86"/>
      <c r="N30" t="s" s="87">
        <v>145</v>
      </c>
      <c r="O30" t="s" s="83">
        <v>101</v>
      </c>
      <c r="P30" s="88"/>
      <c r="Q30" s="88"/>
      <c r="R30" s="86"/>
      <c r="S30" s="86"/>
      <c r="T30" s="86"/>
      <c r="U30" s="86"/>
      <c r="V30" s="86"/>
      <c r="W30" s="86"/>
      <c r="X30" s="86"/>
      <c r="Y30" s="86"/>
      <c r="Z30" s="86"/>
      <c r="AA30" s="86"/>
      <c r="AB30" s="86"/>
      <c r="AC30" s="86"/>
      <c r="AD30" s="89"/>
      <c r="AE30" t="s" s="83">
        <f t="shared" si="41"/>
        <v>104</v>
      </c>
      <c r="AF30" s="90"/>
      <c r="AG30" t="s" s="91">
        <v>364</v>
      </c>
      <c r="AH30" t="s" s="91">
        <v>365</v>
      </c>
      <c r="AI30" t="s" s="91">
        <v>366</v>
      </c>
      <c r="AJ30" s="89"/>
      <c r="AK30" s="89"/>
      <c r="AL30" s="86"/>
      <c r="AM30" s="86"/>
      <c r="AN30" s="86"/>
      <c r="AO30" s="89"/>
      <c r="AP30" s="92"/>
    </row>
    <row r="31" ht="68.35" customHeight="1">
      <c r="A31" t="s" s="93">
        <v>367</v>
      </c>
      <c r="B31" t="s" s="94">
        <f>CONCATENATE('Collections - Collections'!$A$3,"/",D31)</f>
        <v>368</v>
      </c>
      <c r="C31" t="s" s="95">
        <f t="shared" si="262" ref="C31:C37">$D$3</f>
        <v>99</v>
      </c>
      <c r="D31" t="s" s="95">
        <f>G31</f>
        <v>369</v>
      </c>
      <c r="E31" t="s" s="95">
        <f>CONCATENATE('Collections - Collections'!$C$3,"/",C31)</f>
        <v>370</v>
      </c>
      <c r="F31" t="s" s="96">
        <v>371</v>
      </c>
      <c r="G31" t="s" s="97">
        <f>CONCATENATE(C31,":",F31)</f>
        <v>369</v>
      </c>
      <c r="H31" t="s" s="95">
        <f>CONCATENATE("k",SUBSTITUTE(SUBSTITUTE(PROPER($D31),":",""),"-",""))</f>
        <v>372</v>
      </c>
      <c r="I31" s="98"/>
      <c r="J31" t="s" s="95">
        <f>$F31</f>
        <v>373</v>
      </c>
      <c r="K31" t="s" s="95">
        <f>$H31</f>
        <v>372</v>
      </c>
      <c r="L31" s="95"/>
      <c r="M31" s="98"/>
      <c r="N31" t="s" s="99">
        <v>101</v>
      </c>
      <c r="O31" t="s" s="95">
        <v>354</v>
      </c>
      <c r="P31" t="s" s="99">
        <v>374</v>
      </c>
      <c r="Q31" s="100"/>
      <c r="R31" s="98"/>
      <c r="S31" s="98"/>
      <c r="T31" s="98"/>
      <c r="U31" s="98"/>
      <c r="V31" s="98"/>
      <c r="W31" s="98"/>
      <c r="X31" s="98"/>
      <c r="Y31" s="98"/>
      <c r="Z31" s="98"/>
      <c r="AA31" s="98"/>
      <c r="AB31" s="98"/>
      <c r="AC31" s="98"/>
      <c r="AD31" s="101"/>
      <c r="AE31" t="s" s="95">
        <f t="shared" si="41"/>
        <v>104</v>
      </c>
      <c r="AF31" s="102"/>
      <c r="AG31" t="s" s="103">
        <v>375</v>
      </c>
      <c r="AH31" t="s" s="103">
        <v>376</v>
      </c>
      <c r="AI31" t="s" s="103">
        <v>377</v>
      </c>
      <c r="AJ31" s="101"/>
      <c r="AK31" s="101"/>
      <c r="AL31" s="98"/>
      <c r="AM31" s="98"/>
      <c r="AN31" s="98"/>
      <c r="AO31" s="101"/>
      <c r="AP31" s="104"/>
    </row>
    <row r="32" ht="92.05" customHeight="1">
      <c r="A32" t="s" s="105">
        <v>367</v>
      </c>
      <c r="B32" t="s" s="42">
        <f>CONCATENATE('Collections - Collections'!$A$3,"/",D32)</f>
        <v>378</v>
      </c>
      <c r="C32" t="s" s="44">
        <f t="shared" si="262"/>
        <v>99</v>
      </c>
      <c r="D32" t="s" s="44">
        <f>G32</f>
        <v>379</v>
      </c>
      <c r="E32" t="s" s="44">
        <f>CONCATENATE('Collections - Collections'!$C$3,"/",C32)</f>
        <v>370</v>
      </c>
      <c r="F32" t="s" s="106">
        <v>380</v>
      </c>
      <c r="G32" t="s" s="107">
        <f>CONCATENATE(C32,":",F32)</f>
        <v>379</v>
      </c>
      <c r="H32" t="s" s="44">
        <f>CONCATENATE("k",SUBSTITUTE(SUBSTITUTE(PROPER($D32),":",""),"-",""))</f>
        <v>381</v>
      </c>
      <c r="I32" s="43"/>
      <c r="J32" t="s" s="44">
        <f>$F32</f>
        <v>382</v>
      </c>
      <c r="K32" t="s" s="44">
        <f>$H32</f>
        <v>381</v>
      </c>
      <c r="L32" s="44"/>
      <c r="M32" s="43"/>
      <c r="N32" t="s" s="44">
        <v>101</v>
      </c>
      <c r="O32" t="s" s="44">
        <v>354</v>
      </c>
      <c r="P32" t="s" s="44">
        <v>383</v>
      </c>
      <c r="Q32" s="43"/>
      <c r="R32" s="43"/>
      <c r="S32" s="43"/>
      <c r="T32" s="43"/>
      <c r="U32" s="43"/>
      <c r="V32" s="43"/>
      <c r="W32" s="43"/>
      <c r="X32" s="43"/>
      <c r="Y32" s="43"/>
      <c r="Z32" s="43"/>
      <c r="AA32" s="43"/>
      <c r="AB32" s="43"/>
      <c r="AC32" s="43"/>
      <c r="AD32" s="15"/>
      <c r="AE32" t="s" s="44">
        <f t="shared" si="41"/>
        <v>104</v>
      </c>
      <c r="AF32" s="46"/>
      <c r="AG32" t="s" s="47">
        <v>384</v>
      </c>
      <c r="AH32" t="s" s="47">
        <v>385</v>
      </c>
      <c r="AI32" t="s" s="47">
        <v>386</v>
      </c>
      <c r="AJ32" s="15"/>
      <c r="AK32" s="15"/>
      <c r="AL32" s="43"/>
      <c r="AM32" s="43"/>
      <c r="AN32" s="43"/>
      <c r="AO32" s="15"/>
      <c r="AP32" s="48"/>
    </row>
    <row r="33" ht="32.05" customHeight="1">
      <c r="A33" t="s" s="105">
        <v>367</v>
      </c>
      <c r="B33" t="s" s="42">
        <f>CONCATENATE('Collections - Collections'!$A$3,"/",D33)</f>
        <v>387</v>
      </c>
      <c r="C33" t="s" s="44">
        <f t="shared" si="262"/>
        <v>99</v>
      </c>
      <c r="D33" t="s" s="44">
        <f>G33</f>
        <v>388</v>
      </c>
      <c r="E33" t="s" s="44">
        <f>CONCATENATE('Collections - Collections'!$C$3,"/",C33)</f>
        <v>370</v>
      </c>
      <c r="F33" t="s" s="106">
        <v>262</v>
      </c>
      <c r="G33" t="s" s="107">
        <f>CONCATENATE(C33,":",F33)</f>
        <v>388</v>
      </c>
      <c r="H33" t="s" s="44">
        <f>CONCATENATE("k",SUBSTITUTE(SUBSTITUTE(PROPER($D33),":",""),"-",""))</f>
        <v>389</v>
      </c>
      <c r="I33" s="43"/>
      <c r="J33" t="s" s="44">
        <f>$F33</f>
        <v>264</v>
      </c>
      <c r="K33" t="s" s="44">
        <f>$H33</f>
        <v>389</v>
      </c>
      <c r="L33" s="44"/>
      <c r="M33" s="43"/>
      <c r="N33" t="s" s="44">
        <v>101</v>
      </c>
      <c r="O33" t="s" s="44">
        <v>354</v>
      </c>
      <c r="P33" t="s" s="44">
        <v>265</v>
      </c>
      <c r="Q33" s="43"/>
      <c r="R33" s="43"/>
      <c r="S33" s="43"/>
      <c r="T33" s="43"/>
      <c r="U33" s="43"/>
      <c r="V33" s="43"/>
      <c r="W33" s="43"/>
      <c r="X33" s="43"/>
      <c r="Y33" s="43"/>
      <c r="Z33" s="43"/>
      <c r="AA33" s="43"/>
      <c r="AB33" s="43"/>
      <c r="AC33" s="43"/>
      <c r="AD33" s="15"/>
      <c r="AE33" t="s" s="44">
        <f t="shared" si="41"/>
        <v>104</v>
      </c>
      <c r="AF33" s="46"/>
      <c r="AG33" t="s" s="47">
        <v>267</v>
      </c>
      <c r="AH33" t="s" s="47">
        <v>390</v>
      </c>
      <c r="AI33" t="s" s="47">
        <v>391</v>
      </c>
      <c r="AJ33" s="15"/>
      <c r="AK33" s="15"/>
      <c r="AL33" s="43"/>
      <c r="AM33" s="43"/>
      <c r="AN33" s="43"/>
      <c r="AO33" s="15"/>
      <c r="AP33" s="48"/>
    </row>
    <row r="34" ht="68.05" customHeight="1">
      <c r="A34" t="s" s="105">
        <v>367</v>
      </c>
      <c r="B34" t="s" s="42">
        <f>CONCATENATE('Collections - Collections'!$A$3,"/",D34)</f>
        <v>392</v>
      </c>
      <c r="C34" t="s" s="44">
        <f t="shared" si="262"/>
        <v>99</v>
      </c>
      <c r="D34" t="s" s="44">
        <f>G34</f>
        <v>393</v>
      </c>
      <c r="E34" t="s" s="44">
        <f>CONCATENATE('Collections - Collections'!$C$3,"/",C34)</f>
        <v>370</v>
      </c>
      <c r="F34" t="s" s="106">
        <v>394</v>
      </c>
      <c r="G34" t="s" s="107">
        <f>CONCATENATE(C34,":",F34)</f>
        <v>393</v>
      </c>
      <c r="H34" t="s" s="44">
        <f>CONCATENATE("k",SUBSTITUTE(SUBSTITUTE(PROPER($D34),":",""),"-",""))</f>
        <v>395</v>
      </c>
      <c r="I34" s="43"/>
      <c r="J34" t="s" s="44">
        <f>$F34</f>
        <v>396</v>
      </c>
      <c r="K34" t="s" s="44">
        <f>$H34</f>
        <v>395</v>
      </c>
      <c r="L34" s="44"/>
      <c r="M34" s="43"/>
      <c r="N34" t="s" s="44">
        <v>101</v>
      </c>
      <c r="O34" t="s" s="44">
        <v>354</v>
      </c>
      <c r="P34" t="s" s="44">
        <v>397</v>
      </c>
      <c r="Q34" s="43"/>
      <c r="R34" s="43"/>
      <c r="S34" s="43"/>
      <c r="T34" s="43"/>
      <c r="U34" s="43"/>
      <c r="V34" s="43"/>
      <c r="W34" s="43"/>
      <c r="X34" s="43"/>
      <c r="Y34" s="43"/>
      <c r="Z34" s="43"/>
      <c r="AA34" s="43"/>
      <c r="AB34" s="43"/>
      <c r="AC34" s="43"/>
      <c r="AD34" s="15"/>
      <c r="AE34" t="s" s="44">
        <f t="shared" si="41"/>
        <v>104</v>
      </c>
      <c r="AF34" s="46"/>
      <c r="AG34" t="s" s="47">
        <v>398</v>
      </c>
      <c r="AH34" t="s" s="47">
        <v>399</v>
      </c>
      <c r="AI34" t="s" s="47">
        <v>400</v>
      </c>
      <c r="AJ34" s="15"/>
      <c r="AK34" s="15"/>
      <c r="AL34" s="43"/>
      <c r="AM34" s="43"/>
      <c r="AN34" s="43"/>
      <c r="AO34" s="15"/>
      <c r="AP34" s="48"/>
    </row>
    <row r="35" ht="32.05" customHeight="1">
      <c r="A35" t="s" s="105">
        <v>367</v>
      </c>
      <c r="B35" t="s" s="42">
        <f>CONCATENATE('Collections - Collections'!$A$3,"/",D35)</f>
        <v>401</v>
      </c>
      <c r="C35" t="s" s="44">
        <f t="shared" si="262"/>
        <v>99</v>
      </c>
      <c r="D35" t="s" s="44">
        <f>G35</f>
        <v>402</v>
      </c>
      <c r="E35" t="s" s="44">
        <f>CONCATENATE('Collections - Collections'!$C$3,"/",C35)</f>
        <v>370</v>
      </c>
      <c r="F35" t="s" s="106">
        <v>403</v>
      </c>
      <c r="G35" t="s" s="107">
        <f>CONCATENATE(C35,":",F35)</f>
        <v>402</v>
      </c>
      <c r="H35" t="s" s="44">
        <f>CONCATENATE("k",SUBSTITUTE(SUBSTITUTE(PROPER($D35),":",""),"-",""))</f>
        <v>404</v>
      </c>
      <c r="I35" s="43"/>
      <c r="J35" t="s" s="44">
        <f>$F35</f>
        <v>405</v>
      </c>
      <c r="K35" t="s" s="44">
        <f>$H35</f>
        <v>404</v>
      </c>
      <c r="L35" s="44"/>
      <c r="M35" s="43"/>
      <c r="N35" t="s" s="44">
        <v>101</v>
      </c>
      <c r="O35" t="s" s="44">
        <v>354</v>
      </c>
      <c r="P35" t="s" s="44">
        <v>406</v>
      </c>
      <c r="Q35" t="s" s="44">
        <v>403</v>
      </c>
      <c r="R35" s="43"/>
      <c r="S35" s="43"/>
      <c r="T35" s="43"/>
      <c r="U35" s="43"/>
      <c r="V35" s="43"/>
      <c r="W35" s="43"/>
      <c r="X35" s="43"/>
      <c r="Y35" s="43"/>
      <c r="Z35" s="43"/>
      <c r="AA35" s="43"/>
      <c r="AB35" s="43"/>
      <c r="AC35" s="43"/>
      <c r="AD35" s="15"/>
      <c r="AE35" t="s" s="44">
        <f t="shared" si="41"/>
        <v>104</v>
      </c>
      <c r="AF35" s="46"/>
      <c r="AG35" t="s" s="47">
        <v>407</v>
      </c>
      <c r="AH35" t="s" s="47">
        <v>408</v>
      </c>
      <c r="AI35" t="s" s="47">
        <v>409</v>
      </c>
      <c r="AJ35" s="15"/>
      <c r="AK35" s="15"/>
      <c r="AL35" s="43"/>
      <c r="AM35" s="43"/>
      <c r="AN35" s="43"/>
      <c r="AO35" s="15"/>
      <c r="AP35" s="48"/>
    </row>
    <row r="36" ht="32.05" customHeight="1">
      <c r="A36" t="s" s="105">
        <v>367</v>
      </c>
      <c r="B36" t="s" s="42">
        <f>CONCATENATE('Collections - Collections'!$A$3,"/",D36)</f>
        <v>410</v>
      </c>
      <c r="C36" t="s" s="44">
        <f t="shared" si="262"/>
        <v>99</v>
      </c>
      <c r="D36" t="s" s="44">
        <f>G36</f>
        <v>411</v>
      </c>
      <c r="E36" t="s" s="44">
        <f>CONCATENATE('Collections - Collections'!$C$3,"/",C36)</f>
        <v>412</v>
      </c>
      <c r="F36" t="s" s="106">
        <v>413</v>
      </c>
      <c r="G36" t="s" s="107">
        <f>CONCATENATE(C36,":",F36)</f>
        <v>411</v>
      </c>
      <c r="H36" t="s" s="44">
        <f>CONCATENATE("k",SUBSTITUTE(SUBSTITUTE(PROPER($D36),":",""),"-",""))</f>
        <v>414</v>
      </c>
      <c r="I36" s="43"/>
      <c r="J36" t="s" s="44">
        <f>$F36</f>
        <v>415</v>
      </c>
      <c r="K36" t="s" s="44">
        <f>$H36</f>
        <v>414</v>
      </c>
      <c r="L36" s="44"/>
      <c r="M36" s="43"/>
      <c r="N36" t="s" s="44">
        <v>101</v>
      </c>
      <c r="O36" t="s" s="44">
        <v>354</v>
      </c>
      <c r="P36" t="s" s="44">
        <v>406</v>
      </c>
      <c r="Q36" t="s" s="44">
        <v>413</v>
      </c>
      <c r="R36" s="43"/>
      <c r="S36" s="43"/>
      <c r="T36" s="43"/>
      <c r="U36" s="43"/>
      <c r="V36" s="43"/>
      <c r="W36" s="43"/>
      <c r="X36" s="43"/>
      <c r="Y36" s="43"/>
      <c r="Z36" s="43"/>
      <c r="AA36" s="43"/>
      <c r="AB36" s="43"/>
      <c r="AC36" s="43"/>
      <c r="AD36" s="15"/>
      <c r="AE36" t="s" s="44">
        <f t="shared" si="41"/>
        <v>104</v>
      </c>
      <c r="AF36" s="46"/>
      <c r="AG36" t="s" s="47">
        <v>416</v>
      </c>
      <c r="AH36" t="s" s="47">
        <v>417</v>
      </c>
      <c r="AI36" t="s" s="47">
        <v>418</v>
      </c>
      <c r="AJ36" s="15"/>
      <c r="AK36" s="15"/>
      <c r="AL36" s="43"/>
      <c r="AM36" s="43"/>
      <c r="AN36" s="43"/>
      <c r="AO36" s="15"/>
      <c r="AP36" s="48"/>
    </row>
    <row r="37" ht="32.85" customHeight="1">
      <c r="A37" t="s" s="108">
        <v>367</v>
      </c>
      <c r="B37" t="s" s="51">
        <f>CONCATENATE('Collections - Collections'!$A$3,"/",D37)</f>
        <v>419</v>
      </c>
      <c r="C37" t="s" s="54">
        <f t="shared" si="262"/>
        <v>99</v>
      </c>
      <c r="D37" t="s" s="54">
        <f>G37</f>
        <v>420</v>
      </c>
      <c r="E37" t="s" s="54">
        <f>CONCATENATE('Collections - Collections'!$C$3,"/",C37)</f>
        <v>412</v>
      </c>
      <c r="F37" t="s" s="109">
        <v>421</v>
      </c>
      <c r="G37" t="s" s="110">
        <f>CONCATENATE(C37,":",F37)</f>
        <v>420</v>
      </c>
      <c r="H37" t="s" s="54">
        <f>CONCATENATE("k",SUBSTITUTE(SUBSTITUTE(PROPER($D37),":",""),"-",""))</f>
        <v>422</v>
      </c>
      <c r="I37" s="52"/>
      <c r="J37" t="s" s="54">
        <f>$F37</f>
        <v>423</v>
      </c>
      <c r="K37" t="s" s="54">
        <f>$H37</f>
        <v>422</v>
      </c>
      <c r="L37" s="54"/>
      <c r="M37" s="52"/>
      <c r="N37" t="s" s="54">
        <v>101</v>
      </c>
      <c r="O37" t="s" s="54">
        <v>354</v>
      </c>
      <c r="P37" t="s" s="54">
        <v>406</v>
      </c>
      <c r="Q37" t="s" s="54">
        <v>421</v>
      </c>
      <c r="R37" s="52"/>
      <c r="S37" s="52"/>
      <c r="T37" s="52"/>
      <c r="U37" s="52"/>
      <c r="V37" s="52"/>
      <c r="W37" s="52"/>
      <c r="X37" s="52"/>
      <c r="Y37" s="52"/>
      <c r="Z37" s="52"/>
      <c r="AA37" s="52"/>
      <c r="AB37" s="52"/>
      <c r="AC37" s="52"/>
      <c r="AD37" s="56"/>
      <c r="AE37" t="s" s="54">
        <f t="shared" si="41"/>
        <v>104</v>
      </c>
      <c r="AF37" s="57"/>
      <c r="AG37" t="s" s="58">
        <v>424</v>
      </c>
      <c r="AH37" t="s" s="58">
        <v>425</v>
      </c>
      <c r="AI37" t="s" s="58">
        <v>426</v>
      </c>
      <c r="AJ37" s="56"/>
      <c r="AK37" s="56"/>
      <c r="AL37" s="52"/>
      <c r="AM37" s="52"/>
      <c r="AN37" s="52"/>
      <c r="AO37" s="56"/>
      <c r="AP37" s="59"/>
    </row>
    <row r="38" ht="45.05" customHeight="1">
      <c r="A38" s="60"/>
      <c r="B38" t="s" s="61">
        <f>CONCATENATE('Collections - Collections'!$A$3,"/",D38)</f>
        <v>427</v>
      </c>
      <c r="C38" t="s" s="62">
        <f t="shared" si="235"/>
        <v>193</v>
      </c>
      <c r="D38" t="s" s="62">
        <f>G38</f>
        <v>428</v>
      </c>
      <c r="E38" t="s" s="62">
        <f>CONCATENATE('Collections - Collections'!$C$3,"/",C38)</f>
        <v>429</v>
      </c>
      <c r="F38" t="s" s="63">
        <v>123</v>
      </c>
      <c r="G38" t="s" s="64">
        <f>CONCATENATE(C38,":",F38)</f>
        <v>428</v>
      </c>
      <c r="H38" t="s" s="62">
        <f>CONCATENATE("k",SUBSTITUTE(SUBSTITUTE(PROPER($D38),":",""),"-",""))</f>
        <v>430</v>
      </c>
      <c r="I38" s="65"/>
      <c r="J38" t="s" s="62">
        <f>$F38</f>
        <v>125</v>
      </c>
      <c r="K38" t="s" s="62">
        <f>$H38</f>
        <v>430</v>
      </c>
      <c r="L38" s="62"/>
      <c r="M38" s="65"/>
      <c r="N38" t="s" s="62">
        <v>145</v>
      </c>
      <c r="O38" t="s" s="62">
        <v>194</v>
      </c>
      <c r="P38" t="s" s="62">
        <v>123</v>
      </c>
      <c r="Q38" s="65"/>
      <c r="R38" s="65"/>
      <c r="S38" s="65"/>
      <c r="T38" s="65"/>
      <c r="U38" s="65"/>
      <c r="V38" s="65"/>
      <c r="W38" s="65"/>
      <c r="X38" s="65"/>
      <c r="Y38" s="65"/>
      <c r="Z38" s="65"/>
      <c r="AA38" s="65"/>
      <c r="AB38" s="65"/>
      <c r="AC38" s="65"/>
      <c r="AD38" s="66"/>
      <c r="AE38" t="s" s="62">
        <f t="shared" si="41"/>
        <v>104</v>
      </c>
      <c r="AF38" s="67"/>
      <c r="AG38" t="s" s="68">
        <v>431</v>
      </c>
      <c r="AH38" t="s" s="68">
        <v>432</v>
      </c>
      <c r="AI38" t="s" s="68">
        <v>433</v>
      </c>
      <c r="AJ38" s="66"/>
      <c r="AK38" s="66"/>
      <c r="AL38" s="65"/>
      <c r="AM38" s="65"/>
      <c r="AN38" s="65"/>
      <c r="AO38" s="66"/>
      <c r="AP38" s="69"/>
    </row>
    <row r="39" ht="44.25" customHeight="1">
      <c r="A39" s="111"/>
      <c r="B39" t="s" s="112">
        <f>CONCATENATE('Collections - Collections'!$A$3,"/",D39)</f>
        <v>434</v>
      </c>
      <c r="C39" t="s" s="99">
        <f t="shared" si="334" ref="C39:C45">$D$38</f>
        <v>428</v>
      </c>
      <c r="D39" t="s" s="99">
        <f>G39</f>
        <v>435</v>
      </c>
      <c r="E39" t="s" s="99">
        <f>CONCATENATE('Collections - Collections'!$C$3,"/",C39)</f>
        <v>436</v>
      </c>
      <c r="F39" t="s" s="113">
        <v>437</v>
      </c>
      <c r="G39" t="s" s="114">
        <f>CONCATENATE(C39,":",F39)</f>
        <v>435</v>
      </c>
      <c r="H39" t="s" s="99">
        <f>CONCATENATE("k",SUBSTITUTE(SUBSTITUTE(PROPER($D39),":",""),"-",""))</f>
        <v>438</v>
      </c>
      <c r="I39" s="100"/>
      <c r="J39" t="s" s="99">
        <f>$F39</f>
        <v>439</v>
      </c>
      <c r="K39" t="s" s="99">
        <f>$H39</f>
        <v>438</v>
      </c>
      <c r="L39" s="99"/>
      <c r="M39" s="100"/>
      <c r="N39" t="s" s="99">
        <v>194</v>
      </c>
      <c r="O39" t="s" s="99">
        <v>123</v>
      </c>
      <c r="P39" t="s" s="99">
        <v>437</v>
      </c>
      <c r="Q39" s="100"/>
      <c r="R39" s="100"/>
      <c r="S39" s="100"/>
      <c r="T39" s="100"/>
      <c r="U39" s="100"/>
      <c r="V39" s="100"/>
      <c r="W39" s="100"/>
      <c r="X39" s="100"/>
      <c r="Y39" s="100"/>
      <c r="Z39" s="100"/>
      <c r="AA39" s="100"/>
      <c r="AB39" s="100"/>
      <c r="AC39" s="100"/>
      <c r="AD39" s="115"/>
      <c r="AE39" t="s" s="99">
        <f t="shared" si="41"/>
        <v>104</v>
      </c>
      <c r="AF39" s="116"/>
      <c r="AG39" t="s" s="117">
        <v>440</v>
      </c>
      <c r="AH39" t="s" s="117">
        <v>441</v>
      </c>
      <c r="AI39" t="s" s="117">
        <v>442</v>
      </c>
      <c r="AJ39" s="115"/>
      <c r="AK39" t="s" s="117">
        <v>443</v>
      </c>
      <c r="AL39" s="100"/>
      <c r="AM39" s="100"/>
      <c r="AN39" s="100"/>
      <c r="AO39" s="115"/>
      <c r="AP39" s="118"/>
    </row>
    <row r="40" ht="44.05" customHeight="1">
      <c r="A40" s="41"/>
      <c r="B40" t="s" s="42">
        <f>CONCATENATE('Collections - Collections'!$A$3,"/",D40)</f>
        <v>444</v>
      </c>
      <c r="C40" t="s" s="44">
        <f t="shared" si="334"/>
        <v>428</v>
      </c>
      <c r="D40" t="s" s="44">
        <f>G40</f>
        <v>445</v>
      </c>
      <c r="E40" t="s" s="44">
        <f>CONCATENATE('Collections - Collections'!$C$3,"/",C40)</f>
        <v>436</v>
      </c>
      <c r="F40" t="s" s="106">
        <v>446</v>
      </c>
      <c r="G40" t="s" s="107">
        <f>CONCATENATE(C40,":",F40)</f>
        <v>445</v>
      </c>
      <c r="H40" t="s" s="44">
        <f>CONCATENATE("k",SUBSTITUTE(SUBSTITUTE(PROPER($D40),":",""),"-",""))</f>
        <v>447</v>
      </c>
      <c r="I40" s="43"/>
      <c r="J40" t="s" s="44">
        <f>$F40</f>
        <v>448</v>
      </c>
      <c r="K40" t="s" s="44">
        <f>$H40</f>
        <v>447</v>
      </c>
      <c r="L40" s="44"/>
      <c r="M40" s="43"/>
      <c r="N40" t="s" s="44">
        <v>194</v>
      </c>
      <c r="O40" t="s" s="44">
        <v>123</v>
      </c>
      <c r="P40" t="s" s="44">
        <v>446</v>
      </c>
      <c r="Q40" s="43"/>
      <c r="R40" s="43"/>
      <c r="S40" s="43"/>
      <c r="T40" s="43"/>
      <c r="U40" s="43"/>
      <c r="V40" s="43"/>
      <c r="W40" s="43"/>
      <c r="X40" s="43"/>
      <c r="Y40" s="43"/>
      <c r="Z40" s="43"/>
      <c r="AA40" s="43"/>
      <c r="AB40" s="43"/>
      <c r="AC40" s="43"/>
      <c r="AD40" s="15"/>
      <c r="AE40" t="s" s="44">
        <f t="shared" si="41"/>
        <v>104</v>
      </c>
      <c r="AF40" s="46"/>
      <c r="AG40" t="s" s="47">
        <v>449</v>
      </c>
      <c r="AH40" t="s" s="47">
        <v>450</v>
      </c>
      <c r="AI40" t="s" s="47">
        <v>451</v>
      </c>
      <c r="AJ40" s="15"/>
      <c r="AK40" t="s" s="47">
        <v>452</v>
      </c>
      <c r="AL40" s="43"/>
      <c r="AM40" s="43"/>
      <c r="AN40" s="43"/>
      <c r="AO40" s="15"/>
      <c r="AP40" s="48"/>
    </row>
    <row r="41" ht="80.05" customHeight="1">
      <c r="A41" s="41"/>
      <c r="B41" t="s" s="42">
        <f>CONCATENATE('Collections - Collections'!$A$3,"/",D41)</f>
        <v>453</v>
      </c>
      <c r="C41" t="s" s="44">
        <f t="shared" si="334"/>
        <v>428</v>
      </c>
      <c r="D41" t="s" s="44">
        <f>G41</f>
        <v>454</v>
      </c>
      <c r="E41" t="s" s="44">
        <f>CONCATENATE('Collections - Collections'!$C$3,"/",C41)</f>
        <v>436</v>
      </c>
      <c r="F41" t="s" s="106">
        <v>318</v>
      </c>
      <c r="G41" t="s" s="107">
        <f>CONCATENATE(C41,":",F41)</f>
        <v>454</v>
      </c>
      <c r="H41" t="s" s="44">
        <f>CONCATENATE("k",SUBSTITUTE(SUBSTITUTE(PROPER($D41),":",""),"-",""))</f>
        <v>455</v>
      </c>
      <c r="I41" s="43"/>
      <c r="J41" t="s" s="44">
        <f>$F41</f>
        <v>320</v>
      </c>
      <c r="K41" t="s" s="44">
        <f>$H41</f>
        <v>455</v>
      </c>
      <c r="L41" s="44"/>
      <c r="M41" s="43"/>
      <c r="N41" t="s" s="44">
        <v>194</v>
      </c>
      <c r="O41" t="s" s="44">
        <v>123</v>
      </c>
      <c r="P41" t="s" s="44">
        <v>321</v>
      </c>
      <c r="Q41" s="43"/>
      <c r="R41" s="43"/>
      <c r="S41" s="43"/>
      <c r="T41" s="43"/>
      <c r="U41" s="43"/>
      <c r="V41" s="43"/>
      <c r="W41" s="43"/>
      <c r="X41" s="43"/>
      <c r="Y41" s="43"/>
      <c r="Z41" s="43"/>
      <c r="AA41" s="43"/>
      <c r="AB41" s="43"/>
      <c r="AC41" s="43"/>
      <c r="AD41" s="15"/>
      <c r="AE41" t="s" s="44">
        <f t="shared" si="41"/>
        <v>104</v>
      </c>
      <c r="AF41" s="46"/>
      <c r="AG41" t="s" s="47">
        <v>456</v>
      </c>
      <c r="AH41" t="s" s="47">
        <v>457</v>
      </c>
      <c r="AI41" t="s" s="47">
        <v>458</v>
      </c>
      <c r="AJ41" t="s" s="47">
        <v>459</v>
      </c>
      <c r="AK41" t="s" s="47">
        <v>460</v>
      </c>
      <c r="AL41" s="43"/>
      <c r="AM41" s="43"/>
      <c r="AN41" s="43"/>
      <c r="AO41" s="15"/>
      <c r="AP41" s="48"/>
    </row>
    <row r="42" ht="32.05" customHeight="1">
      <c r="A42" s="41"/>
      <c r="B42" t="s" s="42">
        <f>CONCATENATE('Collections - Collections'!$A$3,"/",D42)</f>
        <v>461</v>
      </c>
      <c r="C42" t="s" s="44">
        <f t="shared" si="334"/>
        <v>428</v>
      </c>
      <c r="D42" t="s" s="44">
        <f>G42</f>
        <v>462</v>
      </c>
      <c r="E42" t="s" s="44">
        <f>CONCATENATE('Collections - Collections'!$C$3,"/",C42)</f>
        <v>436</v>
      </c>
      <c r="F42" t="s" s="106">
        <v>380</v>
      </c>
      <c r="G42" t="s" s="107">
        <f>CONCATENATE(C42,":",F42)</f>
        <v>462</v>
      </c>
      <c r="H42" t="s" s="44">
        <f>CONCATENATE("k",SUBSTITUTE(SUBSTITUTE(PROPER($D42),":",""),"-",""))</f>
        <v>463</v>
      </c>
      <c r="I42" s="43"/>
      <c r="J42" t="s" s="44">
        <f>$F42</f>
        <v>382</v>
      </c>
      <c r="K42" t="s" s="44">
        <f>$H42</f>
        <v>463</v>
      </c>
      <c r="L42" s="44"/>
      <c r="M42" s="43"/>
      <c r="N42" t="s" s="44">
        <v>194</v>
      </c>
      <c r="O42" t="s" s="44">
        <v>123</v>
      </c>
      <c r="P42" t="s" s="44">
        <v>383</v>
      </c>
      <c r="Q42" s="43"/>
      <c r="R42" s="43"/>
      <c r="S42" s="43"/>
      <c r="T42" s="43"/>
      <c r="U42" s="43"/>
      <c r="V42" s="43"/>
      <c r="W42" s="43"/>
      <c r="X42" s="43"/>
      <c r="Y42" s="43"/>
      <c r="Z42" s="43"/>
      <c r="AA42" s="43"/>
      <c r="AB42" s="43"/>
      <c r="AC42" s="43"/>
      <c r="AD42" s="15"/>
      <c r="AE42" t="s" s="44">
        <f t="shared" si="41"/>
        <v>104</v>
      </c>
      <c r="AF42" s="46"/>
      <c r="AG42" t="s" s="47">
        <v>464</v>
      </c>
      <c r="AH42" t="s" s="47">
        <v>465</v>
      </c>
      <c r="AI42" t="s" s="47">
        <v>466</v>
      </c>
      <c r="AJ42" s="15"/>
      <c r="AK42" t="s" s="47">
        <v>467</v>
      </c>
      <c r="AL42" s="43"/>
      <c r="AM42" s="43"/>
      <c r="AN42" s="43"/>
      <c r="AO42" s="15"/>
      <c r="AP42" s="48"/>
    </row>
    <row r="43" ht="32.05" customHeight="1">
      <c r="A43" s="41"/>
      <c r="B43" t="s" s="42">
        <f>CONCATENATE('Collections - Collections'!$A$3,"/",D43)</f>
        <v>468</v>
      </c>
      <c r="C43" t="s" s="44">
        <f t="shared" si="334"/>
        <v>428</v>
      </c>
      <c r="D43" t="s" s="44">
        <f>G43</f>
        <v>469</v>
      </c>
      <c r="E43" t="s" s="44">
        <f>CONCATENATE('Collections - Collections'!$C$3,"/",C43)</f>
        <v>436</v>
      </c>
      <c r="F43" t="s" s="106">
        <v>470</v>
      </c>
      <c r="G43" t="s" s="107">
        <f>CONCATENATE(C43,":",F43)</f>
        <v>469</v>
      </c>
      <c r="H43" t="s" s="44">
        <f>CONCATENATE("k",SUBSTITUTE(SUBSTITUTE(PROPER($D43),":",""),"-",""))</f>
        <v>471</v>
      </c>
      <c r="I43" s="43"/>
      <c r="J43" t="s" s="44">
        <f>$F43</f>
        <v>472</v>
      </c>
      <c r="K43" t="s" s="44">
        <f>$H43</f>
        <v>471</v>
      </c>
      <c r="L43" s="44"/>
      <c r="M43" s="43"/>
      <c r="N43" t="s" s="44">
        <v>194</v>
      </c>
      <c r="O43" t="s" s="44">
        <v>123</v>
      </c>
      <c r="P43" t="s" s="44">
        <v>265</v>
      </c>
      <c r="Q43" s="43"/>
      <c r="R43" s="43"/>
      <c r="S43" s="43"/>
      <c r="T43" s="43"/>
      <c r="U43" s="43"/>
      <c r="V43" s="43"/>
      <c r="W43" s="43"/>
      <c r="X43" s="43"/>
      <c r="Y43" s="43"/>
      <c r="Z43" s="43"/>
      <c r="AA43" s="43"/>
      <c r="AB43" s="43"/>
      <c r="AC43" s="43"/>
      <c r="AD43" s="15"/>
      <c r="AE43" t="s" s="44">
        <f t="shared" si="41"/>
        <v>104</v>
      </c>
      <c r="AF43" s="46"/>
      <c r="AG43" t="s" s="47">
        <v>473</v>
      </c>
      <c r="AH43" t="s" s="47">
        <v>474</v>
      </c>
      <c r="AI43" t="s" s="47">
        <v>475</v>
      </c>
      <c r="AJ43" s="15"/>
      <c r="AK43" t="s" s="47">
        <v>476</v>
      </c>
      <c r="AL43" s="43"/>
      <c r="AM43" s="43"/>
      <c r="AN43" s="43"/>
      <c r="AO43" s="15"/>
      <c r="AP43" s="48"/>
    </row>
    <row r="44" ht="32.05" customHeight="1">
      <c r="A44" s="41"/>
      <c r="B44" t="s" s="42">
        <f>CONCATENATE('Collections - Collections'!$A$3,"/",D44)</f>
        <v>477</v>
      </c>
      <c r="C44" t="s" s="44">
        <f t="shared" si="334"/>
        <v>428</v>
      </c>
      <c r="D44" t="s" s="44">
        <f>G44</f>
        <v>478</v>
      </c>
      <c r="E44" t="s" s="44">
        <f>CONCATENATE('Collections - Collections'!$C$3,"/",C44)</f>
        <v>436</v>
      </c>
      <c r="F44" t="s" s="106">
        <v>397</v>
      </c>
      <c r="G44" t="s" s="107">
        <f>CONCATENATE(C44,":",F44)</f>
        <v>478</v>
      </c>
      <c r="H44" t="s" s="44">
        <f>CONCATENATE("k",SUBSTITUTE(SUBSTITUTE(PROPER($D44),":",""),"-",""))</f>
        <v>479</v>
      </c>
      <c r="I44" s="43"/>
      <c r="J44" t="s" s="44">
        <f>$F44</f>
        <v>480</v>
      </c>
      <c r="K44" t="s" s="44">
        <f>$H44</f>
        <v>479</v>
      </c>
      <c r="L44" s="44"/>
      <c r="M44" s="43"/>
      <c r="N44" t="s" s="44">
        <v>194</v>
      </c>
      <c r="O44" t="s" s="44">
        <v>123</v>
      </c>
      <c r="P44" t="s" s="44">
        <v>397</v>
      </c>
      <c r="Q44" s="43"/>
      <c r="R44" s="43"/>
      <c r="S44" s="43"/>
      <c r="T44" s="43"/>
      <c r="U44" s="43"/>
      <c r="V44" s="43"/>
      <c r="W44" s="43"/>
      <c r="X44" s="43"/>
      <c r="Y44" s="43"/>
      <c r="Z44" s="43"/>
      <c r="AA44" s="43"/>
      <c r="AB44" s="43"/>
      <c r="AC44" s="43"/>
      <c r="AD44" s="15"/>
      <c r="AE44" t="s" s="44">
        <f t="shared" si="41"/>
        <v>104</v>
      </c>
      <c r="AF44" s="46"/>
      <c r="AG44" t="s" s="47">
        <v>481</v>
      </c>
      <c r="AH44" t="s" s="47">
        <v>482</v>
      </c>
      <c r="AI44" t="s" s="47">
        <v>483</v>
      </c>
      <c r="AJ44" s="15"/>
      <c r="AK44" t="s" s="47">
        <v>484</v>
      </c>
      <c r="AL44" s="43"/>
      <c r="AM44" s="43"/>
      <c r="AN44" s="43"/>
      <c r="AO44" s="15"/>
      <c r="AP44" s="48"/>
    </row>
    <row r="45" ht="32.35" customHeight="1">
      <c r="A45" s="119"/>
      <c r="B45" t="s" s="120">
        <f>CONCATENATE('Collections - Collections'!$A$3,"/",D45)</f>
        <v>485</v>
      </c>
      <c r="C45" t="s" s="76">
        <f t="shared" si="334"/>
        <v>428</v>
      </c>
      <c r="D45" t="s" s="76">
        <f>G45</f>
        <v>486</v>
      </c>
      <c r="E45" t="s" s="76">
        <f>CONCATENATE('Collections - Collections'!$C$3,"/",C45)</f>
        <v>436</v>
      </c>
      <c r="F45" t="s" s="121">
        <v>406</v>
      </c>
      <c r="G45" t="s" s="122">
        <f>CONCATENATE(C45,":",F45)</f>
        <v>486</v>
      </c>
      <c r="H45" t="s" s="76">
        <f>CONCATENATE("k",SUBSTITUTE(SUBSTITUTE(PROPER($D45),":",""),"-",""))</f>
        <v>487</v>
      </c>
      <c r="I45" s="123"/>
      <c r="J45" t="s" s="76">
        <f>$F45</f>
        <v>488</v>
      </c>
      <c r="K45" t="s" s="76">
        <f>$H45</f>
        <v>487</v>
      </c>
      <c r="L45" s="76"/>
      <c r="M45" s="123"/>
      <c r="N45" t="s" s="76">
        <v>194</v>
      </c>
      <c r="O45" t="s" s="76">
        <v>123</v>
      </c>
      <c r="P45" t="s" s="76">
        <v>406</v>
      </c>
      <c r="Q45" s="123"/>
      <c r="R45" s="123"/>
      <c r="S45" s="123"/>
      <c r="T45" s="123"/>
      <c r="U45" s="123"/>
      <c r="V45" s="123"/>
      <c r="W45" s="123"/>
      <c r="X45" s="123"/>
      <c r="Y45" s="123"/>
      <c r="Z45" s="123"/>
      <c r="AA45" s="123"/>
      <c r="AB45" s="123"/>
      <c r="AC45" s="123"/>
      <c r="AD45" s="17"/>
      <c r="AE45" t="s" s="76">
        <f t="shared" si="41"/>
        <v>104</v>
      </c>
      <c r="AF45" s="124"/>
      <c r="AG45" t="s" s="125">
        <v>489</v>
      </c>
      <c r="AH45" t="s" s="125">
        <v>490</v>
      </c>
      <c r="AI45" t="s" s="125">
        <v>491</v>
      </c>
      <c r="AJ45" s="17"/>
      <c r="AK45" t="s" s="125">
        <v>492</v>
      </c>
      <c r="AL45" s="123"/>
      <c r="AM45" s="123"/>
      <c r="AN45" s="123"/>
      <c r="AO45" s="17"/>
      <c r="AP45" s="126"/>
    </row>
    <row r="46" ht="20.6" customHeight="1">
      <c r="A46" s="127"/>
      <c r="B46" t="s" s="128">
        <f>CONCATENATE('Collections - Collections'!$A$3,"/",D46)</f>
        <v>493</v>
      </c>
      <c r="C46" t="s" s="87">
        <f t="shared" si="253"/>
        <v>141</v>
      </c>
      <c r="D46" t="s" s="87">
        <f>G46</f>
        <v>494</v>
      </c>
      <c r="E46" t="s" s="87">
        <f>CONCATENATE('Collections - Collections'!$C$3,"/",C46)</f>
        <v>495</v>
      </c>
      <c r="F46" t="s" s="129">
        <v>123</v>
      </c>
      <c r="G46" t="s" s="130">
        <f>CONCATENATE(C46,":",F46)</f>
        <v>494</v>
      </c>
      <c r="H46" t="s" s="87">
        <f>CONCATENATE("k",SUBSTITUTE(SUBSTITUTE(PROPER($D46),":",""),"-",""))</f>
        <v>496</v>
      </c>
      <c r="I46" s="88"/>
      <c r="J46" t="s" s="87">
        <f>$F46</f>
        <v>125</v>
      </c>
      <c r="K46" t="s" s="87">
        <f>$H46</f>
        <v>496</v>
      </c>
      <c r="L46" s="87"/>
      <c r="M46" s="88"/>
      <c r="N46" t="s" s="87">
        <v>145</v>
      </c>
      <c r="O46" t="s" s="87">
        <v>123</v>
      </c>
      <c r="P46" s="88"/>
      <c r="Q46" s="88"/>
      <c r="R46" s="88"/>
      <c r="S46" s="88"/>
      <c r="T46" s="88"/>
      <c r="U46" s="88"/>
      <c r="V46" s="88"/>
      <c r="W46" s="88"/>
      <c r="X46" s="88"/>
      <c r="Y46" s="88"/>
      <c r="Z46" s="88"/>
      <c r="AA46" s="88"/>
      <c r="AB46" s="88"/>
      <c r="AC46" s="88"/>
      <c r="AD46" s="131"/>
      <c r="AE46" t="s" s="87">
        <f t="shared" si="41"/>
        <v>104</v>
      </c>
      <c r="AF46" s="132"/>
      <c r="AG46" t="s" s="133">
        <v>497</v>
      </c>
      <c r="AH46" t="s" s="133">
        <v>498</v>
      </c>
      <c r="AI46" s="131"/>
      <c r="AJ46" s="131"/>
      <c r="AK46" s="131"/>
      <c r="AL46" s="88"/>
      <c r="AM46" s="88"/>
      <c r="AN46" s="88"/>
      <c r="AO46" s="131"/>
      <c r="AP46" s="134"/>
    </row>
    <row r="47" ht="32.25" customHeight="1">
      <c r="A47" s="111"/>
      <c r="B47" t="s" s="112">
        <f>CONCATENATE('Collections - Collections'!$A$3,"/",D47)</f>
        <v>499</v>
      </c>
      <c r="C47" t="s" s="99">
        <f t="shared" si="406" ref="C47:C95">$D$5</f>
        <v>122</v>
      </c>
      <c r="D47" t="s" s="99">
        <f>G47</f>
        <v>500</v>
      </c>
      <c r="E47" t="s" s="99">
        <f>CONCATENATE('Collections - Collections'!$C$3,"/",C47)</f>
        <v>501</v>
      </c>
      <c r="F47" t="s" s="113">
        <v>502</v>
      </c>
      <c r="G47" t="s" s="114">
        <f>CONCATENATE(C47,":",F47)</f>
        <v>500</v>
      </c>
      <c r="H47" t="s" s="99">
        <f>CONCATENATE("k",SUBSTITUTE(SUBSTITUTE(PROPER($D47),":",""),"-",""))</f>
        <v>503</v>
      </c>
      <c r="I47" s="100"/>
      <c r="J47" t="s" s="99">
        <f>$F47</f>
        <v>504</v>
      </c>
      <c r="K47" t="s" s="99">
        <f>$H47</f>
        <v>503</v>
      </c>
      <c r="L47" s="99"/>
      <c r="M47" s="100"/>
      <c r="N47" t="s" s="99">
        <v>123</v>
      </c>
      <c r="O47" t="s" s="99">
        <v>502</v>
      </c>
      <c r="P47" s="100"/>
      <c r="Q47" s="100"/>
      <c r="R47" s="100"/>
      <c r="S47" s="100"/>
      <c r="T47" s="100"/>
      <c r="U47" s="100"/>
      <c r="V47" s="100"/>
      <c r="W47" t="s" s="99">
        <f t="shared" si="413" ref="W47:W227">$D$100</f>
        <v>505</v>
      </c>
      <c r="X47" s="100"/>
      <c r="Y47" s="100"/>
      <c r="Z47" s="100"/>
      <c r="AA47" s="100"/>
      <c r="AB47" s="100"/>
      <c r="AC47" s="100"/>
      <c r="AD47" s="115"/>
      <c r="AE47" t="s" s="99">
        <f t="shared" si="41"/>
        <v>104</v>
      </c>
      <c r="AF47" s="116"/>
      <c r="AG47" t="s" s="117">
        <v>506</v>
      </c>
      <c r="AH47" t="s" s="117">
        <v>507</v>
      </c>
      <c r="AI47" t="s" s="117">
        <v>508</v>
      </c>
      <c r="AJ47" t="s" s="117">
        <v>509</v>
      </c>
      <c r="AK47" s="115"/>
      <c r="AL47" t="s" s="99">
        <f>$D$215</f>
        <v>510</v>
      </c>
      <c r="AM47" s="100"/>
      <c r="AN47" t="s" s="99">
        <f t="shared" si="416" ref="AN47:AN95">$D$53</f>
        <v>511</v>
      </c>
      <c r="AO47" s="115"/>
      <c r="AP47" s="118"/>
    </row>
    <row r="48" ht="56.05" customHeight="1">
      <c r="A48" s="41"/>
      <c r="B48" t="s" s="42">
        <f>CONCATENATE('Collections - Collections'!$A$3,"/",D48)</f>
        <v>512</v>
      </c>
      <c r="C48" t="s" s="44">
        <f t="shared" si="406"/>
        <v>122</v>
      </c>
      <c r="D48" t="s" s="44">
        <f>G48</f>
        <v>513</v>
      </c>
      <c r="E48" t="s" s="44">
        <f>CONCATENATE('Collections - Collections'!$C$3,"/",C48)</f>
        <v>501</v>
      </c>
      <c r="F48" t="s" s="106">
        <v>514</v>
      </c>
      <c r="G48" t="s" s="107">
        <f>CONCATENATE(C48,":",F48)</f>
        <v>513</v>
      </c>
      <c r="H48" t="s" s="44">
        <f>CONCATENATE("k",SUBSTITUTE(SUBSTITUTE(PROPER($D48),":",""),"-",""))</f>
        <v>515</v>
      </c>
      <c r="I48" s="43"/>
      <c r="J48" t="s" s="44">
        <f>$F48</f>
        <v>516</v>
      </c>
      <c r="K48" t="s" s="44">
        <f>$H48</f>
        <v>515</v>
      </c>
      <c r="L48" s="44"/>
      <c r="M48" s="43"/>
      <c r="N48" t="s" s="44">
        <v>123</v>
      </c>
      <c r="O48" t="s" s="44">
        <v>514</v>
      </c>
      <c r="P48" s="43"/>
      <c r="Q48" s="43"/>
      <c r="R48" s="43"/>
      <c r="S48" s="43"/>
      <c r="T48" s="43"/>
      <c r="U48" s="43"/>
      <c r="V48" s="43"/>
      <c r="W48" t="s" s="44">
        <f t="shared" si="413"/>
        <v>505</v>
      </c>
      <c r="X48" s="43"/>
      <c r="Y48" s="43"/>
      <c r="Z48" s="43"/>
      <c r="AA48" s="43"/>
      <c r="AB48" s="43"/>
      <c r="AC48" s="43"/>
      <c r="AD48" s="15"/>
      <c r="AE48" t="s" s="44">
        <f t="shared" si="41"/>
        <v>104</v>
      </c>
      <c r="AF48" s="46"/>
      <c r="AG48" t="s" s="47">
        <v>517</v>
      </c>
      <c r="AH48" t="s" s="47">
        <v>518</v>
      </c>
      <c r="AI48" t="s" s="47">
        <v>519</v>
      </c>
      <c r="AJ48" t="s" s="47">
        <v>520</v>
      </c>
      <c r="AK48" s="15"/>
      <c r="AL48" t="s" s="44">
        <f>$D$216</f>
        <v>521</v>
      </c>
      <c r="AM48" s="43"/>
      <c r="AN48" t="s" s="44">
        <f t="shared" si="416"/>
        <v>511</v>
      </c>
      <c r="AO48" s="15"/>
      <c r="AP48" s="48"/>
    </row>
    <row r="49" ht="44.05" customHeight="1">
      <c r="A49" s="41"/>
      <c r="B49" t="s" s="42">
        <f>CONCATENATE('Collections - Collections'!$A$3,"/",D49)</f>
        <v>522</v>
      </c>
      <c r="C49" t="s" s="44">
        <f t="shared" si="406"/>
        <v>122</v>
      </c>
      <c r="D49" t="s" s="44">
        <f>G49</f>
        <v>523</v>
      </c>
      <c r="E49" t="s" s="44">
        <f>CONCATENATE('Collections - Collections'!$C$3,"/",C49)</f>
        <v>501</v>
      </c>
      <c r="F49" t="s" s="106">
        <v>145</v>
      </c>
      <c r="G49" t="s" s="107">
        <f>CONCATENATE(C49,":",F49)</f>
        <v>523</v>
      </c>
      <c r="H49" t="s" s="44">
        <f>CONCATENATE("k",SUBSTITUTE(SUBSTITUTE(PROPER($D49),":",""),"-",""))</f>
        <v>524</v>
      </c>
      <c r="I49" s="43"/>
      <c r="J49" t="s" s="44">
        <f>$F49</f>
        <v>525</v>
      </c>
      <c r="K49" t="s" s="44">
        <f>$H49</f>
        <v>524</v>
      </c>
      <c r="L49" s="44"/>
      <c r="M49" s="43"/>
      <c r="N49" t="s" s="44">
        <v>123</v>
      </c>
      <c r="O49" t="s" s="44">
        <v>146</v>
      </c>
      <c r="P49" s="43"/>
      <c r="Q49" s="43"/>
      <c r="R49" s="43"/>
      <c r="S49" s="43"/>
      <c r="T49" s="43"/>
      <c r="U49" s="43"/>
      <c r="V49" s="43"/>
      <c r="W49" t="s" s="44">
        <f t="shared" si="413"/>
        <v>505</v>
      </c>
      <c r="X49" s="43"/>
      <c r="Y49" s="43"/>
      <c r="Z49" s="43"/>
      <c r="AA49" s="43"/>
      <c r="AB49" s="43"/>
      <c r="AC49" s="43"/>
      <c r="AD49" s="15"/>
      <c r="AE49" t="s" s="44">
        <f t="shared" si="41"/>
        <v>104</v>
      </c>
      <c r="AF49" s="46"/>
      <c r="AG49" t="s" s="47">
        <v>147</v>
      </c>
      <c r="AH49" t="s" s="47">
        <v>526</v>
      </c>
      <c r="AI49" t="s" s="47">
        <v>527</v>
      </c>
      <c r="AJ49" t="s" s="47">
        <v>528</v>
      </c>
      <c r="AK49" s="15"/>
      <c r="AL49" t="s" s="44">
        <f>$D$217</f>
        <v>529</v>
      </c>
      <c r="AM49" s="43"/>
      <c r="AN49" t="s" s="44">
        <f t="shared" si="416"/>
        <v>511</v>
      </c>
      <c r="AO49" s="15"/>
      <c r="AP49" s="48"/>
    </row>
    <row r="50" ht="32.05" customHeight="1">
      <c r="A50" s="41"/>
      <c r="B50" t="s" s="42">
        <f>CONCATENATE('Collections - Collections'!$A$3,"/",D50)</f>
        <v>530</v>
      </c>
      <c r="C50" t="s" s="44">
        <f t="shared" si="406"/>
        <v>122</v>
      </c>
      <c r="D50" t="s" s="44">
        <f>G50</f>
        <v>531</v>
      </c>
      <c r="E50" t="s" s="44">
        <f>CONCATENATE('Collections - Collections'!$C$3,"/",C50)</f>
        <v>501</v>
      </c>
      <c r="F50" t="s" s="106">
        <v>532</v>
      </c>
      <c r="G50" t="s" s="107">
        <f>CONCATENATE(C50,":",F50)</f>
        <v>531</v>
      </c>
      <c r="H50" t="s" s="44">
        <f>CONCATENATE("k",SUBSTITUTE(SUBSTITUTE(PROPER($D50),":",""),"-",""))</f>
        <v>533</v>
      </c>
      <c r="I50" s="43"/>
      <c r="J50" t="s" s="44">
        <f>$F50</f>
        <v>534</v>
      </c>
      <c r="K50" t="s" s="44">
        <f>$H50</f>
        <v>533</v>
      </c>
      <c r="L50" s="44"/>
      <c r="M50" s="43"/>
      <c r="N50" t="s" s="44">
        <v>123</v>
      </c>
      <c r="O50" t="s" s="44">
        <v>535</v>
      </c>
      <c r="P50" s="43"/>
      <c r="Q50" s="43"/>
      <c r="R50" s="43"/>
      <c r="S50" s="43"/>
      <c r="T50" s="43"/>
      <c r="U50" s="43"/>
      <c r="V50" s="43"/>
      <c r="W50" t="s" s="44">
        <f t="shared" si="413"/>
        <v>505</v>
      </c>
      <c r="X50" s="43"/>
      <c r="Y50" s="43"/>
      <c r="Z50" s="43"/>
      <c r="AA50" s="43"/>
      <c r="AB50" s="43"/>
      <c r="AC50" s="43"/>
      <c r="AD50" s="15"/>
      <c r="AE50" t="s" s="44">
        <f t="shared" si="41"/>
        <v>104</v>
      </c>
      <c r="AF50" s="46"/>
      <c r="AG50" t="s" s="47">
        <v>536</v>
      </c>
      <c r="AH50" t="s" s="47">
        <v>537</v>
      </c>
      <c r="AI50" t="s" s="47">
        <v>538</v>
      </c>
      <c r="AJ50" s="15"/>
      <c r="AK50" s="15"/>
      <c r="AL50" t="s" s="44">
        <f>$D$218</f>
        <v>539</v>
      </c>
      <c r="AM50" s="43"/>
      <c r="AN50" t="s" s="44">
        <f t="shared" si="416"/>
        <v>511</v>
      </c>
      <c r="AO50" s="15"/>
      <c r="AP50" s="48"/>
    </row>
    <row r="51" ht="44.05" customHeight="1">
      <c r="A51" s="41"/>
      <c r="B51" t="s" s="42">
        <f>CONCATENATE('Collections - Collections'!$A$3,"/",D51)</f>
        <v>540</v>
      </c>
      <c r="C51" t="s" s="44">
        <f t="shared" si="406"/>
        <v>122</v>
      </c>
      <c r="D51" t="s" s="44">
        <f>G51</f>
        <v>541</v>
      </c>
      <c r="E51" t="s" s="44">
        <f>CONCATENATE('Collections - Collections'!$C$3,"/",C51)</f>
        <v>501</v>
      </c>
      <c r="F51" t="s" s="106">
        <v>133</v>
      </c>
      <c r="G51" t="s" s="107">
        <f>CONCATENATE(C51,":",F51)</f>
        <v>541</v>
      </c>
      <c r="H51" t="s" s="44">
        <f>CONCATENATE("k",SUBSTITUTE(SUBSTITUTE(PROPER($D51),":",""),"-",""))</f>
        <v>542</v>
      </c>
      <c r="I51" s="43"/>
      <c r="J51" t="s" s="44">
        <f>$F51</f>
        <v>135</v>
      </c>
      <c r="K51" t="s" s="44">
        <f>$H51</f>
        <v>542</v>
      </c>
      <c r="L51" s="44"/>
      <c r="M51" s="43"/>
      <c r="N51" t="s" s="44">
        <v>123</v>
      </c>
      <c r="O51" t="s" s="44">
        <v>133</v>
      </c>
      <c r="P51" s="43"/>
      <c r="Q51" s="43"/>
      <c r="R51" s="43"/>
      <c r="S51" s="43"/>
      <c r="T51" s="43"/>
      <c r="U51" s="43"/>
      <c r="V51" s="43"/>
      <c r="W51" t="s" s="44">
        <f t="shared" si="413"/>
        <v>505</v>
      </c>
      <c r="X51" s="43"/>
      <c r="Y51" s="43"/>
      <c r="Z51" s="43"/>
      <c r="AA51" s="43"/>
      <c r="AB51" s="43"/>
      <c r="AC51" s="43"/>
      <c r="AD51" s="15"/>
      <c r="AE51" t="s" s="44">
        <f t="shared" si="41"/>
        <v>104</v>
      </c>
      <c r="AF51" s="46"/>
      <c r="AG51" t="s" s="47">
        <v>136</v>
      </c>
      <c r="AH51" t="s" s="47">
        <v>543</v>
      </c>
      <c r="AI51" t="s" s="47">
        <v>544</v>
      </c>
      <c r="AJ51" s="15"/>
      <c r="AK51" s="15"/>
      <c r="AL51" t="s" s="44">
        <f>$D$219</f>
        <v>545</v>
      </c>
      <c r="AM51" s="43"/>
      <c r="AN51" t="s" s="44">
        <f t="shared" si="416"/>
        <v>511</v>
      </c>
      <c r="AO51" s="15"/>
      <c r="AP51" s="48"/>
    </row>
    <row r="52" ht="20.1" customHeight="1">
      <c r="A52" s="41"/>
      <c r="B52" t="s" s="42">
        <f>CONCATENATE('Collections - Collections'!$A$3,"/",D52)</f>
        <v>546</v>
      </c>
      <c r="C52" t="s" s="44">
        <f t="shared" si="406"/>
        <v>122</v>
      </c>
      <c r="D52" t="s" s="44">
        <f>G52</f>
        <v>547</v>
      </c>
      <c r="E52" t="s" s="44">
        <f>CONCATENATE('Collections - Collections'!$C$3,"/",C52)</f>
        <v>501</v>
      </c>
      <c r="F52" t="s" s="106">
        <v>112</v>
      </c>
      <c r="G52" t="s" s="107">
        <f>CONCATENATE(C52,":",F52)</f>
        <v>547</v>
      </c>
      <c r="H52" t="s" s="44">
        <f>CONCATENATE("k",SUBSTITUTE(SUBSTITUTE(PROPER($D52),":",""),"-",""))</f>
        <v>548</v>
      </c>
      <c r="I52" s="43"/>
      <c r="J52" t="s" s="44">
        <f>$F52</f>
        <v>114</v>
      </c>
      <c r="K52" t="s" s="44">
        <f>$H52</f>
        <v>548</v>
      </c>
      <c r="L52" s="44"/>
      <c r="M52" s="43"/>
      <c r="N52" t="s" s="44">
        <v>123</v>
      </c>
      <c r="O52" t="s" s="44">
        <v>112</v>
      </c>
      <c r="P52" s="43"/>
      <c r="Q52" s="43"/>
      <c r="R52" s="43"/>
      <c r="S52" s="43"/>
      <c r="T52" s="43"/>
      <c r="U52" s="43"/>
      <c r="V52" s="43"/>
      <c r="W52" t="s" s="44">
        <f t="shared" si="413"/>
        <v>505</v>
      </c>
      <c r="X52" s="43"/>
      <c r="Y52" s="43"/>
      <c r="Z52" s="43"/>
      <c r="AA52" s="43"/>
      <c r="AB52" s="43"/>
      <c r="AC52" s="43"/>
      <c r="AD52" s="15"/>
      <c r="AE52" t="s" s="44">
        <f t="shared" si="41"/>
        <v>104</v>
      </c>
      <c r="AF52" s="46"/>
      <c r="AG52" t="s" s="47">
        <v>116</v>
      </c>
      <c r="AH52" t="s" s="47">
        <v>549</v>
      </c>
      <c r="AI52" t="s" s="47">
        <v>550</v>
      </c>
      <c r="AJ52" s="15"/>
      <c r="AK52" s="15"/>
      <c r="AL52" t="s" s="44">
        <f>$D$220</f>
        <v>551</v>
      </c>
      <c r="AM52" s="43"/>
      <c r="AN52" t="s" s="44">
        <f t="shared" si="416"/>
        <v>511</v>
      </c>
      <c r="AO52" s="15"/>
      <c r="AP52" s="48"/>
    </row>
    <row r="53" ht="32.05" customHeight="1">
      <c r="A53" s="41"/>
      <c r="B53" t="s" s="42">
        <f>CONCATENATE('Collections - Collections'!$A$3,"/",D53)</f>
        <v>552</v>
      </c>
      <c r="C53" t="s" s="44">
        <f t="shared" si="406"/>
        <v>122</v>
      </c>
      <c r="D53" t="s" s="44">
        <f>G53</f>
        <v>511</v>
      </c>
      <c r="E53" t="s" s="44">
        <f>CONCATENATE('Collections - Collections'!$C$3,"/",C53)</f>
        <v>501</v>
      </c>
      <c r="F53" t="s" s="106">
        <v>123</v>
      </c>
      <c r="G53" t="s" s="107">
        <f>CONCATENATE(C53,":",F53)</f>
        <v>511</v>
      </c>
      <c r="H53" t="s" s="44">
        <f>CONCATENATE("k",SUBSTITUTE(SUBSTITUTE(PROPER($D53),":",""),"-",""))</f>
        <v>553</v>
      </c>
      <c r="I53" s="43"/>
      <c r="J53" t="s" s="44">
        <f>$F53</f>
        <v>125</v>
      </c>
      <c r="K53" t="s" s="44">
        <f>$H53</f>
        <v>553</v>
      </c>
      <c r="L53" s="44"/>
      <c r="M53" s="43"/>
      <c r="N53" t="s" s="44">
        <v>123</v>
      </c>
      <c r="O53" s="43"/>
      <c r="P53" s="43"/>
      <c r="Q53" s="43"/>
      <c r="R53" s="43"/>
      <c r="S53" s="43"/>
      <c r="T53" s="43"/>
      <c r="U53" s="43"/>
      <c r="V53" s="43"/>
      <c r="W53" t="s" s="44">
        <f t="shared" si="413"/>
        <v>505</v>
      </c>
      <c r="X53" s="43"/>
      <c r="Y53" s="43"/>
      <c r="Z53" s="43"/>
      <c r="AA53" s="43"/>
      <c r="AB53" s="43"/>
      <c r="AC53" s="43"/>
      <c r="AD53" s="15"/>
      <c r="AE53" t="s" s="44">
        <f t="shared" si="41"/>
        <v>104</v>
      </c>
      <c r="AF53" s="46"/>
      <c r="AG53" t="s" s="47">
        <v>126</v>
      </c>
      <c r="AH53" t="s" s="47">
        <v>554</v>
      </c>
      <c r="AI53" t="s" s="47">
        <v>555</v>
      </c>
      <c r="AJ53" s="15"/>
      <c r="AK53" s="15"/>
      <c r="AL53" t="s" s="44">
        <f>$D$221</f>
        <v>556</v>
      </c>
      <c r="AM53" s="43"/>
      <c r="AN53" t="s" s="44">
        <f t="shared" si="416"/>
        <v>511</v>
      </c>
      <c r="AO53" s="15"/>
      <c r="AP53" s="48"/>
    </row>
    <row r="54" ht="20.1" customHeight="1">
      <c r="A54" s="41"/>
      <c r="B54" t="s" s="42">
        <f>CONCATENATE('Collections - Collections'!$A$3,"/",D54)</f>
        <v>557</v>
      </c>
      <c r="C54" t="s" s="44">
        <f t="shared" si="406"/>
        <v>122</v>
      </c>
      <c r="D54" t="s" s="44">
        <f>G54</f>
        <v>558</v>
      </c>
      <c r="E54" t="s" s="44">
        <f>CONCATENATE('Collections - Collections'!$C$3,"/",C54)</f>
        <v>501</v>
      </c>
      <c r="F54" t="s" s="106">
        <v>194</v>
      </c>
      <c r="G54" t="s" s="107">
        <f>CONCATENATE(C54,":",F54)</f>
        <v>558</v>
      </c>
      <c r="H54" t="s" s="44">
        <f>CONCATENATE("k",SUBSTITUTE(SUBSTITUTE(PROPER($D54),":",""),"-",""))</f>
        <v>559</v>
      </c>
      <c r="I54" s="43"/>
      <c r="J54" t="s" s="44">
        <f>$F54</f>
        <v>196</v>
      </c>
      <c r="K54" t="s" s="44">
        <f>$H54</f>
        <v>559</v>
      </c>
      <c r="L54" s="44"/>
      <c r="M54" s="43"/>
      <c r="N54" t="s" s="44">
        <v>123</v>
      </c>
      <c r="O54" t="s" s="44">
        <v>194</v>
      </c>
      <c r="P54" s="43"/>
      <c r="Q54" s="43"/>
      <c r="R54" s="43"/>
      <c r="S54" s="43"/>
      <c r="T54" s="43"/>
      <c r="U54" s="43"/>
      <c r="V54" s="43"/>
      <c r="W54" t="s" s="44">
        <f t="shared" si="413"/>
        <v>505</v>
      </c>
      <c r="X54" s="43"/>
      <c r="Y54" s="43"/>
      <c r="Z54" s="43"/>
      <c r="AA54" s="43"/>
      <c r="AB54" s="43"/>
      <c r="AC54" s="43"/>
      <c r="AD54" s="15"/>
      <c r="AE54" t="s" s="44">
        <f t="shared" si="41"/>
        <v>104</v>
      </c>
      <c r="AF54" s="46"/>
      <c r="AG54" t="s" s="47">
        <v>560</v>
      </c>
      <c r="AH54" t="s" s="47">
        <v>561</v>
      </c>
      <c r="AI54" t="s" s="47">
        <v>562</v>
      </c>
      <c r="AJ54" s="15"/>
      <c r="AK54" s="15"/>
      <c r="AL54" t="s" s="44">
        <f>$D$222</f>
        <v>563</v>
      </c>
      <c r="AM54" s="43"/>
      <c r="AN54" t="s" s="44">
        <f t="shared" si="416"/>
        <v>511</v>
      </c>
      <c r="AO54" s="15"/>
      <c r="AP54" s="48"/>
    </row>
    <row r="55" ht="32.05" customHeight="1">
      <c r="A55" s="41"/>
      <c r="B55" t="s" s="42">
        <f>CONCATENATE('Collections - Collections'!$A$3,"/",D55)</f>
        <v>564</v>
      </c>
      <c r="C55" t="s" s="44">
        <f t="shared" si="502" ref="C55:AN126">$D$54</f>
        <v>558</v>
      </c>
      <c r="D55" t="s" s="44">
        <f>G55</f>
        <v>565</v>
      </c>
      <c r="E55" t="s" s="44">
        <f>CONCATENATE('Collections - Collections'!$C$3,"/",C55)</f>
        <v>566</v>
      </c>
      <c r="F55" t="s" s="106">
        <v>567</v>
      </c>
      <c r="G55" t="s" s="107">
        <f>CONCATENATE(C55,":",F55)</f>
        <v>565</v>
      </c>
      <c r="H55" t="s" s="44">
        <f>CONCATENATE("k",SUBSTITUTE(SUBSTITUTE(PROPER($D55),":",""),"-",""))</f>
        <v>568</v>
      </c>
      <c r="I55" s="43"/>
      <c r="J55" t="s" s="44">
        <f>$F55</f>
        <v>569</v>
      </c>
      <c r="K55" t="s" s="44">
        <f>$H55</f>
        <v>568</v>
      </c>
      <c r="L55" s="44"/>
      <c r="M55" s="43"/>
      <c r="N55" t="s" s="44">
        <v>123</v>
      </c>
      <c r="O55" t="s" s="44">
        <v>194</v>
      </c>
      <c r="P55" t="s" s="44">
        <v>567</v>
      </c>
      <c r="Q55" s="43"/>
      <c r="R55" s="43"/>
      <c r="S55" s="43"/>
      <c r="T55" s="43"/>
      <c r="U55" s="43"/>
      <c r="V55" s="43"/>
      <c r="W55" t="s" s="44">
        <f t="shared" si="413"/>
        <v>505</v>
      </c>
      <c r="X55" s="43"/>
      <c r="Y55" s="43"/>
      <c r="Z55" s="43"/>
      <c r="AA55" s="43"/>
      <c r="AB55" s="43"/>
      <c r="AC55" s="43"/>
      <c r="AD55" s="15"/>
      <c r="AE55" t="s" s="44">
        <f t="shared" si="41"/>
        <v>104</v>
      </c>
      <c r="AF55" s="46"/>
      <c r="AG55" t="s" s="47">
        <v>570</v>
      </c>
      <c r="AH55" t="s" s="47">
        <v>571</v>
      </c>
      <c r="AI55" t="s" s="47">
        <v>572</v>
      </c>
      <c r="AJ55" t="s" s="47">
        <v>573</v>
      </c>
      <c r="AK55" s="15"/>
      <c r="AL55" t="s" s="44">
        <f>$D$223</f>
        <v>574</v>
      </c>
      <c r="AM55" s="43"/>
      <c r="AN55" t="s" s="44">
        <f t="shared" si="416"/>
        <v>511</v>
      </c>
      <c r="AO55" s="15"/>
      <c r="AP55" s="48"/>
    </row>
    <row r="56" ht="20.1" customHeight="1">
      <c r="A56" s="41"/>
      <c r="B56" t="s" s="42">
        <f>CONCATENATE('Collections - Collections'!$A$3,"/",D56)</f>
        <v>575</v>
      </c>
      <c r="C56" t="s" s="44">
        <f t="shared" si="502"/>
        <v>558</v>
      </c>
      <c r="D56" t="s" s="44">
        <f>G56</f>
        <v>576</v>
      </c>
      <c r="E56" t="s" s="44">
        <f>CONCATENATE('Collections - Collections'!$C$3,"/",C56)</f>
        <v>566</v>
      </c>
      <c r="F56" t="s" s="106">
        <v>577</v>
      </c>
      <c r="G56" t="s" s="107">
        <f>CONCATENATE(C56,":",F56)</f>
        <v>576</v>
      </c>
      <c r="H56" t="s" s="44">
        <f>CONCATENATE("k",SUBSTITUTE(SUBSTITUTE(PROPER($D56),":",""),"-",""))</f>
        <v>578</v>
      </c>
      <c r="I56" s="43"/>
      <c r="J56" t="s" s="44">
        <f>$F56</f>
        <v>579</v>
      </c>
      <c r="K56" t="s" s="44">
        <f>$H56</f>
        <v>578</v>
      </c>
      <c r="L56" s="44"/>
      <c r="M56" s="43"/>
      <c r="N56" t="s" s="44">
        <v>123</v>
      </c>
      <c r="O56" t="s" s="44">
        <v>194</v>
      </c>
      <c r="P56" t="s" s="44">
        <v>580</v>
      </c>
      <c r="Q56" s="43"/>
      <c r="R56" s="43"/>
      <c r="S56" s="43"/>
      <c r="T56" s="43"/>
      <c r="U56" s="43"/>
      <c r="V56" s="43"/>
      <c r="W56" t="s" s="44">
        <f t="shared" si="413"/>
        <v>505</v>
      </c>
      <c r="X56" s="43"/>
      <c r="Y56" s="43"/>
      <c r="Z56" s="43"/>
      <c r="AA56" s="43"/>
      <c r="AB56" s="43"/>
      <c r="AC56" s="43"/>
      <c r="AD56" s="15"/>
      <c r="AE56" t="s" s="44">
        <f t="shared" si="41"/>
        <v>104</v>
      </c>
      <c r="AF56" s="46"/>
      <c r="AG56" t="s" s="47">
        <v>581</v>
      </c>
      <c r="AH56" t="s" s="47">
        <v>582</v>
      </c>
      <c r="AI56" t="s" s="47">
        <v>583</v>
      </c>
      <c r="AJ56" t="s" s="47">
        <v>584</v>
      </c>
      <c r="AK56" s="15"/>
      <c r="AL56" t="s" s="44">
        <f>$D$224</f>
        <v>585</v>
      </c>
      <c r="AM56" s="43"/>
      <c r="AN56" t="s" s="44">
        <f t="shared" si="416"/>
        <v>511</v>
      </c>
      <c r="AO56" s="15"/>
      <c r="AP56" s="48"/>
    </row>
    <row r="57" ht="32.05" customHeight="1">
      <c r="A57" s="41"/>
      <c r="B57" t="s" s="42">
        <f>CONCATENATE('Collections - Collections'!$A$3,"/",D57)</f>
        <v>586</v>
      </c>
      <c r="C57" t="s" s="44">
        <f t="shared" si="406"/>
        <v>122</v>
      </c>
      <c r="D57" t="s" s="44">
        <f>G57</f>
        <v>587</v>
      </c>
      <c r="E57" t="s" s="44">
        <f>CONCATENATE('Collections - Collections'!$C$3,"/",C57)</f>
        <v>501</v>
      </c>
      <c r="F57" t="s" s="106">
        <v>327</v>
      </c>
      <c r="G57" t="s" s="107">
        <f>CONCATENATE(C57,":",F57)</f>
        <v>587</v>
      </c>
      <c r="H57" t="s" s="44">
        <f>CONCATENATE("k",SUBSTITUTE(SUBSTITUTE(PROPER($D57),":",""),"-",""))</f>
        <v>588</v>
      </c>
      <c r="I57" s="43"/>
      <c r="J57" t="s" s="44">
        <f>$F57</f>
        <v>330</v>
      </c>
      <c r="K57" t="s" s="44">
        <f>$H57</f>
        <v>588</v>
      </c>
      <c r="L57" s="44"/>
      <c r="M57" s="43"/>
      <c r="N57" t="s" s="44">
        <v>123</v>
      </c>
      <c r="O57" t="s" s="44">
        <v>327</v>
      </c>
      <c r="P57" s="43"/>
      <c r="Q57" s="43"/>
      <c r="R57" s="43"/>
      <c r="S57" s="43"/>
      <c r="T57" s="43"/>
      <c r="U57" s="43"/>
      <c r="V57" s="43"/>
      <c r="W57" t="s" s="44">
        <f t="shared" si="413"/>
        <v>505</v>
      </c>
      <c r="X57" s="43"/>
      <c r="Y57" s="43"/>
      <c r="Z57" s="43"/>
      <c r="AA57" s="43"/>
      <c r="AB57" s="43"/>
      <c r="AC57" s="43"/>
      <c r="AD57" s="15"/>
      <c r="AE57" t="s" s="44">
        <f t="shared" si="41"/>
        <v>104</v>
      </c>
      <c r="AF57" s="46"/>
      <c r="AG57" t="s" s="47">
        <v>331</v>
      </c>
      <c r="AH57" t="s" s="47">
        <v>589</v>
      </c>
      <c r="AI57" t="s" s="47">
        <v>590</v>
      </c>
      <c r="AJ57" s="15"/>
      <c r="AK57" s="15"/>
      <c r="AL57" t="s" s="44">
        <f>$D225</f>
        <v>591</v>
      </c>
      <c r="AM57" s="43"/>
      <c r="AN57" t="s" s="44">
        <f t="shared" si="416"/>
        <v>511</v>
      </c>
      <c r="AO57" s="15"/>
      <c r="AP57" s="48"/>
    </row>
    <row r="58" ht="32.05" customHeight="1">
      <c r="A58" s="41"/>
      <c r="B58" t="s" s="42">
        <f>CONCATENATE('Collections - Collections'!$A$3,"/",D58)</f>
        <v>592</v>
      </c>
      <c r="C58" t="s" s="44">
        <f t="shared" si="406"/>
        <v>122</v>
      </c>
      <c r="D58" t="s" s="44">
        <f>G58</f>
        <v>593</v>
      </c>
      <c r="E58" t="s" s="44">
        <f>CONCATENATE('Collections - Collections'!$C$3,"/",C58)</f>
        <v>501</v>
      </c>
      <c r="F58" t="s" s="106">
        <v>154</v>
      </c>
      <c r="G58" t="s" s="107">
        <f>CONCATENATE(C58,":",F58)</f>
        <v>593</v>
      </c>
      <c r="H58" t="s" s="44">
        <f>CONCATENATE("k",SUBSTITUTE(SUBSTITUTE(PROPER($D58),":",""),"-",""))</f>
        <v>594</v>
      </c>
      <c r="I58" s="43"/>
      <c r="J58" t="s" s="44">
        <f>$F58</f>
        <v>156</v>
      </c>
      <c r="K58" t="s" s="44">
        <f>$H58</f>
        <v>594</v>
      </c>
      <c r="L58" s="44"/>
      <c r="M58" s="43"/>
      <c r="N58" t="s" s="44">
        <v>123</v>
      </c>
      <c r="O58" t="s" s="44">
        <v>154</v>
      </c>
      <c r="P58" s="43"/>
      <c r="Q58" s="43"/>
      <c r="R58" s="43"/>
      <c r="S58" s="43"/>
      <c r="T58" s="43"/>
      <c r="U58" s="43"/>
      <c r="V58" s="43"/>
      <c r="W58" t="s" s="44">
        <f t="shared" si="413"/>
        <v>505</v>
      </c>
      <c r="X58" s="43"/>
      <c r="Y58" s="43"/>
      <c r="Z58" s="43"/>
      <c r="AA58" s="43"/>
      <c r="AB58" s="43"/>
      <c r="AC58" s="43"/>
      <c r="AD58" s="15"/>
      <c r="AE58" t="s" s="44">
        <f t="shared" si="41"/>
        <v>104</v>
      </c>
      <c r="AF58" s="46"/>
      <c r="AG58" t="s" s="47">
        <v>157</v>
      </c>
      <c r="AH58" t="s" s="47">
        <v>595</v>
      </c>
      <c r="AI58" t="s" s="47">
        <v>596</v>
      </c>
      <c r="AJ58" t="s" s="47">
        <v>597</v>
      </c>
      <c r="AK58" s="15"/>
      <c r="AL58" t="s" s="44">
        <f>$D$226</f>
        <v>598</v>
      </c>
      <c r="AM58" s="43"/>
      <c r="AN58" t="s" s="44">
        <f t="shared" si="416"/>
        <v>511</v>
      </c>
      <c r="AO58" s="15"/>
      <c r="AP58" s="48"/>
    </row>
    <row r="59" ht="32.05" customHeight="1">
      <c r="A59" s="41"/>
      <c r="B59" t="s" s="42">
        <f>CONCATENATE('Collections - Collections'!$A$3,"/",D59)</f>
        <v>599</v>
      </c>
      <c r="C59" t="s" s="44">
        <f t="shared" si="406"/>
        <v>122</v>
      </c>
      <c r="D59" t="s" s="44">
        <f>G59</f>
        <v>600</v>
      </c>
      <c r="E59" t="s" s="44">
        <f>CONCATENATE('Collections - Collections'!$C$3,"/",C59)</f>
        <v>501</v>
      </c>
      <c r="F59" t="s" s="106">
        <v>164</v>
      </c>
      <c r="G59" t="s" s="107">
        <f>CONCATENATE(C59,":",F59)</f>
        <v>600</v>
      </c>
      <c r="H59" t="s" s="44">
        <f>CONCATENATE("k",SUBSTITUTE(SUBSTITUTE(PROPER($D59),":",""),"-",""))</f>
        <v>601</v>
      </c>
      <c r="I59" s="43"/>
      <c r="J59" t="s" s="44">
        <f>$F59</f>
        <v>166</v>
      </c>
      <c r="K59" t="s" s="44">
        <f>$H59</f>
        <v>601</v>
      </c>
      <c r="L59" s="44"/>
      <c r="M59" s="43"/>
      <c r="N59" t="s" s="44">
        <v>123</v>
      </c>
      <c r="O59" t="s" s="44">
        <v>167</v>
      </c>
      <c r="P59" s="43"/>
      <c r="Q59" s="43"/>
      <c r="R59" s="43"/>
      <c r="S59" s="43"/>
      <c r="T59" s="43"/>
      <c r="U59" s="43"/>
      <c r="V59" s="43"/>
      <c r="W59" t="s" s="44">
        <f t="shared" si="413"/>
        <v>505</v>
      </c>
      <c r="X59" s="43"/>
      <c r="Y59" s="43"/>
      <c r="Z59" s="43"/>
      <c r="AA59" s="43"/>
      <c r="AB59" s="43"/>
      <c r="AC59" s="43"/>
      <c r="AD59" s="15"/>
      <c r="AE59" t="s" s="44">
        <f t="shared" si="41"/>
        <v>104</v>
      </c>
      <c r="AF59" s="46"/>
      <c r="AG59" t="s" s="47">
        <v>168</v>
      </c>
      <c r="AH59" t="s" s="47">
        <v>602</v>
      </c>
      <c r="AI59" t="s" s="47">
        <v>603</v>
      </c>
      <c r="AJ59" t="s" s="47">
        <v>604</v>
      </c>
      <c r="AK59" s="15"/>
      <c r="AL59" t="s" s="44">
        <f>$D$227</f>
        <v>605</v>
      </c>
      <c r="AM59" s="43"/>
      <c r="AN59" t="s" s="44">
        <f t="shared" si="416"/>
        <v>511</v>
      </c>
      <c r="AO59" s="15"/>
      <c r="AP59" s="48"/>
    </row>
    <row r="60" ht="32.25" customHeight="1">
      <c r="A60" s="135"/>
      <c r="B60" t="s" s="136">
        <f>CONCATENATE('Collections - Collections'!$A$3,"/",D60)</f>
        <v>606</v>
      </c>
      <c r="C60" t="s" s="137">
        <f t="shared" si="406"/>
        <v>122</v>
      </c>
      <c r="D60" t="s" s="137">
        <f>G60</f>
        <v>607</v>
      </c>
      <c r="E60" t="s" s="137">
        <f>CONCATENATE('Collections - Collections'!$C$3,"/",C60)</f>
        <v>501</v>
      </c>
      <c r="F60" t="s" s="138">
        <v>175</v>
      </c>
      <c r="G60" t="s" s="139">
        <f>CONCATENATE(C60,":",F60)</f>
        <v>607</v>
      </c>
      <c r="H60" t="s" s="137">
        <f>CONCATENATE("k",SUBSTITUTE(SUBSTITUTE(PROPER($D60),":",""),"-",""))</f>
        <v>608</v>
      </c>
      <c r="I60" s="140"/>
      <c r="J60" t="s" s="137">
        <f>$F60</f>
        <v>177</v>
      </c>
      <c r="K60" t="s" s="137">
        <f>$H60</f>
        <v>608</v>
      </c>
      <c r="L60" s="137"/>
      <c r="M60" s="140"/>
      <c r="N60" t="s" s="137">
        <v>123</v>
      </c>
      <c r="O60" t="s" s="137">
        <v>175</v>
      </c>
      <c r="P60" s="140"/>
      <c r="Q60" s="140"/>
      <c r="R60" s="140"/>
      <c r="S60" s="140"/>
      <c r="T60" s="140"/>
      <c r="U60" s="140"/>
      <c r="V60" s="140"/>
      <c r="W60" t="s" s="137">
        <f t="shared" si="413"/>
        <v>505</v>
      </c>
      <c r="X60" s="140"/>
      <c r="Y60" s="140"/>
      <c r="Z60" s="140"/>
      <c r="AA60" s="140"/>
      <c r="AB60" s="140"/>
      <c r="AC60" s="140"/>
      <c r="AD60" s="141"/>
      <c r="AE60" t="s" s="137">
        <f t="shared" si="41"/>
        <v>104</v>
      </c>
      <c r="AF60" s="142"/>
      <c r="AG60" t="s" s="143">
        <v>178</v>
      </c>
      <c r="AH60" t="s" s="143">
        <v>609</v>
      </c>
      <c r="AI60" t="s" s="143">
        <v>610</v>
      </c>
      <c r="AJ60" t="s" s="143">
        <v>611</v>
      </c>
      <c r="AK60" s="141"/>
      <c r="AL60" t="s" s="137">
        <f>$D$228</f>
        <v>612</v>
      </c>
      <c r="AM60" s="140"/>
      <c r="AN60" t="s" s="137">
        <f t="shared" si="416"/>
        <v>511</v>
      </c>
      <c r="AO60" s="141"/>
      <c r="AP60" s="144"/>
    </row>
    <row r="61" ht="20.3" customHeight="1">
      <c r="A61" s="111"/>
      <c r="B61" t="s" s="112">
        <f>CONCATENATE('Collections - Collections'!$A$3,"/",D61)</f>
        <v>613</v>
      </c>
      <c r="C61" t="s" s="99">
        <f t="shared" si="406"/>
        <v>122</v>
      </c>
      <c r="D61" t="s" s="99">
        <f>G61</f>
        <v>614</v>
      </c>
      <c r="E61" t="s" s="99">
        <f>CONCATENATE('Collections - Collections'!$C$3,"/",C61)</f>
        <v>501</v>
      </c>
      <c r="F61" t="s" s="113">
        <v>615</v>
      </c>
      <c r="G61" t="s" s="114">
        <f>CONCATENATE(C61,":",F61)</f>
        <v>614</v>
      </c>
      <c r="H61" t="s" s="99">
        <f>CONCATENATE("k",SUBSTITUTE(SUBSTITUTE(PROPER($D61),":",""),"-",""))</f>
        <v>616</v>
      </c>
      <c r="I61" s="100"/>
      <c r="J61" t="s" s="99">
        <f>$F61</f>
        <v>617</v>
      </c>
      <c r="K61" t="s" s="99">
        <f>$H61</f>
        <v>616</v>
      </c>
      <c r="L61" s="99"/>
      <c r="M61" s="100"/>
      <c r="N61" t="s" s="99">
        <v>123</v>
      </c>
      <c r="O61" t="s" s="99">
        <v>615</v>
      </c>
      <c r="P61" s="100"/>
      <c r="Q61" s="100"/>
      <c r="R61" s="100"/>
      <c r="S61" s="100"/>
      <c r="T61" s="100"/>
      <c r="U61" s="100"/>
      <c r="V61" s="100"/>
      <c r="W61" t="s" s="99">
        <f t="shared" si="581" ref="W61:W245">$D$101</f>
        <v>618</v>
      </c>
      <c r="X61" s="100"/>
      <c r="Y61" s="100"/>
      <c r="Z61" s="100"/>
      <c r="AA61" s="100"/>
      <c r="AB61" s="100"/>
      <c r="AC61" s="100"/>
      <c r="AD61" s="115"/>
      <c r="AE61" t="s" s="99">
        <f t="shared" si="41"/>
        <v>104</v>
      </c>
      <c r="AF61" s="116"/>
      <c r="AG61" t="s" s="117">
        <v>619</v>
      </c>
      <c r="AH61" t="s" s="117">
        <v>620</v>
      </c>
      <c r="AI61" t="s" s="117">
        <v>621</v>
      </c>
      <c r="AJ61" s="115"/>
      <c r="AK61" s="115"/>
      <c r="AL61" t="s" s="99">
        <f>$D$230</f>
        <v>622</v>
      </c>
      <c r="AM61" s="100"/>
      <c r="AN61" t="s" s="99">
        <f t="shared" si="416"/>
        <v>511</v>
      </c>
      <c r="AO61" s="115"/>
      <c r="AP61" s="118"/>
    </row>
    <row r="62" ht="20.1" customHeight="1">
      <c r="A62" s="41"/>
      <c r="B62" t="s" s="42">
        <f>CONCATENATE('Collections - Collections'!$A$3,"/",D62)</f>
        <v>623</v>
      </c>
      <c r="C62" t="s" s="44">
        <f t="shared" si="586" ref="C62:C76">$D$61</f>
        <v>614</v>
      </c>
      <c r="D62" t="s" s="44">
        <f>G62</f>
        <v>624</v>
      </c>
      <c r="E62" t="s" s="44">
        <f>CONCATENATE('Collections - Collections'!$C$3,"/",C62)</f>
        <v>625</v>
      </c>
      <c r="F62" t="s" s="106">
        <v>626</v>
      </c>
      <c r="G62" t="s" s="107">
        <f>CONCATENATE(C62,":",F62)</f>
        <v>624</v>
      </c>
      <c r="H62" t="s" s="44">
        <f>CONCATENATE("k",SUBSTITUTE(SUBSTITUTE(PROPER($D62),":",""),"-",""))</f>
        <v>627</v>
      </c>
      <c r="I62" s="43"/>
      <c r="J62" t="s" s="44">
        <f>$F62</f>
        <v>628</v>
      </c>
      <c r="K62" t="s" s="44">
        <f>$H62</f>
        <v>627</v>
      </c>
      <c r="L62" s="44"/>
      <c r="M62" s="43"/>
      <c r="N62" t="s" s="44">
        <v>123</v>
      </c>
      <c r="O62" t="s" s="44">
        <v>615</v>
      </c>
      <c r="P62" t="s" s="44">
        <v>567</v>
      </c>
      <c r="Q62" s="43"/>
      <c r="R62" s="43"/>
      <c r="S62" s="43"/>
      <c r="T62" s="43"/>
      <c r="U62" s="43"/>
      <c r="V62" s="43"/>
      <c r="W62" t="s" s="44">
        <f t="shared" si="581"/>
        <v>618</v>
      </c>
      <c r="X62" s="43"/>
      <c r="Y62" s="43"/>
      <c r="Z62" s="43"/>
      <c r="AA62" s="43"/>
      <c r="AB62" s="43"/>
      <c r="AC62" s="43"/>
      <c r="AD62" s="15"/>
      <c r="AE62" t="s" s="44">
        <f t="shared" si="41"/>
        <v>104</v>
      </c>
      <c r="AF62" s="46"/>
      <c r="AG62" t="s" s="47">
        <v>629</v>
      </c>
      <c r="AH62" t="s" s="47">
        <v>630</v>
      </c>
      <c r="AI62" t="s" s="47">
        <v>631</v>
      </c>
      <c r="AJ62" t="s" s="47">
        <v>632</v>
      </c>
      <c r="AK62" s="15"/>
      <c r="AL62" t="s" s="44">
        <f>$D$231</f>
        <v>633</v>
      </c>
      <c r="AM62" s="43"/>
      <c r="AN62" t="s" s="44">
        <f t="shared" si="416"/>
        <v>511</v>
      </c>
      <c r="AO62" s="15"/>
      <c r="AP62" s="48"/>
    </row>
    <row r="63" ht="32.05" customHeight="1">
      <c r="A63" s="41"/>
      <c r="B63" t="s" s="42">
        <f>CONCATENATE('Collections - Collections'!$A$3,"/",D63)</f>
        <v>634</v>
      </c>
      <c r="C63" t="s" s="44">
        <f t="shared" si="586"/>
        <v>614</v>
      </c>
      <c r="D63" t="s" s="44">
        <f>G63</f>
        <v>635</v>
      </c>
      <c r="E63" t="s" s="44">
        <f>CONCATENATE('Collections - Collections'!$C$3,"/",C63)</f>
        <v>625</v>
      </c>
      <c r="F63" t="s" s="106">
        <v>636</v>
      </c>
      <c r="G63" t="s" s="107">
        <f>CONCATENATE(C63,":",F63)</f>
        <v>635</v>
      </c>
      <c r="H63" t="s" s="44">
        <f>CONCATENATE("k",SUBSTITUTE(SUBSTITUTE(PROPER($D63),":",""),"-",""))</f>
        <v>637</v>
      </c>
      <c r="I63" s="43"/>
      <c r="J63" t="s" s="44">
        <f>$F63</f>
        <v>638</v>
      </c>
      <c r="K63" t="s" s="44">
        <f>$H63</f>
        <v>637</v>
      </c>
      <c r="L63" s="44"/>
      <c r="M63" s="43"/>
      <c r="N63" t="s" s="44">
        <v>123</v>
      </c>
      <c r="O63" t="s" s="44">
        <v>615</v>
      </c>
      <c r="P63" t="s" s="44">
        <v>636</v>
      </c>
      <c r="Q63" s="43"/>
      <c r="R63" s="43"/>
      <c r="S63" s="43"/>
      <c r="T63" s="43"/>
      <c r="U63" s="43"/>
      <c r="V63" s="43"/>
      <c r="W63" t="s" s="44">
        <f t="shared" si="581"/>
        <v>618</v>
      </c>
      <c r="X63" s="43"/>
      <c r="Y63" s="43"/>
      <c r="Z63" s="43"/>
      <c r="AA63" s="43"/>
      <c r="AB63" s="43"/>
      <c r="AC63" s="43"/>
      <c r="AD63" s="15"/>
      <c r="AE63" t="s" s="44">
        <f t="shared" si="41"/>
        <v>104</v>
      </c>
      <c r="AF63" s="46"/>
      <c r="AG63" t="s" s="47">
        <v>639</v>
      </c>
      <c r="AH63" t="s" s="47">
        <v>640</v>
      </c>
      <c r="AI63" t="s" s="47">
        <v>641</v>
      </c>
      <c r="AJ63" t="s" s="47">
        <v>642</v>
      </c>
      <c r="AK63" s="15"/>
      <c r="AL63" t="s" s="44">
        <f>$D$232</f>
        <v>643</v>
      </c>
      <c r="AM63" s="43"/>
      <c r="AN63" t="s" s="44">
        <f t="shared" si="416"/>
        <v>511</v>
      </c>
      <c r="AO63" s="15"/>
      <c r="AP63" s="48"/>
    </row>
    <row r="64" ht="32.05" customHeight="1">
      <c r="A64" s="41"/>
      <c r="B64" t="s" s="42">
        <f>CONCATENATE('Collections - Collections'!$A$3,"/",D64)</f>
        <v>644</v>
      </c>
      <c r="C64" t="s" s="44">
        <f t="shared" si="586"/>
        <v>614</v>
      </c>
      <c r="D64" t="s" s="44">
        <f>G64</f>
        <v>645</v>
      </c>
      <c r="E64" t="s" s="44">
        <f>CONCATENATE('Collections - Collections'!$C$3,"/",C64)</f>
        <v>625</v>
      </c>
      <c r="F64" t="s" s="106">
        <v>646</v>
      </c>
      <c r="G64" t="s" s="107">
        <f>CONCATENATE(C64,":",F64)</f>
        <v>645</v>
      </c>
      <c r="H64" t="s" s="44">
        <f>CONCATENATE("k",SUBSTITUTE(SUBSTITUTE(PROPER($D64),":",""),"-",""))</f>
        <v>647</v>
      </c>
      <c r="I64" s="43"/>
      <c r="J64" t="s" s="44">
        <f>$F64</f>
        <v>648</v>
      </c>
      <c r="K64" t="s" s="44">
        <f>$H64</f>
        <v>647</v>
      </c>
      <c r="L64" s="44"/>
      <c r="M64" s="43"/>
      <c r="N64" t="s" s="44">
        <v>123</v>
      </c>
      <c r="O64" t="s" s="44">
        <v>615</v>
      </c>
      <c r="P64" t="s" s="44">
        <v>649</v>
      </c>
      <c r="Q64" t="s" s="44">
        <v>650</v>
      </c>
      <c r="R64" s="43"/>
      <c r="S64" s="43"/>
      <c r="T64" s="43"/>
      <c r="U64" s="43"/>
      <c r="V64" s="43"/>
      <c r="W64" t="s" s="44">
        <f t="shared" si="581"/>
        <v>618</v>
      </c>
      <c r="X64" s="43"/>
      <c r="Y64" s="43"/>
      <c r="Z64" s="43"/>
      <c r="AA64" s="43"/>
      <c r="AB64" s="43"/>
      <c r="AC64" s="43"/>
      <c r="AD64" s="15"/>
      <c r="AE64" t="s" s="44">
        <f t="shared" si="41"/>
        <v>104</v>
      </c>
      <c r="AF64" s="46"/>
      <c r="AG64" t="s" s="47">
        <v>651</v>
      </c>
      <c r="AH64" t="s" s="47">
        <v>652</v>
      </c>
      <c r="AI64" t="s" s="47">
        <v>653</v>
      </c>
      <c r="AJ64" t="s" s="47">
        <v>654</v>
      </c>
      <c r="AK64" s="15"/>
      <c r="AL64" t="s" s="44">
        <f>$D$233</f>
        <v>655</v>
      </c>
      <c r="AM64" s="43"/>
      <c r="AN64" t="s" s="44">
        <f t="shared" si="416"/>
        <v>511</v>
      </c>
      <c r="AO64" s="15"/>
      <c r="AP64" s="48"/>
    </row>
    <row r="65" ht="20.1" customHeight="1">
      <c r="A65" s="41"/>
      <c r="B65" t="s" s="42">
        <f>CONCATENATE('Collections - Collections'!$A$3,"/",D65)</f>
        <v>656</v>
      </c>
      <c r="C65" t="s" s="44">
        <f t="shared" si="586"/>
        <v>614</v>
      </c>
      <c r="D65" t="s" s="44">
        <f>G65</f>
        <v>657</v>
      </c>
      <c r="E65" t="s" s="44">
        <f>CONCATENATE('Collections - Collections'!$C$3,"/",C65)</f>
        <v>625</v>
      </c>
      <c r="F65" t="s" s="106">
        <v>658</v>
      </c>
      <c r="G65" t="s" s="107">
        <f>CONCATENATE(C65,":",F65)</f>
        <v>657</v>
      </c>
      <c r="H65" t="s" s="44">
        <f>CONCATENATE("k",SUBSTITUTE(SUBSTITUTE(PROPER($D65),":",""),"-",""))</f>
        <v>659</v>
      </c>
      <c r="I65" s="43"/>
      <c r="J65" t="s" s="44">
        <f>$F65</f>
        <v>660</v>
      </c>
      <c r="K65" t="s" s="44">
        <f>$H65</f>
        <v>659</v>
      </c>
      <c r="L65" s="44"/>
      <c r="M65" s="43"/>
      <c r="N65" t="s" s="44">
        <v>123</v>
      </c>
      <c r="O65" t="s" s="44">
        <v>615</v>
      </c>
      <c r="P65" t="s" s="44">
        <v>661</v>
      </c>
      <c r="Q65" t="s" s="44">
        <v>662</v>
      </c>
      <c r="R65" t="s" s="44">
        <v>663</v>
      </c>
      <c r="S65" s="43"/>
      <c r="T65" s="43"/>
      <c r="U65" s="43"/>
      <c r="V65" s="43"/>
      <c r="W65" t="s" s="44">
        <f t="shared" si="581"/>
        <v>618</v>
      </c>
      <c r="X65" s="43"/>
      <c r="Y65" s="43"/>
      <c r="Z65" s="43"/>
      <c r="AA65" s="43"/>
      <c r="AB65" s="43"/>
      <c r="AC65" s="43"/>
      <c r="AD65" s="15"/>
      <c r="AE65" t="s" s="44">
        <f t="shared" si="41"/>
        <v>104</v>
      </c>
      <c r="AF65" s="46"/>
      <c r="AG65" t="s" s="47">
        <v>664</v>
      </c>
      <c r="AH65" t="s" s="47">
        <v>665</v>
      </c>
      <c r="AI65" t="s" s="47">
        <v>666</v>
      </c>
      <c r="AJ65" t="s" s="47">
        <v>667</v>
      </c>
      <c r="AK65" s="15"/>
      <c r="AL65" t="s" s="44">
        <f>$D$234</f>
        <v>668</v>
      </c>
      <c r="AM65" s="43"/>
      <c r="AN65" t="s" s="44">
        <f t="shared" si="416"/>
        <v>511</v>
      </c>
      <c r="AO65" s="15"/>
      <c r="AP65" s="48"/>
    </row>
    <row r="66" ht="20.1" customHeight="1">
      <c r="A66" s="41"/>
      <c r="B66" t="s" s="42">
        <f>CONCATENATE('Collections - Collections'!$A$3,"/",D66)</f>
        <v>669</v>
      </c>
      <c r="C66" t="s" s="44">
        <f t="shared" si="586"/>
        <v>614</v>
      </c>
      <c r="D66" t="s" s="44">
        <f>G66</f>
        <v>670</v>
      </c>
      <c r="E66" t="s" s="44">
        <f>CONCATENATE('Collections - Collections'!$C$3,"/",C66)</f>
        <v>625</v>
      </c>
      <c r="F66" t="s" s="106">
        <v>671</v>
      </c>
      <c r="G66" t="s" s="107">
        <f>CONCATENATE(C66,":",F66)</f>
        <v>670</v>
      </c>
      <c r="H66" t="s" s="44">
        <f>CONCATENATE("k",SUBSTITUTE(SUBSTITUTE(PROPER($D66),":",""),"-",""))</f>
        <v>672</v>
      </c>
      <c r="I66" s="43"/>
      <c r="J66" t="s" s="44">
        <f>$F66</f>
        <v>673</v>
      </c>
      <c r="K66" t="s" s="44">
        <f>$H66</f>
        <v>672</v>
      </c>
      <c r="L66" s="44"/>
      <c r="M66" s="43"/>
      <c r="N66" t="s" s="44">
        <v>123</v>
      </c>
      <c r="O66" t="s" s="44">
        <v>615</v>
      </c>
      <c r="P66" t="s" s="44">
        <v>674</v>
      </c>
      <c r="Q66" s="43"/>
      <c r="R66" s="43"/>
      <c r="S66" s="43"/>
      <c r="T66" s="43"/>
      <c r="U66" s="43"/>
      <c r="V66" s="43"/>
      <c r="W66" t="s" s="44">
        <f t="shared" si="581"/>
        <v>618</v>
      </c>
      <c r="X66" s="43"/>
      <c r="Y66" s="43"/>
      <c r="Z66" s="43"/>
      <c r="AA66" s="43"/>
      <c r="AB66" s="43"/>
      <c r="AC66" s="43"/>
      <c r="AD66" s="15"/>
      <c r="AE66" t="s" s="44">
        <f t="shared" si="41"/>
        <v>104</v>
      </c>
      <c r="AF66" s="46"/>
      <c r="AG66" t="s" s="47">
        <v>675</v>
      </c>
      <c r="AH66" t="s" s="47">
        <v>676</v>
      </c>
      <c r="AI66" t="s" s="47">
        <v>677</v>
      </c>
      <c r="AJ66" t="s" s="47">
        <v>678</v>
      </c>
      <c r="AK66" s="15"/>
      <c r="AL66" t="s" s="44">
        <f>$D$235</f>
        <v>679</v>
      </c>
      <c r="AM66" s="43"/>
      <c r="AN66" t="s" s="44">
        <f t="shared" si="416"/>
        <v>511</v>
      </c>
      <c r="AO66" s="15"/>
      <c r="AP66" s="48"/>
    </row>
    <row r="67" ht="20.1" customHeight="1">
      <c r="A67" s="41"/>
      <c r="B67" t="s" s="42">
        <f>CONCATENATE('Collections - Collections'!$A$3,"/",D67)</f>
        <v>680</v>
      </c>
      <c r="C67" t="s" s="44">
        <f t="shared" si="586"/>
        <v>614</v>
      </c>
      <c r="D67" t="s" s="44">
        <f>G67</f>
        <v>681</v>
      </c>
      <c r="E67" t="s" s="44">
        <f>CONCATENATE('Collections - Collections'!$C$3,"/",C67)</f>
        <v>625</v>
      </c>
      <c r="F67" t="s" s="106">
        <v>682</v>
      </c>
      <c r="G67" t="s" s="107">
        <f>CONCATENATE(C67,":",F67)</f>
        <v>681</v>
      </c>
      <c r="H67" t="s" s="44">
        <f>CONCATENATE("k",SUBSTITUTE(SUBSTITUTE(PROPER($D67),":",""),"-",""))</f>
        <v>683</v>
      </c>
      <c r="I67" s="43"/>
      <c r="J67" t="s" s="44">
        <f>$F67</f>
        <v>684</v>
      </c>
      <c r="K67" t="s" s="44">
        <f>$H67</f>
        <v>683</v>
      </c>
      <c r="L67" s="44"/>
      <c r="M67" s="43"/>
      <c r="N67" t="s" s="44">
        <v>123</v>
      </c>
      <c r="O67" t="s" s="44">
        <v>615</v>
      </c>
      <c r="P67" t="s" s="44">
        <v>682</v>
      </c>
      <c r="Q67" t="s" s="44">
        <v>685</v>
      </c>
      <c r="R67" s="43"/>
      <c r="S67" s="43"/>
      <c r="T67" s="43"/>
      <c r="U67" s="43"/>
      <c r="V67" s="43"/>
      <c r="W67" t="s" s="44">
        <f t="shared" si="581"/>
        <v>618</v>
      </c>
      <c r="X67" s="43"/>
      <c r="Y67" s="43"/>
      <c r="Z67" s="43"/>
      <c r="AA67" s="43"/>
      <c r="AB67" s="43"/>
      <c r="AC67" s="43"/>
      <c r="AD67" s="15"/>
      <c r="AE67" t="s" s="44">
        <f t="shared" si="41"/>
        <v>104</v>
      </c>
      <c r="AF67" s="46"/>
      <c r="AG67" t="s" s="47">
        <v>686</v>
      </c>
      <c r="AH67" t="s" s="47">
        <v>687</v>
      </c>
      <c r="AI67" t="s" s="47">
        <v>688</v>
      </c>
      <c r="AJ67" t="s" s="47">
        <v>689</v>
      </c>
      <c r="AK67" s="15"/>
      <c r="AL67" t="s" s="44">
        <f>$D$236</f>
        <v>690</v>
      </c>
      <c r="AM67" s="43"/>
      <c r="AN67" t="s" s="44">
        <f t="shared" si="416"/>
        <v>511</v>
      </c>
      <c r="AO67" s="15"/>
      <c r="AP67" s="48"/>
    </row>
    <row r="68" ht="20.1" customHeight="1">
      <c r="A68" s="41"/>
      <c r="B68" t="s" s="42">
        <f>CONCATENATE('Collections - Collections'!$A$3,"/",D68)</f>
        <v>691</v>
      </c>
      <c r="C68" t="s" s="44">
        <f t="shared" si="586"/>
        <v>614</v>
      </c>
      <c r="D68" t="s" s="44">
        <f>G68</f>
        <v>692</v>
      </c>
      <c r="E68" t="s" s="44">
        <f>CONCATENATE('Collections - Collections'!$C$3,"/",C68)</f>
        <v>625</v>
      </c>
      <c r="F68" t="s" s="106">
        <v>693</v>
      </c>
      <c r="G68" t="s" s="107">
        <f>CONCATENATE(C68,":",F68)</f>
        <v>692</v>
      </c>
      <c r="H68" t="s" s="44">
        <f>CONCATENATE("k",SUBSTITUTE(SUBSTITUTE(PROPER($D68),":",""),"-",""))</f>
        <v>694</v>
      </c>
      <c r="I68" s="43"/>
      <c r="J68" t="s" s="44">
        <f>$F68</f>
        <v>695</v>
      </c>
      <c r="K68" t="s" s="44">
        <f>$H68</f>
        <v>694</v>
      </c>
      <c r="L68" s="44"/>
      <c r="M68" s="43"/>
      <c r="N68" t="s" s="44">
        <v>123</v>
      </c>
      <c r="O68" t="s" s="44">
        <v>615</v>
      </c>
      <c r="P68" t="s" s="44">
        <v>696</v>
      </c>
      <c r="Q68" t="s" s="44">
        <v>697</v>
      </c>
      <c r="R68" t="s" s="44">
        <v>674</v>
      </c>
      <c r="S68" s="43"/>
      <c r="T68" s="43"/>
      <c r="U68" s="43"/>
      <c r="V68" s="43"/>
      <c r="W68" t="s" s="44">
        <f t="shared" si="581"/>
        <v>618</v>
      </c>
      <c r="X68" s="43"/>
      <c r="Y68" s="43"/>
      <c r="Z68" s="43"/>
      <c r="AA68" s="43"/>
      <c r="AB68" s="43"/>
      <c r="AC68" s="43"/>
      <c r="AD68" s="15"/>
      <c r="AE68" t="s" s="44">
        <f t="shared" si="41"/>
        <v>104</v>
      </c>
      <c r="AF68" s="46"/>
      <c r="AG68" t="s" s="47">
        <v>698</v>
      </c>
      <c r="AH68" t="s" s="47">
        <v>699</v>
      </c>
      <c r="AI68" t="s" s="47">
        <v>700</v>
      </c>
      <c r="AJ68" t="s" s="47">
        <v>701</v>
      </c>
      <c r="AK68" s="15"/>
      <c r="AL68" t="s" s="44">
        <f>$D$237</f>
        <v>702</v>
      </c>
      <c r="AM68" s="43"/>
      <c r="AN68" t="s" s="44">
        <f t="shared" si="416"/>
        <v>511</v>
      </c>
      <c r="AO68" s="15"/>
      <c r="AP68" s="48"/>
    </row>
    <row r="69" ht="20.1" customHeight="1">
      <c r="A69" s="41"/>
      <c r="B69" t="s" s="42">
        <f>CONCATENATE('Collections - Collections'!$A$3,"/",D69)</f>
        <v>703</v>
      </c>
      <c r="C69" t="s" s="44">
        <f t="shared" si="586"/>
        <v>614</v>
      </c>
      <c r="D69" t="s" s="44">
        <f>G69</f>
        <v>704</v>
      </c>
      <c r="E69" t="s" s="44">
        <f>CONCATENATE('Collections - Collections'!$C$3,"/",C69)</f>
        <v>705</v>
      </c>
      <c r="F69" t="s" s="106">
        <v>706</v>
      </c>
      <c r="G69" t="s" s="107">
        <f>CONCATENATE(C69,":",F69)</f>
        <v>704</v>
      </c>
      <c r="H69" t="s" s="44">
        <f>CONCATENATE("k",SUBSTITUTE(SUBSTITUTE(PROPER($D69),":",""),"-",""))</f>
        <v>707</v>
      </c>
      <c r="I69" s="43"/>
      <c r="J69" t="s" s="44">
        <f>$F69</f>
        <v>708</v>
      </c>
      <c r="K69" t="s" s="44">
        <f>$H69</f>
        <v>707</v>
      </c>
      <c r="L69" s="44"/>
      <c r="M69" s="43"/>
      <c r="N69" t="s" s="44">
        <v>123</v>
      </c>
      <c r="O69" t="s" s="44">
        <v>615</v>
      </c>
      <c r="P69" t="s" s="44">
        <v>709</v>
      </c>
      <c r="Q69" s="43"/>
      <c r="R69" s="43"/>
      <c r="S69" s="43"/>
      <c r="T69" s="43"/>
      <c r="U69" s="43"/>
      <c r="V69" s="43"/>
      <c r="W69" t="s" s="44">
        <f t="shared" si="581"/>
        <v>618</v>
      </c>
      <c r="X69" s="43"/>
      <c r="Y69" s="43"/>
      <c r="Z69" s="43"/>
      <c r="AA69" s="43"/>
      <c r="AB69" s="43"/>
      <c r="AC69" s="43"/>
      <c r="AD69" s="15"/>
      <c r="AE69" t="s" s="44">
        <f t="shared" si="41"/>
        <v>104</v>
      </c>
      <c r="AF69" s="46"/>
      <c r="AG69" t="s" s="47">
        <v>710</v>
      </c>
      <c r="AH69" t="s" s="47">
        <v>711</v>
      </c>
      <c r="AI69" t="s" s="47">
        <v>712</v>
      </c>
      <c r="AJ69" t="s" s="47">
        <v>713</v>
      </c>
      <c r="AK69" s="15"/>
      <c r="AL69" s="43"/>
      <c r="AM69" s="43"/>
      <c r="AN69" t="s" s="44">
        <f t="shared" si="416"/>
        <v>511</v>
      </c>
      <c r="AO69" s="15"/>
      <c r="AP69" s="48"/>
    </row>
    <row r="70" ht="20.1" customHeight="1">
      <c r="A70" s="41"/>
      <c r="B70" t="s" s="42">
        <f>CONCATENATE('Collections - Collections'!$A$3,"/",D70)</f>
        <v>714</v>
      </c>
      <c r="C70" t="s" s="44">
        <f t="shared" si="586"/>
        <v>614</v>
      </c>
      <c r="D70" t="s" s="44">
        <f>G70</f>
        <v>715</v>
      </c>
      <c r="E70" t="s" s="44">
        <f>CONCATENATE('Collections - Collections'!$C$3,"/",C70)</f>
        <v>705</v>
      </c>
      <c r="F70" t="s" s="106">
        <v>716</v>
      </c>
      <c r="G70" t="s" s="107">
        <f>CONCATENATE(C70,":",F70)</f>
        <v>715</v>
      </c>
      <c r="H70" t="s" s="44">
        <f>CONCATENATE("k",SUBSTITUTE(SUBSTITUTE(PROPER($D70),":",""),"-",""))</f>
        <v>717</v>
      </c>
      <c r="I70" s="43"/>
      <c r="J70" t="s" s="44">
        <f>$F70</f>
        <v>718</v>
      </c>
      <c r="K70" t="s" s="44">
        <f>$H70</f>
        <v>717</v>
      </c>
      <c r="L70" s="44"/>
      <c r="M70" s="43"/>
      <c r="N70" t="s" s="44">
        <v>123</v>
      </c>
      <c r="O70" t="s" s="44">
        <v>615</v>
      </c>
      <c r="P70" t="s" s="44">
        <v>716</v>
      </c>
      <c r="Q70" s="43"/>
      <c r="R70" s="43"/>
      <c r="S70" s="43"/>
      <c r="T70" s="43"/>
      <c r="U70" s="43"/>
      <c r="V70" s="43"/>
      <c r="W70" t="s" s="44">
        <f t="shared" si="581"/>
        <v>618</v>
      </c>
      <c r="X70" s="43"/>
      <c r="Y70" s="43"/>
      <c r="Z70" s="43"/>
      <c r="AA70" s="43"/>
      <c r="AB70" s="43"/>
      <c r="AC70" s="43"/>
      <c r="AD70" s="15"/>
      <c r="AE70" t="s" s="44">
        <f t="shared" si="41"/>
        <v>104</v>
      </c>
      <c r="AF70" s="46"/>
      <c r="AG70" t="s" s="47">
        <v>719</v>
      </c>
      <c r="AH70" t="s" s="47">
        <v>720</v>
      </c>
      <c r="AI70" t="s" s="47">
        <v>721</v>
      </c>
      <c r="AJ70" t="s" s="47">
        <v>722</v>
      </c>
      <c r="AK70" s="15"/>
      <c r="AL70" t="s" s="44">
        <f>$D$239</f>
        <v>723</v>
      </c>
      <c r="AM70" s="43"/>
      <c r="AN70" t="s" s="44">
        <f t="shared" si="416"/>
        <v>511</v>
      </c>
      <c r="AO70" s="15"/>
      <c r="AP70" s="48"/>
    </row>
    <row r="71" ht="20.1" customHeight="1">
      <c r="A71" s="41"/>
      <c r="B71" t="s" s="42">
        <f>CONCATENATE('Collections - Collections'!$A$3,"/",D71)</f>
        <v>724</v>
      </c>
      <c r="C71" t="s" s="44">
        <f t="shared" si="586"/>
        <v>614</v>
      </c>
      <c r="D71" t="s" s="44">
        <f>G71</f>
        <v>725</v>
      </c>
      <c r="E71" t="s" s="44">
        <f>CONCATENATE('Collections - Collections'!$C$3,"/",C71)</f>
        <v>705</v>
      </c>
      <c r="F71" t="s" s="106">
        <v>726</v>
      </c>
      <c r="G71" t="s" s="107">
        <f>CONCATENATE(C71,":",F71)</f>
        <v>725</v>
      </c>
      <c r="H71" t="s" s="44">
        <f>CONCATENATE("k",SUBSTITUTE(SUBSTITUTE(PROPER($D71),":",""),"-",""))</f>
        <v>727</v>
      </c>
      <c r="I71" s="43"/>
      <c r="J71" t="s" s="44">
        <f>$F71</f>
        <v>728</v>
      </c>
      <c r="K71" t="s" s="44">
        <f>$H71</f>
        <v>727</v>
      </c>
      <c r="L71" s="44"/>
      <c r="M71" s="43"/>
      <c r="N71" t="s" s="44">
        <v>123</v>
      </c>
      <c r="O71" t="s" s="44">
        <v>615</v>
      </c>
      <c r="P71" t="s" s="44">
        <v>729</v>
      </c>
      <c r="Q71" s="43"/>
      <c r="R71" s="43"/>
      <c r="S71" s="43"/>
      <c r="T71" s="43"/>
      <c r="U71" s="43"/>
      <c r="V71" s="43"/>
      <c r="W71" t="s" s="44">
        <f t="shared" si="581"/>
        <v>618</v>
      </c>
      <c r="X71" s="43"/>
      <c r="Y71" s="43"/>
      <c r="Z71" s="43"/>
      <c r="AA71" s="43"/>
      <c r="AB71" s="43"/>
      <c r="AC71" s="43"/>
      <c r="AD71" s="15"/>
      <c r="AE71" t="s" s="44">
        <f t="shared" si="41"/>
        <v>104</v>
      </c>
      <c r="AF71" s="46"/>
      <c r="AG71" t="s" s="47">
        <v>730</v>
      </c>
      <c r="AH71" t="s" s="47">
        <v>731</v>
      </c>
      <c r="AI71" t="s" s="47">
        <v>732</v>
      </c>
      <c r="AJ71" t="s" s="47">
        <v>733</v>
      </c>
      <c r="AK71" s="15"/>
      <c r="AL71" t="s" s="44">
        <f>$D$240</f>
        <v>734</v>
      </c>
      <c r="AM71" s="43"/>
      <c r="AN71" t="s" s="44">
        <f t="shared" si="416"/>
        <v>511</v>
      </c>
      <c r="AO71" s="15"/>
      <c r="AP71" s="48"/>
    </row>
    <row r="72" ht="20.1" customHeight="1">
      <c r="A72" s="41"/>
      <c r="B72" t="s" s="42">
        <f>CONCATENATE('Collections - Collections'!$A$3,"/",D72)</f>
        <v>735</v>
      </c>
      <c r="C72" t="s" s="44">
        <f t="shared" si="705" ref="C72:C73">$D$71</f>
        <v>725</v>
      </c>
      <c r="D72" t="s" s="44">
        <f>G72</f>
        <v>736</v>
      </c>
      <c r="E72" t="s" s="44">
        <f>CONCATENATE('Collections - Collections'!$C$3,"/",C72)</f>
        <v>737</v>
      </c>
      <c r="F72" t="s" s="106">
        <v>437</v>
      </c>
      <c r="G72" t="s" s="107">
        <f>CONCATENATE(C72,":",F72)</f>
        <v>736</v>
      </c>
      <c r="H72" t="s" s="44">
        <f>CONCATENATE("k",SUBSTITUTE(SUBSTITUTE(PROPER($D72),":",""),"-",""))</f>
        <v>738</v>
      </c>
      <c r="I72" s="43"/>
      <c r="J72" t="s" s="44">
        <f>$F72</f>
        <v>439</v>
      </c>
      <c r="K72" t="s" s="44">
        <f>$H72</f>
        <v>738</v>
      </c>
      <c r="L72" s="44"/>
      <c r="M72" s="43"/>
      <c r="N72" t="s" s="44">
        <v>123</v>
      </c>
      <c r="O72" t="s" s="44">
        <v>615</v>
      </c>
      <c r="P72" t="s" s="44">
        <v>729</v>
      </c>
      <c r="Q72" t="s" s="44">
        <v>437</v>
      </c>
      <c r="R72" s="43"/>
      <c r="S72" s="43"/>
      <c r="T72" s="43"/>
      <c r="U72" s="43"/>
      <c r="V72" s="43"/>
      <c r="W72" t="s" s="44">
        <f t="shared" si="581"/>
        <v>618</v>
      </c>
      <c r="X72" s="43"/>
      <c r="Y72" s="43"/>
      <c r="Z72" s="43"/>
      <c r="AA72" s="43"/>
      <c r="AB72" s="43"/>
      <c r="AC72" s="43"/>
      <c r="AD72" s="15"/>
      <c r="AE72" t="s" s="44">
        <f t="shared" si="41"/>
        <v>104</v>
      </c>
      <c r="AF72" s="46"/>
      <c r="AG72" t="s" s="47">
        <v>739</v>
      </c>
      <c r="AH72" t="s" s="47">
        <v>740</v>
      </c>
      <c r="AI72" t="s" s="47">
        <v>741</v>
      </c>
      <c r="AJ72" t="s" s="47">
        <v>742</v>
      </c>
      <c r="AK72" s="15"/>
      <c r="AL72" t="s" s="44">
        <f>$D$241</f>
        <v>743</v>
      </c>
      <c r="AM72" s="43"/>
      <c r="AN72" t="s" s="44">
        <f t="shared" si="416"/>
        <v>511</v>
      </c>
      <c r="AO72" s="15"/>
      <c r="AP72" s="48"/>
    </row>
    <row r="73" ht="32.05" customHeight="1">
      <c r="A73" s="41"/>
      <c r="B73" t="s" s="42">
        <f>CONCATENATE('Collections - Collections'!$A$3,"/",D73)</f>
        <v>744</v>
      </c>
      <c r="C73" t="s" s="44">
        <f t="shared" si="705"/>
        <v>725</v>
      </c>
      <c r="D73" t="s" s="44">
        <f>G73</f>
        <v>745</v>
      </c>
      <c r="E73" t="s" s="44">
        <f>CONCATENATE('Collections - Collections'!$C$3,"/",C73)</f>
        <v>737</v>
      </c>
      <c r="F73" t="s" s="106">
        <v>615</v>
      </c>
      <c r="G73" t="s" s="107">
        <f>CONCATENATE(C73,":",F73)</f>
        <v>745</v>
      </c>
      <c r="H73" t="s" s="44">
        <f>CONCATENATE("k",SUBSTITUTE(SUBSTITUTE(PROPER($D73),":",""),"-",""))</f>
        <v>746</v>
      </c>
      <c r="I73" s="43"/>
      <c r="J73" t="s" s="44">
        <f>$F73</f>
        <v>617</v>
      </c>
      <c r="K73" t="s" s="44">
        <f>$H73</f>
        <v>746</v>
      </c>
      <c r="L73" s="44"/>
      <c r="M73" s="43"/>
      <c r="N73" t="s" s="44">
        <v>123</v>
      </c>
      <c r="O73" t="s" s="44">
        <v>615</v>
      </c>
      <c r="P73" t="s" s="44">
        <v>729</v>
      </c>
      <c r="Q73" t="s" s="44">
        <v>446</v>
      </c>
      <c r="R73" s="43"/>
      <c r="S73" s="43"/>
      <c r="T73" s="43"/>
      <c r="U73" s="43"/>
      <c r="V73" s="43"/>
      <c r="W73" t="s" s="44">
        <f t="shared" si="581"/>
        <v>618</v>
      </c>
      <c r="X73" s="43"/>
      <c r="Y73" s="43"/>
      <c r="Z73" s="43"/>
      <c r="AA73" s="43"/>
      <c r="AB73" s="43"/>
      <c r="AC73" s="43"/>
      <c r="AD73" s="15"/>
      <c r="AE73" t="s" s="44">
        <f t="shared" si="41"/>
        <v>104</v>
      </c>
      <c r="AF73" s="46"/>
      <c r="AG73" t="s" s="47">
        <v>747</v>
      </c>
      <c r="AH73" t="s" s="47">
        <v>748</v>
      </c>
      <c r="AI73" t="s" s="47">
        <v>749</v>
      </c>
      <c r="AJ73" t="s" s="47">
        <v>750</v>
      </c>
      <c r="AK73" s="15"/>
      <c r="AL73" t="s" s="44">
        <f>$D$242</f>
        <v>751</v>
      </c>
      <c r="AM73" s="43"/>
      <c r="AN73" t="s" s="44">
        <f t="shared" si="416"/>
        <v>511</v>
      </c>
      <c r="AO73" s="15"/>
      <c r="AP73" s="48"/>
    </row>
    <row r="74" ht="32.05" customHeight="1">
      <c r="A74" s="41"/>
      <c r="B74" t="s" s="42">
        <f>CONCATENATE('Collections - Collections'!$A$3,"/",D74)</f>
        <v>752</v>
      </c>
      <c r="C74" t="s" s="44">
        <f t="shared" si="586"/>
        <v>614</v>
      </c>
      <c r="D74" t="s" s="44">
        <f>G74</f>
        <v>753</v>
      </c>
      <c r="E74" t="s" s="44">
        <f>CONCATENATE('Collections - Collections'!$C$3,"/",C74)</f>
        <v>705</v>
      </c>
      <c r="F74" t="s" s="106">
        <v>754</v>
      </c>
      <c r="G74" t="s" s="107">
        <f>CONCATENATE(C74,":",F74)</f>
        <v>753</v>
      </c>
      <c r="H74" t="s" s="44">
        <f>CONCATENATE("k",SUBSTITUTE(SUBSTITUTE(PROPER($D74),":",""),"-",""))</f>
        <v>755</v>
      </c>
      <c r="I74" s="43"/>
      <c r="J74" t="s" s="44">
        <f>$F74</f>
        <v>756</v>
      </c>
      <c r="K74" t="s" s="44">
        <f>$H74</f>
        <v>755</v>
      </c>
      <c r="L74" s="44"/>
      <c r="M74" s="43"/>
      <c r="N74" t="s" s="44">
        <v>123</v>
      </c>
      <c r="O74" t="s" s="44">
        <v>615</v>
      </c>
      <c r="P74" t="s" s="44">
        <v>754</v>
      </c>
      <c r="Q74" s="43"/>
      <c r="R74" s="43"/>
      <c r="S74" s="43"/>
      <c r="T74" s="43"/>
      <c r="U74" s="43"/>
      <c r="V74" s="43"/>
      <c r="W74" t="s" s="44">
        <f t="shared" si="581"/>
        <v>618</v>
      </c>
      <c r="X74" s="43"/>
      <c r="Y74" s="43"/>
      <c r="Z74" s="43"/>
      <c r="AA74" s="43"/>
      <c r="AB74" s="43"/>
      <c r="AC74" s="43"/>
      <c r="AD74" s="15"/>
      <c r="AE74" t="s" s="44">
        <f t="shared" si="41"/>
        <v>104</v>
      </c>
      <c r="AF74" s="46"/>
      <c r="AG74" t="s" s="47">
        <v>757</v>
      </c>
      <c r="AH74" t="s" s="47">
        <v>758</v>
      </c>
      <c r="AI74" t="s" s="47">
        <v>759</v>
      </c>
      <c r="AJ74" t="s" s="47">
        <v>760</v>
      </c>
      <c r="AK74" s="15"/>
      <c r="AL74" s="43"/>
      <c r="AM74" s="43"/>
      <c r="AN74" t="s" s="44">
        <f t="shared" si="416"/>
        <v>511</v>
      </c>
      <c r="AO74" s="15"/>
      <c r="AP74" s="48"/>
    </row>
    <row r="75" ht="20.1" customHeight="1">
      <c r="A75" s="41"/>
      <c r="B75" t="s" s="42">
        <f>CONCATENATE('Collections - Collections'!$A$3,"/",D75)</f>
        <v>761</v>
      </c>
      <c r="C75" t="s" s="44">
        <f t="shared" si="586"/>
        <v>614</v>
      </c>
      <c r="D75" t="s" s="44">
        <f>G75</f>
        <v>762</v>
      </c>
      <c r="E75" t="s" s="44">
        <f>CONCATENATE('Collections - Collections'!$C$3,"/",C75)</f>
        <v>705</v>
      </c>
      <c r="F75" t="s" s="106">
        <v>164</v>
      </c>
      <c r="G75" t="s" s="107">
        <f>CONCATENATE(C75,":",F75)</f>
        <v>762</v>
      </c>
      <c r="H75" t="s" s="44">
        <f>CONCATENATE("k",SUBSTITUTE(SUBSTITUTE(PROPER($D75),":",""),"-",""))</f>
        <v>763</v>
      </c>
      <c r="I75" s="43"/>
      <c r="J75" t="s" s="44">
        <f>$F75</f>
        <v>166</v>
      </c>
      <c r="K75" t="s" s="44">
        <f>$H75</f>
        <v>763</v>
      </c>
      <c r="L75" s="44"/>
      <c r="M75" s="43"/>
      <c r="N75" t="s" s="44">
        <v>123</v>
      </c>
      <c r="O75" t="s" s="44">
        <v>615</v>
      </c>
      <c r="P75" t="s" s="44">
        <v>167</v>
      </c>
      <c r="Q75" s="43"/>
      <c r="R75" s="43"/>
      <c r="S75" s="43"/>
      <c r="T75" s="43"/>
      <c r="U75" s="43"/>
      <c r="V75" s="43"/>
      <c r="W75" t="s" s="44">
        <f t="shared" si="581"/>
        <v>618</v>
      </c>
      <c r="X75" s="43"/>
      <c r="Y75" s="43"/>
      <c r="Z75" s="43"/>
      <c r="AA75" s="43"/>
      <c r="AB75" s="43"/>
      <c r="AC75" s="43"/>
      <c r="AD75" s="15"/>
      <c r="AE75" t="s" s="44">
        <f t="shared" si="41"/>
        <v>104</v>
      </c>
      <c r="AF75" s="46"/>
      <c r="AG75" t="s" s="47">
        <v>764</v>
      </c>
      <c r="AH75" t="s" s="47">
        <v>765</v>
      </c>
      <c r="AI75" t="s" s="47">
        <v>766</v>
      </c>
      <c r="AJ75" t="s" s="47">
        <v>767</v>
      </c>
      <c r="AK75" s="15"/>
      <c r="AL75" t="s" s="44">
        <f>$D$243</f>
        <v>768</v>
      </c>
      <c r="AM75" s="43"/>
      <c r="AN75" t="s" s="44">
        <f t="shared" si="416"/>
        <v>511</v>
      </c>
      <c r="AO75" s="15"/>
      <c r="AP75" s="48"/>
    </row>
    <row r="76" ht="32.25" customHeight="1">
      <c r="A76" s="135"/>
      <c r="B76" t="s" s="136">
        <f>CONCATENATE('Collections - Collections'!$A$3,"/",D76)</f>
        <v>769</v>
      </c>
      <c r="C76" t="s" s="137">
        <f t="shared" si="586"/>
        <v>614</v>
      </c>
      <c r="D76" t="s" s="137">
        <f>G76</f>
        <v>770</v>
      </c>
      <c r="E76" t="s" s="137">
        <f>CONCATENATE('Collections - Collections'!$C$3,"/",C76)</f>
        <v>705</v>
      </c>
      <c r="F76" t="s" s="138">
        <v>771</v>
      </c>
      <c r="G76" t="s" s="139">
        <f>CONCATENATE(C76,":",F76)</f>
        <v>770</v>
      </c>
      <c r="H76" t="s" s="137">
        <f>CONCATENATE("k",SUBSTITUTE(SUBSTITUTE(PROPER($D76),":",""),"-",""))</f>
        <v>772</v>
      </c>
      <c r="I76" s="140"/>
      <c r="J76" t="s" s="137">
        <f>$F76</f>
        <v>773</v>
      </c>
      <c r="K76" t="s" s="137">
        <f>$H76</f>
        <v>772</v>
      </c>
      <c r="L76" s="137"/>
      <c r="M76" s="140"/>
      <c r="N76" t="s" s="137">
        <v>123</v>
      </c>
      <c r="O76" t="s" s="137">
        <v>615</v>
      </c>
      <c r="P76" t="s" s="137">
        <v>774</v>
      </c>
      <c r="Q76" s="140"/>
      <c r="R76" s="140"/>
      <c r="S76" s="140"/>
      <c r="T76" s="140"/>
      <c r="U76" s="140"/>
      <c r="V76" s="140"/>
      <c r="W76" t="s" s="137">
        <f t="shared" si="581"/>
        <v>618</v>
      </c>
      <c r="X76" s="140"/>
      <c r="Y76" s="140"/>
      <c r="Z76" s="140"/>
      <c r="AA76" s="140"/>
      <c r="AB76" s="140"/>
      <c r="AC76" s="140"/>
      <c r="AD76" s="141"/>
      <c r="AE76" t="s" s="137">
        <f t="shared" si="41"/>
        <v>104</v>
      </c>
      <c r="AF76" s="142"/>
      <c r="AG76" t="s" s="143">
        <v>775</v>
      </c>
      <c r="AH76" t="s" s="143">
        <v>776</v>
      </c>
      <c r="AI76" t="s" s="143">
        <v>777</v>
      </c>
      <c r="AJ76" t="s" s="143">
        <v>778</v>
      </c>
      <c r="AK76" s="141"/>
      <c r="AL76" t="s" s="137">
        <f>$D$244</f>
        <v>779</v>
      </c>
      <c r="AM76" s="140"/>
      <c r="AN76" t="s" s="137">
        <f t="shared" si="416"/>
        <v>511</v>
      </c>
      <c r="AO76" s="141"/>
      <c r="AP76" s="144"/>
    </row>
    <row r="77" ht="32.25" customHeight="1">
      <c r="A77" s="111"/>
      <c r="B77" t="s" s="112">
        <f>CONCATENATE('Collections - Collections'!$A$3,"/",D77)</f>
        <v>780</v>
      </c>
      <c r="C77" t="s" s="99">
        <f t="shared" si="406"/>
        <v>122</v>
      </c>
      <c r="D77" t="s" s="99">
        <f>G77</f>
        <v>781</v>
      </c>
      <c r="E77" t="s" s="99">
        <f>CONCATENATE('Collections - Collections'!$C$3,"/",C77)</f>
        <v>782</v>
      </c>
      <c r="F77" t="s" s="113">
        <v>783</v>
      </c>
      <c r="G77" t="s" s="114">
        <f>CONCATENATE(C77,":",F77)</f>
        <v>781</v>
      </c>
      <c r="H77" t="s" s="99">
        <f>CONCATENATE("k",SUBSTITUTE(SUBSTITUTE(PROPER($D77),":",""),"-",""))</f>
        <v>784</v>
      </c>
      <c r="I77" s="100"/>
      <c r="J77" t="s" s="99">
        <f>$F77</f>
        <v>785</v>
      </c>
      <c r="K77" t="s" s="99">
        <f>$H77</f>
        <v>784</v>
      </c>
      <c r="L77" s="99"/>
      <c r="M77" s="100"/>
      <c r="N77" t="s" s="99">
        <v>123</v>
      </c>
      <c r="O77" t="s" s="99">
        <v>783</v>
      </c>
      <c r="P77" s="100"/>
      <c r="Q77" s="100"/>
      <c r="R77" s="100"/>
      <c r="S77" s="100"/>
      <c r="T77" s="100"/>
      <c r="U77" s="100"/>
      <c r="V77" s="100"/>
      <c r="W77" t="s" s="99">
        <f t="shared" si="771" ref="W77:W248">$D$113</f>
        <v>786</v>
      </c>
      <c r="X77" s="100"/>
      <c r="Y77" s="100"/>
      <c r="Z77" s="100"/>
      <c r="AA77" s="100"/>
      <c r="AB77" s="100"/>
      <c r="AC77" s="100"/>
      <c r="AD77" s="115"/>
      <c r="AE77" t="s" s="99">
        <f t="shared" si="41"/>
        <v>104</v>
      </c>
      <c r="AF77" s="116"/>
      <c r="AG77" t="s" s="117">
        <v>787</v>
      </c>
      <c r="AH77" t="s" s="117">
        <v>788</v>
      </c>
      <c r="AI77" t="s" s="117">
        <v>789</v>
      </c>
      <c r="AJ77" t="s" s="117">
        <v>790</v>
      </c>
      <c r="AK77" s="115"/>
      <c r="AL77" t="s" s="99">
        <f t="shared" si="773" ref="AL77:AL83">$D$246</f>
        <v>791</v>
      </c>
      <c r="AM77" s="100"/>
      <c r="AN77" t="s" s="99">
        <f t="shared" si="416"/>
        <v>511</v>
      </c>
      <c r="AO77" s="115"/>
      <c r="AP77" s="118"/>
    </row>
    <row r="78" ht="44.05" customHeight="1">
      <c r="A78" s="41"/>
      <c r="B78" t="s" s="42">
        <f>CONCATENATE('Collections - Collections'!$A$3,"/",D78)</f>
        <v>792</v>
      </c>
      <c r="C78" t="s" s="44">
        <f t="shared" si="776" ref="C78:C79">$D$77</f>
        <v>781</v>
      </c>
      <c r="D78" t="s" s="44">
        <f>G78</f>
        <v>793</v>
      </c>
      <c r="E78" t="s" s="44">
        <f>CONCATENATE('Collections - Collections'!$C$3,"/",C78)</f>
        <v>794</v>
      </c>
      <c r="F78" t="s" s="106">
        <v>795</v>
      </c>
      <c r="G78" t="s" s="107">
        <f>CONCATENATE(C78,":",F78)</f>
        <v>793</v>
      </c>
      <c r="H78" t="s" s="44">
        <f>CONCATENATE("k",SUBSTITUTE(SUBSTITUTE(PROPER($D78),":",""),"-",""))</f>
        <v>796</v>
      </c>
      <c r="I78" s="43"/>
      <c r="J78" t="s" s="44">
        <f>$F78</f>
        <v>797</v>
      </c>
      <c r="K78" t="s" s="44">
        <f>$H78</f>
        <v>796</v>
      </c>
      <c r="L78" s="44"/>
      <c r="M78" s="43"/>
      <c r="N78" t="s" s="44">
        <v>123</v>
      </c>
      <c r="O78" t="s" s="44">
        <v>783</v>
      </c>
      <c r="P78" t="s" s="44">
        <v>795</v>
      </c>
      <c r="Q78" s="43"/>
      <c r="R78" s="43"/>
      <c r="S78" s="43"/>
      <c r="T78" s="43"/>
      <c r="U78" s="43"/>
      <c r="V78" s="43"/>
      <c r="W78" t="s" s="44">
        <f t="shared" si="771"/>
        <v>786</v>
      </c>
      <c r="X78" s="43"/>
      <c r="Y78" s="43"/>
      <c r="Z78" s="43"/>
      <c r="AA78" s="43"/>
      <c r="AB78" s="43"/>
      <c r="AC78" s="43"/>
      <c r="AD78" s="15"/>
      <c r="AE78" t="s" s="44">
        <f t="shared" si="41"/>
        <v>104</v>
      </c>
      <c r="AF78" s="46"/>
      <c r="AG78" t="s" s="47">
        <v>798</v>
      </c>
      <c r="AH78" t="s" s="47">
        <v>799</v>
      </c>
      <c r="AI78" t="s" s="47">
        <v>800</v>
      </c>
      <c r="AJ78" s="15"/>
      <c r="AK78" s="15"/>
      <c r="AL78" t="s" s="44">
        <f t="shared" si="785" ref="AL78:AL84">$D$247</f>
        <v>801</v>
      </c>
      <c r="AM78" s="43"/>
      <c r="AN78" t="s" s="44">
        <f t="shared" si="416"/>
        <v>511</v>
      </c>
      <c r="AO78" s="15"/>
      <c r="AP78" s="48"/>
    </row>
    <row r="79" ht="44.25" customHeight="1">
      <c r="A79" s="145"/>
      <c r="B79" t="s" s="146">
        <f>CONCATENATE('Collections - Collections'!$A$3,"/",D79)</f>
        <v>802</v>
      </c>
      <c r="C79" t="s" s="147">
        <f t="shared" si="776"/>
        <v>781</v>
      </c>
      <c r="D79" t="s" s="147">
        <f>G79</f>
        <v>803</v>
      </c>
      <c r="E79" t="s" s="147">
        <f>CONCATENATE('Collections - Collections'!$C$3,"/",C79)</f>
        <v>794</v>
      </c>
      <c r="F79" t="s" s="148">
        <v>804</v>
      </c>
      <c r="G79" t="s" s="149">
        <f>CONCATENATE(C79,":",F79)</f>
        <v>803</v>
      </c>
      <c r="H79" t="s" s="147">
        <f>CONCATENATE("k",SUBSTITUTE(SUBSTITUTE(PROPER($D79),":",""),"-",""))</f>
        <v>805</v>
      </c>
      <c r="I79" s="150"/>
      <c r="J79" t="s" s="147">
        <f>$F79</f>
        <v>806</v>
      </c>
      <c r="K79" t="s" s="147">
        <f>$H79</f>
        <v>805</v>
      </c>
      <c r="L79" s="147"/>
      <c r="M79" s="150"/>
      <c r="N79" t="s" s="147">
        <v>123</v>
      </c>
      <c r="O79" t="s" s="147">
        <v>783</v>
      </c>
      <c r="P79" t="s" s="147">
        <v>804</v>
      </c>
      <c r="Q79" s="150"/>
      <c r="R79" s="150"/>
      <c r="S79" s="150"/>
      <c r="T79" s="150"/>
      <c r="U79" s="150"/>
      <c r="V79" s="150"/>
      <c r="W79" t="s" s="147">
        <f t="shared" si="771"/>
        <v>786</v>
      </c>
      <c r="X79" s="150"/>
      <c r="Y79" s="150"/>
      <c r="Z79" s="150"/>
      <c r="AA79" s="150"/>
      <c r="AB79" s="150"/>
      <c r="AC79" s="150"/>
      <c r="AD79" s="151"/>
      <c r="AE79" t="s" s="147">
        <f t="shared" si="41"/>
        <v>104</v>
      </c>
      <c r="AF79" s="152"/>
      <c r="AG79" t="s" s="153">
        <v>807</v>
      </c>
      <c r="AH79" t="s" s="153">
        <v>808</v>
      </c>
      <c r="AI79" t="s" s="153">
        <v>809</v>
      </c>
      <c r="AJ79" s="141"/>
      <c r="AK79" s="151"/>
      <c r="AL79" t="s" s="147">
        <f t="shared" si="797" ref="AL79:AL85">$D$248</f>
        <v>810</v>
      </c>
      <c r="AM79" s="150"/>
      <c r="AN79" t="s" s="147">
        <f t="shared" si="416"/>
        <v>511</v>
      </c>
      <c r="AO79" s="151"/>
      <c r="AP79" s="154"/>
    </row>
    <row r="80" ht="32.25" customHeight="1">
      <c r="A80" s="155"/>
      <c r="B80" t="s" s="156">
        <f>CONCATENATE('Collections - Collections'!$A$3,"/",D80)</f>
        <v>811</v>
      </c>
      <c r="C80" t="s" s="157">
        <f t="shared" si="406"/>
        <v>122</v>
      </c>
      <c r="D80" t="s" s="157">
        <f>G80</f>
        <v>812</v>
      </c>
      <c r="E80" t="s" s="157">
        <f>CONCATENATE('Collections - Collections'!$C$3,"/",C80)</f>
        <v>782</v>
      </c>
      <c r="F80" t="s" s="158">
        <v>318</v>
      </c>
      <c r="G80" t="s" s="159">
        <f>CONCATENATE(C80,":",F80)</f>
        <v>812</v>
      </c>
      <c r="H80" t="s" s="157">
        <f>CONCATENATE("k",SUBSTITUTE(SUBSTITUTE(PROPER($D80),":",""),"-",""))</f>
        <v>813</v>
      </c>
      <c r="I80" s="160"/>
      <c r="J80" t="s" s="157">
        <f>$F80</f>
        <v>320</v>
      </c>
      <c r="K80" t="s" s="157">
        <f>$H80</f>
        <v>813</v>
      </c>
      <c r="L80" s="157"/>
      <c r="M80" s="160"/>
      <c r="N80" t="s" s="157">
        <v>123</v>
      </c>
      <c r="O80" t="s" s="157">
        <v>318</v>
      </c>
      <c r="P80" s="160"/>
      <c r="Q80" s="160"/>
      <c r="R80" s="160"/>
      <c r="S80" s="160"/>
      <c r="T80" s="160"/>
      <c r="U80" s="160"/>
      <c r="V80" s="160"/>
      <c r="W80" t="s" s="157">
        <f t="shared" si="807" ref="W80:W82">$D$114</f>
        <v>814</v>
      </c>
      <c r="X80" s="160"/>
      <c r="Y80" s="160"/>
      <c r="Z80" s="160"/>
      <c r="AA80" s="160"/>
      <c r="AB80" s="160"/>
      <c r="AC80" s="160"/>
      <c r="AD80" s="161"/>
      <c r="AE80" t="s" s="157">
        <f t="shared" si="41"/>
        <v>104</v>
      </c>
      <c r="AF80" s="162"/>
      <c r="AG80" t="s" s="163">
        <v>815</v>
      </c>
      <c r="AH80" t="s" s="163">
        <v>816</v>
      </c>
      <c r="AI80" t="s" s="163">
        <v>817</v>
      </c>
      <c r="AJ80" t="s" s="117">
        <v>818</v>
      </c>
      <c r="AK80" s="161"/>
      <c r="AL80" t="s" s="157">
        <f t="shared" si="773"/>
        <v>791</v>
      </c>
      <c r="AM80" s="160"/>
      <c r="AN80" t="s" s="157">
        <f t="shared" si="416"/>
        <v>511</v>
      </c>
      <c r="AO80" s="161"/>
      <c r="AP80" s="164"/>
    </row>
    <row r="81" ht="32.05" customHeight="1">
      <c r="A81" s="41"/>
      <c r="B81" t="s" s="42">
        <f>CONCATENATE('Collections - Collections'!$A$3,"/",D81)</f>
        <v>819</v>
      </c>
      <c r="C81" t="s" s="44">
        <f t="shared" si="812" ref="C81:C82">$D$80</f>
        <v>812</v>
      </c>
      <c r="D81" t="s" s="44">
        <f>G81</f>
        <v>820</v>
      </c>
      <c r="E81" t="s" s="44">
        <f>CONCATENATE('Collections - Collections'!$C$3,"/",C81)</f>
        <v>821</v>
      </c>
      <c r="F81" t="s" s="106">
        <v>795</v>
      </c>
      <c r="G81" t="s" s="107">
        <f>CONCATENATE(C81,":",F81)</f>
        <v>820</v>
      </c>
      <c r="H81" t="s" s="44">
        <f>CONCATENATE("k",SUBSTITUTE(SUBSTITUTE(PROPER($D81),":",""),"-",""))</f>
        <v>822</v>
      </c>
      <c r="I81" s="43"/>
      <c r="J81" t="s" s="44">
        <f>$F81</f>
        <v>797</v>
      </c>
      <c r="K81" t="s" s="44">
        <f>$H81</f>
        <v>822</v>
      </c>
      <c r="L81" s="44"/>
      <c r="M81" s="43"/>
      <c r="N81" t="s" s="44">
        <v>123</v>
      </c>
      <c r="O81" t="s" s="44">
        <v>318</v>
      </c>
      <c r="P81" t="s" s="44">
        <v>795</v>
      </c>
      <c r="Q81" s="43"/>
      <c r="R81" s="43"/>
      <c r="S81" s="43"/>
      <c r="T81" s="43"/>
      <c r="U81" s="43"/>
      <c r="V81" s="43"/>
      <c r="W81" t="s" s="44">
        <f t="shared" si="807"/>
        <v>814</v>
      </c>
      <c r="X81" s="43"/>
      <c r="Y81" s="43"/>
      <c r="Z81" s="43"/>
      <c r="AA81" s="43"/>
      <c r="AB81" s="43"/>
      <c r="AC81" s="43"/>
      <c r="AD81" s="15"/>
      <c r="AE81" t="s" s="44">
        <f t="shared" si="41"/>
        <v>104</v>
      </c>
      <c r="AF81" s="46"/>
      <c r="AG81" t="s" s="47">
        <v>823</v>
      </c>
      <c r="AH81" t="s" s="47">
        <v>824</v>
      </c>
      <c r="AI81" t="s" s="47">
        <v>825</v>
      </c>
      <c r="AJ81" s="15"/>
      <c r="AK81" s="15"/>
      <c r="AL81" t="s" s="44">
        <f t="shared" si="785"/>
        <v>801</v>
      </c>
      <c r="AM81" s="43"/>
      <c r="AN81" t="s" s="44">
        <f t="shared" si="416"/>
        <v>511</v>
      </c>
      <c r="AO81" s="15"/>
      <c r="AP81" s="48"/>
    </row>
    <row r="82" ht="44.25" customHeight="1">
      <c r="A82" s="145"/>
      <c r="B82" t="s" s="146">
        <f>CONCATENATE('Collections - Collections'!$A$3,"/",D82)</f>
        <v>826</v>
      </c>
      <c r="C82" t="s" s="137">
        <f t="shared" si="812"/>
        <v>812</v>
      </c>
      <c r="D82" t="s" s="147">
        <f>G82</f>
        <v>827</v>
      </c>
      <c r="E82" t="s" s="147">
        <f>CONCATENATE('Collections - Collections'!$C$3,"/",C82)</f>
        <v>821</v>
      </c>
      <c r="F82" t="s" s="148">
        <v>804</v>
      </c>
      <c r="G82" t="s" s="149">
        <f>CONCATENATE(C82,":",F82)</f>
        <v>827</v>
      </c>
      <c r="H82" t="s" s="147">
        <f>CONCATENATE("k",SUBSTITUTE(SUBSTITUTE(PROPER($D82),":",""),"-",""))</f>
        <v>828</v>
      </c>
      <c r="I82" s="150"/>
      <c r="J82" t="s" s="147">
        <f>$F82</f>
        <v>806</v>
      </c>
      <c r="K82" t="s" s="147">
        <f>$H82</f>
        <v>828</v>
      </c>
      <c r="L82" s="147"/>
      <c r="M82" s="150"/>
      <c r="N82" t="s" s="147">
        <v>123</v>
      </c>
      <c r="O82" t="s" s="147">
        <v>318</v>
      </c>
      <c r="P82" t="s" s="147">
        <v>804</v>
      </c>
      <c r="Q82" s="150"/>
      <c r="R82" s="150"/>
      <c r="S82" s="150"/>
      <c r="T82" s="150"/>
      <c r="U82" s="150"/>
      <c r="V82" s="150"/>
      <c r="W82" t="s" s="147">
        <f t="shared" si="807"/>
        <v>814</v>
      </c>
      <c r="X82" s="150"/>
      <c r="Y82" s="150"/>
      <c r="Z82" s="150"/>
      <c r="AA82" s="150"/>
      <c r="AB82" s="150"/>
      <c r="AC82" s="150"/>
      <c r="AD82" s="151"/>
      <c r="AE82" t="s" s="147">
        <f t="shared" si="41"/>
        <v>104</v>
      </c>
      <c r="AF82" s="152"/>
      <c r="AG82" t="s" s="153">
        <v>829</v>
      </c>
      <c r="AH82" t="s" s="153">
        <v>830</v>
      </c>
      <c r="AI82" t="s" s="153">
        <v>831</v>
      </c>
      <c r="AJ82" s="141"/>
      <c r="AK82" s="151"/>
      <c r="AL82" t="s" s="147">
        <f t="shared" si="797"/>
        <v>810</v>
      </c>
      <c r="AM82" s="150"/>
      <c r="AN82" t="s" s="147">
        <f t="shared" si="416"/>
        <v>511</v>
      </c>
      <c r="AO82" s="151"/>
      <c r="AP82" s="154"/>
    </row>
    <row r="83" ht="32.25" customHeight="1">
      <c r="A83" s="155"/>
      <c r="B83" t="s" s="156">
        <f>CONCATENATE('Collections - Collections'!$A$3,"/",D83)</f>
        <v>832</v>
      </c>
      <c r="C83" t="s" s="99">
        <f t="shared" si="406"/>
        <v>122</v>
      </c>
      <c r="D83" t="s" s="157">
        <f>G83</f>
        <v>833</v>
      </c>
      <c r="E83" t="s" s="157">
        <f>CONCATENATE('Collections - Collections'!$C$3,"/",C83)</f>
        <v>782</v>
      </c>
      <c r="F83" t="s" s="158">
        <v>834</v>
      </c>
      <c r="G83" t="s" s="159">
        <f>CONCATENATE(C83,":",F83)</f>
        <v>833</v>
      </c>
      <c r="H83" t="s" s="157">
        <f>CONCATENATE("k",SUBSTITUTE(SUBSTITUTE(PROPER($D83),":",""),"-",""))</f>
        <v>835</v>
      </c>
      <c r="I83" s="160"/>
      <c r="J83" t="s" s="157">
        <f>$F83</f>
        <v>836</v>
      </c>
      <c r="K83" t="s" s="157">
        <f>$H83</f>
        <v>835</v>
      </c>
      <c r="L83" s="157"/>
      <c r="M83" s="160"/>
      <c r="N83" t="s" s="157">
        <v>123</v>
      </c>
      <c r="O83" t="s" s="157">
        <v>834</v>
      </c>
      <c r="P83" s="160"/>
      <c r="Q83" s="160"/>
      <c r="R83" s="160"/>
      <c r="S83" s="160"/>
      <c r="T83" s="160"/>
      <c r="U83" s="160"/>
      <c r="V83" s="160"/>
      <c r="W83" t="s" s="157">
        <f t="shared" si="843" ref="W83:W85">$D$115</f>
        <v>837</v>
      </c>
      <c r="X83" s="160"/>
      <c r="Y83" s="160"/>
      <c r="Z83" s="160"/>
      <c r="AA83" s="160"/>
      <c r="AB83" s="160"/>
      <c r="AC83" s="160"/>
      <c r="AD83" s="161"/>
      <c r="AE83" t="s" s="157">
        <f t="shared" si="41"/>
        <v>104</v>
      </c>
      <c r="AF83" s="162"/>
      <c r="AG83" t="s" s="163">
        <v>838</v>
      </c>
      <c r="AH83" t="s" s="163">
        <v>839</v>
      </c>
      <c r="AI83" t="s" s="163">
        <v>840</v>
      </c>
      <c r="AJ83" t="s" s="117">
        <v>841</v>
      </c>
      <c r="AK83" s="161"/>
      <c r="AL83" t="s" s="157">
        <f t="shared" si="773"/>
        <v>791</v>
      </c>
      <c r="AM83" s="160"/>
      <c r="AN83" t="s" s="157">
        <f t="shared" si="416"/>
        <v>511</v>
      </c>
      <c r="AO83" s="161"/>
      <c r="AP83" s="164"/>
    </row>
    <row r="84" ht="32.05" customHeight="1">
      <c r="A84" s="41"/>
      <c r="B84" t="s" s="42">
        <f>CONCATENATE('Collections - Collections'!$A$3,"/",D84)</f>
        <v>842</v>
      </c>
      <c r="C84" t="s" s="44">
        <f t="shared" si="848" ref="C84:C85">$D$83</f>
        <v>833</v>
      </c>
      <c r="D84" t="s" s="44">
        <f>G84</f>
        <v>843</v>
      </c>
      <c r="E84" t="s" s="44">
        <f>CONCATENATE('Collections - Collections'!$C$3,"/",C84)</f>
        <v>844</v>
      </c>
      <c r="F84" t="s" s="106">
        <v>795</v>
      </c>
      <c r="G84" t="s" s="107">
        <f>CONCATENATE(C84,":",F84)</f>
        <v>843</v>
      </c>
      <c r="H84" t="s" s="44">
        <f>CONCATENATE("k",SUBSTITUTE(SUBSTITUTE(PROPER($D84),":",""),"-",""))</f>
        <v>845</v>
      </c>
      <c r="I84" s="43"/>
      <c r="J84" t="s" s="44">
        <f>$F84</f>
        <v>797</v>
      </c>
      <c r="K84" t="s" s="44">
        <f>$H84</f>
        <v>845</v>
      </c>
      <c r="L84" s="44"/>
      <c r="M84" s="43"/>
      <c r="N84" t="s" s="44">
        <v>123</v>
      </c>
      <c r="O84" t="s" s="44">
        <v>834</v>
      </c>
      <c r="P84" t="s" s="44">
        <v>795</v>
      </c>
      <c r="Q84" s="43"/>
      <c r="R84" s="43"/>
      <c r="S84" s="43"/>
      <c r="T84" s="43"/>
      <c r="U84" s="43"/>
      <c r="V84" s="43"/>
      <c r="W84" t="s" s="44">
        <f t="shared" si="843"/>
        <v>837</v>
      </c>
      <c r="X84" s="43"/>
      <c r="Y84" s="43"/>
      <c r="Z84" s="43"/>
      <c r="AA84" s="43"/>
      <c r="AB84" s="43"/>
      <c r="AC84" s="43"/>
      <c r="AD84" s="15"/>
      <c r="AE84" t="s" s="44">
        <f t="shared" si="41"/>
        <v>104</v>
      </c>
      <c r="AF84" s="46"/>
      <c r="AG84" t="s" s="47">
        <v>846</v>
      </c>
      <c r="AH84" t="s" s="47">
        <v>847</v>
      </c>
      <c r="AI84" t="s" s="47">
        <v>848</v>
      </c>
      <c r="AJ84" s="15"/>
      <c r="AK84" s="15"/>
      <c r="AL84" t="s" s="44">
        <f t="shared" si="785"/>
        <v>801</v>
      </c>
      <c r="AM84" s="43"/>
      <c r="AN84" t="s" s="44">
        <f t="shared" si="416"/>
        <v>511</v>
      </c>
      <c r="AO84" s="15"/>
      <c r="AP84" s="48"/>
    </row>
    <row r="85" ht="44.1" customHeight="1">
      <c r="A85" s="145"/>
      <c r="B85" t="s" s="146">
        <f>CONCATENATE('Collections - Collections'!$A$3,"/",D85)</f>
        <v>849</v>
      </c>
      <c r="C85" t="s" s="147">
        <f t="shared" si="848"/>
        <v>833</v>
      </c>
      <c r="D85" t="s" s="147">
        <f>G85</f>
        <v>850</v>
      </c>
      <c r="E85" t="s" s="147">
        <f>CONCATENATE('Collections - Collections'!$C$3,"/",C85)</f>
        <v>844</v>
      </c>
      <c r="F85" t="s" s="148">
        <v>804</v>
      </c>
      <c r="G85" t="s" s="149">
        <f>CONCATENATE(C85,":",F85)</f>
        <v>850</v>
      </c>
      <c r="H85" t="s" s="147">
        <f>CONCATENATE("k",SUBSTITUTE(SUBSTITUTE(PROPER($D85),":",""),"-",""))</f>
        <v>851</v>
      </c>
      <c r="I85" s="150"/>
      <c r="J85" t="s" s="147">
        <f>$F85</f>
        <v>806</v>
      </c>
      <c r="K85" t="s" s="147">
        <f>$H85</f>
        <v>851</v>
      </c>
      <c r="L85" s="147"/>
      <c r="M85" s="150"/>
      <c r="N85" t="s" s="147">
        <v>123</v>
      </c>
      <c r="O85" t="s" s="147">
        <v>834</v>
      </c>
      <c r="P85" t="s" s="147">
        <v>804</v>
      </c>
      <c r="Q85" s="150"/>
      <c r="R85" s="150"/>
      <c r="S85" s="150"/>
      <c r="T85" s="150"/>
      <c r="U85" s="150"/>
      <c r="V85" s="150"/>
      <c r="W85" t="s" s="147">
        <f t="shared" si="843"/>
        <v>837</v>
      </c>
      <c r="X85" s="150"/>
      <c r="Y85" s="150"/>
      <c r="Z85" s="150"/>
      <c r="AA85" s="150"/>
      <c r="AB85" s="150"/>
      <c r="AC85" s="150"/>
      <c r="AD85" s="151"/>
      <c r="AE85" t="s" s="147">
        <f t="shared" si="41"/>
        <v>104</v>
      </c>
      <c r="AF85" s="152"/>
      <c r="AG85" t="s" s="153">
        <v>852</v>
      </c>
      <c r="AH85" t="s" s="153">
        <v>853</v>
      </c>
      <c r="AI85" t="s" s="153">
        <v>854</v>
      </c>
      <c r="AJ85" s="151"/>
      <c r="AK85" s="151"/>
      <c r="AL85" t="s" s="147">
        <f t="shared" si="797"/>
        <v>810</v>
      </c>
      <c r="AM85" s="150"/>
      <c r="AN85" t="s" s="147">
        <f t="shared" si="416"/>
        <v>511</v>
      </c>
      <c r="AO85" s="151"/>
      <c r="AP85" s="154"/>
    </row>
    <row r="86" ht="32.1" customHeight="1">
      <c r="A86" s="155"/>
      <c r="B86" t="s" s="156">
        <f>CONCATENATE('Collections - Collections'!$A$3,"/",D86)</f>
        <v>855</v>
      </c>
      <c r="C86" t="s" s="157">
        <f t="shared" si="406"/>
        <v>122</v>
      </c>
      <c r="D86" t="s" s="157">
        <f>G86</f>
        <v>856</v>
      </c>
      <c r="E86" t="s" s="157">
        <f>CONCATENATE('Collections - Collections'!$C$3,"/",C86)</f>
        <v>782</v>
      </c>
      <c r="F86" t="s" s="158">
        <v>470</v>
      </c>
      <c r="G86" t="s" s="159">
        <f>CONCATENATE(C86,":",F86)</f>
        <v>856</v>
      </c>
      <c r="H86" t="s" s="157">
        <f>CONCATENATE("k",SUBSTITUTE(SUBSTITUTE(PROPER($D86),":",""),"-",""))</f>
        <v>857</v>
      </c>
      <c r="I86" s="160"/>
      <c r="J86" t="s" s="157">
        <f>$F86</f>
        <v>472</v>
      </c>
      <c r="K86" t="s" s="157">
        <f>$H86</f>
        <v>857</v>
      </c>
      <c r="L86" s="157"/>
      <c r="M86" s="160"/>
      <c r="N86" t="s" s="157">
        <v>123</v>
      </c>
      <c r="O86" t="s" s="157">
        <v>470</v>
      </c>
      <c r="P86" s="160"/>
      <c r="Q86" s="160"/>
      <c r="R86" s="160"/>
      <c r="S86" s="160"/>
      <c r="T86" s="160"/>
      <c r="U86" s="160"/>
      <c r="V86" s="160"/>
      <c r="W86" t="s" s="157">
        <f t="shared" si="879" ref="W86:W251">$D$104</f>
        <v>858</v>
      </c>
      <c r="X86" s="160"/>
      <c r="Y86" s="160"/>
      <c r="Z86" s="160"/>
      <c r="AA86" s="160"/>
      <c r="AB86" s="160"/>
      <c r="AC86" s="160"/>
      <c r="AD86" s="161"/>
      <c r="AE86" t="s" s="157">
        <f t="shared" si="41"/>
        <v>104</v>
      </c>
      <c r="AF86" s="162"/>
      <c r="AG86" t="s" s="163">
        <v>859</v>
      </c>
      <c r="AH86" t="s" s="163">
        <v>860</v>
      </c>
      <c r="AI86" t="s" s="163">
        <v>861</v>
      </c>
      <c r="AJ86" s="161"/>
      <c r="AK86" s="161"/>
      <c r="AL86" t="s" s="157">
        <f t="shared" si="881" ref="AL86:AL88">$D$251</f>
        <v>862</v>
      </c>
      <c r="AM86" s="160"/>
      <c r="AN86" t="s" s="157">
        <f t="shared" si="416"/>
        <v>511</v>
      </c>
      <c r="AO86" s="161"/>
      <c r="AP86" s="164"/>
    </row>
    <row r="87" ht="32.05" customHeight="1">
      <c r="A87" s="41"/>
      <c r="B87" t="s" s="42">
        <f>CONCATENATE('Collections - Collections'!$A$3,"/",D87)</f>
        <v>863</v>
      </c>
      <c r="C87" t="s" s="44">
        <f t="shared" si="406"/>
        <v>122</v>
      </c>
      <c r="D87" t="s" s="44">
        <f>G87</f>
        <v>864</v>
      </c>
      <c r="E87" t="s" s="44">
        <f>CONCATENATE('Collections - Collections'!$C$3,"/",C87)</f>
        <v>782</v>
      </c>
      <c r="F87" t="s" s="106">
        <v>865</v>
      </c>
      <c r="G87" t="s" s="107">
        <f>CONCATENATE(C87,":",F87)</f>
        <v>864</v>
      </c>
      <c r="H87" t="s" s="44">
        <f>CONCATENATE("k",SUBSTITUTE(SUBSTITUTE(PROPER($D87),":",""),"-",""))</f>
        <v>866</v>
      </c>
      <c r="I87" s="43"/>
      <c r="J87" t="s" s="44">
        <f>$F87</f>
        <v>867</v>
      </c>
      <c r="K87" t="s" s="44">
        <f>$H87</f>
        <v>866</v>
      </c>
      <c r="L87" s="44"/>
      <c r="M87" s="43"/>
      <c r="N87" t="s" s="44">
        <v>123</v>
      </c>
      <c r="O87" t="s" s="44">
        <v>470</v>
      </c>
      <c r="P87" t="s" s="44">
        <v>865</v>
      </c>
      <c r="Q87" s="43"/>
      <c r="R87" s="43"/>
      <c r="S87" s="43"/>
      <c r="T87" s="43"/>
      <c r="U87" s="43"/>
      <c r="V87" s="43"/>
      <c r="W87" t="s" s="44">
        <f t="shared" si="891" ref="W87:W252">$D$105</f>
        <v>868</v>
      </c>
      <c r="X87" s="43"/>
      <c r="Y87" s="43"/>
      <c r="Z87" s="43"/>
      <c r="AA87" s="43"/>
      <c r="AB87" s="43"/>
      <c r="AC87" s="43"/>
      <c r="AD87" s="15"/>
      <c r="AE87" t="s" s="44">
        <f t="shared" si="41"/>
        <v>104</v>
      </c>
      <c r="AF87" s="46"/>
      <c r="AG87" t="s" s="47">
        <v>869</v>
      </c>
      <c r="AH87" t="s" s="47">
        <v>870</v>
      </c>
      <c r="AI87" t="s" s="47">
        <v>871</v>
      </c>
      <c r="AJ87" s="15"/>
      <c r="AK87" s="15"/>
      <c r="AL87" t="s" s="44">
        <f>$D$252</f>
        <v>872</v>
      </c>
      <c r="AM87" s="43"/>
      <c r="AN87" t="s" s="44">
        <f t="shared" si="416"/>
        <v>511</v>
      </c>
      <c r="AO87" s="15"/>
      <c r="AP87" s="48"/>
    </row>
    <row r="88" ht="32.05" customHeight="1">
      <c r="A88" s="41"/>
      <c r="B88" t="s" s="42">
        <f>CONCATENATE('Collections - Collections'!$A$3,"/",D88)</f>
        <v>873</v>
      </c>
      <c r="C88" t="s" s="44">
        <f t="shared" si="406"/>
        <v>122</v>
      </c>
      <c r="D88" t="s" s="44">
        <f>G88</f>
        <v>874</v>
      </c>
      <c r="E88" t="s" s="44">
        <f>CONCATENATE('Collections - Collections'!$C$3,"/",C88)</f>
        <v>782</v>
      </c>
      <c r="F88" t="s" s="106">
        <v>875</v>
      </c>
      <c r="G88" t="s" s="107">
        <f>CONCATENATE(C88,":",F88)</f>
        <v>874</v>
      </c>
      <c r="H88" t="s" s="44">
        <f>CONCATENATE("k",SUBSTITUTE(SUBSTITUTE(PROPER($D88),":",""),"-",""))</f>
        <v>876</v>
      </c>
      <c r="I88" s="43"/>
      <c r="J88" t="s" s="44">
        <f>$F88</f>
        <v>877</v>
      </c>
      <c r="K88" t="s" s="44">
        <f>$H88</f>
        <v>876</v>
      </c>
      <c r="L88" s="44"/>
      <c r="M88" s="43"/>
      <c r="N88" t="s" s="44">
        <v>123</v>
      </c>
      <c r="O88" t="s" s="44">
        <v>470</v>
      </c>
      <c r="P88" t="s" s="44">
        <v>875</v>
      </c>
      <c r="Q88" s="43"/>
      <c r="R88" s="43"/>
      <c r="S88" s="43"/>
      <c r="T88" s="43"/>
      <c r="U88" s="43"/>
      <c r="V88" s="43"/>
      <c r="W88" t="s" s="44">
        <f t="shared" si="879"/>
        <v>858</v>
      </c>
      <c r="X88" s="43"/>
      <c r="Y88" s="43"/>
      <c r="Z88" s="43"/>
      <c r="AA88" s="43"/>
      <c r="AB88" s="43"/>
      <c r="AC88" s="43"/>
      <c r="AD88" s="15"/>
      <c r="AE88" t="s" s="44">
        <f t="shared" si="41"/>
        <v>104</v>
      </c>
      <c r="AF88" s="46"/>
      <c r="AG88" t="s" s="47">
        <v>878</v>
      </c>
      <c r="AH88" t="s" s="47">
        <v>879</v>
      </c>
      <c r="AI88" t="s" s="47">
        <v>880</v>
      </c>
      <c r="AJ88" s="15"/>
      <c r="AK88" s="15"/>
      <c r="AL88" t="s" s="44">
        <f t="shared" si="881"/>
        <v>862</v>
      </c>
      <c r="AM88" s="43"/>
      <c r="AN88" t="s" s="44">
        <f t="shared" si="416"/>
        <v>511</v>
      </c>
      <c r="AO88" s="15"/>
      <c r="AP88" s="48"/>
    </row>
    <row r="89" ht="20.1" customHeight="1">
      <c r="A89" s="41"/>
      <c r="B89" t="s" s="42">
        <f>CONCATENATE('Collections - Collections'!$A$3,"/",D89)</f>
        <v>881</v>
      </c>
      <c r="C89" t="s" s="44">
        <f t="shared" si="406"/>
        <v>122</v>
      </c>
      <c r="D89" t="s" s="44">
        <f>G89</f>
        <v>882</v>
      </c>
      <c r="E89" t="s" s="44">
        <f>CONCATENATE('Collections - Collections'!$C$3,"/",C89)</f>
        <v>782</v>
      </c>
      <c r="F89" t="s" s="106">
        <v>883</v>
      </c>
      <c r="G89" t="s" s="107">
        <f>CONCATENATE(C89,":",F89)</f>
        <v>882</v>
      </c>
      <c r="H89" t="s" s="44">
        <f>CONCATENATE("k",SUBSTITUTE(SUBSTITUTE(PROPER($D89),":",""),"-",""))</f>
        <v>884</v>
      </c>
      <c r="I89" s="43"/>
      <c r="J89" t="s" s="44">
        <f>$F89</f>
        <v>885</v>
      </c>
      <c r="K89" t="s" s="44">
        <f>$H89</f>
        <v>884</v>
      </c>
      <c r="L89" s="44"/>
      <c r="M89" s="43"/>
      <c r="N89" t="s" s="44">
        <v>123</v>
      </c>
      <c r="O89" t="s" s="44">
        <v>883</v>
      </c>
      <c r="P89" s="43"/>
      <c r="Q89" s="43"/>
      <c r="R89" s="43"/>
      <c r="S89" s="43"/>
      <c r="T89" s="43"/>
      <c r="U89" s="43"/>
      <c r="V89" s="43"/>
      <c r="W89" t="s" s="44">
        <f t="shared" si="915" ref="W89:W254">$D$107</f>
        <v>886</v>
      </c>
      <c r="X89" s="43"/>
      <c r="Y89" s="43"/>
      <c r="Z89" s="43"/>
      <c r="AA89" s="43"/>
      <c r="AB89" s="43"/>
      <c r="AC89" s="43"/>
      <c r="AD89" s="15"/>
      <c r="AE89" t="s" s="44">
        <f t="shared" si="41"/>
        <v>104</v>
      </c>
      <c r="AF89" s="46"/>
      <c r="AG89" t="s" s="47">
        <v>887</v>
      </c>
      <c r="AH89" t="s" s="47">
        <v>888</v>
      </c>
      <c r="AI89" t="s" s="47">
        <v>889</v>
      </c>
      <c r="AJ89" s="15"/>
      <c r="AK89" s="15"/>
      <c r="AL89" t="s" s="44">
        <f>$D$254</f>
        <v>890</v>
      </c>
      <c r="AM89" s="43"/>
      <c r="AN89" t="s" s="44">
        <f t="shared" si="416"/>
        <v>511</v>
      </c>
      <c r="AO89" s="15"/>
      <c r="AP89" s="48"/>
    </row>
    <row r="90" ht="32.05" customHeight="1">
      <c r="A90" s="41"/>
      <c r="B90" t="s" s="42">
        <f>CONCATENATE('Collections - Collections'!$A$3,"/",D90)</f>
        <v>891</v>
      </c>
      <c r="C90" t="s" s="44">
        <f t="shared" si="406"/>
        <v>122</v>
      </c>
      <c r="D90" t="s" s="44">
        <f>G90</f>
        <v>892</v>
      </c>
      <c r="E90" t="s" s="44">
        <f>CONCATENATE('Collections - Collections'!$C$3,"/",C90)</f>
        <v>782</v>
      </c>
      <c r="F90" t="s" s="106">
        <v>893</v>
      </c>
      <c r="G90" t="s" s="107">
        <f>CONCATENATE(C90,":",F90)</f>
        <v>892</v>
      </c>
      <c r="H90" t="s" s="44">
        <f>CONCATENATE("k",SUBSTITUTE(SUBSTITUTE(PROPER($D90),":",""),"-",""))</f>
        <v>894</v>
      </c>
      <c r="I90" s="43"/>
      <c r="J90" t="s" s="44">
        <f>$F90</f>
        <v>895</v>
      </c>
      <c r="K90" t="s" s="44">
        <f>$H90</f>
        <v>894</v>
      </c>
      <c r="L90" s="44"/>
      <c r="M90" s="43"/>
      <c r="N90" t="s" s="44">
        <v>123</v>
      </c>
      <c r="O90" t="s" s="44">
        <v>893</v>
      </c>
      <c r="P90" s="43"/>
      <c r="Q90" s="43"/>
      <c r="R90" s="43"/>
      <c r="S90" s="43"/>
      <c r="T90" s="43"/>
      <c r="U90" s="43"/>
      <c r="V90" s="43"/>
      <c r="W90" t="s" s="44">
        <f t="shared" si="927" ref="W90:W255">$D$108</f>
        <v>896</v>
      </c>
      <c r="X90" s="43"/>
      <c r="Y90" s="43"/>
      <c r="Z90" s="43"/>
      <c r="AA90" s="43"/>
      <c r="AB90" s="43"/>
      <c r="AC90" s="43"/>
      <c r="AD90" s="15"/>
      <c r="AE90" t="s" s="44">
        <f t="shared" si="41"/>
        <v>104</v>
      </c>
      <c r="AF90" s="46"/>
      <c r="AG90" t="s" s="47">
        <v>897</v>
      </c>
      <c r="AH90" t="s" s="47">
        <v>898</v>
      </c>
      <c r="AI90" t="s" s="47">
        <v>899</v>
      </c>
      <c r="AJ90" s="15"/>
      <c r="AK90" s="15"/>
      <c r="AL90" t="s" s="44">
        <f>$D$255</f>
        <v>900</v>
      </c>
      <c r="AM90" s="43"/>
      <c r="AN90" t="s" s="44">
        <f t="shared" si="416"/>
        <v>511</v>
      </c>
      <c r="AO90" s="15"/>
      <c r="AP90" s="48"/>
    </row>
    <row r="91" ht="32.25" customHeight="1">
      <c r="A91" s="135"/>
      <c r="B91" t="s" s="136">
        <f>CONCATENATE('Collections - Collections'!$A$3,"/",D91)</f>
        <v>901</v>
      </c>
      <c r="C91" t="s" s="137">
        <f t="shared" si="406"/>
        <v>122</v>
      </c>
      <c r="D91" t="s" s="137">
        <f>G91</f>
        <v>902</v>
      </c>
      <c r="E91" t="s" s="137">
        <f>CONCATENATE('Collections - Collections'!$C$3,"/",C91)</f>
        <v>782</v>
      </c>
      <c r="F91" t="s" s="138">
        <v>903</v>
      </c>
      <c r="G91" t="s" s="139">
        <f>CONCATENATE(C91,":",F91)</f>
        <v>902</v>
      </c>
      <c r="H91" t="s" s="137">
        <f>CONCATENATE("k",SUBSTITUTE(SUBSTITUTE(PROPER($D91),":",""),"-",""))</f>
        <v>904</v>
      </c>
      <c r="I91" s="140"/>
      <c r="J91" t="s" s="137">
        <f>$F91</f>
        <v>905</v>
      </c>
      <c r="K91" t="s" s="137">
        <f>$H91</f>
        <v>904</v>
      </c>
      <c r="L91" s="137"/>
      <c r="M91" s="140"/>
      <c r="N91" t="s" s="137">
        <v>123</v>
      </c>
      <c r="O91" t="s" s="137">
        <v>903</v>
      </c>
      <c r="P91" s="140"/>
      <c r="Q91" s="140"/>
      <c r="R91" s="140"/>
      <c r="S91" s="140"/>
      <c r="T91" s="140"/>
      <c r="U91" s="140"/>
      <c r="V91" s="140"/>
      <c r="W91" t="s" s="137">
        <f t="shared" si="939" ref="W91:W256">$D$109</f>
        <v>906</v>
      </c>
      <c r="X91" s="140"/>
      <c r="Y91" s="140"/>
      <c r="Z91" s="140"/>
      <c r="AA91" s="140"/>
      <c r="AB91" s="140"/>
      <c r="AC91" s="140"/>
      <c r="AD91" s="141"/>
      <c r="AE91" t="s" s="137">
        <f t="shared" si="41"/>
        <v>104</v>
      </c>
      <c r="AF91" s="142"/>
      <c r="AG91" t="s" s="143">
        <v>907</v>
      </c>
      <c r="AH91" t="s" s="143">
        <v>908</v>
      </c>
      <c r="AI91" t="s" s="143">
        <v>909</v>
      </c>
      <c r="AJ91" s="141"/>
      <c r="AK91" s="141"/>
      <c r="AL91" t="s" s="137">
        <f>$D$256</f>
        <v>910</v>
      </c>
      <c r="AM91" s="140"/>
      <c r="AN91" t="s" s="137">
        <f t="shared" si="416"/>
        <v>511</v>
      </c>
      <c r="AO91" s="141"/>
      <c r="AP91" s="144"/>
    </row>
    <row r="92" ht="20.3" customHeight="1">
      <c r="A92" s="111"/>
      <c r="B92" t="s" s="112">
        <f>CONCATENATE('Collections - Collections'!$A$3,"/",D92)</f>
        <v>911</v>
      </c>
      <c r="C92" t="s" s="99">
        <f t="shared" si="406"/>
        <v>122</v>
      </c>
      <c r="D92" t="s" s="99">
        <f>G92</f>
        <v>912</v>
      </c>
      <c r="E92" t="s" s="99">
        <f>CONCATENATE('Collections - Collections'!$C$3,"/",C92)</f>
        <v>782</v>
      </c>
      <c r="F92" t="s" s="113">
        <v>913</v>
      </c>
      <c r="G92" t="s" s="114">
        <f>CONCATENATE(C92,":",F92)</f>
        <v>912</v>
      </c>
      <c r="H92" t="s" s="99">
        <f>CONCATENATE("k",SUBSTITUTE(SUBSTITUTE(PROPER($D92),":",""),"-",""))</f>
        <v>914</v>
      </c>
      <c r="I92" s="100"/>
      <c r="J92" t="s" s="99">
        <f>$F92</f>
        <v>915</v>
      </c>
      <c r="K92" t="s" s="99">
        <f>$H92</f>
        <v>914</v>
      </c>
      <c r="L92" s="99"/>
      <c r="M92" s="100"/>
      <c r="N92" t="s" s="99">
        <v>123</v>
      </c>
      <c r="O92" t="s" s="99">
        <v>23</v>
      </c>
      <c r="P92" s="100"/>
      <c r="Q92" s="100"/>
      <c r="R92" s="100"/>
      <c r="S92" s="100"/>
      <c r="T92" s="100"/>
      <c r="U92" s="100"/>
      <c r="V92" s="100"/>
      <c r="W92" t="s" s="99">
        <f t="shared" si="951" ref="W92:W253">$D$106</f>
        <v>916</v>
      </c>
      <c r="X92" s="100"/>
      <c r="Y92" s="100"/>
      <c r="Z92" s="100"/>
      <c r="AA92" s="100"/>
      <c r="AB92" s="100"/>
      <c r="AC92" s="100"/>
      <c r="AD92" s="115"/>
      <c r="AE92" t="s" s="99">
        <f t="shared" si="41"/>
        <v>104</v>
      </c>
      <c r="AF92" s="116"/>
      <c r="AG92" t="s" s="117">
        <v>917</v>
      </c>
      <c r="AH92" t="s" s="117">
        <v>918</v>
      </c>
      <c r="AI92" t="s" s="117">
        <v>919</v>
      </c>
      <c r="AJ92" s="115"/>
      <c r="AK92" s="115"/>
      <c r="AL92" t="s" s="99">
        <f>$D$253</f>
        <v>920</v>
      </c>
      <c r="AM92" s="100"/>
      <c r="AN92" t="s" s="99">
        <f t="shared" si="416"/>
        <v>511</v>
      </c>
      <c r="AO92" s="115"/>
      <c r="AP92" s="118"/>
    </row>
    <row r="93" ht="56.05" customHeight="1">
      <c r="A93" s="41"/>
      <c r="B93" t="s" s="42">
        <f>CONCATENATE('Collections - Collections'!$A$3,"/",D93)</f>
        <v>921</v>
      </c>
      <c r="C93" t="s" s="44">
        <f t="shared" si="406"/>
        <v>122</v>
      </c>
      <c r="D93" t="s" s="44">
        <f>G93</f>
        <v>922</v>
      </c>
      <c r="E93" t="s" s="44">
        <f>CONCATENATE('Collections - Collections'!$C$3,"/",C93)</f>
        <v>782</v>
      </c>
      <c r="F93" t="s" s="106">
        <v>403</v>
      </c>
      <c r="G93" t="s" s="107">
        <f>CONCATENATE(C93,":",F93)</f>
        <v>922</v>
      </c>
      <c r="H93" t="s" s="44">
        <f>CONCATENATE("k",SUBSTITUTE(SUBSTITUTE(PROPER($D93),":",""),"-",""))</f>
        <v>923</v>
      </c>
      <c r="I93" s="43"/>
      <c r="J93" t="s" s="44">
        <f>$F93</f>
        <v>405</v>
      </c>
      <c r="K93" t="s" s="44">
        <f>$H93</f>
        <v>923</v>
      </c>
      <c r="L93" s="44"/>
      <c r="M93" s="43"/>
      <c r="N93" t="s" s="44">
        <v>123</v>
      </c>
      <c r="O93" t="s" s="44">
        <v>403</v>
      </c>
      <c r="P93" t="s" s="44">
        <v>406</v>
      </c>
      <c r="Q93" s="43"/>
      <c r="R93" s="43"/>
      <c r="S93" s="43"/>
      <c r="T93" s="43"/>
      <c r="U93" s="43"/>
      <c r="V93" s="43"/>
      <c r="W93" t="s" s="44">
        <f t="shared" si="963" ref="W93:W257">$D$110</f>
        <v>924</v>
      </c>
      <c r="X93" s="43"/>
      <c r="Y93" s="43"/>
      <c r="Z93" s="43"/>
      <c r="AA93" s="43"/>
      <c r="AB93" s="43"/>
      <c r="AC93" s="43"/>
      <c r="AD93" s="15"/>
      <c r="AE93" t="s" s="44">
        <f t="shared" si="41"/>
        <v>104</v>
      </c>
      <c r="AF93" s="46"/>
      <c r="AG93" t="s" s="47">
        <v>407</v>
      </c>
      <c r="AH93" t="s" s="47">
        <v>925</v>
      </c>
      <c r="AI93" t="s" s="47">
        <v>926</v>
      </c>
      <c r="AJ93" s="15"/>
      <c r="AK93" s="15"/>
      <c r="AL93" t="s" s="44">
        <f>$D$257</f>
        <v>927</v>
      </c>
      <c r="AM93" s="43"/>
      <c r="AN93" t="s" s="44">
        <f t="shared" si="416"/>
        <v>511</v>
      </c>
      <c r="AO93" s="15"/>
      <c r="AP93" s="48"/>
    </row>
    <row r="94" ht="32.05" customHeight="1">
      <c r="A94" s="41"/>
      <c r="B94" t="s" s="42">
        <f>CONCATENATE('Collections - Collections'!$A$3,"/",D94)</f>
        <v>928</v>
      </c>
      <c r="C94" t="s" s="44">
        <f t="shared" si="406"/>
        <v>122</v>
      </c>
      <c r="D94" t="s" s="44">
        <f>G94</f>
        <v>929</v>
      </c>
      <c r="E94" t="s" s="44">
        <f>CONCATENATE('Collections - Collections'!$C$3,"/",C94)</f>
        <v>782</v>
      </c>
      <c r="F94" t="s" s="106">
        <v>930</v>
      </c>
      <c r="G94" t="s" s="107">
        <f>CONCATENATE(C94,":",F94)</f>
        <v>929</v>
      </c>
      <c r="H94" t="s" s="44">
        <f>CONCATENATE("k",SUBSTITUTE(SUBSTITUTE(PROPER($D94),":",""),"-",""))</f>
        <v>931</v>
      </c>
      <c r="I94" s="43"/>
      <c r="J94" t="s" s="44">
        <f>$F94</f>
        <v>932</v>
      </c>
      <c r="K94" t="s" s="44">
        <f>$H94</f>
        <v>931</v>
      </c>
      <c r="L94" s="44"/>
      <c r="M94" s="43"/>
      <c r="N94" t="s" s="44">
        <v>123</v>
      </c>
      <c r="O94" t="s" s="44">
        <v>930</v>
      </c>
      <c r="P94" t="s" s="44">
        <v>406</v>
      </c>
      <c r="Q94" s="43"/>
      <c r="R94" s="43"/>
      <c r="S94" s="43"/>
      <c r="T94" s="43"/>
      <c r="U94" s="43"/>
      <c r="V94" s="43"/>
      <c r="W94" t="s" s="44">
        <f t="shared" si="975" ref="W94:W258">$D$111</f>
        <v>933</v>
      </c>
      <c r="X94" s="43"/>
      <c r="Y94" s="43"/>
      <c r="Z94" s="43"/>
      <c r="AA94" s="43"/>
      <c r="AB94" s="43"/>
      <c r="AC94" s="43"/>
      <c r="AD94" s="15"/>
      <c r="AE94" t="s" s="44">
        <f t="shared" si="41"/>
        <v>104</v>
      </c>
      <c r="AF94" s="46"/>
      <c r="AG94" t="s" s="47">
        <v>934</v>
      </c>
      <c r="AH94" t="s" s="47">
        <v>935</v>
      </c>
      <c r="AI94" t="s" s="47">
        <v>936</v>
      </c>
      <c r="AJ94" s="15"/>
      <c r="AK94" s="15"/>
      <c r="AL94" t="s" s="44">
        <f>$D$258</f>
        <v>937</v>
      </c>
      <c r="AM94" s="43"/>
      <c r="AN94" t="s" s="44">
        <f t="shared" si="416"/>
        <v>511</v>
      </c>
      <c r="AO94" s="15"/>
      <c r="AP94" s="48"/>
    </row>
    <row r="95" ht="20.9" customHeight="1">
      <c r="A95" s="50"/>
      <c r="B95" t="s" s="51">
        <f>CONCATENATE('Collections - Collections'!$A$3,"/",D95)</f>
        <v>938</v>
      </c>
      <c r="C95" t="s" s="54">
        <f t="shared" si="406"/>
        <v>122</v>
      </c>
      <c r="D95" t="s" s="54">
        <f>G95</f>
        <v>939</v>
      </c>
      <c r="E95" t="s" s="54">
        <f>CONCATENATE('Collections - Collections'!$C$3,"/",C95)</f>
        <v>782</v>
      </c>
      <c r="F95" t="s" s="109">
        <v>41</v>
      </c>
      <c r="G95" t="s" s="110">
        <f>CONCATENATE(C95,":",F95)</f>
        <v>939</v>
      </c>
      <c r="H95" t="s" s="54">
        <f>CONCATENATE("k",SUBSTITUTE(SUBSTITUTE(PROPER($D95),":",""),"-",""))</f>
        <v>940</v>
      </c>
      <c r="I95" s="52"/>
      <c r="J95" t="s" s="54">
        <f>$F95</f>
        <v>941</v>
      </c>
      <c r="K95" t="s" s="54">
        <f>$H95</f>
        <v>940</v>
      </c>
      <c r="L95" s="54"/>
      <c r="M95" s="52"/>
      <c r="N95" t="s" s="54">
        <v>123</v>
      </c>
      <c r="O95" t="s" s="54">
        <v>421</v>
      </c>
      <c r="P95" t="s" s="54">
        <v>942</v>
      </c>
      <c r="Q95" s="52"/>
      <c r="R95" s="52"/>
      <c r="S95" s="52"/>
      <c r="T95" s="52"/>
      <c r="U95" s="52"/>
      <c r="V95" s="52"/>
      <c r="W95" t="s" s="54">
        <f t="shared" si="987" ref="W95:W259">$D$112</f>
        <v>943</v>
      </c>
      <c r="X95" s="52"/>
      <c r="Y95" s="52"/>
      <c r="Z95" s="52"/>
      <c r="AA95" s="52"/>
      <c r="AB95" s="52"/>
      <c r="AC95" s="52"/>
      <c r="AD95" s="56"/>
      <c r="AE95" t="s" s="54">
        <f t="shared" si="41"/>
        <v>104</v>
      </c>
      <c r="AF95" s="57"/>
      <c r="AG95" t="s" s="58">
        <v>944</v>
      </c>
      <c r="AH95" t="s" s="58">
        <v>945</v>
      </c>
      <c r="AI95" t="s" s="58">
        <v>946</v>
      </c>
      <c r="AJ95" s="56"/>
      <c r="AK95" s="56"/>
      <c r="AL95" t="s" s="54">
        <f>$D$259</f>
        <v>947</v>
      </c>
      <c r="AM95" s="52"/>
      <c r="AN95" t="s" s="54">
        <f t="shared" si="416"/>
        <v>511</v>
      </c>
      <c r="AO95" t="s" s="58">
        <v>948</v>
      </c>
      <c r="AP95" s="59"/>
    </row>
    <row r="96" ht="21.25" customHeight="1">
      <c r="A96" s="165"/>
      <c r="B96" t="s" s="166">
        <f>CONCATENATE('Collections - Collections'!$A$3,"/",D96)</f>
        <v>949</v>
      </c>
      <c r="C96" t="s" s="167">
        <f t="shared" si="235"/>
        <v>193</v>
      </c>
      <c r="D96" t="s" s="167">
        <f>G96</f>
        <v>950</v>
      </c>
      <c r="E96" t="s" s="167">
        <f>CONCATENATE('Collections - Collections'!$C$3,"/",C96)</f>
        <v>346</v>
      </c>
      <c r="F96" t="s" s="168">
        <v>112</v>
      </c>
      <c r="G96" t="s" s="169">
        <f>CONCATENATE(C96,":",F96)</f>
        <v>950</v>
      </c>
      <c r="H96" t="s" s="167">
        <f>CONCATENATE("k",SUBSTITUTE(SUBSTITUTE(PROPER($D96),":",""),"-",""))</f>
        <v>951</v>
      </c>
      <c r="I96" s="170"/>
      <c r="J96" t="s" s="62">
        <f>$F96</f>
        <v>114</v>
      </c>
      <c r="K96" t="s" s="62">
        <f>$H96</f>
        <v>951</v>
      </c>
      <c r="L96" s="167"/>
      <c r="M96" s="170"/>
      <c r="N96" t="s" s="167">
        <v>145</v>
      </c>
      <c r="O96" t="s" s="167">
        <v>194</v>
      </c>
      <c r="P96" t="s" s="167">
        <v>112</v>
      </c>
      <c r="Q96" s="170"/>
      <c r="R96" s="170"/>
      <c r="S96" s="170"/>
      <c r="T96" s="170"/>
      <c r="U96" s="170"/>
      <c r="V96" s="170"/>
      <c r="W96" s="170"/>
      <c r="X96" s="170"/>
      <c r="Y96" s="170"/>
      <c r="Z96" s="170"/>
      <c r="AA96" s="170"/>
      <c r="AB96" s="170"/>
      <c r="AC96" s="170"/>
      <c r="AD96" s="171"/>
      <c r="AE96" t="s" s="167">
        <f t="shared" si="41"/>
        <v>104</v>
      </c>
      <c r="AF96" s="172"/>
      <c r="AG96" t="s" s="173">
        <v>952</v>
      </c>
      <c r="AH96" t="s" s="173">
        <v>953</v>
      </c>
      <c r="AI96" t="s" s="173">
        <v>954</v>
      </c>
      <c r="AJ96" s="171"/>
      <c r="AK96" s="171"/>
      <c r="AL96" s="170"/>
      <c r="AM96" s="170"/>
      <c r="AN96" s="170"/>
      <c r="AO96" s="171"/>
      <c r="AP96" s="174"/>
    </row>
    <row r="97" ht="20.4" customHeight="1">
      <c r="A97" s="175"/>
      <c r="B97" t="s" s="94">
        <f>CONCATENATE('Collections - Collections'!$A$3,"/",D97)</f>
        <v>955</v>
      </c>
      <c r="C97" t="s" s="95">
        <f t="shared" si="1001" ref="C97:C98">$D$96</f>
        <v>950</v>
      </c>
      <c r="D97" t="s" s="95">
        <f>G97</f>
        <v>956</v>
      </c>
      <c r="E97" t="s" s="95">
        <f>CONCATENATE('Collections - Collections'!$C$3,"/",C97)</f>
        <v>957</v>
      </c>
      <c r="F97" t="s" s="96">
        <v>958</v>
      </c>
      <c r="G97" t="s" s="97">
        <f>CONCATENATE(C97,":",F97)</f>
        <v>956</v>
      </c>
      <c r="H97" t="s" s="95">
        <f>CONCATENATE("k",SUBSTITUTE(SUBSTITUTE(PROPER($D97),":",""),"-",""))</f>
        <v>959</v>
      </c>
      <c r="I97" s="98"/>
      <c r="J97" t="s" s="99">
        <f>$F97</f>
        <v>960</v>
      </c>
      <c r="K97" t="s" s="99">
        <f>$H97</f>
        <v>959</v>
      </c>
      <c r="L97" s="95"/>
      <c r="M97" s="98"/>
      <c r="N97" t="s" s="95">
        <v>194</v>
      </c>
      <c r="O97" t="s" s="95">
        <v>112</v>
      </c>
      <c r="P97" t="s" s="95">
        <v>958</v>
      </c>
      <c r="Q97" s="98"/>
      <c r="R97" s="98"/>
      <c r="S97" s="98"/>
      <c r="T97" s="98"/>
      <c r="U97" s="98"/>
      <c r="V97" s="98"/>
      <c r="W97" s="98"/>
      <c r="X97" s="98"/>
      <c r="Y97" s="98"/>
      <c r="Z97" s="98"/>
      <c r="AA97" s="98"/>
      <c r="AB97" s="98"/>
      <c r="AC97" s="98"/>
      <c r="AD97" s="101"/>
      <c r="AE97" t="s" s="95">
        <f t="shared" si="41"/>
        <v>104</v>
      </c>
      <c r="AF97" s="102"/>
      <c r="AG97" t="s" s="103">
        <v>961</v>
      </c>
      <c r="AH97" t="s" s="103">
        <v>962</v>
      </c>
      <c r="AI97" s="101"/>
      <c r="AJ97" s="101"/>
      <c r="AK97" s="101"/>
      <c r="AL97" s="98"/>
      <c r="AM97" s="98"/>
      <c r="AN97" s="98"/>
      <c r="AO97" s="101"/>
      <c r="AP97" s="104"/>
    </row>
    <row r="98" ht="20.9" customHeight="1">
      <c r="A98" s="50"/>
      <c r="B98" t="s" s="51">
        <f>CONCATENATE('Collections - Collections'!$A$3,"/",D98)</f>
        <v>963</v>
      </c>
      <c r="C98" t="s" s="54">
        <f t="shared" si="1001"/>
        <v>950</v>
      </c>
      <c r="D98" t="s" s="54">
        <f>G98</f>
        <v>964</v>
      </c>
      <c r="E98" t="s" s="54">
        <f>CONCATENATE('Collections - Collections'!$C$3,"/",C98)</f>
        <v>957</v>
      </c>
      <c r="F98" t="s" s="109">
        <v>318</v>
      </c>
      <c r="G98" t="s" s="110">
        <f>CONCATENATE(C98,":",F98)</f>
        <v>964</v>
      </c>
      <c r="H98" t="s" s="54">
        <f>CONCATENATE("k",SUBSTITUTE(SUBSTITUTE(PROPER($D98),":",""),"-",""))</f>
        <v>965</v>
      </c>
      <c r="I98" s="52"/>
      <c r="J98" t="s" s="54">
        <f>$F98</f>
        <v>320</v>
      </c>
      <c r="K98" t="s" s="54">
        <f>$H98</f>
        <v>965</v>
      </c>
      <c r="L98" s="54"/>
      <c r="M98" s="52"/>
      <c r="N98" t="s" s="54">
        <v>184</v>
      </c>
      <c r="O98" t="s" s="54">
        <v>112</v>
      </c>
      <c r="P98" t="s" s="54">
        <v>318</v>
      </c>
      <c r="Q98" s="52"/>
      <c r="R98" s="52"/>
      <c r="S98" s="52"/>
      <c r="T98" s="52"/>
      <c r="U98" s="52"/>
      <c r="V98" s="52"/>
      <c r="W98" s="52"/>
      <c r="X98" s="52"/>
      <c r="Y98" s="52"/>
      <c r="Z98" s="52"/>
      <c r="AA98" s="52"/>
      <c r="AB98" s="52"/>
      <c r="AC98" s="52"/>
      <c r="AD98" s="56"/>
      <c r="AE98" t="s" s="54">
        <f t="shared" si="41"/>
        <v>104</v>
      </c>
      <c r="AF98" s="57"/>
      <c r="AG98" t="s" s="58">
        <v>966</v>
      </c>
      <c r="AH98" t="s" s="58">
        <v>967</v>
      </c>
      <c r="AI98" s="56"/>
      <c r="AJ98" s="56"/>
      <c r="AK98" s="56"/>
      <c r="AL98" s="52"/>
      <c r="AM98" s="52"/>
      <c r="AN98" s="52"/>
      <c r="AO98" s="56"/>
      <c r="AP98" s="59"/>
    </row>
    <row r="99" ht="81.05" customHeight="1">
      <c r="A99" t="s" s="176">
        <v>367</v>
      </c>
      <c r="B99" t="s" s="61">
        <f>CONCATENATE('Collections - Collections'!$A$3,"/",D99)</f>
        <v>968</v>
      </c>
      <c r="C99" t="s" s="62">
        <f t="shared" si="1019" ref="C99:C188">$G$7</f>
        <v>141</v>
      </c>
      <c r="D99" t="s" s="62">
        <f>G99</f>
        <v>969</v>
      </c>
      <c r="E99" t="s" s="62">
        <f>CONCATENATE('Collections - Collections'!$C$3,"/",C99)</f>
        <v>362</v>
      </c>
      <c r="F99" t="s" s="63">
        <v>112</v>
      </c>
      <c r="G99" t="s" s="64">
        <f>CONCATENATE(C99,":",F99)</f>
        <v>969</v>
      </c>
      <c r="H99" t="s" s="62">
        <f>CONCATENATE("k",SUBSTITUTE(SUBSTITUTE(PROPER($D99),":",""),"-",""))</f>
        <v>970</v>
      </c>
      <c r="I99" s="65"/>
      <c r="J99" t="s" s="62">
        <f>$F99</f>
        <v>114</v>
      </c>
      <c r="K99" t="s" s="62">
        <f>$H99</f>
        <v>970</v>
      </c>
      <c r="L99" s="62"/>
      <c r="M99" s="65"/>
      <c r="N99" t="s" s="62">
        <v>145</v>
      </c>
      <c r="O99" t="s" s="62">
        <v>112</v>
      </c>
      <c r="P99" s="65"/>
      <c r="Q99" s="65"/>
      <c r="R99" s="65"/>
      <c r="S99" s="65"/>
      <c r="T99" s="65"/>
      <c r="U99" s="65"/>
      <c r="V99" s="65"/>
      <c r="W99" s="65"/>
      <c r="X99" s="65"/>
      <c r="Y99" s="65"/>
      <c r="Z99" s="65"/>
      <c r="AA99" s="65"/>
      <c r="AB99" s="65"/>
      <c r="AC99" s="65"/>
      <c r="AD99" s="66"/>
      <c r="AE99" t="s" s="62">
        <f t="shared" si="41"/>
        <v>104</v>
      </c>
      <c r="AF99" s="67"/>
      <c r="AG99" t="s" s="68">
        <v>0</v>
      </c>
      <c r="AH99" t="s" s="68">
        <v>971</v>
      </c>
      <c r="AI99" t="s" s="68">
        <v>972</v>
      </c>
      <c r="AJ99" s="66"/>
      <c r="AK99" s="66"/>
      <c r="AL99" s="65"/>
      <c r="AM99" s="65"/>
      <c r="AN99" s="65"/>
      <c r="AO99" s="66"/>
      <c r="AP99" s="69"/>
    </row>
    <row r="100" ht="20.3" customHeight="1">
      <c r="A100" s="111"/>
      <c r="B100" t="s" s="112">
        <f>CONCATENATE('Collections - Collections'!$A$3,"/",D100)</f>
        <v>973</v>
      </c>
      <c r="C100" t="s" s="99">
        <f t="shared" si="1028" ref="C100:C116">$G$4</f>
        <v>111</v>
      </c>
      <c r="D100" t="s" s="99">
        <f>G100</f>
        <v>505</v>
      </c>
      <c r="E100" t="s" s="99">
        <f>CONCATENATE('Collections - Collections'!$C$3,"/",C100)</f>
        <v>974</v>
      </c>
      <c r="F100" t="s" s="113">
        <f>'Collections - Collections'!$A$3</f>
        <v>975</v>
      </c>
      <c r="G100" t="s" s="99">
        <f>CONCATENATE(C100,":",F100)</f>
        <v>505</v>
      </c>
      <c r="H100" t="s" s="99">
        <f>CONCATENATE("k",SUBSTITUTE(SUBSTITUTE(PROPER($D100),":",""),"-",""))</f>
        <v>976</v>
      </c>
      <c r="I100" s="100"/>
      <c r="J100" t="s" s="99">
        <f>$F100</f>
        <v>977</v>
      </c>
      <c r="K100" t="s" s="99">
        <f>$H100</f>
        <v>976</v>
      </c>
      <c r="L100" s="99"/>
      <c r="M100" s="100"/>
      <c r="N100" t="s" s="99">
        <v>112</v>
      </c>
      <c r="O100" t="s" s="99">
        <v>437</v>
      </c>
      <c r="P100" s="100"/>
      <c r="Q100" s="100"/>
      <c r="R100" s="100"/>
      <c r="S100" s="100"/>
      <c r="T100" s="100"/>
      <c r="U100" s="100"/>
      <c r="V100" s="100"/>
      <c r="W100" s="100"/>
      <c r="X100" s="100"/>
      <c r="Y100" s="100"/>
      <c r="Z100" s="100"/>
      <c r="AA100" s="100"/>
      <c r="AB100" s="100"/>
      <c r="AC100" s="100"/>
      <c r="AD100" s="115"/>
      <c r="AE100" t="s" s="99">
        <f t="shared" si="41"/>
        <v>104</v>
      </c>
      <c r="AF100" s="116"/>
      <c r="AG100" t="s" s="117">
        <v>978</v>
      </c>
      <c r="AH100" t="s" s="117">
        <v>979</v>
      </c>
      <c r="AI100" s="115"/>
      <c r="AJ100" s="115"/>
      <c r="AK100" s="115"/>
      <c r="AL100" s="100"/>
      <c r="AM100" t="s" s="99">
        <f t="shared" si="1037" ref="AM100:AM112">$D$97</f>
        <v>956</v>
      </c>
      <c r="AN100" t="s" s="99">
        <f t="shared" si="1038" ref="AN100:AN116">$D$52</f>
        <v>547</v>
      </c>
      <c r="AO100" s="115"/>
      <c r="AP100" s="118"/>
    </row>
    <row r="101" ht="20.1" customHeight="1">
      <c r="A101" s="41"/>
      <c r="B101" t="s" s="42">
        <f>CONCATENATE('Collections - Collections'!$A$3,"/",D101)</f>
        <v>980</v>
      </c>
      <c r="C101" t="s" s="44">
        <f t="shared" si="1028"/>
        <v>111</v>
      </c>
      <c r="D101" t="s" s="44">
        <f>G101</f>
        <v>618</v>
      </c>
      <c r="E101" t="s" s="44">
        <f>CONCATENATE('Collections - Collections'!$C$3,"/",C101)</f>
        <v>974</v>
      </c>
      <c r="F101" t="s" s="106">
        <f>'Collections - Collections'!$A$4</f>
        <v>981</v>
      </c>
      <c r="G101" t="s" s="44">
        <f>CONCATENATE(C101,":",F101)</f>
        <v>618</v>
      </c>
      <c r="H101" t="s" s="44">
        <f>CONCATENATE("k",SUBSTITUTE(SUBSTITUTE(PROPER($D101),":",""),"-",""))</f>
        <v>982</v>
      </c>
      <c r="I101" s="43"/>
      <c r="J101" t="s" s="44">
        <f>$F101</f>
        <v>983</v>
      </c>
      <c r="K101" t="s" s="44">
        <f>$H101</f>
        <v>982</v>
      </c>
      <c r="L101" s="44"/>
      <c r="M101" s="43"/>
      <c r="N101" t="s" s="44">
        <v>112</v>
      </c>
      <c r="O101" t="s" s="44">
        <v>446</v>
      </c>
      <c r="P101" s="43"/>
      <c r="Q101" s="43"/>
      <c r="R101" s="43"/>
      <c r="S101" s="43"/>
      <c r="T101" s="43"/>
      <c r="U101" s="43"/>
      <c r="V101" s="43"/>
      <c r="W101" s="43"/>
      <c r="X101" s="43"/>
      <c r="Y101" s="43"/>
      <c r="Z101" s="43"/>
      <c r="AA101" s="43"/>
      <c r="AB101" s="43"/>
      <c r="AC101" s="43"/>
      <c r="AD101" s="15"/>
      <c r="AE101" t="s" s="44">
        <f t="shared" si="41"/>
        <v>104</v>
      </c>
      <c r="AF101" s="46"/>
      <c r="AG101" t="s" s="47">
        <v>984</v>
      </c>
      <c r="AH101" t="s" s="47">
        <v>985</v>
      </c>
      <c r="AI101" s="15"/>
      <c r="AJ101" s="15"/>
      <c r="AK101" s="15"/>
      <c r="AL101" s="43"/>
      <c r="AM101" t="s" s="44">
        <f t="shared" si="1037"/>
        <v>956</v>
      </c>
      <c r="AN101" t="s" s="44">
        <f t="shared" si="1038"/>
        <v>547</v>
      </c>
      <c r="AO101" s="15"/>
      <c r="AP101" s="48"/>
    </row>
    <row r="102" ht="20.1" customHeight="1">
      <c r="A102" s="41"/>
      <c r="B102" t="s" s="42">
        <f>CONCATENATE('Collections - Collections'!$A$3,"/",D102)</f>
        <v>986</v>
      </c>
      <c r="C102" t="s" s="44">
        <f t="shared" si="1028"/>
        <v>111</v>
      </c>
      <c r="D102" t="s" s="44">
        <f>G102</f>
        <v>987</v>
      </c>
      <c r="E102" t="s" s="44">
        <f>CONCATENATE('Collections - Collections'!$C$3,"/",C102)</f>
        <v>974</v>
      </c>
      <c r="F102" t="s" s="106">
        <f>'Collections - Collections'!$A$5</f>
        <v>988</v>
      </c>
      <c r="G102" t="s" s="44">
        <f>CONCATENATE(C102,":",F102)</f>
        <v>987</v>
      </c>
      <c r="H102" t="s" s="44">
        <f>CONCATENATE("k",SUBSTITUTE(SUBSTITUTE(PROPER($D102),":",""),"-",""))</f>
        <v>989</v>
      </c>
      <c r="I102" s="43"/>
      <c r="J102" t="s" s="44">
        <f>$F102</f>
        <v>990</v>
      </c>
      <c r="K102" t="s" s="44">
        <f>$H102</f>
        <v>989</v>
      </c>
      <c r="L102" s="44"/>
      <c r="M102" s="43"/>
      <c r="N102" t="s" s="44">
        <v>112</v>
      </c>
      <c r="O102" t="s" s="44">
        <v>991</v>
      </c>
      <c r="P102" s="43"/>
      <c r="Q102" s="43"/>
      <c r="R102" s="43"/>
      <c r="S102" s="43"/>
      <c r="T102" s="43"/>
      <c r="U102" s="43"/>
      <c r="V102" s="43"/>
      <c r="W102" s="43"/>
      <c r="X102" s="43"/>
      <c r="Y102" s="43"/>
      <c r="Z102" s="43"/>
      <c r="AA102" s="43"/>
      <c r="AB102" s="43"/>
      <c r="AC102" s="43"/>
      <c r="AD102" s="15"/>
      <c r="AE102" t="s" s="44">
        <f t="shared" si="41"/>
        <v>104</v>
      </c>
      <c r="AF102" s="46"/>
      <c r="AG102" t="s" s="47">
        <v>384</v>
      </c>
      <c r="AH102" t="s" s="47">
        <v>992</v>
      </c>
      <c r="AI102" s="15"/>
      <c r="AJ102" s="15"/>
      <c r="AK102" s="15"/>
      <c r="AL102" s="43"/>
      <c r="AM102" t="s" s="44">
        <f t="shared" si="1037"/>
        <v>956</v>
      </c>
      <c r="AN102" t="s" s="44">
        <f t="shared" si="1038"/>
        <v>547</v>
      </c>
      <c r="AO102" s="15"/>
      <c r="AP102" s="48"/>
    </row>
    <row r="103" ht="20.1" customHeight="1">
      <c r="A103" s="41"/>
      <c r="B103" t="s" s="42">
        <f>CONCATENATE('Collections - Collections'!$A$3,"/",D103)</f>
        <v>993</v>
      </c>
      <c r="C103" t="s" s="44">
        <f t="shared" si="1028"/>
        <v>111</v>
      </c>
      <c r="D103" t="s" s="44">
        <f>G103</f>
        <v>994</v>
      </c>
      <c r="E103" t="s" s="44">
        <f>CONCATENATE('Collections - Collections'!$C$3,"/",C103)</f>
        <v>974</v>
      </c>
      <c r="F103" t="s" s="106">
        <f>'Collections - Collections'!$A$6</f>
        <v>995</v>
      </c>
      <c r="G103" t="s" s="44">
        <f>CONCATENATE(C103,":",F103)</f>
        <v>994</v>
      </c>
      <c r="H103" t="s" s="44">
        <f>CONCATENATE("k",SUBSTITUTE(SUBSTITUTE(PROPER($D103),":",""),"-",""))</f>
        <v>996</v>
      </c>
      <c r="I103" s="43"/>
      <c r="J103" t="s" s="44">
        <f>$F103</f>
        <v>997</v>
      </c>
      <c r="K103" t="s" s="44">
        <f>$H103</f>
        <v>996</v>
      </c>
      <c r="L103" s="44"/>
      <c r="M103" s="43"/>
      <c r="N103" t="s" s="44">
        <v>112</v>
      </c>
      <c r="O103" t="s" s="44">
        <v>998</v>
      </c>
      <c r="P103" s="43"/>
      <c r="Q103" s="43"/>
      <c r="R103" s="43"/>
      <c r="S103" s="43"/>
      <c r="T103" s="43"/>
      <c r="U103" s="43"/>
      <c r="V103" s="43"/>
      <c r="W103" s="43"/>
      <c r="X103" s="43"/>
      <c r="Y103" s="43"/>
      <c r="Z103" s="43"/>
      <c r="AA103" s="43"/>
      <c r="AB103" s="43"/>
      <c r="AC103" s="43"/>
      <c r="AD103" s="15"/>
      <c r="AE103" t="s" s="44">
        <f t="shared" si="41"/>
        <v>104</v>
      </c>
      <c r="AF103" s="46"/>
      <c r="AG103" t="s" s="47">
        <v>999</v>
      </c>
      <c r="AH103" t="s" s="47">
        <v>1000</v>
      </c>
      <c r="AI103" s="15"/>
      <c r="AJ103" s="15"/>
      <c r="AK103" s="15"/>
      <c r="AL103" s="43"/>
      <c r="AM103" t="s" s="44">
        <f t="shared" si="1037"/>
        <v>956</v>
      </c>
      <c r="AN103" t="s" s="44">
        <f t="shared" si="1038"/>
        <v>547</v>
      </c>
      <c r="AO103" s="15"/>
      <c r="AP103" s="48"/>
    </row>
    <row r="104" ht="32.05" customHeight="1">
      <c r="A104" s="41"/>
      <c r="B104" t="s" s="42">
        <f>CONCATENATE('Collections - Collections'!$A$3,"/",D104)</f>
        <v>1001</v>
      </c>
      <c r="C104" t="s" s="44">
        <f t="shared" si="1028"/>
        <v>111</v>
      </c>
      <c r="D104" t="s" s="44">
        <f>G104</f>
        <v>858</v>
      </c>
      <c r="E104" t="s" s="44">
        <f>CONCATENATE('Collections - Collections'!$C$3,"/",C104)</f>
        <v>974</v>
      </c>
      <c r="F104" t="s" s="106">
        <f>'Collections - Collections'!$A$7</f>
        <v>1002</v>
      </c>
      <c r="G104" t="s" s="44">
        <f>CONCATENATE(C104,":",F104)</f>
        <v>858</v>
      </c>
      <c r="H104" t="s" s="44">
        <f>CONCATENATE("k",SUBSTITUTE(SUBSTITUTE(PROPER($D104),":",""),"-",""))</f>
        <v>1003</v>
      </c>
      <c r="I104" s="43"/>
      <c r="J104" t="s" s="44">
        <f>$F104</f>
        <v>1004</v>
      </c>
      <c r="K104" t="s" s="44">
        <f>$H104</f>
        <v>1003</v>
      </c>
      <c r="L104" s="44"/>
      <c r="M104" s="43"/>
      <c r="N104" t="s" s="44">
        <v>112</v>
      </c>
      <c r="O104" t="s" s="44">
        <v>470</v>
      </c>
      <c r="P104" s="43"/>
      <c r="Q104" s="43"/>
      <c r="R104" s="43"/>
      <c r="S104" s="43"/>
      <c r="T104" s="43"/>
      <c r="U104" s="43"/>
      <c r="V104" s="43"/>
      <c r="W104" s="43"/>
      <c r="X104" s="43"/>
      <c r="Y104" s="43"/>
      <c r="Z104" s="43"/>
      <c r="AA104" s="43"/>
      <c r="AB104" s="43"/>
      <c r="AC104" s="43"/>
      <c r="AD104" s="15"/>
      <c r="AE104" t="s" s="44">
        <f t="shared" si="41"/>
        <v>104</v>
      </c>
      <c r="AF104" s="46"/>
      <c r="AG104" t="s" s="47">
        <v>1005</v>
      </c>
      <c r="AH104" t="s" s="47">
        <v>1006</v>
      </c>
      <c r="AI104" s="15"/>
      <c r="AJ104" s="15"/>
      <c r="AK104" s="15"/>
      <c r="AL104" s="43"/>
      <c r="AM104" t="s" s="44">
        <f t="shared" si="1037"/>
        <v>956</v>
      </c>
      <c r="AN104" t="s" s="44">
        <f t="shared" si="1038"/>
        <v>547</v>
      </c>
      <c r="AO104" s="15"/>
      <c r="AP104" s="48"/>
    </row>
    <row r="105" ht="20.1" customHeight="1">
      <c r="A105" s="41"/>
      <c r="B105" t="s" s="42">
        <f>CONCATENATE('Collections - Collections'!$A$3,"/",D105)</f>
        <v>1007</v>
      </c>
      <c r="C105" t="s" s="44">
        <f t="shared" si="1028"/>
        <v>111</v>
      </c>
      <c r="D105" t="s" s="44">
        <f>G105</f>
        <v>868</v>
      </c>
      <c r="E105" t="s" s="44">
        <f>CONCATENATE('Collections - Collections'!$C$3,"/",C105)</f>
        <v>974</v>
      </c>
      <c r="F105" t="s" s="106">
        <f>'Collections - Collections'!$A$8</f>
        <v>1008</v>
      </c>
      <c r="G105" t="s" s="44">
        <f>CONCATENATE(C105,":",F105)</f>
        <v>868</v>
      </c>
      <c r="H105" t="s" s="44">
        <f>CONCATENATE("k",SUBSTITUTE(SUBSTITUTE(PROPER($D105),":",""),"-",""))</f>
        <v>1009</v>
      </c>
      <c r="I105" s="43"/>
      <c r="J105" t="s" s="44">
        <f>$F105</f>
        <v>1010</v>
      </c>
      <c r="K105" t="s" s="44">
        <f>$H105</f>
        <v>1009</v>
      </c>
      <c r="L105" s="44"/>
      <c r="M105" s="43"/>
      <c r="N105" t="s" s="44">
        <v>112</v>
      </c>
      <c r="O105" t="s" s="44">
        <v>865</v>
      </c>
      <c r="P105" t="s" s="44">
        <v>470</v>
      </c>
      <c r="Q105" s="43"/>
      <c r="R105" s="43"/>
      <c r="S105" s="43"/>
      <c r="T105" s="43"/>
      <c r="U105" s="43"/>
      <c r="V105" s="43"/>
      <c r="W105" s="43"/>
      <c r="X105" s="43"/>
      <c r="Y105" s="43"/>
      <c r="Z105" s="43"/>
      <c r="AA105" s="43"/>
      <c r="AB105" s="43"/>
      <c r="AC105" s="43"/>
      <c r="AD105" s="15"/>
      <c r="AE105" t="s" s="44">
        <f t="shared" si="41"/>
        <v>104</v>
      </c>
      <c r="AF105" s="46"/>
      <c r="AG105" t="s" s="47">
        <v>1011</v>
      </c>
      <c r="AH105" t="s" s="47">
        <v>1012</v>
      </c>
      <c r="AI105" s="15"/>
      <c r="AJ105" s="15"/>
      <c r="AK105" s="15"/>
      <c r="AL105" s="43"/>
      <c r="AM105" t="s" s="44">
        <f t="shared" si="1037"/>
        <v>956</v>
      </c>
      <c r="AN105" t="s" s="44">
        <f t="shared" si="1038"/>
        <v>547</v>
      </c>
      <c r="AO105" s="15"/>
      <c r="AP105" s="48"/>
    </row>
    <row r="106" ht="32.05" customHeight="1">
      <c r="A106" s="41"/>
      <c r="B106" t="s" s="42">
        <f>CONCATENATE('Collections - Collections'!$A$3,"/",D106)</f>
        <v>1013</v>
      </c>
      <c r="C106" t="s" s="44">
        <f t="shared" si="1028"/>
        <v>111</v>
      </c>
      <c r="D106" t="s" s="44">
        <f>G106</f>
        <v>916</v>
      </c>
      <c r="E106" t="s" s="44">
        <f>CONCATENATE('Collections - Collections'!$C$3,"/",C106)</f>
        <v>974</v>
      </c>
      <c r="F106" t="s" s="106">
        <f>'Collections - Collections'!$A$9</f>
        <v>1014</v>
      </c>
      <c r="G106" t="s" s="44">
        <f>CONCATENATE(C106,":",F106)</f>
        <v>916</v>
      </c>
      <c r="H106" t="s" s="44">
        <f>CONCATENATE("k",SUBSTITUTE(SUBSTITUTE(PROPER($D106),":",""),"-",""))</f>
        <v>1015</v>
      </c>
      <c r="I106" s="43"/>
      <c r="J106" t="s" s="44">
        <f>$F106</f>
        <v>1016</v>
      </c>
      <c r="K106" t="s" s="44">
        <f>$H106</f>
        <v>1015</v>
      </c>
      <c r="L106" s="44"/>
      <c r="M106" s="43"/>
      <c r="N106" t="s" s="44">
        <v>112</v>
      </c>
      <c r="O106" t="s" s="44">
        <v>23</v>
      </c>
      <c r="P106" s="43"/>
      <c r="Q106" s="43"/>
      <c r="R106" s="43"/>
      <c r="S106" s="43"/>
      <c r="T106" s="43"/>
      <c r="U106" s="43"/>
      <c r="V106" s="43"/>
      <c r="W106" s="43"/>
      <c r="X106" s="43"/>
      <c r="Y106" s="43"/>
      <c r="Z106" s="43"/>
      <c r="AA106" s="43"/>
      <c r="AB106" s="43"/>
      <c r="AC106" s="43"/>
      <c r="AD106" s="15"/>
      <c r="AE106" t="s" s="44">
        <f t="shared" si="41"/>
        <v>104</v>
      </c>
      <c r="AF106" s="46"/>
      <c r="AG106" t="s" s="47">
        <v>1017</v>
      </c>
      <c r="AH106" t="s" s="47">
        <v>1018</v>
      </c>
      <c r="AI106" s="15"/>
      <c r="AJ106" s="15"/>
      <c r="AK106" s="15"/>
      <c r="AL106" s="43"/>
      <c r="AM106" t="s" s="44">
        <f t="shared" si="1037"/>
        <v>956</v>
      </c>
      <c r="AN106" t="s" s="44">
        <f t="shared" si="1038"/>
        <v>547</v>
      </c>
      <c r="AO106" s="15"/>
      <c r="AP106" s="48"/>
    </row>
    <row r="107" ht="20.1" customHeight="1">
      <c r="A107" s="41"/>
      <c r="B107" t="s" s="42">
        <f>CONCATENATE('Collections - Collections'!$A$3,"/",D107)</f>
        <v>1019</v>
      </c>
      <c r="C107" t="s" s="44">
        <f t="shared" si="1028"/>
        <v>111</v>
      </c>
      <c r="D107" t="s" s="44">
        <f>G107</f>
        <v>886</v>
      </c>
      <c r="E107" t="s" s="44">
        <f>CONCATENATE('Collections - Collections'!$C$3,"/",C107)</f>
        <v>974</v>
      </c>
      <c r="F107" t="s" s="106">
        <f>'Collections - Collections'!$A$10</f>
        <v>1020</v>
      </c>
      <c r="G107" t="s" s="44">
        <f>CONCATENATE(C107,":",F107)</f>
        <v>886</v>
      </c>
      <c r="H107" t="s" s="44">
        <f>CONCATENATE("k",SUBSTITUTE(SUBSTITUTE(PROPER($D107),":",""),"-",""))</f>
        <v>1021</v>
      </c>
      <c r="I107" s="43"/>
      <c r="J107" t="s" s="44">
        <f>$F107</f>
        <v>1022</v>
      </c>
      <c r="K107" t="s" s="44">
        <f>$H107</f>
        <v>1021</v>
      </c>
      <c r="L107" s="44"/>
      <c r="M107" s="43"/>
      <c r="N107" t="s" s="44">
        <v>112</v>
      </c>
      <c r="O107" t="s" s="44">
        <v>883</v>
      </c>
      <c r="P107" s="43"/>
      <c r="Q107" s="43"/>
      <c r="R107" s="43"/>
      <c r="S107" s="43"/>
      <c r="T107" s="43"/>
      <c r="U107" s="43"/>
      <c r="V107" s="43"/>
      <c r="W107" s="43"/>
      <c r="X107" s="43"/>
      <c r="Y107" s="43"/>
      <c r="Z107" s="43"/>
      <c r="AA107" s="43"/>
      <c r="AB107" s="43"/>
      <c r="AC107" s="43"/>
      <c r="AD107" s="15"/>
      <c r="AE107" t="s" s="44">
        <f t="shared" si="41"/>
        <v>104</v>
      </c>
      <c r="AF107" s="46"/>
      <c r="AG107" t="s" s="47">
        <v>1023</v>
      </c>
      <c r="AH107" t="s" s="47">
        <v>1024</v>
      </c>
      <c r="AI107" s="15"/>
      <c r="AJ107" s="15"/>
      <c r="AK107" s="15"/>
      <c r="AL107" s="43"/>
      <c r="AM107" t="s" s="44">
        <f t="shared" si="1037"/>
        <v>956</v>
      </c>
      <c r="AN107" t="s" s="44">
        <f t="shared" si="1038"/>
        <v>547</v>
      </c>
      <c r="AO107" s="15"/>
      <c r="AP107" s="48"/>
    </row>
    <row r="108" ht="32.05" customHeight="1">
      <c r="A108" s="41"/>
      <c r="B108" t="s" s="42">
        <f>CONCATENATE('Collections - Collections'!$A$3,"/",D108)</f>
        <v>1025</v>
      </c>
      <c r="C108" t="s" s="44">
        <f t="shared" si="1028"/>
        <v>111</v>
      </c>
      <c r="D108" t="s" s="44">
        <f>G108</f>
        <v>896</v>
      </c>
      <c r="E108" t="s" s="44">
        <f>CONCATENATE('Collections - Collections'!$C$3,"/",C108)</f>
        <v>974</v>
      </c>
      <c r="F108" t="s" s="106">
        <f>'Collections - Collections'!$A$11</f>
        <v>1026</v>
      </c>
      <c r="G108" t="s" s="44">
        <f>CONCATENATE(C108,":",F108)</f>
        <v>896</v>
      </c>
      <c r="H108" t="s" s="44">
        <f>CONCATENATE("k",SUBSTITUTE(SUBSTITUTE(PROPER($D108),":",""),"-",""))</f>
        <v>1027</v>
      </c>
      <c r="I108" s="43"/>
      <c r="J108" t="s" s="44">
        <f>$F108</f>
        <v>1028</v>
      </c>
      <c r="K108" t="s" s="44">
        <f>$H108</f>
        <v>1027</v>
      </c>
      <c r="L108" s="44"/>
      <c r="M108" s="43"/>
      <c r="N108" t="s" s="44">
        <v>112</v>
      </c>
      <c r="O108" t="s" s="44">
        <v>893</v>
      </c>
      <c r="P108" s="43"/>
      <c r="Q108" s="43"/>
      <c r="R108" s="43"/>
      <c r="S108" s="43"/>
      <c r="T108" s="43"/>
      <c r="U108" s="43"/>
      <c r="V108" s="43"/>
      <c r="W108" s="43"/>
      <c r="X108" s="43"/>
      <c r="Y108" s="43"/>
      <c r="Z108" s="43"/>
      <c r="AA108" s="43"/>
      <c r="AB108" s="43"/>
      <c r="AC108" s="43"/>
      <c r="AD108" s="15"/>
      <c r="AE108" t="s" s="44">
        <f t="shared" si="41"/>
        <v>104</v>
      </c>
      <c r="AF108" s="46"/>
      <c r="AG108" t="s" s="47">
        <v>1029</v>
      </c>
      <c r="AH108" t="s" s="47">
        <v>1030</v>
      </c>
      <c r="AI108" s="15"/>
      <c r="AJ108" s="15"/>
      <c r="AK108" s="15"/>
      <c r="AL108" s="43"/>
      <c r="AM108" t="s" s="44">
        <f t="shared" si="1037"/>
        <v>956</v>
      </c>
      <c r="AN108" t="s" s="44">
        <f t="shared" si="1038"/>
        <v>547</v>
      </c>
      <c r="AO108" s="15"/>
      <c r="AP108" s="48"/>
    </row>
    <row r="109" ht="20.1" customHeight="1">
      <c r="A109" s="41"/>
      <c r="B109" t="s" s="42">
        <f>CONCATENATE('Collections - Collections'!$A$3,"/",D109)</f>
        <v>1031</v>
      </c>
      <c r="C109" t="s" s="44">
        <f t="shared" si="1028"/>
        <v>111</v>
      </c>
      <c r="D109" t="s" s="44">
        <f>G109</f>
        <v>906</v>
      </c>
      <c r="E109" t="s" s="44">
        <f>CONCATENATE('Collections - Collections'!$C$3,"/",C109)</f>
        <v>974</v>
      </c>
      <c r="F109" t="s" s="106">
        <f>'Collections - Collections'!$A$12</f>
        <v>1032</v>
      </c>
      <c r="G109" t="s" s="44">
        <f>CONCATENATE(C109,":",F109)</f>
        <v>906</v>
      </c>
      <c r="H109" t="s" s="44">
        <f>CONCATENATE("k",SUBSTITUTE(SUBSTITUTE(PROPER($D109),":",""),"-",""))</f>
        <v>1033</v>
      </c>
      <c r="I109" s="43"/>
      <c r="J109" t="s" s="44">
        <f>$F109</f>
        <v>1034</v>
      </c>
      <c r="K109" t="s" s="44">
        <f>$H109</f>
        <v>1033</v>
      </c>
      <c r="L109" s="44"/>
      <c r="M109" s="43"/>
      <c r="N109" t="s" s="44">
        <v>112</v>
      </c>
      <c r="O109" t="s" s="44">
        <v>903</v>
      </c>
      <c r="P109" s="43"/>
      <c r="Q109" s="43"/>
      <c r="R109" s="43"/>
      <c r="S109" s="43"/>
      <c r="T109" s="43"/>
      <c r="U109" s="43"/>
      <c r="V109" s="43"/>
      <c r="W109" s="43"/>
      <c r="X109" s="43"/>
      <c r="Y109" s="43"/>
      <c r="Z109" s="43"/>
      <c r="AA109" s="43"/>
      <c r="AB109" s="43"/>
      <c r="AC109" s="43"/>
      <c r="AD109" s="15"/>
      <c r="AE109" t="s" s="44">
        <f t="shared" si="41"/>
        <v>104</v>
      </c>
      <c r="AF109" s="46"/>
      <c r="AG109" t="s" s="47">
        <v>1035</v>
      </c>
      <c r="AH109" t="s" s="47">
        <v>1036</v>
      </c>
      <c r="AI109" s="15"/>
      <c r="AJ109" s="15"/>
      <c r="AK109" s="15"/>
      <c r="AL109" s="43"/>
      <c r="AM109" t="s" s="44">
        <f t="shared" si="1037"/>
        <v>956</v>
      </c>
      <c r="AN109" t="s" s="44">
        <f t="shared" si="1038"/>
        <v>547</v>
      </c>
      <c r="AO109" s="15"/>
      <c r="AP109" s="48"/>
    </row>
    <row r="110" ht="20.1" customHeight="1">
      <c r="A110" s="41"/>
      <c r="B110" t="s" s="42">
        <f>CONCATENATE('Collections - Collections'!$A$3,"/",D110)</f>
        <v>1037</v>
      </c>
      <c r="C110" t="s" s="44">
        <f t="shared" si="1028"/>
        <v>111</v>
      </c>
      <c r="D110" t="s" s="44">
        <f>G110</f>
        <v>924</v>
      </c>
      <c r="E110" t="s" s="44">
        <f>CONCATENATE('Collections - Collections'!$C$3,"/",C110)</f>
        <v>974</v>
      </c>
      <c r="F110" t="s" s="106">
        <f>'Collections - Collections'!$A$13</f>
        <v>1038</v>
      </c>
      <c r="G110" t="s" s="44">
        <f>CONCATENATE(C110,":",F110)</f>
        <v>924</v>
      </c>
      <c r="H110" t="s" s="44">
        <f>CONCATENATE("k",SUBSTITUTE(SUBSTITUTE(PROPER($D110),":",""),"-",""))</f>
        <v>1039</v>
      </c>
      <c r="I110" s="43"/>
      <c r="J110" t="s" s="44">
        <f>$F110</f>
        <v>1040</v>
      </c>
      <c r="K110" t="s" s="44">
        <f>$H110</f>
        <v>1039</v>
      </c>
      <c r="L110" s="44"/>
      <c r="M110" s="43"/>
      <c r="N110" t="s" s="44">
        <v>112</v>
      </c>
      <c r="O110" t="s" s="44">
        <v>403</v>
      </c>
      <c r="P110" t="s" s="44">
        <v>406</v>
      </c>
      <c r="Q110" s="43"/>
      <c r="R110" s="43"/>
      <c r="S110" s="43"/>
      <c r="T110" s="43"/>
      <c r="U110" s="43"/>
      <c r="V110" s="43"/>
      <c r="W110" s="43"/>
      <c r="X110" s="43"/>
      <c r="Y110" s="43"/>
      <c r="Z110" s="43"/>
      <c r="AA110" s="43"/>
      <c r="AB110" s="43"/>
      <c r="AC110" s="43"/>
      <c r="AD110" s="15"/>
      <c r="AE110" t="s" s="44">
        <f t="shared" si="41"/>
        <v>104</v>
      </c>
      <c r="AF110" s="46"/>
      <c r="AG110" t="s" s="47">
        <v>1041</v>
      </c>
      <c r="AH110" t="s" s="47">
        <v>1042</v>
      </c>
      <c r="AI110" s="15"/>
      <c r="AJ110" s="15"/>
      <c r="AK110" s="15"/>
      <c r="AL110" s="43"/>
      <c r="AM110" t="s" s="44">
        <f t="shared" si="1037"/>
        <v>956</v>
      </c>
      <c r="AN110" t="s" s="44">
        <f t="shared" si="1038"/>
        <v>547</v>
      </c>
      <c r="AO110" s="15"/>
      <c r="AP110" s="48"/>
    </row>
    <row r="111" ht="32.05" customHeight="1">
      <c r="A111" s="41"/>
      <c r="B111" t="s" s="42">
        <f>CONCATENATE('Collections - Collections'!$A$3,"/",D111)</f>
        <v>1043</v>
      </c>
      <c r="C111" t="s" s="44">
        <f t="shared" si="1028"/>
        <v>111</v>
      </c>
      <c r="D111" t="s" s="44">
        <f>G111</f>
        <v>933</v>
      </c>
      <c r="E111" t="s" s="44">
        <f>CONCATENATE('Collections - Collections'!$C$3,"/",C111)</f>
        <v>974</v>
      </c>
      <c r="F111" t="s" s="106">
        <f>'Collections - Collections'!$A$14</f>
        <v>1044</v>
      </c>
      <c r="G111" t="s" s="44">
        <f>CONCATENATE(C111,":",F111)</f>
        <v>933</v>
      </c>
      <c r="H111" t="s" s="44">
        <f>CONCATENATE("k",SUBSTITUTE(SUBSTITUTE(PROPER($D111),":",""),"-",""))</f>
        <v>1045</v>
      </c>
      <c r="I111" s="43"/>
      <c r="J111" t="s" s="44">
        <f>$F111</f>
        <v>1046</v>
      </c>
      <c r="K111" t="s" s="44">
        <f>$H111</f>
        <v>1045</v>
      </c>
      <c r="L111" s="44"/>
      <c r="M111" s="43"/>
      <c r="N111" t="s" s="44">
        <v>112</v>
      </c>
      <c r="O111" t="s" s="44">
        <v>930</v>
      </c>
      <c r="P111" t="s" s="44">
        <v>958</v>
      </c>
      <c r="Q111" s="43"/>
      <c r="R111" s="43"/>
      <c r="S111" s="43"/>
      <c r="T111" s="43"/>
      <c r="U111" s="43"/>
      <c r="V111" s="43"/>
      <c r="W111" s="43"/>
      <c r="X111" s="43"/>
      <c r="Y111" s="43"/>
      <c r="Z111" s="43"/>
      <c r="AA111" s="43"/>
      <c r="AB111" s="43"/>
      <c r="AC111" s="43"/>
      <c r="AD111" s="15"/>
      <c r="AE111" t="s" s="44">
        <f t="shared" si="41"/>
        <v>104</v>
      </c>
      <c r="AF111" s="46"/>
      <c r="AG111" t="s" s="47">
        <v>1047</v>
      </c>
      <c r="AH111" t="s" s="47">
        <v>1048</v>
      </c>
      <c r="AI111" s="15"/>
      <c r="AJ111" s="15"/>
      <c r="AK111" s="15"/>
      <c r="AL111" s="43"/>
      <c r="AM111" t="s" s="44">
        <f t="shared" si="1037"/>
        <v>956</v>
      </c>
      <c r="AN111" t="s" s="44">
        <f t="shared" si="1038"/>
        <v>547</v>
      </c>
      <c r="AO111" s="15"/>
      <c r="AP111" s="48"/>
    </row>
    <row r="112" ht="20.1" customHeight="1">
      <c r="A112" s="41"/>
      <c r="B112" t="s" s="42">
        <f>CONCATENATE('Collections - Collections'!$A$3,"/",D112)</f>
        <v>1049</v>
      </c>
      <c r="C112" t="s" s="44">
        <f t="shared" si="1028"/>
        <v>111</v>
      </c>
      <c r="D112" t="s" s="44">
        <f>G112</f>
        <v>943</v>
      </c>
      <c r="E112" t="s" s="44">
        <f>CONCATENATE('Collections - Collections'!$C$3,"/",C112)</f>
        <v>974</v>
      </c>
      <c r="F112" t="s" s="106">
        <f>'Collections - Collections'!$A$15</f>
        <v>1050</v>
      </c>
      <c r="G112" t="s" s="44">
        <f>CONCATENATE(C112,":",F112)</f>
        <v>943</v>
      </c>
      <c r="H112" t="s" s="44">
        <f>CONCATENATE("k",SUBSTITUTE(SUBSTITUTE(PROPER($D112),":",""),"-",""))</f>
        <v>1051</v>
      </c>
      <c r="I112" s="43"/>
      <c r="J112" t="s" s="44">
        <f>$F112</f>
        <v>941</v>
      </c>
      <c r="K112" t="s" s="44">
        <f>$H112</f>
        <v>1051</v>
      </c>
      <c r="L112" s="44"/>
      <c r="M112" s="43"/>
      <c r="N112" t="s" s="44">
        <v>112</v>
      </c>
      <c r="O112" t="s" s="44">
        <v>421</v>
      </c>
      <c r="P112" t="s" s="44">
        <v>942</v>
      </c>
      <c r="Q112" s="43"/>
      <c r="R112" s="43"/>
      <c r="S112" s="43"/>
      <c r="T112" s="43"/>
      <c r="U112" s="43"/>
      <c r="V112" s="43"/>
      <c r="W112" s="43"/>
      <c r="X112" s="43"/>
      <c r="Y112" s="43"/>
      <c r="Z112" s="43"/>
      <c r="AA112" s="43"/>
      <c r="AB112" s="43"/>
      <c r="AC112" s="43"/>
      <c r="AD112" s="15"/>
      <c r="AE112" t="s" s="44">
        <f t="shared" si="41"/>
        <v>104</v>
      </c>
      <c r="AF112" s="46"/>
      <c r="AG112" t="s" s="47">
        <v>942</v>
      </c>
      <c r="AH112" t="s" s="47">
        <v>1052</v>
      </c>
      <c r="AI112" s="15"/>
      <c r="AJ112" s="15"/>
      <c r="AK112" s="15"/>
      <c r="AL112" s="43"/>
      <c r="AM112" t="s" s="44">
        <f t="shared" si="1037"/>
        <v>956</v>
      </c>
      <c r="AN112" t="s" s="44">
        <f t="shared" si="1038"/>
        <v>547</v>
      </c>
      <c r="AO112" s="15"/>
      <c r="AP112" s="48"/>
    </row>
    <row r="113" ht="32.05" customHeight="1">
      <c r="A113" s="41"/>
      <c r="B113" t="s" s="42">
        <f>CONCATENATE('Collections - Collections'!$A$3,"/",D113)</f>
        <v>1053</v>
      </c>
      <c r="C113" t="s" s="44">
        <f t="shared" si="1028"/>
        <v>111</v>
      </c>
      <c r="D113" t="s" s="44">
        <f>G113</f>
        <v>786</v>
      </c>
      <c r="E113" t="s" s="44">
        <f>CONCATENATE('Collections - Collections'!$C$3,"/",C113)</f>
        <v>974</v>
      </c>
      <c r="F113" t="s" s="106">
        <f>'Collections - Collections'!$A$16</f>
        <v>1054</v>
      </c>
      <c r="G113" t="s" s="44">
        <f>CONCATENATE(C113,":",F113)</f>
        <v>786</v>
      </c>
      <c r="H113" t="s" s="44">
        <f>CONCATENATE("k",SUBSTITUTE(SUBSTITUTE(PROPER($D113),":",""),"-",""))</f>
        <v>1055</v>
      </c>
      <c r="I113" s="43"/>
      <c r="J113" t="s" s="44">
        <f>$F113</f>
        <v>1056</v>
      </c>
      <c r="K113" t="s" s="44">
        <f>$H113</f>
        <v>1055</v>
      </c>
      <c r="L113" s="44"/>
      <c r="M113" s="43"/>
      <c r="N113" t="s" s="44">
        <v>112</v>
      </c>
      <c r="O113" t="s" s="44">
        <v>783</v>
      </c>
      <c r="P113" t="s" s="44">
        <v>374</v>
      </c>
      <c r="Q113" s="43"/>
      <c r="R113" s="43"/>
      <c r="S113" s="43"/>
      <c r="T113" s="43"/>
      <c r="U113" s="43"/>
      <c r="V113" s="43"/>
      <c r="W113" s="43"/>
      <c r="X113" s="43"/>
      <c r="Y113" s="43"/>
      <c r="Z113" s="43"/>
      <c r="AA113" s="43"/>
      <c r="AB113" s="43"/>
      <c r="AC113" s="43"/>
      <c r="AD113" s="15"/>
      <c r="AE113" t="s" s="44">
        <f t="shared" si="41"/>
        <v>104</v>
      </c>
      <c r="AF113" s="46"/>
      <c r="AG113" t="s" s="47">
        <v>1057</v>
      </c>
      <c r="AH113" t="s" s="47">
        <v>1058</v>
      </c>
      <c r="AI113" s="15"/>
      <c r="AJ113" s="15"/>
      <c r="AK113" s="15"/>
      <c r="AL113" s="43"/>
      <c r="AM113" t="s" s="44">
        <f t="shared" si="1193" ref="AM113:AM116">$D$98</f>
        <v>964</v>
      </c>
      <c r="AN113" t="s" s="44">
        <f t="shared" si="1038"/>
        <v>547</v>
      </c>
      <c r="AO113" s="15"/>
      <c r="AP113" s="48"/>
    </row>
    <row r="114" ht="44.05" customHeight="1">
      <c r="A114" s="41"/>
      <c r="B114" t="s" s="42">
        <f>CONCATENATE('Collections - Collections'!$A$3,"/",D114)</f>
        <v>1059</v>
      </c>
      <c r="C114" t="s" s="44">
        <f t="shared" si="1028"/>
        <v>111</v>
      </c>
      <c r="D114" t="s" s="44">
        <f>G114</f>
        <v>814</v>
      </c>
      <c r="E114" t="s" s="44">
        <f>CONCATENATE('Collections - Collections'!$C$3,"/",C114)</f>
        <v>974</v>
      </c>
      <c r="F114" t="s" s="106">
        <f>'Collections - Collections'!$A$17</f>
        <v>1060</v>
      </c>
      <c r="G114" t="s" s="44">
        <f>CONCATENATE(C114,":",F114)</f>
        <v>814</v>
      </c>
      <c r="H114" t="s" s="44">
        <f>CONCATENATE("k",SUBSTITUTE(SUBSTITUTE(PROPER($D114),":",""),"-",""))</f>
        <v>1061</v>
      </c>
      <c r="I114" s="43"/>
      <c r="J114" t="s" s="44">
        <f>$F114</f>
        <v>1062</v>
      </c>
      <c r="K114" t="s" s="44">
        <f>$H114</f>
        <v>1061</v>
      </c>
      <c r="L114" s="44"/>
      <c r="M114" s="43"/>
      <c r="N114" t="s" s="44">
        <v>112</v>
      </c>
      <c r="O114" t="s" s="44">
        <v>318</v>
      </c>
      <c r="P114" t="s" s="44">
        <v>383</v>
      </c>
      <c r="Q114" s="43"/>
      <c r="R114" s="43"/>
      <c r="S114" s="43"/>
      <c r="T114" s="43"/>
      <c r="U114" s="43"/>
      <c r="V114" s="43"/>
      <c r="W114" s="43"/>
      <c r="X114" s="43"/>
      <c r="Y114" s="43"/>
      <c r="Z114" s="43"/>
      <c r="AA114" s="43"/>
      <c r="AB114" s="43"/>
      <c r="AC114" s="43"/>
      <c r="AD114" s="15"/>
      <c r="AE114" t="s" s="44">
        <f t="shared" si="41"/>
        <v>104</v>
      </c>
      <c r="AF114" s="46"/>
      <c r="AG114" t="s" s="47">
        <v>1063</v>
      </c>
      <c r="AH114" t="s" s="47">
        <v>1064</v>
      </c>
      <c r="AI114" s="15"/>
      <c r="AJ114" s="15"/>
      <c r="AK114" s="15"/>
      <c r="AL114" s="43"/>
      <c r="AM114" t="s" s="44">
        <f t="shared" si="1193"/>
        <v>964</v>
      </c>
      <c r="AN114" t="s" s="44">
        <f t="shared" si="1038"/>
        <v>547</v>
      </c>
      <c r="AO114" s="15"/>
      <c r="AP114" s="48"/>
    </row>
    <row r="115" ht="56.05" customHeight="1">
      <c r="A115" s="41"/>
      <c r="B115" t="s" s="42">
        <f>CONCATENATE('Collections - Collections'!$A$3,"/",D115)</f>
        <v>1065</v>
      </c>
      <c r="C115" t="s" s="44">
        <f t="shared" si="1028"/>
        <v>111</v>
      </c>
      <c r="D115" t="s" s="44">
        <f>G115</f>
        <v>837</v>
      </c>
      <c r="E115" t="s" s="44">
        <f>CONCATENATE('Collections - Collections'!$C$3,"/",C115)</f>
        <v>974</v>
      </c>
      <c r="F115" t="s" s="106">
        <f>'Collections - Collections'!$A$18</f>
        <v>1066</v>
      </c>
      <c r="G115" t="s" s="44">
        <f>CONCATENATE(C115,":",F115)</f>
        <v>837</v>
      </c>
      <c r="H115" t="s" s="44">
        <f>CONCATENATE("k",SUBSTITUTE(SUBSTITUTE(PROPER($D115),":",""),"-",""))</f>
        <v>1067</v>
      </c>
      <c r="I115" s="43"/>
      <c r="J115" t="s" s="44">
        <f>$F115</f>
        <v>1068</v>
      </c>
      <c r="K115" t="s" s="44">
        <f>$H115</f>
        <v>1067</v>
      </c>
      <c r="L115" s="44"/>
      <c r="M115" s="43"/>
      <c r="N115" t="s" s="44">
        <v>112</v>
      </c>
      <c r="O115" t="s" s="44">
        <v>321</v>
      </c>
      <c r="P115" s="43"/>
      <c r="Q115" s="43"/>
      <c r="R115" s="43"/>
      <c r="S115" s="43"/>
      <c r="T115" s="43"/>
      <c r="U115" s="43"/>
      <c r="V115" s="43"/>
      <c r="W115" s="43"/>
      <c r="X115" s="43"/>
      <c r="Y115" s="43"/>
      <c r="Z115" s="43"/>
      <c r="AA115" s="43"/>
      <c r="AB115" s="43"/>
      <c r="AC115" s="43"/>
      <c r="AD115" s="15"/>
      <c r="AE115" t="s" s="44">
        <f t="shared" si="41"/>
        <v>104</v>
      </c>
      <c r="AF115" s="46"/>
      <c r="AG115" t="s" s="47">
        <v>1069</v>
      </c>
      <c r="AH115" t="s" s="47">
        <v>1070</v>
      </c>
      <c r="AI115" t="s" s="47">
        <v>1071</v>
      </c>
      <c r="AJ115" s="15"/>
      <c r="AK115" s="15"/>
      <c r="AL115" s="43"/>
      <c r="AM115" t="s" s="44">
        <f t="shared" si="1193"/>
        <v>964</v>
      </c>
      <c r="AN115" t="s" s="44">
        <f t="shared" si="1038"/>
        <v>547</v>
      </c>
      <c r="AO115" s="15"/>
      <c r="AP115" s="48"/>
    </row>
    <row r="116" ht="56.85" customHeight="1">
      <c r="A116" s="50"/>
      <c r="B116" t="s" s="51">
        <f>CONCATENATE('Collections - Collections'!$A$3,"/",D116)</f>
        <v>1072</v>
      </c>
      <c r="C116" t="s" s="54">
        <f t="shared" si="1028"/>
        <v>111</v>
      </c>
      <c r="D116" t="s" s="54">
        <f>G116</f>
        <v>1073</v>
      </c>
      <c r="E116" t="s" s="54">
        <f>CONCATENATE('Collections - Collections'!$C$3,"/",C116)</f>
        <v>974</v>
      </c>
      <c r="F116" t="s" s="109">
        <f>'Collections - Collections'!$A$19</f>
        <v>1074</v>
      </c>
      <c r="G116" t="s" s="54">
        <f>CONCATENATE(C116,":",F116)</f>
        <v>1073</v>
      </c>
      <c r="H116" t="s" s="54">
        <f>CONCATENATE("k",SUBSTITUTE(SUBSTITUTE(PROPER($D116),":",""),"-",""))</f>
        <v>1075</v>
      </c>
      <c r="I116" s="52"/>
      <c r="J116" t="s" s="54">
        <f>$F116</f>
        <v>1076</v>
      </c>
      <c r="K116" t="s" s="54">
        <f>$H116</f>
        <v>1075</v>
      </c>
      <c r="L116" s="54"/>
      <c r="M116" s="52"/>
      <c r="N116" t="s" s="54">
        <v>112</v>
      </c>
      <c r="O116" t="s" s="54">
        <v>1077</v>
      </c>
      <c r="P116" s="52"/>
      <c r="Q116" s="52"/>
      <c r="R116" s="52"/>
      <c r="S116" s="52"/>
      <c r="T116" s="52"/>
      <c r="U116" s="52"/>
      <c r="V116" s="52"/>
      <c r="W116" s="52"/>
      <c r="X116" s="52"/>
      <c r="Y116" s="52"/>
      <c r="Z116" s="52"/>
      <c r="AA116" s="52"/>
      <c r="AB116" s="52"/>
      <c r="AC116" s="52"/>
      <c r="AD116" s="56"/>
      <c r="AE116" t="s" s="54">
        <f t="shared" si="41"/>
        <v>104</v>
      </c>
      <c r="AF116" s="57"/>
      <c r="AG116" t="s" s="58">
        <v>1078</v>
      </c>
      <c r="AH116" t="s" s="58">
        <v>1079</v>
      </c>
      <c r="AI116" t="s" s="58">
        <v>1080</v>
      </c>
      <c r="AJ116" s="56"/>
      <c r="AK116" s="56"/>
      <c r="AL116" s="52"/>
      <c r="AM116" t="s" s="54">
        <f t="shared" si="1193"/>
        <v>964</v>
      </c>
      <c r="AN116" t="s" s="54">
        <f t="shared" si="1038"/>
        <v>547</v>
      </c>
      <c r="AO116" s="56"/>
      <c r="AP116" s="59"/>
    </row>
    <row r="117" ht="57.05" customHeight="1">
      <c r="A117" t="s" s="176">
        <v>367</v>
      </c>
      <c r="B117" t="s" s="61">
        <f>CONCATENATE('Collections - Collections'!$A$3,"/",D117)</f>
        <v>1081</v>
      </c>
      <c r="C117" t="s" s="62">
        <f t="shared" si="1232" ref="C117:C260">$D$11</f>
        <v>183</v>
      </c>
      <c r="D117" t="s" s="62">
        <f>G117</f>
        <v>1082</v>
      </c>
      <c r="E117" t="s" s="62">
        <f>CONCATENATE('Collections - Collections'!$C$3,"/",C117)</f>
        <v>1083</v>
      </c>
      <c r="F117" t="s" s="63">
        <v>406</v>
      </c>
      <c r="G117" t="s" s="64">
        <f>CONCATENATE(C117,":",F117)</f>
        <v>1082</v>
      </c>
      <c r="H117" t="s" s="62">
        <f>CONCATENATE("k",SUBSTITUTE(SUBSTITUTE(PROPER($D117),":",""),"-",""))</f>
        <v>1084</v>
      </c>
      <c r="I117" s="65"/>
      <c r="J117" t="s" s="62">
        <f>$F117</f>
        <v>488</v>
      </c>
      <c r="K117" t="s" s="62">
        <f>$H117</f>
        <v>1084</v>
      </c>
      <c r="L117" s="62"/>
      <c r="M117" s="65"/>
      <c r="N117" t="s" s="62">
        <v>145</v>
      </c>
      <c r="O117" t="s" s="62">
        <v>184</v>
      </c>
      <c r="P117" t="s" s="62">
        <v>406</v>
      </c>
      <c r="Q117" s="65"/>
      <c r="R117" s="65"/>
      <c r="S117" s="65"/>
      <c r="T117" s="65"/>
      <c r="U117" s="65"/>
      <c r="V117" s="65"/>
      <c r="W117" s="65"/>
      <c r="X117" s="65"/>
      <c r="Y117" s="65"/>
      <c r="Z117" s="65"/>
      <c r="AA117" s="65"/>
      <c r="AB117" s="65"/>
      <c r="AC117" s="65"/>
      <c r="AD117" s="66"/>
      <c r="AE117" t="s" s="62">
        <f t="shared" si="41"/>
        <v>104</v>
      </c>
      <c r="AF117" s="67"/>
      <c r="AG117" t="s" s="68">
        <v>1085</v>
      </c>
      <c r="AH117" t="s" s="68">
        <v>1086</v>
      </c>
      <c r="AI117" t="s" s="68">
        <v>1087</v>
      </c>
      <c r="AJ117" s="66"/>
      <c r="AK117" s="66"/>
      <c r="AL117" s="65"/>
      <c r="AM117" s="65"/>
      <c r="AN117" s="65"/>
      <c r="AO117" s="66"/>
      <c r="AP117" s="69"/>
    </row>
    <row r="118" ht="44.25" customHeight="1">
      <c r="A118" s="111"/>
      <c r="B118" t="s" s="112">
        <f>CONCATENATE('Collections - Collections'!$A$3,"/",D118)</f>
        <v>1088</v>
      </c>
      <c r="C118" t="s" s="99">
        <f t="shared" si="1241" ref="C118:C122">$D$117</f>
        <v>1082</v>
      </c>
      <c r="D118" t="s" s="99">
        <f>G118</f>
        <v>1089</v>
      </c>
      <c r="E118" t="s" s="99">
        <f>CONCATENATE('Collections - Collections'!$C$3,"/",C118)</f>
        <v>1090</v>
      </c>
      <c r="F118" t="s" s="113">
        <v>1091</v>
      </c>
      <c r="G118" t="s" s="99">
        <f>CONCATENATE(C118,":",F118)</f>
        <v>1089</v>
      </c>
      <c r="H118" t="s" s="99">
        <f>CONCATENATE("k",SUBSTITUTE(SUBSTITUTE(PROPER($D118),":",""),"-",""))</f>
        <v>1092</v>
      </c>
      <c r="I118" s="100"/>
      <c r="J118" t="s" s="99">
        <f>$F118</f>
        <v>1093</v>
      </c>
      <c r="K118" t="s" s="99">
        <f>$H118</f>
        <v>1092</v>
      </c>
      <c r="L118" s="99"/>
      <c r="M118" s="100"/>
      <c r="N118" t="s" s="99">
        <v>184</v>
      </c>
      <c r="O118" t="s" s="99">
        <v>406</v>
      </c>
      <c r="P118" t="s" s="99">
        <v>1091</v>
      </c>
      <c r="Q118" s="100"/>
      <c r="R118" s="100"/>
      <c r="S118" s="100"/>
      <c r="T118" s="100"/>
      <c r="U118" s="100"/>
      <c r="V118" s="100"/>
      <c r="W118" s="100"/>
      <c r="X118" s="100"/>
      <c r="Y118" s="100"/>
      <c r="Z118" s="100"/>
      <c r="AA118" s="100"/>
      <c r="AB118" s="100"/>
      <c r="AC118" s="100"/>
      <c r="AD118" s="115"/>
      <c r="AE118" t="s" s="99">
        <f t="shared" si="41"/>
        <v>104</v>
      </c>
      <c r="AF118" s="116"/>
      <c r="AG118" t="s" s="117">
        <v>1094</v>
      </c>
      <c r="AH118" t="s" s="117">
        <v>1095</v>
      </c>
      <c r="AI118" t="s" s="117">
        <v>1096</v>
      </c>
      <c r="AJ118" s="115"/>
      <c r="AK118" s="115"/>
      <c r="AL118" s="100"/>
      <c r="AM118" s="100"/>
      <c r="AN118" s="100"/>
      <c r="AO118" s="115"/>
      <c r="AP118" s="118"/>
    </row>
    <row r="119" ht="68.05" customHeight="1">
      <c r="A119" s="41"/>
      <c r="B119" t="s" s="42">
        <f>CONCATENATE('Collections - Collections'!$A$3,"/",D119)</f>
        <v>1097</v>
      </c>
      <c r="C119" t="s" s="44">
        <f t="shared" si="1241"/>
        <v>1082</v>
      </c>
      <c r="D119" t="s" s="44">
        <f>G119</f>
        <v>1098</v>
      </c>
      <c r="E119" t="s" s="44">
        <f>CONCATENATE('Collections - Collections'!$C$3,"/",C119)</f>
        <v>1090</v>
      </c>
      <c r="F119" t="s" s="106">
        <v>1099</v>
      </c>
      <c r="G119" t="s" s="44">
        <f>CONCATENATE(C119,":",F119)</f>
        <v>1098</v>
      </c>
      <c r="H119" t="s" s="44">
        <f>CONCATENATE("k",SUBSTITUTE(SUBSTITUTE(PROPER($D119),":",""),"-",""))</f>
        <v>1100</v>
      </c>
      <c r="I119" s="43"/>
      <c r="J119" t="s" s="44">
        <f>$F119</f>
        <v>1101</v>
      </c>
      <c r="K119" t="s" s="44">
        <f>$H119</f>
        <v>1100</v>
      </c>
      <c r="L119" s="44"/>
      <c r="M119" s="43"/>
      <c r="N119" t="s" s="44">
        <v>184</v>
      </c>
      <c r="O119" t="s" s="44">
        <v>406</v>
      </c>
      <c r="P119" t="s" s="44">
        <v>1099</v>
      </c>
      <c r="Q119" s="43"/>
      <c r="R119" s="43"/>
      <c r="S119" s="43"/>
      <c r="T119" s="43"/>
      <c r="U119" s="43"/>
      <c r="V119" s="43"/>
      <c r="W119" s="43"/>
      <c r="X119" s="43"/>
      <c r="Y119" s="43"/>
      <c r="Z119" s="43"/>
      <c r="AA119" s="43"/>
      <c r="AB119" s="43"/>
      <c r="AC119" s="43"/>
      <c r="AD119" s="15"/>
      <c r="AE119" t="s" s="44">
        <f t="shared" si="41"/>
        <v>104</v>
      </c>
      <c r="AF119" s="46"/>
      <c r="AG119" t="s" s="47">
        <v>1102</v>
      </c>
      <c r="AH119" t="s" s="47">
        <v>1103</v>
      </c>
      <c r="AI119" t="s" s="47">
        <v>1104</v>
      </c>
      <c r="AJ119" s="15"/>
      <c r="AK119" s="15"/>
      <c r="AL119" s="43"/>
      <c r="AM119" s="43"/>
      <c r="AN119" s="43"/>
      <c r="AO119" s="15"/>
      <c r="AP119" s="48"/>
    </row>
    <row r="120" ht="56.05" customHeight="1">
      <c r="A120" s="41"/>
      <c r="B120" t="s" s="42">
        <f>CONCATENATE('Collections - Collections'!$A$3,"/",D120)</f>
        <v>1105</v>
      </c>
      <c r="C120" t="s" s="44">
        <f t="shared" si="1241"/>
        <v>1082</v>
      </c>
      <c r="D120" t="s" s="44">
        <f>G120</f>
        <v>1106</v>
      </c>
      <c r="E120" t="s" s="44">
        <f>CONCATENATE('Collections - Collections'!$C$3,"/",C120)</f>
        <v>1090</v>
      </c>
      <c r="F120" t="s" s="106">
        <v>1107</v>
      </c>
      <c r="G120" t="s" s="44">
        <f>CONCATENATE(C120,":",F120)</f>
        <v>1106</v>
      </c>
      <c r="H120" t="s" s="44">
        <f>CONCATENATE("k",SUBSTITUTE(SUBSTITUTE(PROPER($D120),":",""),"-",""))</f>
        <v>1108</v>
      </c>
      <c r="I120" s="43"/>
      <c r="J120" t="s" s="44">
        <f>$F120</f>
        <v>1109</v>
      </c>
      <c r="K120" t="s" s="44">
        <f>$H120</f>
        <v>1108</v>
      </c>
      <c r="L120" s="44"/>
      <c r="M120" s="43"/>
      <c r="N120" t="s" s="44">
        <v>184</v>
      </c>
      <c r="O120" t="s" s="44">
        <v>406</v>
      </c>
      <c r="P120" t="s" s="44">
        <v>1107</v>
      </c>
      <c r="Q120" s="43"/>
      <c r="R120" s="43"/>
      <c r="S120" s="43"/>
      <c r="T120" s="43"/>
      <c r="U120" s="43"/>
      <c r="V120" s="43"/>
      <c r="W120" s="43"/>
      <c r="X120" s="43"/>
      <c r="Y120" s="43"/>
      <c r="Z120" s="43"/>
      <c r="AA120" s="43"/>
      <c r="AB120" s="43"/>
      <c r="AC120" s="43"/>
      <c r="AD120" s="15"/>
      <c r="AE120" t="s" s="44">
        <f t="shared" si="41"/>
        <v>104</v>
      </c>
      <c r="AF120" s="46"/>
      <c r="AG120" t="s" s="47">
        <v>1110</v>
      </c>
      <c r="AH120" t="s" s="47">
        <v>1111</v>
      </c>
      <c r="AI120" t="s" s="47">
        <v>1112</v>
      </c>
      <c r="AJ120" s="15"/>
      <c r="AK120" s="15"/>
      <c r="AL120" s="43"/>
      <c r="AM120" s="43"/>
      <c r="AN120" s="43"/>
      <c r="AO120" s="15"/>
      <c r="AP120" s="48"/>
    </row>
    <row r="121" ht="80.05" customHeight="1">
      <c r="A121" s="41"/>
      <c r="B121" t="s" s="42">
        <f>CONCATENATE('Collections - Collections'!$A$3,"/",D121)</f>
        <v>1113</v>
      </c>
      <c r="C121" t="s" s="44">
        <f t="shared" si="1241"/>
        <v>1082</v>
      </c>
      <c r="D121" t="s" s="44">
        <f>G121</f>
        <v>1114</v>
      </c>
      <c r="E121" t="s" s="44">
        <f>CONCATENATE('Collections - Collections'!$C$3,"/",C121)</f>
        <v>1090</v>
      </c>
      <c r="F121" t="s" s="106">
        <v>1115</v>
      </c>
      <c r="G121" t="s" s="44">
        <f>CONCATENATE(C121,":",F121)</f>
        <v>1114</v>
      </c>
      <c r="H121" t="s" s="44">
        <f>CONCATENATE("k",SUBSTITUTE(SUBSTITUTE(PROPER($D121),":",""),"-",""))</f>
        <v>1116</v>
      </c>
      <c r="I121" s="43"/>
      <c r="J121" t="s" s="44">
        <f>$F121</f>
        <v>1117</v>
      </c>
      <c r="K121" t="s" s="44">
        <f>$H121</f>
        <v>1116</v>
      </c>
      <c r="L121" s="44"/>
      <c r="M121" s="43"/>
      <c r="N121" t="s" s="44">
        <v>184</v>
      </c>
      <c r="O121" t="s" s="44">
        <v>406</v>
      </c>
      <c r="P121" t="s" s="44">
        <v>1115</v>
      </c>
      <c r="Q121" s="43"/>
      <c r="R121" s="43"/>
      <c r="S121" s="43"/>
      <c r="T121" s="43"/>
      <c r="U121" s="43"/>
      <c r="V121" s="43"/>
      <c r="W121" s="43"/>
      <c r="X121" s="43"/>
      <c r="Y121" s="43"/>
      <c r="Z121" s="43"/>
      <c r="AA121" s="43"/>
      <c r="AB121" s="43"/>
      <c r="AC121" s="43"/>
      <c r="AD121" s="15"/>
      <c r="AE121" t="s" s="44">
        <f t="shared" si="41"/>
        <v>104</v>
      </c>
      <c r="AF121" s="46"/>
      <c r="AG121" t="s" s="47">
        <v>1118</v>
      </c>
      <c r="AH121" t="s" s="47">
        <v>1119</v>
      </c>
      <c r="AI121" t="s" s="47">
        <v>1120</v>
      </c>
      <c r="AJ121" s="15"/>
      <c r="AK121" s="15"/>
      <c r="AL121" s="43"/>
      <c r="AM121" s="43"/>
      <c r="AN121" s="43"/>
      <c r="AO121" s="15"/>
      <c r="AP121" s="48"/>
    </row>
    <row r="122" ht="68.85" customHeight="1">
      <c r="A122" s="50"/>
      <c r="B122" t="s" s="51">
        <f>CONCATENATE('Collections - Collections'!$A$3,"/",D122)</f>
        <v>1121</v>
      </c>
      <c r="C122" t="s" s="54">
        <f t="shared" si="1241"/>
        <v>1082</v>
      </c>
      <c r="D122" t="s" s="54">
        <f>G122</f>
        <v>1122</v>
      </c>
      <c r="E122" t="s" s="54">
        <f>CONCATENATE('Collections - Collections'!$C$3,"/",C122)</f>
        <v>1090</v>
      </c>
      <c r="F122" t="s" s="109">
        <v>1123</v>
      </c>
      <c r="G122" t="s" s="54">
        <f>CONCATENATE(C122,":",F122)</f>
        <v>1122</v>
      </c>
      <c r="H122" t="s" s="54">
        <f>CONCATENATE("k",SUBSTITUTE(SUBSTITUTE(PROPER($D122),":",""),"-",""))</f>
        <v>1124</v>
      </c>
      <c r="I122" s="52"/>
      <c r="J122" t="s" s="54">
        <f>$F122</f>
        <v>1125</v>
      </c>
      <c r="K122" t="s" s="54">
        <f>$H122</f>
        <v>1124</v>
      </c>
      <c r="L122" s="54"/>
      <c r="M122" s="52"/>
      <c r="N122" t="s" s="54">
        <v>184</v>
      </c>
      <c r="O122" t="s" s="54">
        <v>406</v>
      </c>
      <c r="P122" t="s" s="54">
        <v>1123</v>
      </c>
      <c r="Q122" s="52"/>
      <c r="R122" s="52"/>
      <c r="S122" s="52"/>
      <c r="T122" s="52"/>
      <c r="U122" s="52"/>
      <c r="V122" s="52"/>
      <c r="W122" s="52"/>
      <c r="X122" s="52"/>
      <c r="Y122" s="52"/>
      <c r="Z122" s="52"/>
      <c r="AA122" s="52"/>
      <c r="AB122" s="52"/>
      <c r="AC122" s="52"/>
      <c r="AD122" s="56"/>
      <c r="AE122" t="s" s="54">
        <f t="shared" si="41"/>
        <v>104</v>
      </c>
      <c r="AF122" s="57"/>
      <c r="AG122" t="s" s="58">
        <v>1126</v>
      </c>
      <c r="AH122" t="s" s="58">
        <v>1127</v>
      </c>
      <c r="AI122" t="s" s="58">
        <v>1128</v>
      </c>
      <c r="AJ122" s="56"/>
      <c r="AK122" s="56"/>
      <c r="AL122" s="52"/>
      <c r="AM122" s="52"/>
      <c r="AN122" s="52"/>
      <c r="AO122" s="56"/>
      <c r="AP122" s="59"/>
    </row>
    <row r="123" ht="20.9" customHeight="1">
      <c r="A123" s="32"/>
      <c r="B123" t="s" s="33">
        <f>CONCATENATE('Collections - Collections'!$A$3,"/",D123)</f>
        <v>1129</v>
      </c>
      <c r="C123" t="s" s="35">
        <f t="shared" si="1286" ref="C123:C281">$G$12</f>
        <v>193</v>
      </c>
      <c r="D123" t="s" s="35">
        <f>G123</f>
        <v>1130</v>
      </c>
      <c r="E123" t="s" s="35">
        <f>CONCATENATE('Collections - Collections'!$C$3,"/",C123)</f>
        <v>346</v>
      </c>
      <c r="F123" t="s" s="177">
        <v>1131</v>
      </c>
      <c r="G123" t="s" s="178">
        <f>CONCATENATE(C123,":",F123)</f>
        <v>1130</v>
      </c>
      <c r="H123" t="s" s="35">
        <f>CONCATENATE("k",SUBSTITUTE(SUBSTITUTE(PROPER($D123),":",""),"-",""))</f>
        <v>1132</v>
      </c>
      <c r="I123" s="34"/>
      <c r="J123" t="s" s="35">
        <f>$F123</f>
        <v>1133</v>
      </c>
      <c r="K123" t="s" s="35">
        <f>$H123</f>
        <v>1132</v>
      </c>
      <c r="L123" s="35"/>
      <c r="M123" s="34"/>
      <c r="N123" t="s" s="35">
        <v>145</v>
      </c>
      <c r="O123" t="s" s="35">
        <v>194</v>
      </c>
      <c r="P123" t="s" s="35">
        <v>1131</v>
      </c>
      <c r="Q123" s="34"/>
      <c r="R123" s="34"/>
      <c r="S123" s="34"/>
      <c r="T123" s="34"/>
      <c r="U123" s="34"/>
      <c r="V123" s="34"/>
      <c r="W123" s="34"/>
      <c r="X123" s="34"/>
      <c r="Y123" s="34"/>
      <c r="Z123" s="34"/>
      <c r="AA123" s="34"/>
      <c r="AB123" s="34"/>
      <c r="AC123" s="34"/>
      <c r="AD123" s="37"/>
      <c r="AE123" t="s" s="35">
        <f t="shared" si="41"/>
        <v>104</v>
      </c>
      <c r="AF123" s="38"/>
      <c r="AG123" t="s" s="39">
        <v>1134</v>
      </c>
      <c r="AH123" t="s" s="39">
        <v>1135</v>
      </c>
      <c r="AI123" s="37"/>
      <c r="AJ123" s="37"/>
      <c r="AK123" s="37"/>
      <c r="AL123" s="34"/>
      <c r="AM123" s="34"/>
      <c r="AN123" s="34"/>
      <c r="AO123" s="37"/>
      <c r="AP123" s="40"/>
    </row>
    <row r="124" ht="20.9" customHeight="1">
      <c r="A124" s="50"/>
      <c r="B124" t="s" s="51">
        <f>CONCATENATE('Collections - Collections'!$A$3,"/",D124)</f>
        <v>1136</v>
      </c>
      <c r="C124" t="s" s="54">
        <f t="shared" si="1286"/>
        <v>193</v>
      </c>
      <c r="D124" t="s" s="54">
        <f>G124</f>
        <v>1137</v>
      </c>
      <c r="E124" t="s" s="54">
        <f>CONCATENATE('Collections - Collections'!$C$3,"/",C124)</f>
        <v>346</v>
      </c>
      <c r="F124" t="s" s="109">
        <v>1138</v>
      </c>
      <c r="G124" t="s" s="110">
        <f>CONCATENATE(C124,":",F124)</f>
        <v>1137</v>
      </c>
      <c r="H124" t="s" s="54">
        <f>CONCATENATE("k",SUBSTITUTE(SUBSTITUTE(PROPER($D124),":",""),"-",""))</f>
        <v>1139</v>
      </c>
      <c r="I124" s="52"/>
      <c r="J124" t="s" s="54">
        <f>$F124</f>
        <v>1140</v>
      </c>
      <c r="K124" t="s" s="54">
        <f>$H124</f>
        <v>1139</v>
      </c>
      <c r="L124" s="54"/>
      <c r="M124" s="52"/>
      <c r="N124" t="s" s="54">
        <v>145</v>
      </c>
      <c r="O124" t="s" s="54">
        <v>194</v>
      </c>
      <c r="P124" t="s" s="54">
        <v>1138</v>
      </c>
      <c r="Q124" s="52"/>
      <c r="R124" s="52"/>
      <c r="S124" s="52"/>
      <c r="T124" s="52"/>
      <c r="U124" s="52"/>
      <c r="V124" s="52"/>
      <c r="W124" s="52"/>
      <c r="X124" s="52"/>
      <c r="Y124" s="52"/>
      <c r="Z124" s="52"/>
      <c r="AA124" s="52"/>
      <c r="AB124" s="52"/>
      <c r="AC124" s="52"/>
      <c r="AD124" s="56"/>
      <c r="AE124" t="s" s="54">
        <f t="shared" si="41"/>
        <v>104</v>
      </c>
      <c r="AF124" s="57"/>
      <c r="AG124" t="s" s="58">
        <v>1141</v>
      </c>
      <c r="AH124" t="s" s="58">
        <v>1142</v>
      </c>
      <c r="AI124" s="56"/>
      <c r="AJ124" s="56"/>
      <c r="AK124" s="56"/>
      <c r="AL124" s="52"/>
      <c r="AM124" s="52"/>
      <c r="AN124" s="52"/>
      <c r="AO124" s="56"/>
      <c r="AP124" s="59"/>
    </row>
    <row r="125" ht="45.05" customHeight="1">
      <c r="A125" s="60"/>
      <c r="B125" t="s" s="61">
        <f>CONCATENATE('Collections - Collections'!$A$3,"/",D125)</f>
        <v>1143</v>
      </c>
      <c r="C125" t="s" s="62">
        <f t="shared" si="1286"/>
        <v>193</v>
      </c>
      <c r="D125" t="s" s="62">
        <f>G125</f>
        <v>1144</v>
      </c>
      <c r="E125" t="s" s="62">
        <f>CONCATENATE('Collections - Collections'!$C$3,"/",C125)</f>
        <v>346</v>
      </c>
      <c r="F125" t="s" s="63">
        <v>406</v>
      </c>
      <c r="G125" t="s" s="64">
        <f>CONCATENATE(C125,":",F125)</f>
        <v>1144</v>
      </c>
      <c r="H125" t="s" s="62">
        <f>CONCATENATE("k",SUBSTITUTE(SUBSTITUTE(PROPER($D125),":",""),"-",""))</f>
        <v>1145</v>
      </c>
      <c r="I125" s="65"/>
      <c r="J125" t="s" s="62">
        <f>$F125</f>
        <v>488</v>
      </c>
      <c r="K125" t="s" s="62">
        <f>$H125</f>
        <v>1145</v>
      </c>
      <c r="L125" s="62"/>
      <c r="M125" s="65"/>
      <c r="N125" t="s" s="62">
        <v>145</v>
      </c>
      <c r="O125" t="s" s="62">
        <v>194</v>
      </c>
      <c r="P125" t="s" s="62">
        <v>406</v>
      </c>
      <c r="Q125" s="65"/>
      <c r="R125" s="65"/>
      <c r="S125" s="65"/>
      <c r="T125" s="65"/>
      <c r="U125" s="65"/>
      <c r="V125" s="65"/>
      <c r="W125" s="65"/>
      <c r="X125" s="65"/>
      <c r="Y125" s="65"/>
      <c r="Z125" s="65"/>
      <c r="AA125" s="65"/>
      <c r="AB125" s="65"/>
      <c r="AC125" s="65"/>
      <c r="AD125" s="66"/>
      <c r="AE125" t="s" s="62">
        <f t="shared" si="41"/>
        <v>104</v>
      </c>
      <c r="AF125" s="67"/>
      <c r="AG125" t="s" s="68">
        <v>560</v>
      </c>
      <c r="AH125" t="s" s="68">
        <v>1146</v>
      </c>
      <c r="AI125" t="s" s="68">
        <v>1147</v>
      </c>
      <c r="AJ125" t="s" s="68">
        <v>1148</v>
      </c>
      <c r="AK125" s="66"/>
      <c r="AL125" s="65"/>
      <c r="AM125" s="65"/>
      <c r="AN125" s="65"/>
      <c r="AO125" s="66"/>
      <c r="AP125" s="69"/>
    </row>
    <row r="126" ht="20.3" customHeight="1">
      <c r="A126" s="111"/>
      <c r="B126" t="s" s="112">
        <f>CONCATENATE('Collections - Collections'!$A$3,"/",D126)</f>
        <v>1149</v>
      </c>
      <c r="C126" t="s" s="99">
        <f t="shared" si="1313" ref="C126:C132">$D$125</f>
        <v>1144</v>
      </c>
      <c r="D126" t="s" s="99">
        <f>G126</f>
        <v>1150</v>
      </c>
      <c r="E126" t="s" s="99">
        <f>CONCATENATE('Collections - Collections'!$C$3,"/",C126)</f>
        <v>1151</v>
      </c>
      <c r="F126" t="s" s="113">
        <v>1152</v>
      </c>
      <c r="G126" t="s" s="114">
        <f>CONCATENATE(C126,":",F126)</f>
        <v>1150</v>
      </c>
      <c r="H126" t="s" s="99">
        <f>CONCATENATE("k",SUBSTITUTE(SUBSTITUTE(PROPER($D126),":",""),"-",""))</f>
        <v>1153</v>
      </c>
      <c r="I126" s="100"/>
      <c r="J126" t="s" s="99">
        <f>$F126</f>
        <v>1154</v>
      </c>
      <c r="K126" t="s" s="99">
        <f>$H126</f>
        <v>1153</v>
      </c>
      <c r="L126" s="99"/>
      <c r="M126" s="100"/>
      <c r="N126" t="s" s="99">
        <v>194</v>
      </c>
      <c r="O126" t="s" s="99">
        <v>406</v>
      </c>
      <c r="P126" t="s" s="99">
        <v>1152</v>
      </c>
      <c r="Q126" t="s" s="99">
        <v>1131</v>
      </c>
      <c r="R126" s="100"/>
      <c r="S126" s="100"/>
      <c r="T126" s="100"/>
      <c r="U126" s="100"/>
      <c r="V126" s="100"/>
      <c r="W126" s="100"/>
      <c r="X126" s="100"/>
      <c r="Y126" s="100"/>
      <c r="Z126" s="100"/>
      <c r="AA126" s="100"/>
      <c r="AB126" s="100"/>
      <c r="AC126" s="100"/>
      <c r="AD126" s="115"/>
      <c r="AE126" t="s" s="99">
        <f t="shared" si="41"/>
        <v>104</v>
      </c>
      <c r="AF126" s="116"/>
      <c r="AG126" t="s" s="117">
        <v>1155</v>
      </c>
      <c r="AH126" t="s" s="117">
        <v>1156</v>
      </c>
      <c r="AI126" t="s" s="117">
        <v>1157</v>
      </c>
      <c r="AJ126" s="115"/>
      <c r="AK126" s="115"/>
      <c r="AL126" s="100"/>
      <c r="AM126" s="100"/>
      <c r="AN126" t="s" s="99">
        <f t="shared" si="502"/>
        <v>558</v>
      </c>
      <c r="AO126" s="115"/>
      <c r="AP126" s="118"/>
    </row>
    <row r="127" ht="20.1" customHeight="1">
      <c r="A127" s="41"/>
      <c r="B127" t="s" s="42">
        <f>CONCATENATE('Collections - Collections'!$A$3,"/",D127)</f>
        <v>1158</v>
      </c>
      <c r="C127" t="s" s="44">
        <f t="shared" si="1313"/>
        <v>1144</v>
      </c>
      <c r="D127" t="s" s="44">
        <f>G127</f>
        <v>1159</v>
      </c>
      <c r="E127" t="s" s="44">
        <f>CONCATENATE('Collections - Collections'!$C$3,"/",C127)</f>
        <v>1151</v>
      </c>
      <c r="F127" t="s" s="106">
        <v>706</v>
      </c>
      <c r="G127" t="s" s="107">
        <f>CONCATENATE(C127,":",F127)</f>
        <v>1159</v>
      </c>
      <c r="H127" t="s" s="44">
        <f>CONCATENATE("k",SUBSTITUTE(SUBSTITUTE(PROPER($D127),":",""),"-",""))</f>
        <v>1160</v>
      </c>
      <c r="I127" s="43"/>
      <c r="J127" t="s" s="44">
        <f>$F127</f>
        <v>708</v>
      </c>
      <c r="K127" t="s" s="44">
        <f>$H127</f>
        <v>1160</v>
      </c>
      <c r="L127" s="44"/>
      <c r="M127" s="43"/>
      <c r="N127" t="s" s="44">
        <v>194</v>
      </c>
      <c r="O127" t="s" s="44">
        <v>406</v>
      </c>
      <c r="P127" t="s" s="44">
        <v>709</v>
      </c>
      <c r="Q127" t="s" s="44">
        <v>1131</v>
      </c>
      <c r="R127" s="43"/>
      <c r="S127" s="43"/>
      <c r="T127" s="43"/>
      <c r="U127" t="s" s="44">
        <f>$D$351</f>
        <v>1161</v>
      </c>
      <c r="V127" s="43"/>
      <c r="W127" s="43"/>
      <c r="X127" s="43"/>
      <c r="Y127" s="43"/>
      <c r="Z127" s="43"/>
      <c r="AA127" s="43"/>
      <c r="AB127" s="43"/>
      <c r="AC127" s="43"/>
      <c r="AD127" s="15"/>
      <c r="AE127" t="s" s="44">
        <f t="shared" si="41"/>
        <v>104</v>
      </c>
      <c r="AF127" s="46"/>
      <c r="AG127" t="s" s="47">
        <v>1162</v>
      </c>
      <c r="AH127" t="s" s="47">
        <v>1163</v>
      </c>
      <c r="AI127" t="s" s="47">
        <v>1164</v>
      </c>
      <c r="AJ127" s="15"/>
      <c r="AK127" s="15"/>
      <c r="AL127" s="43"/>
      <c r="AM127" s="43"/>
      <c r="AN127" t="s" s="44">
        <f t="shared" si="1332" ref="AN127:AN158">$D$54</f>
        <v>558</v>
      </c>
      <c r="AO127" s="15"/>
      <c r="AP127" s="48"/>
    </row>
    <row r="128" ht="56.05" customHeight="1">
      <c r="A128" s="41"/>
      <c r="B128" t="s" s="42">
        <f>CONCATENATE('Collections - Collections'!$A$3,"/",D128)</f>
        <v>1165</v>
      </c>
      <c r="C128" t="s" s="44">
        <f t="shared" si="1313"/>
        <v>1144</v>
      </c>
      <c r="D128" t="s" s="44">
        <f>G128</f>
        <v>1166</v>
      </c>
      <c r="E128" t="s" s="44">
        <f>CONCATENATE('Collections - Collections'!$C$3,"/",C128)</f>
        <v>1151</v>
      </c>
      <c r="F128" t="s" s="106">
        <v>567</v>
      </c>
      <c r="G128" t="s" s="107">
        <f>CONCATENATE(C128,":",F128)</f>
        <v>1166</v>
      </c>
      <c r="H128" t="s" s="44">
        <f>CONCATENATE("k",SUBSTITUTE(SUBSTITUTE(PROPER($D128),":",""),"-",""))</f>
        <v>1167</v>
      </c>
      <c r="I128" s="43"/>
      <c r="J128" t="s" s="44">
        <f>$F128</f>
        <v>569</v>
      </c>
      <c r="K128" t="s" s="44">
        <f>$H128</f>
        <v>1167</v>
      </c>
      <c r="L128" s="44"/>
      <c r="M128" s="43"/>
      <c r="N128" t="s" s="44">
        <v>194</v>
      </c>
      <c r="O128" t="s" s="44">
        <v>406</v>
      </c>
      <c r="P128" t="s" s="44">
        <v>567</v>
      </c>
      <c r="Q128" t="s" s="44">
        <v>1131</v>
      </c>
      <c r="R128" s="43"/>
      <c r="S128" s="43"/>
      <c r="T128" s="43"/>
      <c r="U128" t="s" s="44">
        <f>$D$349</f>
        <v>1168</v>
      </c>
      <c r="V128" s="43"/>
      <c r="W128" s="43"/>
      <c r="X128" s="43"/>
      <c r="Y128" s="43"/>
      <c r="Z128" s="43"/>
      <c r="AA128" s="43"/>
      <c r="AB128" s="43"/>
      <c r="AC128" s="43"/>
      <c r="AD128" s="15"/>
      <c r="AE128" t="s" s="44">
        <f t="shared" si="41"/>
        <v>104</v>
      </c>
      <c r="AF128" s="46"/>
      <c r="AG128" t="s" s="47">
        <v>1169</v>
      </c>
      <c r="AH128" t="s" s="47">
        <v>1170</v>
      </c>
      <c r="AI128" t="s" s="47">
        <v>1171</v>
      </c>
      <c r="AJ128" t="s" s="47">
        <v>1172</v>
      </c>
      <c r="AK128" s="15"/>
      <c r="AL128" s="43"/>
      <c r="AM128" s="43"/>
      <c r="AN128" t="s" s="44">
        <f t="shared" si="1332"/>
        <v>558</v>
      </c>
      <c r="AO128" s="15"/>
      <c r="AP128" s="48"/>
    </row>
    <row r="129" ht="44.05" customHeight="1">
      <c r="A129" s="41"/>
      <c r="B129" t="s" s="42">
        <f>CONCATENATE('Collections - Collections'!$A$3,"/",D129)</f>
        <v>1173</v>
      </c>
      <c r="C129" t="s" s="44">
        <f t="shared" si="1313"/>
        <v>1144</v>
      </c>
      <c r="D129" t="s" s="44">
        <f>G129</f>
        <v>1174</v>
      </c>
      <c r="E129" t="s" s="44">
        <f>CONCATENATE('Collections - Collections'!$C$3,"/",C129)</f>
        <v>1151</v>
      </c>
      <c r="F129" t="s" s="106">
        <v>697</v>
      </c>
      <c r="G129" t="s" s="107">
        <f>CONCATENATE(C129,":",F129)</f>
        <v>1174</v>
      </c>
      <c r="H129" t="s" s="44">
        <f>CONCATENATE("k",SUBSTITUTE(SUBSTITUTE(PROPER($D129),":",""),"-",""))</f>
        <v>1175</v>
      </c>
      <c r="I129" s="43"/>
      <c r="J129" t="s" s="44">
        <f>$F129</f>
        <v>1176</v>
      </c>
      <c r="K129" t="s" s="44">
        <f>$H129</f>
        <v>1175</v>
      </c>
      <c r="L129" s="44"/>
      <c r="M129" s="43"/>
      <c r="N129" t="s" s="44">
        <v>194</v>
      </c>
      <c r="O129" t="s" s="44">
        <v>406</v>
      </c>
      <c r="P129" t="s" s="44">
        <v>697</v>
      </c>
      <c r="Q129" t="s" s="44">
        <v>1131</v>
      </c>
      <c r="R129" s="43"/>
      <c r="S129" s="43"/>
      <c r="T129" s="43"/>
      <c r="U129" t="s" s="44">
        <f>$D$350</f>
        <v>1177</v>
      </c>
      <c r="V129" s="43"/>
      <c r="W129" s="43"/>
      <c r="X129" s="43"/>
      <c r="Y129" s="43"/>
      <c r="Z129" s="43"/>
      <c r="AA129" s="43"/>
      <c r="AB129" s="43"/>
      <c r="AC129" s="43"/>
      <c r="AD129" s="15"/>
      <c r="AE129" t="s" s="44">
        <f t="shared" si="41"/>
        <v>104</v>
      </c>
      <c r="AF129" s="46"/>
      <c r="AG129" t="s" s="47">
        <v>1178</v>
      </c>
      <c r="AH129" t="s" s="47">
        <v>1179</v>
      </c>
      <c r="AI129" t="s" s="47">
        <v>1180</v>
      </c>
      <c r="AJ129" t="s" s="47">
        <v>1181</v>
      </c>
      <c r="AK129" s="15"/>
      <c r="AL129" s="43"/>
      <c r="AM129" s="43"/>
      <c r="AN129" t="s" s="44">
        <f t="shared" si="1332"/>
        <v>558</v>
      </c>
      <c r="AO129" s="15"/>
      <c r="AP129" s="48"/>
    </row>
    <row r="130" ht="32.05" customHeight="1">
      <c r="A130" s="41"/>
      <c r="B130" t="s" s="42">
        <f>CONCATENATE('Collections - Collections'!$A$3,"/",D130)</f>
        <v>1182</v>
      </c>
      <c r="C130" t="s" s="44">
        <f t="shared" si="1313"/>
        <v>1144</v>
      </c>
      <c r="D130" t="s" s="44">
        <f>G130</f>
        <v>1183</v>
      </c>
      <c r="E130" t="s" s="44">
        <f>CONCATENATE('Collections - Collections'!$C$3,"/",C130)</f>
        <v>1151</v>
      </c>
      <c r="F130" t="s" s="106">
        <v>1184</v>
      </c>
      <c r="G130" t="s" s="107">
        <f>CONCATENATE(C130,":",F130)</f>
        <v>1183</v>
      </c>
      <c r="H130" t="s" s="44">
        <f>CONCATENATE("k",SUBSTITUTE(SUBSTITUTE(PROPER($D130),":",""),"-",""))</f>
        <v>1185</v>
      </c>
      <c r="I130" s="43"/>
      <c r="J130" t="s" s="44">
        <f>$F130</f>
        <v>1186</v>
      </c>
      <c r="K130" t="s" s="44">
        <f>$H130</f>
        <v>1185</v>
      </c>
      <c r="L130" s="44"/>
      <c r="M130" s="43"/>
      <c r="N130" t="s" s="44">
        <v>194</v>
      </c>
      <c r="O130" t="s" s="44">
        <v>406</v>
      </c>
      <c r="P130" t="s" s="44">
        <v>754</v>
      </c>
      <c r="Q130" t="s" s="44">
        <v>1138</v>
      </c>
      <c r="R130" s="43"/>
      <c r="S130" s="43"/>
      <c r="T130" s="43"/>
      <c r="U130" s="43"/>
      <c r="V130" s="43"/>
      <c r="W130" s="43"/>
      <c r="X130" s="43"/>
      <c r="Y130" s="43"/>
      <c r="Z130" s="43"/>
      <c r="AA130" s="43"/>
      <c r="AB130" s="43"/>
      <c r="AC130" s="43"/>
      <c r="AD130" s="15"/>
      <c r="AE130" t="s" s="44">
        <f t="shared" si="41"/>
        <v>104</v>
      </c>
      <c r="AF130" s="46"/>
      <c r="AG130" t="s" s="47">
        <v>1187</v>
      </c>
      <c r="AH130" t="s" s="47">
        <v>1188</v>
      </c>
      <c r="AI130" t="s" s="47">
        <v>1189</v>
      </c>
      <c r="AJ130" t="s" s="47">
        <v>1190</v>
      </c>
      <c r="AK130" s="15"/>
      <c r="AL130" s="43"/>
      <c r="AM130" s="43"/>
      <c r="AN130" t="s" s="44">
        <f t="shared" si="1332"/>
        <v>558</v>
      </c>
      <c r="AO130" s="15"/>
      <c r="AP130" s="48"/>
    </row>
    <row r="131" ht="68.05" customHeight="1">
      <c r="A131" s="41"/>
      <c r="B131" t="s" s="42">
        <f>CONCATENATE('Collections - Collections'!$A$3,"/",D131)</f>
        <v>1191</v>
      </c>
      <c r="C131" t="s" s="44">
        <f t="shared" si="1313"/>
        <v>1144</v>
      </c>
      <c r="D131" t="s" s="44">
        <f>G131</f>
        <v>1192</v>
      </c>
      <c r="E131" t="s" s="44">
        <f>CONCATENATE('Collections - Collections'!$C$3,"/",C131)</f>
        <v>1151</v>
      </c>
      <c r="F131" t="s" s="106">
        <v>164</v>
      </c>
      <c r="G131" t="s" s="107">
        <f>CONCATENATE(C131,":",F131)</f>
        <v>1192</v>
      </c>
      <c r="H131" t="s" s="44">
        <f>CONCATENATE("k",SUBSTITUTE(SUBSTITUTE(PROPER($D131),":",""),"-",""))</f>
        <v>1193</v>
      </c>
      <c r="I131" s="43"/>
      <c r="J131" t="s" s="44">
        <f>$F131</f>
        <v>166</v>
      </c>
      <c r="K131" t="s" s="44">
        <f>$H131</f>
        <v>1193</v>
      </c>
      <c r="L131" s="44"/>
      <c r="M131" s="43"/>
      <c r="N131" t="s" s="44">
        <v>194</v>
      </c>
      <c r="O131" t="s" s="44">
        <v>406</v>
      </c>
      <c r="P131" t="s" s="44">
        <v>167</v>
      </c>
      <c r="Q131" t="s" s="44">
        <v>1138</v>
      </c>
      <c r="R131" s="43"/>
      <c r="S131" s="43"/>
      <c r="T131" s="43"/>
      <c r="U131" s="43"/>
      <c r="V131" s="43"/>
      <c r="W131" s="43"/>
      <c r="X131" s="43"/>
      <c r="Y131" s="43"/>
      <c r="Z131" s="43"/>
      <c r="AA131" s="43"/>
      <c r="AB131" s="43"/>
      <c r="AC131" s="43"/>
      <c r="AD131" s="15"/>
      <c r="AE131" t="s" s="44">
        <f t="shared" si="41"/>
        <v>104</v>
      </c>
      <c r="AF131" s="46"/>
      <c r="AG131" t="s" s="47">
        <v>168</v>
      </c>
      <c r="AH131" t="s" s="47">
        <v>1194</v>
      </c>
      <c r="AI131" t="s" s="47">
        <v>1195</v>
      </c>
      <c r="AJ131" t="s" s="47">
        <v>1196</v>
      </c>
      <c r="AK131" s="15"/>
      <c r="AL131" s="43"/>
      <c r="AM131" s="43"/>
      <c r="AN131" t="s" s="44">
        <f t="shared" si="1332"/>
        <v>558</v>
      </c>
      <c r="AO131" s="15"/>
      <c r="AP131" s="48"/>
    </row>
    <row r="132" ht="92.85" customHeight="1">
      <c r="A132" s="50"/>
      <c r="B132" t="s" s="51">
        <f>CONCATENATE('Collections - Collections'!$A$3,"/",D132)</f>
        <v>1197</v>
      </c>
      <c r="C132" t="s" s="54">
        <f t="shared" si="1313"/>
        <v>1144</v>
      </c>
      <c r="D132" t="s" s="54">
        <f>G132</f>
        <v>1198</v>
      </c>
      <c r="E132" t="s" s="54">
        <f>CONCATENATE('Collections - Collections'!$C$3,"/",C132)</f>
        <v>1151</v>
      </c>
      <c r="F132" t="s" s="109">
        <v>354</v>
      </c>
      <c r="G132" t="s" s="110">
        <f>CONCATENATE(C132,":",F132)</f>
        <v>1198</v>
      </c>
      <c r="H132" t="s" s="54">
        <f>CONCATENATE("k",SUBSTITUTE(SUBSTITUTE(PROPER($D132),":",""),"-",""))</f>
        <v>1199</v>
      </c>
      <c r="I132" s="52"/>
      <c r="J132" t="s" s="54">
        <f>$F132</f>
        <v>356</v>
      </c>
      <c r="K132" t="s" s="54">
        <f>$H132</f>
        <v>1199</v>
      </c>
      <c r="L132" s="54"/>
      <c r="M132" s="52"/>
      <c r="N132" t="s" s="54">
        <v>194</v>
      </c>
      <c r="O132" t="s" s="54">
        <v>406</v>
      </c>
      <c r="P132" t="s" s="54">
        <v>354</v>
      </c>
      <c r="Q132" t="s" s="54">
        <v>1138</v>
      </c>
      <c r="R132" s="52"/>
      <c r="S132" s="52"/>
      <c r="T132" s="52"/>
      <c r="U132" s="52"/>
      <c r="V132" s="52"/>
      <c r="W132" s="52"/>
      <c r="X132" s="52"/>
      <c r="Y132" s="52"/>
      <c r="Z132" s="52"/>
      <c r="AA132" s="52"/>
      <c r="AB132" s="52"/>
      <c r="AC132" s="52"/>
      <c r="AD132" s="56"/>
      <c r="AE132" t="s" s="54">
        <f t="shared" si="41"/>
        <v>104</v>
      </c>
      <c r="AF132" s="57"/>
      <c r="AG132" t="s" s="58">
        <v>1200</v>
      </c>
      <c r="AH132" t="s" s="58">
        <v>1201</v>
      </c>
      <c r="AI132" t="s" s="58">
        <v>1202</v>
      </c>
      <c r="AJ132" t="s" s="58">
        <v>1203</v>
      </c>
      <c r="AK132" s="56"/>
      <c r="AL132" s="52"/>
      <c r="AM132" s="52"/>
      <c r="AN132" t="s" s="54">
        <f t="shared" si="1332"/>
        <v>558</v>
      </c>
      <c r="AO132" s="56"/>
      <c r="AP132" s="59"/>
    </row>
    <row r="133" ht="69.05" customHeight="1">
      <c r="A133" t="s" s="176">
        <v>367</v>
      </c>
      <c r="B133" t="s" s="61">
        <f>CONCATENATE('Collections - Collections'!$A$3,"/",D133)</f>
        <v>1204</v>
      </c>
      <c r="C133" t="s" s="62">
        <f t="shared" si="1286"/>
        <v>193</v>
      </c>
      <c r="D133" t="s" s="62">
        <f>G133</f>
        <v>1205</v>
      </c>
      <c r="E133" t="s" s="62">
        <f>CONCATENATE('Collections - Collections'!$C$3,"/",C133)</f>
        <v>346</v>
      </c>
      <c r="F133" t="s" s="63">
        <v>1206</v>
      </c>
      <c r="G133" t="s" s="64">
        <f>CONCATENATE(C133,":",F133)</f>
        <v>1205</v>
      </c>
      <c r="H133" t="s" s="62">
        <f>CONCATENATE("k",SUBSTITUTE(SUBSTITUTE(PROPER($D133),":",""),"-",""))</f>
        <v>1207</v>
      </c>
      <c r="I133" s="65"/>
      <c r="J133" t="s" s="62">
        <f>$F133</f>
        <v>1208</v>
      </c>
      <c r="K133" t="s" s="62">
        <f>$H133</f>
        <v>1207</v>
      </c>
      <c r="L133" s="62"/>
      <c r="M133" s="65"/>
      <c r="N133" t="s" s="62">
        <v>145</v>
      </c>
      <c r="O133" t="s" s="62">
        <v>194</v>
      </c>
      <c r="P133" t="s" s="62">
        <v>1206</v>
      </c>
      <c r="Q133" s="65"/>
      <c r="R133" s="65"/>
      <c r="S133" s="65"/>
      <c r="T133" s="65"/>
      <c r="U133" s="65"/>
      <c r="V133" s="65"/>
      <c r="W133" s="65"/>
      <c r="X133" s="65"/>
      <c r="Y133" s="65"/>
      <c r="Z133" s="65"/>
      <c r="AA133" s="65"/>
      <c r="AB133" s="65"/>
      <c r="AC133" s="65"/>
      <c r="AD133" s="66"/>
      <c r="AE133" t="s" s="62">
        <f t="shared" si="41"/>
        <v>104</v>
      </c>
      <c r="AF133" s="67"/>
      <c r="AG133" t="s" s="68">
        <v>1209</v>
      </c>
      <c r="AH133" t="s" s="68">
        <v>1210</v>
      </c>
      <c r="AI133" t="s" s="68">
        <v>1211</v>
      </c>
      <c r="AJ133" t="s" s="68">
        <v>1212</v>
      </c>
      <c r="AK133" s="66"/>
      <c r="AL133" s="65"/>
      <c r="AM133" s="65"/>
      <c r="AN133" s="65"/>
      <c r="AO133" s="66"/>
      <c r="AP133" s="69"/>
    </row>
    <row r="134" ht="44.25" customHeight="1">
      <c r="A134" s="111"/>
      <c r="B134" t="s" s="112">
        <f>CONCATENATE('Collections - Collections'!$A$3,"/",D134)</f>
        <v>1213</v>
      </c>
      <c r="C134" t="s" s="99">
        <f t="shared" si="1395" ref="C134:C158">$D$133</f>
        <v>1205</v>
      </c>
      <c r="D134" t="s" s="99">
        <f>G134</f>
        <v>1214</v>
      </c>
      <c r="E134" t="s" s="99">
        <f>CONCATENATE('Collections - Collections'!$C$3,"/",C134)</f>
        <v>1215</v>
      </c>
      <c r="F134" t="s" s="113">
        <v>1216</v>
      </c>
      <c r="G134" t="s" s="114">
        <f>CONCATENATE(C134,":",F134)</f>
        <v>1214</v>
      </c>
      <c r="H134" t="s" s="99">
        <f>CONCATENATE("k",SUBSTITUTE(SUBSTITUTE(PROPER($D134),":",""),"-",""))</f>
        <v>1217</v>
      </c>
      <c r="I134" s="100"/>
      <c r="J134" t="s" s="99">
        <f>$F134</f>
        <v>1218</v>
      </c>
      <c r="K134" t="s" s="99">
        <f>$H134</f>
        <v>1217</v>
      </c>
      <c r="L134" s="99"/>
      <c r="M134" s="100"/>
      <c r="N134" t="s" s="99">
        <v>194</v>
      </c>
      <c r="O134" t="s" s="99">
        <v>406</v>
      </c>
      <c r="P134" t="s" s="99">
        <v>754</v>
      </c>
      <c r="Q134" t="s" s="99">
        <v>1138</v>
      </c>
      <c r="R134" t="s" s="99">
        <v>1216</v>
      </c>
      <c r="S134" s="100"/>
      <c r="T134" s="100"/>
      <c r="U134" s="100"/>
      <c r="V134" s="100"/>
      <c r="W134" s="100"/>
      <c r="X134" s="100"/>
      <c r="Y134" s="100"/>
      <c r="Z134" s="100"/>
      <c r="AA134" s="100"/>
      <c r="AB134" s="100"/>
      <c r="AC134" s="100"/>
      <c r="AD134" s="115"/>
      <c r="AE134" t="s" s="99">
        <f t="shared" si="41"/>
        <v>104</v>
      </c>
      <c r="AF134" s="116"/>
      <c r="AG134" t="s" s="117">
        <v>1219</v>
      </c>
      <c r="AH134" t="s" s="117">
        <v>1220</v>
      </c>
      <c r="AI134" t="s" s="117">
        <v>1221</v>
      </c>
      <c r="AJ134" t="s" s="117">
        <v>1222</v>
      </c>
      <c r="AK134" s="115"/>
      <c r="AL134" s="100"/>
      <c r="AM134" s="100"/>
      <c r="AN134" t="s" s="99">
        <f t="shared" si="1332"/>
        <v>558</v>
      </c>
      <c r="AO134" s="115"/>
      <c r="AP134" s="118"/>
    </row>
    <row r="135" ht="80.05" customHeight="1">
      <c r="A135" s="41"/>
      <c r="B135" t="s" s="42">
        <f>CONCATENATE('Collections - Collections'!$A$3,"/",D135)</f>
        <v>1223</v>
      </c>
      <c r="C135" t="s" s="44">
        <f t="shared" si="1395"/>
        <v>1205</v>
      </c>
      <c r="D135" t="s" s="44">
        <f>G135</f>
        <v>1224</v>
      </c>
      <c r="E135" t="s" s="44">
        <f>CONCATENATE('Collections - Collections'!$C$3,"/",C135)</f>
        <v>1215</v>
      </c>
      <c r="F135" t="s" s="106">
        <v>726</v>
      </c>
      <c r="G135" t="s" s="44">
        <f>CONCATENATE(C135,":",F135)</f>
        <v>1224</v>
      </c>
      <c r="H135" t="s" s="44">
        <f>CONCATENATE("k",SUBSTITUTE(SUBSTITUTE(PROPER($D135),":",""),"-",""))</f>
        <v>1225</v>
      </c>
      <c r="I135" s="43"/>
      <c r="J135" t="s" s="44">
        <f>$F135</f>
        <v>728</v>
      </c>
      <c r="K135" t="s" s="44">
        <f>$H135</f>
        <v>1225</v>
      </c>
      <c r="L135" s="44"/>
      <c r="M135" s="43"/>
      <c r="N135" t="s" s="44">
        <v>194</v>
      </c>
      <c r="O135" t="s" s="44">
        <v>406</v>
      </c>
      <c r="P135" t="s" s="44">
        <v>1226</v>
      </c>
      <c r="Q135" t="s" s="44">
        <v>636</v>
      </c>
      <c r="R135" t="s" s="44">
        <v>567</v>
      </c>
      <c r="S135" t="s" s="44">
        <v>729</v>
      </c>
      <c r="T135" s="43"/>
      <c r="U135" s="43"/>
      <c r="V135" s="43"/>
      <c r="W135" s="43"/>
      <c r="X135" s="43"/>
      <c r="Y135" s="43"/>
      <c r="Z135" s="43"/>
      <c r="AA135" s="43"/>
      <c r="AB135" s="43"/>
      <c r="AC135" s="43"/>
      <c r="AD135" s="179"/>
      <c r="AE135" t="s" s="44">
        <f t="shared" si="41"/>
        <v>104</v>
      </c>
      <c r="AF135" s="46"/>
      <c r="AG135" t="s" s="47">
        <v>1227</v>
      </c>
      <c r="AH135" t="s" s="47">
        <v>1228</v>
      </c>
      <c r="AI135" t="s" s="47">
        <v>1229</v>
      </c>
      <c r="AJ135" t="s" s="47">
        <v>1230</v>
      </c>
      <c r="AK135" s="15"/>
      <c r="AL135" s="43"/>
      <c r="AM135" s="43"/>
      <c r="AN135" t="s" s="44">
        <f t="shared" si="1332"/>
        <v>558</v>
      </c>
      <c r="AO135" s="15"/>
      <c r="AP135" s="48"/>
    </row>
    <row r="136" ht="32.05" customHeight="1">
      <c r="A136" s="41"/>
      <c r="B136" t="s" s="42">
        <f>CONCATENATE('Collections - Collections'!$A$3,"/",D136)</f>
        <v>1231</v>
      </c>
      <c r="C136" t="s" s="44">
        <f t="shared" si="1395"/>
        <v>1205</v>
      </c>
      <c r="D136" t="s" s="44">
        <f>G136</f>
        <v>1232</v>
      </c>
      <c r="E136" t="s" s="44">
        <f>CONCATENATE('Collections - Collections'!$C$3,"/",C136)</f>
        <v>1215</v>
      </c>
      <c r="F136" t="s" s="106">
        <v>671</v>
      </c>
      <c r="G136" t="s" s="44">
        <f>CONCATENATE(C136,":",F136)</f>
        <v>1232</v>
      </c>
      <c r="H136" t="s" s="44">
        <f>CONCATENATE("k",SUBSTITUTE(SUBSTITUTE(PROPER($D136),":",""),"-",""))</f>
        <v>1233</v>
      </c>
      <c r="I136" s="43"/>
      <c r="J136" t="s" s="44">
        <f>$F136</f>
        <v>673</v>
      </c>
      <c r="K136" t="s" s="44">
        <f>$H136</f>
        <v>1233</v>
      </c>
      <c r="L136" s="44"/>
      <c r="M136" s="43"/>
      <c r="N136" t="s" s="44">
        <v>194</v>
      </c>
      <c r="O136" t="s" s="44">
        <v>406</v>
      </c>
      <c r="P136" t="s" s="44">
        <v>674</v>
      </c>
      <c r="Q136" t="s" s="44">
        <v>567</v>
      </c>
      <c r="R136" s="43"/>
      <c r="S136" s="43"/>
      <c r="T136" s="43"/>
      <c r="U136" t="s" s="44">
        <f>$D$352</f>
        <v>1234</v>
      </c>
      <c r="V136" t="s" s="44">
        <f>$D$355</f>
        <v>1235</v>
      </c>
      <c r="W136" s="43"/>
      <c r="X136" s="43"/>
      <c r="Y136" s="43"/>
      <c r="Z136" s="43"/>
      <c r="AA136" s="43"/>
      <c r="AB136" s="43"/>
      <c r="AC136" s="43"/>
      <c r="AD136" s="15"/>
      <c r="AE136" t="s" s="44">
        <f t="shared" si="41"/>
        <v>104</v>
      </c>
      <c r="AF136" s="46"/>
      <c r="AG136" t="s" s="47">
        <v>1236</v>
      </c>
      <c r="AH136" t="s" s="47">
        <v>1237</v>
      </c>
      <c r="AI136" t="s" s="47">
        <v>1238</v>
      </c>
      <c r="AJ136" s="15"/>
      <c r="AK136" s="15"/>
      <c r="AL136" s="43"/>
      <c r="AM136" s="43"/>
      <c r="AN136" t="s" s="44">
        <f t="shared" si="1332"/>
        <v>558</v>
      </c>
      <c r="AO136" s="15"/>
      <c r="AP136" s="48"/>
    </row>
    <row r="137" ht="32.05" customHeight="1">
      <c r="A137" s="41"/>
      <c r="B137" t="s" s="42">
        <f>CONCATENATE('Collections - Collections'!$A$3,"/",D137)</f>
        <v>1239</v>
      </c>
      <c r="C137" t="s" s="44">
        <f t="shared" si="1395"/>
        <v>1205</v>
      </c>
      <c r="D137" t="s" s="44">
        <f>G137</f>
        <v>1240</v>
      </c>
      <c r="E137" t="s" s="44">
        <f>CONCATENATE('Collections - Collections'!$C$3,"/",C137)</f>
        <v>1215</v>
      </c>
      <c r="F137" t="s" s="106">
        <v>1241</v>
      </c>
      <c r="G137" t="s" s="44">
        <f>CONCATENATE(C137,":",F137)</f>
        <v>1240</v>
      </c>
      <c r="H137" t="s" s="44">
        <f>CONCATENATE("k",SUBSTITUTE(SUBSTITUTE(PROPER($D137),":",""),"-",""))</f>
        <v>1242</v>
      </c>
      <c r="I137" s="43"/>
      <c r="J137" t="s" s="44">
        <f>$F137</f>
        <v>1243</v>
      </c>
      <c r="K137" t="s" s="44">
        <f>$H137</f>
        <v>1242</v>
      </c>
      <c r="L137" s="44"/>
      <c r="M137" s="43"/>
      <c r="N137" t="s" s="44">
        <v>194</v>
      </c>
      <c r="O137" t="s" s="44">
        <v>406</v>
      </c>
      <c r="P137" t="s" s="44">
        <v>649</v>
      </c>
      <c r="Q137" t="s" s="44">
        <v>567</v>
      </c>
      <c r="R137" s="43"/>
      <c r="S137" s="43"/>
      <c r="T137" s="43"/>
      <c r="U137" s="43"/>
      <c r="V137" t="s" s="44">
        <f>$D$354</f>
        <v>1244</v>
      </c>
      <c r="W137" s="43"/>
      <c r="X137" s="43"/>
      <c r="Y137" s="43"/>
      <c r="Z137" s="43"/>
      <c r="AA137" s="43"/>
      <c r="AB137" s="43"/>
      <c r="AC137" s="43"/>
      <c r="AD137" s="15"/>
      <c r="AE137" t="s" s="44">
        <f t="shared" si="41"/>
        <v>104</v>
      </c>
      <c r="AF137" s="46"/>
      <c r="AG137" t="s" s="47">
        <v>649</v>
      </c>
      <c r="AH137" t="s" s="47">
        <v>1245</v>
      </c>
      <c r="AI137" t="s" s="47">
        <v>1246</v>
      </c>
      <c r="AJ137" s="15"/>
      <c r="AK137" s="15"/>
      <c r="AL137" s="43"/>
      <c r="AM137" s="43"/>
      <c r="AN137" t="s" s="44">
        <f t="shared" si="1332"/>
        <v>558</v>
      </c>
      <c r="AO137" s="15"/>
      <c r="AP137" s="48"/>
    </row>
    <row r="138" ht="32.05" customHeight="1">
      <c r="A138" s="41"/>
      <c r="B138" t="s" s="42">
        <f>CONCATENATE('Collections - Collections'!$A$3,"/",D138)</f>
        <v>1247</v>
      </c>
      <c r="C138" t="s" s="44">
        <f t="shared" si="1395"/>
        <v>1205</v>
      </c>
      <c r="D138" t="s" s="44">
        <f>G138</f>
        <v>1248</v>
      </c>
      <c r="E138" t="s" s="44">
        <f>CONCATENATE('Collections - Collections'!$C$3,"/",C138)</f>
        <v>1215</v>
      </c>
      <c r="F138" t="s" s="106">
        <v>1249</v>
      </c>
      <c r="G138" t="s" s="44">
        <f>CONCATENATE(C138,":",F138)</f>
        <v>1248</v>
      </c>
      <c r="H138" t="s" s="44">
        <f>CONCATENATE("k",SUBSTITUTE(SUBSTITUTE(PROPER($D138),":",""),"-",""))</f>
        <v>1250</v>
      </c>
      <c r="I138" s="43"/>
      <c r="J138" t="s" s="44">
        <f>$F138</f>
        <v>1251</v>
      </c>
      <c r="K138" t="s" s="44">
        <f>$H138</f>
        <v>1250</v>
      </c>
      <c r="L138" s="44"/>
      <c r="M138" s="43"/>
      <c r="N138" t="s" s="44">
        <v>194</v>
      </c>
      <c r="O138" t="s" s="44">
        <v>406</v>
      </c>
      <c r="P138" t="s" s="44">
        <v>661</v>
      </c>
      <c r="Q138" t="s" s="44">
        <v>567</v>
      </c>
      <c r="R138" s="43"/>
      <c r="S138" s="43"/>
      <c r="T138" s="43"/>
      <c r="U138" s="43"/>
      <c r="V138" s="43"/>
      <c r="W138" s="43"/>
      <c r="X138" s="43"/>
      <c r="Y138" s="43"/>
      <c r="Z138" s="43"/>
      <c r="AA138" s="43"/>
      <c r="AB138" s="43"/>
      <c r="AC138" s="43"/>
      <c r="AD138" s="15"/>
      <c r="AE138" t="s" s="44">
        <f t="shared" si="41"/>
        <v>104</v>
      </c>
      <c r="AF138" s="46"/>
      <c r="AG138" t="s" s="47">
        <v>661</v>
      </c>
      <c r="AH138" t="s" s="47">
        <v>1252</v>
      </c>
      <c r="AI138" t="s" s="47">
        <v>1253</v>
      </c>
      <c r="AJ138" s="15"/>
      <c r="AK138" s="15"/>
      <c r="AL138" s="43"/>
      <c r="AM138" s="43"/>
      <c r="AN138" t="s" s="44">
        <f t="shared" si="1332"/>
        <v>558</v>
      </c>
      <c r="AO138" s="15"/>
      <c r="AP138" s="48"/>
    </row>
    <row r="139" ht="68.05" customHeight="1">
      <c r="A139" s="41"/>
      <c r="B139" t="s" s="42">
        <f>CONCATENATE('Collections - Collections'!$A$3,"/",D139)</f>
        <v>1254</v>
      </c>
      <c r="C139" t="s" s="44">
        <f t="shared" si="1395"/>
        <v>1205</v>
      </c>
      <c r="D139" t="s" s="44">
        <f>G139</f>
        <v>1255</v>
      </c>
      <c r="E139" t="s" s="44">
        <f>CONCATENATE('Collections - Collections'!$C$3,"/",C139)</f>
        <v>1215</v>
      </c>
      <c r="F139" t="s" s="106">
        <v>1256</v>
      </c>
      <c r="G139" t="s" s="44">
        <f>CONCATENATE(C139,":",F139)</f>
        <v>1255</v>
      </c>
      <c r="H139" t="s" s="44">
        <f>CONCATENATE("k",SUBSTITUTE(SUBSTITUTE(PROPER($D139),":",""),"-",""))</f>
        <v>1257</v>
      </c>
      <c r="I139" s="43"/>
      <c r="J139" t="s" s="44">
        <f>$F139</f>
        <v>1258</v>
      </c>
      <c r="K139" t="s" s="44">
        <f>$H139</f>
        <v>1257</v>
      </c>
      <c r="L139" s="44"/>
      <c r="M139" s="43"/>
      <c r="N139" t="s" s="44">
        <v>194</v>
      </c>
      <c r="O139" t="s" s="44">
        <v>406</v>
      </c>
      <c r="P139" t="s" s="44">
        <v>662</v>
      </c>
      <c r="Q139" t="s" s="44">
        <v>1259</v>
      </c>
      <c r="R139" t="s" s="44">
        <v>567</v>
      </c>
      <c r="S139" s="43"/>
      <c r="T139" s="43"/>
      <c r="U139" s="43"/>
      <c r="V139" s="43"/>
      <c r="W139" s="43"/>
      <c r="X139" s="43"/>
      <c r="Y139" s="43"/>
      <c r="Z139" s="43"/>
      <c r="AA139" s="43"/>
      <c r="AB139" s="43"/>
      <c r="AC139" s="43"/>
      <c r="AD139" s="15"/>
      <c r="AE139" t="s" s="44">
        <f t="shared" si="41"/>
        <v>104</v>
      </c>
      <c r="AF139" s="46"/>
      <c r="AG139" t="s" s="47">
        <v>662</v>
      </c>
      <c r="AH139" t="s" s="47">
        <v>1260</v>
      </c>
      <c r="AI139" t="s" s="47">
        <v>1261</v>
      </c>
      <c r="AJ139" s="15"/>
      <c r="AK139" s="15"/>
      <c r="AL139" s="43"/>
      <c r="AM139" s="43"/>
      <c r="AN139" t="s" s="44">
        <f t="shared" si="1332"/>
        <v>558</v>
      </c>
      <c r="AO139" s="15"/>
      <c r="AP139" s="48"/>
    </row>
    <row r="140" ht="32.05" customHeight="1">
      <c r="A140" s="41"/>
      <c r="B140" t="s" s="42">
        <f>CONCATENATE('Collections - Collections'!$A$3,"/",D140)</f>
        <v>1262</v>
      </c>
      <c r="C140" t="s" s="44">
        <f t="shared" si="1395"/>
        <v>1205</v>
      </c>
      <c r="D140" t="s" s="44">
        <f>G140</f>
        <v>1263</v>
      </c>
      <c r="E140" t="s" s="44">
        <f>CONCATENATE('Collections - Collections'!$C$3,"/",C140)</f>
        <v>1215</v>
      </c>
      <c r="F140" t="s" s="106">
        <v>1264</v>
      </c>
      <c r="G140" t="s" s="44">
        <f>CONCATENATE(C140,":",F140)</f>
        <v>1263</v>
      </c>
      <c r="H140" t="s" s="44">
        <f>CONCATENATE("k",SUBSTITUTE(SUBSTITUTE(PROPER($D140),":",""),"-",""))</f>
        <v>1265</v>
      </c>
      <c r="I140" s="43"/>
      <c r="J140" t="s" s="44">
        <f>$F140</f>
        <v>1266</v>
      </c>
      <c r="K140" t="s" s="44">
        <f>$H140</f>
        <v>1265</v>
      </c>
      <c r="L140" s="44"/>
      <c r="M140" s="43"/>
      <c r="N140" t="s" s="44">
        <v>194</v>
      </c>
      <c r="O140" t="s" s="44">
        <v>406</v>
      </c>
      <c r="P140" t="s" s="44">
        <v>663</v>
      </c>
      <c r="Q140" t="s" s="44">
        <v>567</v>
      </c>
      <c r="R140" s="43"/>
      <c r="S140" s="43"/>
      <c r="T140" s="43"/>
      <c r="U140" s="43"/>
      <c r="V140" s="43"/>
      <c r="W140" s="43"/>
      <c r="X140" s="43"/>
      <c r="Y140" s="43"/>
      <c r="Z140" s="43"/>
      <c r="AA140" s="43"/>
      <c r="AB140" s="43"/>
      <c r="AC140" s="43"/>
      <c r="AD140" s="15"/>
      <c r="AE140" t="s" s="44">
        <f t="shared" si="41"/>
        <v>104</v>
      </c>
      <c r="AF140" s="46"/>
      <c r="AG140" t="s" s="47">
        <v>663</v>
      </c>
      <c r="AH140" t="s" s="47">
        <v>1267</v>
      </c>
      <c r="AI140" t="s" s="47">
        <v>1268</v>
      </c>
      <c r="AJ140" s="15"/>
      <c r="AK140" s="15"/>
      <c r="AL140" s="43"/>
      <c r="AM140" s="43"/>
      <c r="AN140" t="s" s="44">
        <f t="shared" si="1332"/>
        <v>558</v>
      </c>
      <c r="AO140" s="15"/>
      <c r="AP140" s="48"/>
    </row>
    <row r="141" ht="44.05" customHeight="1">
      <c r="A141" s="41"/>
      <c r="B141" t="s" s="42">
        <f>CONCATENATE('Collections - Collections'!$A$3,"/",D141)</f>
        <v>1269</v>
      </c>
      <c r="C141" t="s" s="44">
        <f t="shared" si="1395"/>
        <v>1205</v>
      </c>
      <c r="D141" t="s" s="44">
        <f>G141</f>
        <v>1270</v>
      </c>
      <c r="E141" t="s" s="44">
        <f>CONCATENATE('Collections - Collections'!$C$3,"/",C141)</f>
        <v>1215</v>
      </c>
      <c r="F141" t="s" s="106">
        <v>1271</v>
      </c>
      <c r="G141" t="s" s="44">
        <f>CONCATENATE(C141,":",F141)</f>
        <v>1270</v>
      </c>
      <c r="H141" t="s" s="44">
        <f>CONCATENATE("k",SUBSTITUTE(SUBSTITUTE(PROPER($D141),":",""),"-",""))</f>
        <v>1272</v>
      </c>
      <c r="I141" s="43"/>
      <c r="J141" t="s" s="44">
        <f>$F141</f>
        <v>1273</v>
      </c>
      <c r="K141" t="s" s="44">
        <f>$H141</f>
        <v>1272</v>
      </c>
      <c r="L141" s="44"/>
      <c r="M141" s="43"/>
      <c r="N141" t="s" s="44">
        <v>194</v>
      </c>
      <c r="O141" t="s" s="44">
        <v>406</v>
      </c>
      <c r="P141" t="s" s="44">
        <v>1226</v>
      </c>
      <c r="Q141" t="s" s="44">
        <v>567</v>
      </c>
      <c r="R141" s="43"/>
      <c r="S141" s="43"/>
      <c r="T141" s="43"/>
      <c r="U141" s="43"/>
      <c r="V141" s="43"/>
      <c r="W141" s="43"/>
      <c r="X141" s="43"/>
      <c r="Y141" s="43"/>
      <c r="Z141" s="46">
        <v>1</v>
      </c>
      <c r="AA141" s="46">
        <v>254</v>
      </c>
      <c r="AB141" t="b" s="46">
        <v>1</v>
      </c>
      <c r="AC141" t="b" s="46">
        <v>1</v>
      </c>
      <c r="AD141" s="15"/>
      <c r="AE141" t="s" s="44">
        <f t="shared" si="41"/>
        <v>104</v>
      </c>
      <c r="AF141" s="46"/>
      <c r="AG141" t="s" s="47">
        <v>1274</v>
      </c>
      <c r="AH141" t="s" s="47">
        <v>1275</v>
      </c>
      <c r="AI141" t="s" s="47">
        <v>1276</v>
      </c>
      <c r="AJ141" s="15"/>
      <c r="AK141" s="15"/>
      <c r="AL141" s="43"/>
      <c r="AM141" s="43"/>
      <c r="AN141" t="s" s="44">
        <f t="shared" si="1332"/>
        <v>558</v>
      </c>
      <c r="AO141" s="15"/>
      <c r="AP141" s="48"/>
    </row>
    <row r="142" ht="44.05" customHeight="1">
      <c r="A142" s="41"/>
      <c r="B142" t="s" s="42">
        <f>CONCATENATE('Collections - Collections'!$A$3,"/",D142)</f>
        <v>1277</v>
      </c>
      <c r="C142" t="s" s="44">
        <f t="shared" si="1395"/>
        <v>1205</v>
      </c>
      <c r="D142" t="s" s="44">
        <f>G142</f>
        <v>1278</v>
      </c>
      <c r="E142" t="s" s="44">
        <f>CONCATENATE('Collections - Collections'!$C$3,"/",C142)</f>
        <v>1215</v>
      </c>
      <c r="F142" t="s" s="106">
        <v>636</v>
      </c>
      <c r="G142" t="s" s="44">
        <f>CONCATENATE(C142,":",F142)</f>
        <v>1278</v>
      </c>
      <c r="H142" t="s" s="44">
        <f>CONCATENATE("k",SUBSTITUTE(SUBSTITUTE(PROPER($D142),":",""),"-",""))</f>
        <v>1279</v>
      </c>
      <c r="I142" s="43"/>
      <c r="J142" t="s" s="44">
        <f>$F142</f>
        <v>638</v>
      </c>
      <c r="K142" t="s" s="44">
        <f>$H142</f>
        <v>1279</v>
      </c>
      <c r="L142" s="44"/>
      <c r="M142" s="43"/>
      <c r="N142" t="s" s="44">
        <v>194</v>
      </c>
      <c r="O142" t="s" s="44">
        <v>406</v>
      </c>
      <c r="P142" t="s" s="44">
        <v>1226</v>
      </c>
      <c r="Q142" t="s" s="44">
        <v>636</v>
      </c>
      <c r="R142" t="s" s="44">
        <v>567</v>
      </c>
      <c r="S142" s="43"/>
      <c r="T142" s="43"/>
      <c r="U142" s="43"/>
      <c r="V142" s="43"/>
      <c r="W142" s="43"/>
      <c r="X142" s="43"/>
      <c r="Y142" s="43"/>
      <c r="Z142" s="43"/>
      <c r="AA142" s="43"/>
      <c r="AB142" s="43"/>
      <c r="AC142" s="43"/>
      <c r="AD142" t="s" s="180">
        <v>1280</v>
      </c>
      <c r="AE142" t="s" s="44">
        <f t="shared" si="41"/>
        <v>104</v>
      </c>
      <c r="AF142" s="46"/>
      <c r="AG142" t="s" s="47">
        <v>1281</v>
      </c>
      <c r="AH142" t="s" s="47">
        <v>1282</v>
      </c>
      <c r="AI142" t="s" s="47">
        <v>1283</v>
      </c>
      <c r="AJ142" s="15"/>
      <c r="AK142" s="15"/>
      <c r="AL142" s="43"/>
      <c r="AM142" s="43"/>
      <c r="AN142" t="s" s="44">
        <f t="shared" si="1332"/>
        <v>558</v>
      </c>
      <c r="AO142" s="15"/>
      <c r="AP142" s="48"/>
    </row>
    <row r="143" ht="44.05" customHeight="1">
      <c r="A143" s="41"/>
      <c r="B143" t="s" s="42">
        <f>CONCATENATE('Collections - Collections'!$A$3,"/",D143)</f>
        <v>1284</v>
      </c>
      <c r="C143" t="s" s="44">
        <f t="shared" si="1395"/>
        <v>1205</v>
      </c>
      <c r="D143" t="s" s="44">
        <f>G143</f>
        <v>1285</v>
      </c>
      <c r="E143" t="s" s="44">
        <f>CONCATENATE('Collections - Collections'!$C$3,"/",C143)</f>
        <v>1215</v>
      </c>
      <c r="F143" t="s" s="106">
        <v>1286</v>
      </c>
      <c r="G143" t="s" s="44">
        <f>CONCATENATE(C143,":",F143)</f>
        <v>1285</v>
      </c>
      <c r="H143" t="s" s="44">
        <f>CONCATENATE("k",SUBSTITUTE(SUBSTITUTE(PROPER($D143),":",""),"-",""))</f>
        <v>1287</v>
      </c>
      <c r="I143" s="43"/>
      <c r="J143" t="s" s="44">
        <f>$F143</f>
        <v>1288</v>
      </c>
      <c r="K143" t="s" s="44">
        <f>$H143</f>
        <v>1287</v>
      </c>
      <c r="L143" s="44"/>
      <c r="M143" s="43"/>
      <c r="N143" t="s" s="44">
        <v>194</v>
      </c>
      <c r="O143" t="s" s="44">
        <v>406</v>
      </c>
      <c r="P143" t="s" s="44">
        <v>1226</v>
      </c>
      <c r="Q143" t="s" s="44">
        <v>1286</v>
      </c>
      <c r="R143" t="s" s="44">
        <v>567</v>
      </c>
      <c r="S143" s="43"/>
      <c r="T143" s="43"/>
      <c r="U143" s="43"/>
      <c r="V143" s="43"/>
      <c r="W143" s="43"/>
      <c r="X143" s="43"/>
      <c r="Y143" s="43"/>
      <c r="Z143" s="46">
        <v>1</v>
      </c>
      <c r="AA143" s="46">
        <v>64</v>
      </c>
      <c r="AB143" t="b" s="46">
        <v>1</v>
      </c>
      <c r="AC143" t="b" s="46">
        <v>1</v>
      </c>
      <c r="AD143" t="s" s="180">
        <v>1289</v>
      </c>
      <c r="AE143" t="s" s="44">
        <f t="shared" si="41"/>
        <v>104</v>
      </c>
      <c r="AF143" s="46"/>
      <c r="AG143" t="s" s="47">
        <v>1290</v>
      </c>
      <c r="AH143" t="s" s="47">
        <v>1291</v>
      </c>
      <c r="AI143" t="s" s="47">
        <v>1292</v>
      </c>
      <c r="AJ143" s="15"/>
      <c r="AK143" s="15"/>
      <c r="AL143" s="43"/>
      <c r="AM143" s="43"/>
      <c r="AN143" t="s" s="44">
        <f t="shared" si="1332"/>
        <v>558</v>
      </c>
      <c r="AO143" s="15"/>
      <c r="AP143" s="48"/>
    </row>
    <row r="144" ht="32.05" customHeight="1">
      <c r="A144" s="41"/>
      <c r="B144" t="s" s="42">
        <f>CONCATENATE('Collections - Collections'!$A$3,"/",D144)</f>
        <v>1293</v>
      </c>
      <c r="C144" t="s" s="44">
        <f t="shared" si="1395"/>
        <v>1205</v>
      </c>
      <c r="D144" t="s" s="44">
        <f>G144</f>
        <v>1294</v>
      </c>
      <c r="E144" t="s" s="44">
        <f>CONCATENATE('Collections - Collections'!$C$3,"/",C144)</f>
        <v>1215</v>
      </c>
      <c r="F144" t="s" s="106">
        <v>1295</v>
      </c>
      <c r="G144" t="s" s="44">
        <f>CONCATENATE(C144,":",F144)</f>
        <v>1294</v>
      </c>
      <c r="H144" t="s" s="44">
        <f>CONCATENATE("k",SUBSTITUTE(SUBSTITUTE(PROPER($D144),":",""),"-",""))</f>
        <v>1296</v>
      </c>
      <c r="I144" s="43"/>
      <c r="J144" t="s" s="44">
        <f>$F144</f>
        <v>1297</v>
      </c>
      <c r="K144" t="s" s="44">
        <f>$H144</f>
        <v>1296</v>
      </c>
      <c r="L144" s="44"/>
      <c r="M144" s="43"/>
      <c r="N144" t="s" s="44">
        <v>194</v>
      </c>
      <c r="O144" t="s" s="44">
        <v>406</v>
      </c>
      <c r="P144" t="s" s="44">
        <v>1226</v>
      </c>
      <c r="Q144" t="s" s="44">
        <v>1298</v>
      </c>
      <c r="R144" t="s" s="44">
        <v>567</v>
      </c>
      <c r="S144" s="43"/>
      <c r="T144" s="43"/>
      <c r="U144" s="43"/>
      <c r="V144" s="43"/>
      <c r="W144" s="43"/>
      <c r="X144" s="43"/>
      <c r="Y144" s="43"/>
      <c r="Z144" s="46">
        <v>1</v>
      </c>
      <c r="AA144" s="46">
        <v>64</v>
      </c>
      <c r="AB144" t="b" s="46">
        <v>1</v>
      </c>
      <c r="AC144" t="b" s="46">
        <v>1</v>
      </c>
      <c r="AD144" t="s" s="44">
        <v>1299</v>
      </c>
      <c r="AE144" t="s" s="44">
        <f t="shared" si="41"/>
        <v>104</v>
      </c>
      <c r="AF144" s="46"/>
      <c r="AG144" t="s" s="47">
        <v>1300</v>
      </c>
      <c r="AH144" t="s" s="47">
        <v>1301</v>
      </c>
      <c r="AI144" t="s" s="47">
        <v>1302</v>
      </c>
      <c r="AJ144" s="15"/>
      <c r="AK144" s="15"/>
      <c r="AL144" s="43"/>
      <c r="AM144" s="43"/>
      <c r="AN144" t="s" s="44">
        <f t="shared" si="1332"/>
        <v>558</v>
      </c>
      <c r="AO144" s="15"/>
      <c r="AP144" s="48"/>
    </row>
    <row r="145" ht="44.05" customHeight="1">
      <c r="A145" s="41"/>
      <c r="B145" t="s" s="42">
        <f>CONCATENATE('Collections - Collections'!$A$3,"/",D145)</f>
        <v>1303</v>
      </c>
      <c r="C145" t="s" s="44">
        <f t="shared" si="1395"/>
        <v>1205</v>
      </c>
      <c r="D145" t="s" s="44">
        <f>G145</f>
        <v>1304</v>
      </c>
      <c r="E145" t="s" s="44">
        <f>CONCATENATE('Collections - Collections'!$C$3,"/",C145)</f>
        <v>1215</v>
      </c>
      <c r="F145" t="s" s="106">
        <v>682</v>
      </c>
      <c r="G145" t="s" s="44">
        <f>CONCATENATE(C145,":",F145)</f>
        <v>1304</v>
      </c>
      <c r="H145" t="s" s="44">
        <f>CONCATENATE("k",SUBSTITUTE(SUBSTITUTE(PROPER($D145),":",""),"-",""))</f>
        <v>1305</v>
      </c>
      <c r="I145" s="43"/>
      <c r="J145" t="s" s="44">
        <f>$F145</f>
        <v>684</v>
      </c>
      <c r="K145" t="s" s="44">
        <f>$H145</f>
        <v>1305</v>
      </c>
      <c r="L145" s="44"/>
      <c r="M145" s="43"/>
      <c r="N145" t="s" s="44">
        <v>194</v>
      </c>
      <c r="O145" t="s" s="44">
        <v>406</v>
      </c>
      <c r="P145" t="s" s="44">
        <v>682</v>
      </c>
      <c r="Q145" t="s" s="44">
        <v>567</v>
      </c>
      <c r="R145" s="43"/>
      <c r="S145" s="43"/>
      <c r="T145" s="43"/>
      <c r="U145" s="43"/>
      <c r="V145" t="s" s="44">
        <f>$D$361</f>
        <v>1306</v>
      </c>
      <c r="W145" s="43"/>
      <c r="X145" s="43"/>
      <c r="Y145" s="43"/>
      <c r="Z145" s="43"/>
      <c r="AA145" s="43"/>
      <c r="AB145" s="43"/>
      <c r="AC145" s="43"/>
      <c r="AD145" t="s" s="47">
        <v>1307</v>
      </c>
      <c r="AE145" t="s" s="44">
        <f t="shared" si="41"/>
        <v>104</v>
      </c>
      <c r="AF145" s="46"/>
      <c r="AG145" t="s" s="47">
        <v>1308</v>
      </c>
      <c r="AH145" t="s" s="47">
        <v>1309</v>
      </c>
      <c r="AI145" t="s" s="47">
        <v>1310</v>
      </c>
      <c r="AJ145" s="15"/>
      <c r="AK145" s="15"/>
      <c r="AL145" s="43"/>
      <c r="AM145" s="43"/>
      <c r="AN145" t="s" s="44">
        <f t="shared" si="1332"/>
        <v>558</v>
      </c>
      <c r="AO145" s="15"/>
      <c r="AP145" s="48"/>
    </row>
    <row r="146" ht="20.1" customHeight="1">
      <c r="A146" s="41"/>
      <c r="B146" t="s" s="42">
        <f>CONCATENATE('Collections - Collections'!$A$3,"/",D146)</f>
        <v>1311</v>
      </c>
      <c r="C146" t="s" s="44">
        <f t="shared" si="1395"/>
        <v>1205</v>
      </c>
      <c r="D146" t="s" s="44">
        <f>G146</f>
        <v>1312</v>
      </c>
      <c r="E146" t="s" s="44">
        <f>CONCATENATE('Collections - Collections'!$C$3,"/",C146)</f>
        <v>1215</v>
      </c>
      <c r="F146" t="s" s="106">
        <v>1313</v>
      </c>
      <c r="G146" t="s" s="44">
        <f>CONCATENATE(C146,":",F146)</f>
        <v>1312</v>
      </c>
      <c r="H146" t="s" s="44">
        <f>CONCATENATE("k",SUBSTITUTE(SUBSTITUTE(PROPER($D146),":",""),"-",""))</f>
        <v>1314</v>
      </c>
      <c r="I146" s="43"/>
      <c r="J146" t="s" s="44">
        <f>$F146</f>
        <v>1315</v>
      </c>
      <c r="K146" t="s" s="44">
        <f>$H146</f>
        <v>1314</v>
      </c>
      <c r="L146" s="44"/>
      <c r="M146" s="43"/>
      <c r="N146" t="s" s="44">
        <v>194</v>
      </c>
      <c r="O146" t="s" s="44">
        <v>406</v>
      </c>
      <c r="P146" t="s" s="44">
        <v>650</v>
      </c>
      <c r="Q146" t="s" s="44">
        <v>567</v>
      </c>
      <c r="R146" s="43"/>
      <c r="S146" s="43"/>
      <c r="T146" s="43"/>
      <c r="U146" s="43"/>
      <c r="V146" t="s" s="44">
        <f>$D$357</f>
        <v>1316</v>
      </c>
      <c r="W146" s="43"/>
      <c r="X146" s="43"/>
      <c r="Y146" s="43"/>
      <c r="Z146" s="43"/>
      <c r="AA146" s="43"/>
      <c r="AB146" s="43"/>
      <c r="AC146" s="43"/>
      <c r="AD146" s="15"/>
      <c r="AE146" t="s" s="44">
        <f t="shared" si="41"/>
        <v>104</v>
      </c>
      <c r="AF146" s="46"/>
      <c r="AG146" t="s" s="47">
        <v>1317</v>
      </c>
      <c r="AH146" t="s" s="47">
        <v>1318</v>
      </c>
      <c r="AI146" t="s" s="47">
        <v>1319</v>
      </c>
      <c r="AJ146" s="15"/>
      <c r="AK146" s="15"/>
      <c r="AL146" s="43"/>
      <c r="AM146" s="43"/>
      <c r="AN146" t="s" s="44">
        <f t="shared" si="1332"/>
        <v>558</v>
      </c>
      <c r="AO146" s="15"/>
      <c r="AP146" s="48"/>
    </row>
    <row r="147" ht="68.05" customHeight="1">
      <c r="A147" s="41"/>
      <c r="B147" t="s" s="42">
        <f>CONCATENATE('Collections - Collections'!$A$3,"/",D147)</f>
        <v>1320</v>
      </c>
      <c r="C147" t="s" s="44">
        <f t="shared" si="1530" ref="C147:C149">$D$135</f>
        <v>1224</v>
      </c>
      <c r="D147" t="s" s="44">
        <f>G147</f>
        <v>1321</v>
      </c>
      <c r="E147" t="s" s="44">
        <f>CONCATENATE('Collections - Collections'!$C$3,"/",C147)</f>
        <v>1322</v>
      </c>
      <c r="F147" t="s" s="106">
        <v>253</v>
      </c>
      <c r="G147" t="s" s="44">
        <f>CONCATENATE(C147,":",F147)</f>
        <v>1321</v>
      </c>
      <c r="H147" t="s" s="44">
        <f>CONCATENATE("k",SUBSTITUTE(SUBSTITUTE(PROPER($D147),":",""),"-",""))</f>
        <v>1323</v>
      </c>
      <c r="I147" s="43"/>
      <c r="J147" t="s" s="44">
        <f>$F147</f>
        <v>255</v>
      </c>
      <c r="K147" t="s" s="44">
        <f>$H147</f>
        <v>1323</v>
      </c>
      <c r="L147" s="44"/>
      <c r="M147" s="43"/>
      <c r="N147" t="s" s="44">
        <v>194</v>
      </c>
      <c r="O147" t="s" s="44">
        <v>406</v>
      </c>
      <c r="P147" t="s" s="44">
        <v>729</v>
      </c>
      <c r="Q147" t="s" s="44">
        <v>253</v>
      </c>
      <c r="R147" t="s" s="44">
        <v>1131</v>
      </c>
      <c r="S147" s="43"/>
      <c r="T147" s="43"/>
      <c r="U147" s="43"/>
      <c r="V147" t="s" s="44">
        <f>$D$363</f>
        <v>1324</v>
      </c>
      <c r="W147" s="43"/>
      <c r="X147" s="43"/>
      <c r="Y147" s="43"/>
      <c r="Z147" s="43"/>
      <c r="AA147" s="43"/>
      <c r="AB147" s="43"/>
      <c r="AC147" s="43"/>
      <c r="AD147" s="179"/>
      <c r="AE147" t="s" s="44">
        <f t="shared" si="41"/>
        <v>104</v>
      </c>
      <c r="AF147" s="46"/>
      <c r="AG147" t="s" s="47">
        <v>1325</v>
      </c>
      <c r="AH147" t="s" s="47">
        <v>1326</v>
      </c>
      <c r="AI147" t="s" s="47">
        <v>1327</v>
      </c>
      <c r="AJ147" t="s" s="47">
        <v>1328</v>
      </c>
      <c r="AK147" s="15"/>
      <c r="AL147" s="43"/>
      <c r="AM147" s="43"/>
      <c r="AN147" t="s" s="44">
        <f t="shared" si="1332"/>
        <v>558</v>
      </c>
      <c r="AO147" s="15"/>
      <c r="AP147" s="48"/>
    </row>
    <row r="148" ht="56.05" customHeight="1">
      <c r="A148" s="41"/>
      <c r="B148" t="s" s="42">
        <f>CONCATENATE('Collections - Collections'!$A$3,"/",D148)</f>
        <v>1329</v>
      </c>
      <c r="C148" t="s" s="44">
        <f t="shared" si="1530"/>
        <v>1224</v>
      </c>
      <c r="D148" t="s" s="44">
        <f>G148</f>
        <v>1330</v>
      </c>
      <c r="E148" t="s" s="44">
        <f>CONCATENATE('Collections - Collections'!$C$3,"/",C148)</f>
        <v>1322</v>
      </c>
      <c r="F148" t="s" s="106">
        <v>636</v>
      </c>
      <c r="G148" t="s" s="44">
        <f>CONCATENATE(C148,":",F148)</f>
        <v>1330</v>
      </c>
      <c r="H148" t="s" s="44">
        <f>CONCATENATE("k",SUBSTITUTE(SUBSTITUTE(PROPER($D148),":",""),"-",""))</f>
        <v>1331</v>
      </c>
      <c r="I148" s="43"/>
      <c r="J148" t="s" s="44">
        <f>$F148</f>
        <v>638</v>
      </c>
      <c r="K148" t="s" s="44">
        <f>$H148</f>
        <v>1331</v>
      </c>
      <c r="L148" s="44"/>
      <c r="M148" s="43"/>
      <c r="N148" t="s" s="44">
        <v>194</v>
      </c>
      <c r="O148" t="s" s="44">
        <v>406</v>
      </c>
      <c r="P148" t="s" s="44">
        <v>729</v>
      </c>
      <c r="Q148" t="s" s="44">
        <v>636</v>
      </c>
      <c r="R148" t="s" s="44">
        <v>1131</v>
      </c>
      <c r="S148" s="43"/>
      <c r="T148" s="43"/>
      <c r="U148" s="43"/>
      <c r="V148" t="s" s="44">
        <f>$D$364</f>
        <v>1332</v>
      </c>
      <c r="W148" s="43"/>
      <c r="X148" s="43"/>
      <c r="Y148" s="43"/>
      <c r="Z148" s="43"/>
      <c r="AA148" s="43"/>
      <c r="AB148" s="43"/>
      <c r="AC148" s="43"/>
      <c r="AD148" s="15"/>
      <c r="AE148" t="s" s="44">
        <f t="shared" si="41"/>
        <v>104</v>
      </c>
      <c r="AF148" s="46"/>
      <c r="AG148" t="s" s="47">
        <v>1333</v>
      </c>
      <c r="AH148" t="s" s="47">
        <v>1334</v>
      </c>
      <c r="AI148" t="s" s="47">
        <v>1335</v>
      </c>
      <c r="AJ148" s="15"/>
      <c r="AK148" s="15"/>
      <c r="AL148" s="43"/>
      <c r="AM148" s="43"/>
      <c r="AN148" t="s" s="44">
        <f t="shared" si="1332"/>
        <v>558</v>
      </c>
      <c r="AO148" s="15"/>
      <c r="AP148" s="48"/>
    </row>
    <row r="149" ht="56.05" customHeight="1">
      <c r="A149" s="41"/>
      <c r="B149" t="s" s="42">
        <f>CONCATENATE('Collections - Collections'!$A$3,"/",D149)</f>
        <v>1336</v>
      </c>
      <c r="C149" t="s" s="44">
        <f t="shared" si="1530"/>
        <v>1224</v>
      </c>
      <c r="D149" t="s" s="44">
        <f>G149</f>
        <v>1337</v>
      </c>
      <c r="E149" t="s" s="44">
        <f>CONCATENATE('Collections - Collections'!$C$3,"/",C149)</f>
        <v>1322</v>
      </c>
      <c r="F149" t="s" s="106">
        <v>1338</v>
      </c>
      <c r="G149" t="s" s="44">
        <f>CONCATENATE(C149,":",F149)</f>
        <v>1337</v>
      </c>
      <c r="H149" t="s" s="44">
        <f>CONCATENATE("k",SUBSTITUTE(SUBSTITUTE(PROPER($D149),":",""),"-",""))</f>
        <v>1339</v>
      </c>
      <c r="I149" s="43"/>
      <c r="J149" t="s" s="44">
        <f>$F149</f>
        <v>1340</v>
      </c>
      <c r="K149" t="s" s="44">
        <f>$H149</f>
        <v>1339</v>
      </c>
      <c r="L149" s="44"/>
      <c r="M149" s="43"/>
      <c r="N149" t="s" s="44">
        <v>194</v>
      </c>
      <c r="O149" t="s" s="44">
        <v>406</v>
      </c>
      <c r="P149" t="s" s="44">
        <v>729</v>
      </c>
      <c r="Q149" t="s" s="44">
        <v>1338</v>
      </c>
      <c r="R149" t="s" s="44">
        <v>1131</v>
      </c>
      <c r="S149" s="43"/>
      <c r="T149" s="43"/>
      <c r="U149" s="43"/>
      <c r="V149" t="s" s="44">
        <f>$D$365</f>
        <v>1341</v>
      </c>
      <c r="W149" s="43"/>
      <c r="X149" s="43"/>
      <c r="Y149" s="43"/>
      <c r="Z149" s="43"/>
      <c r="AA149" s="43"/>
      <c r="AB149" s="43"/>
      <c r="AC149" s="43"/>
      <c r="AD149" s="15"/>
      <c r="AE149" t="s" s="44">
        <f t="shared" si="41"/>
        <v>104</v>
      </c>
      <c r="AF149" s="46"/>
      <c r="AG149" t="s" s="47">
        <v>1342</v>
      </c>
      <c r="AH149" t="s" s="47">
        <v>1343</v>
      </c>
      <c r="AI149" t="s" s="47">
        <v>1344</v>
      </c>
      <c r="AJ149" s="15"/>
      <c r="AK149" s="15"/>
      <c r="AL149" s="43"/>
      <c r="AM149" s="43"/>
      <c r="AN149" t="s" s="44">
        <f t="shared" si="1332"/>
        <v>558</v>
      </c>
      <c r="AO149" s="15"/>
      <c r="AP149" s="48"/>
    </row>
    <row r="150" ht="56.05" customHeight="1">
      <c r="A150" s="41"/>
      <c r="B150" t="s" s="42">
        <f>CONCATENATE('Collections - Collections'!$A$3,"/",D150)</f>
        <v>1345</v>
      </c>
      <c r="C150" t="s" s="44">
        <f t="shared" si="1395"/>
        <v>1205</v>
      </c>
      <c r="D150" t="s" s="44">
        <f>G150</f>
        <v>1346</v>
      </c>
      <c r="E150" t="s" s="44">
        <f>CONCATENATE('Collections - Collections'!$C$3,"/",C150)</f>
        <v>1215</v>
      </c>
      <c r="F150" t="s" s="106">
        <v>437</v>
      </c>
      <c r="G150" t="s" s="44">
        <f>CONCATENATE(C150,":",F150)</f>
        <v>1346</v>
      </c>
      <c r="H150" t="s" s="44">
        <f>CONCATENATE("k",SUBSTITUTE(SUBSTITUTE(PROPER($D150),":",""),"-",""))</f>
        <v>1347</v>
      </c>
      <c r="I150" s="43"/>
      <c r="J150" t="s" s="44">
        <f>$F150</f>
        <v>439</v>
      </c>
      <c r="K150" t="s" s="44">
        <f>$H150</f>
        <v>1347</v>
      </c>
      <c r="L150" s="44"/>
      <c r="M150" s="43"/>
      <c r="N150" t="s" s="44">
        <v>194</v>
      </c>
      <c r="O150" t="s" s="44">
        <v>406</v>
      </c>
      <c r="P150" t="s" s="44">
        <v>729</v>
      </c>
      <c r="Q150" t="s" s="44">
        <v>437</v>
      </c>
      <c r="R150" s="43"/>
      <c r="S150" s="43"/>
      <c r="T150" s="43"/>
      <c r="U150" s="43"/>
      <c r="V150" s="43"/>
      <c r="W150" t="s" s="44">
        <f t="shared" si="413"/>
        <v>505</v>
      </c>
      <c r="X150" s="43"/>
      <c r="Y150" s="43"/>
      <c r="Z150" s="43"/>
      <c r="AA150" s="43"/>
      <c r="AB150" s="43"/>
      <c r="AC150" s="43"/>
      <c r="AD150" s="15"/>
      <c r="AE150" t="s" s="44">
        <f t="shared" si="41"/>
        <v>104</v>
      </c>
      <c r="AF150" s="46"/>
      <c r="AG150" t="s" s="47">
        <v>1348</v>
      </c>
      <c r="AH150" t="s" s="47">
        <v>1349</v>
      </c>
      <c r="AI150" t="s" s="47">
        <v>1350</v>
      </c>
      <c r="AJ150" s="15"/>
      <c r="AK150" s="15"/>
      <c r="AL150" s="43"/>
      <c r="AM150" s="43"/>
      <c r="AN150" t="s" s="44">
        <f t="shared" si="1332"/>
        <v>558</v>
      </c>
      <c r="AO150" s="15"/>
      <c r="AP150" s="48"/>
    </row>
    <row r="151" ht="56.05" customHeight="1">
      <c r="A151" s="41"/>
      <c r="B151" t="s" s="42">
        <f>CONCATENATE('Collections - Collections'!$A$3,"/",D151)</f>
        <v>1351</v>
      </c>
      <c r="C151" t="s" s="44">
        <f t="shared" si="1395"/>
        <v>1205</v>
      </c>
      <c r="D151" t="s" s="44">
        <f>G151</f>
        <v>1352</v>
      </c>
      <c r="E151" t="s" s="44">
        <f>CONCATENATE('Collections - Collections'!$C$3,"/",C151)</f>
        <v>1215</v>
      </c>
      <c r="F151" t="s" s="106">
        <v>615</v>
      </c>
      <c r="G151" t="s" s="44">
        <f>CONCATENATE(C151,":",F151)</f>
        <v>1352</v>
      </c>
      <c r="H151" t="s" s="44">
        <f>CONCATENATE("k",SUBSTITUTE(SUBSTITUTE(PROPER($D151),":",""),"-",""))</f>
        <v>1353</v>
      </c>
      <c r="I151" s="43"/>
      <c r="J151" t="s" s="44">
        <f>$F151</f>
        <v>617</v>
      </c>
      <c r="K151" t="s" s="44">
        <f>$H151</f>
        <v>1353</v>
      </c>
      <c r="L151" s="44"/>
      <c r="M151" s="43"/>
      <c r="N151" t="s" s="44">
        <v>194</v>
      </c>
      <c r="O151" t="s" s="44">
        <v>406</v>
      </c>
      <c r="P151" t="s" s="44">
        <v>729</v>
      </c>
      <c r="Q151" t="s" s="44">
        <v>446</v>
      </c>
      <c r="R151" s="43"/>
      <c r="S151" s="43"/>
      <c r="T151" s="43"/>
      <c r="U151" s="43"/>
      <c r="V151" s="43"/>
      <c r="W151" t="s" s="44">
        <f t="shared" si="581"/>
        <v>618</v>
      </c>
      <c r="X151" s="43"/>
      <c r="Y151" s="43"/>
      <c r="Z151" s="43"/>
      <c r="AA151" s="43"/>
      <c r="AB151" s="43"/>
      <c r="AC151" s="43"/>
      <c r="AD151" s="15"/>
      <c r="AE151" t="s" s="44">
        <f t="shared" si="41"/>
        <v>104</v>
      </c>
      <c r="AF151" s="46"/>
      <c r="AG151" t="s" s="47">
        <v>1354</v>
      </c>
      <c r="AH151" t="s" s="47">
        <v>1355</v>
      </c>
      <c r="AI151" t="s" s="47">
        <v>1356</v>
      </c>
      <c r="AJ151" s="15"/>
      <c r="AK151" s="15"/>
      <c r="AL151" s="43"/>
      <c r="AM151" s="43"/>
      <c r="AN151" t="s" s="44">
        <f t="shared" si="1332"/>
        <v>558</v>
      </c>
      <c r="AO151" s="15"/>
      <c r="AP151" s="48"/>
    </row>
    <row r="152" ht="20.1" customHeight="1">
      <c r="A152" s="41"/>
      <c r="B152" t="s" s="42">
        <f>CONCATENATE('Collections - Collections'!$A$3,"/",D152)</f>
        <v>1357</v>
      </c>
      <c r="C152" t="s" s="44">
        <f t="shared" si="1395"/>
        <v>1205</v>
      </c>
      <c r="D152" t="s" s="44">
        <f>G152</f>
        <v>1358</v>
      </c>
      <c r="E152" t="s" s="44">
        <f>CONCATENATE('Collections - Collections'!$C$3,"/",C152)</f>
        <v>1215</v>
      </c>
      <c r="F152" t="s" s="106">
        <v>142</v>
      </c>
      <c r="G152" t="s" s="44">
        <f>CONCATENATE(C152,":",F152)</f>
        <v>1358</v>
      </c>
      <c r="H152" t="s" s="44">
        <f>CONCATENATE("k",SUBSTITUTE(SUBSTITUTE(PROPER($D152),":",""),"-",""))</f>
        <v>1359</v>
      </c>
      <c r="I152" s="43"/>
      <c r="J152" t="s" s="44">
        <f>$F152</f>
        <v>144</v>
      </c>
      <c r="K152" t="s" s="44">
        <f>$H152</f>
        <v>1359</v>
      </c>
      <c r="L152" s="44"/>
      <c r="M152" s="43"/>
      <c r="N152" t="s" s="44">
        <v>194</v>
      </c>
      <c r="O152" t="s" s="44">
        <v>406</v>
      </c>
      <c r="P152" t="s" s="44">
        <v>729</v>
      </c>
      <c r="Q152" t="s" s="44">
        <v>145</v>
      </c>
      <c r="R152" t="s" s="44">
        <v>1216</v>
      </c>
      <c r="S152" s="43"/>
      <c r="T152" s="43"/>
      <c r="U152" s="43"/>
      <c r="V152" t="s" s="44">
        <f>$D$366</f>
        <v>1360</v>
      </c>
      <c r="W152" s="43"/>
      <c r="X152" t="s" s="44">
        <f>$D$49</f>
        <v>523</v>
      </c>
      <c r="Y152" s="43"/>
      <c r="Z152" s="43"/>
      <c r="AA152" s="43"/>
      <c r="AB152" s="43"/>
      <c r="AC152" s="43"/>
      <c r="AD152" s="15"/>
      <c r="AE152" t="s" s="44">
        <f t="shared" si="41"/>
        <v>104</v>
      </c>
      <c r="AF152" s="46"/>
      <c r="AG152" s="15"/>
      <c r="AH152" s="15"/>
      <c r="AI152" s="15"/>
      <c r="AJ152" s="15"/>
      <c r="AK152" s="15"/>
      <c r="AL152" s="43"/>
      <c r="AM152" s="43"/>
      <c r="AN152" t="s" s="44">
        <f t="shared" si="1332"/>
        <v>558</v>
      </c>
      <c r="AO152" s="15"/>
      <c r="AP152" s="48"/>
    </row>
    <row r="153" ht="20.1" customHeight="1">
      <c r="A153" s="41"/>
      <c r="B153" t="s" s="42">
        <f>CONCATENATE('Collections - Collections'!$A$3,"/",D153)</f>
        <v>1361</v>
      </c>
      <c r="C153" t="s" s="44">
        <f t="shared" si="1395"/>
        <v>1205</v>
      </c>
      <c r="D153" t="s" s="44">
        <f>G153</f>
        <v>1362</v>
      </c>
      <c r="E153" t="s" s="44">
        <f>CONCATENATE('Collections - Collections'!$C$3,"/",C153)</f>
        <v>1215</v>
      </c>
      <c r="F153" t="s" s="106">
        <v>1363</v>
      </c>
      <c r="G153" t="s" s="44">
        <f>CONCATENATE(C153,":",F153)</f>
        <v>1362</v>
      </c>
      <c r="H153" t="s" s="44">
        <f>CONCATENATE("k",SUBSTITUTE(SUBSTITUTE(PROPER($D153),":",""),"-",""))</f>
        <v>1364</v>
      </c>
      <c r="I153" s="43"/>
      <c r="J153" t="s" s="44">
        <f>$F153</f>
        <v>1365</v>
      </c>
      <c r="K153" t="s" s="44">
        <f>$H153</f>
        <v>1364</v>
      </c>
      <c r="L153" s="44"/>
      <c r="M153" s="43"/>
      <c r="N153" t="s" s="44">
        <v>194</v>
      </c>
      <c r="O153" t="s" s="44">
        <v>406</v>
      </c>
      <c r="P153" t="s" s="44">
        <v>696</v>
      </c>
      <c r="Q153" t="s" s="44">
        <v>697</v>
      </c>
      <c r="R153" t="s" s="44">
        <v>1366</v>
      </c>
      <c r="S153" s="43"/>
      <c r="T153" s="43"/>
      <c r="U153" s="43"/>
      <c r="V153" t="s" s="44">
        <f>$D$356</f>
        <v>1367</v>
      </c>
      <c r="W153" s="43"/>
      <c r="X153" s="43"/>
      <c r="Y153" s="43"/>
      <c r="Z153" s="43"/>
      <c r="AA153" s="43"/>
      <c r="AB153" s="43"/>
      <c r="AC153" s="43"/>
      <c r="AD153" s="15"/>
      <c r="AE153" t="s" s="44">
        <f t="shared" si="41"/>
        <v>104</v>
      </c>
      <c r="AF153" s="46"/>
      <c r="AG153" t="s" s="47">
        <v>1368</v>
      </c>
      <c r="AH153" t="s" s="47">
        <v>1369</v>
      </c>
      <c r="AI153" t="s" s="47">
        <v>1370</v>
      </c>
      <c r="AJ153" s="15"/>
      <c r="AK153" s="15"/>
      <c r="AL153" s="43"/>
      <c r="AM153" s="43"/>
      <c r="AN153" t="s" s="44">
        <f t="shared" si="1332"/>
        <v>558</v>
      </c>
      <c r="AO153" s="15"/>
      <c r="AP153" s="48"/>
    </row>
    <row r="154" ht="68.05" customHeight="1">
      <c r="A154" s="41"/>
      <c r="B154" t="s" s="42">
        <f>CONCATENATE('Collections - Collections'!$A$3,"/",D154)</f>
        <v>1371</v>
      </c>
      <c r="C154" t="s" s="44">
        <f t="shared" si="1395"/>
        <v>1205</v>
      </c>
      <c r="D154" t="s" s="44">
        <f>G154</f>
        <v>1372</v>
      </c>
      <c r="E154" t="s" s="44">
        <f>CONCATENATE('Collections - Collections'!$C$3,"/",C154)</f>
        <v>1215</v>
      </c>
      <c r="F154" t="s" s="106">
        <v>1373</v>
      </c>
      <c r="G154" t="s" s="44">
        <f>CONCATENATE(C154,":",F154)</f>
        <v>1372</v>
      </c>
      <c r="H154" t="s" s="44">
        <f>CONCATENATE("k",SUBSTITUTE(SUBSTITUTE(PROPER($D154),":",""),"-",""))</f>
        <v>1374</v>
      </c>
      <c r="I154" s="43"/>
      <c r="J154" t="s" s="44">
        <f>$F154</f>
        <v>1375</v>
      </c>
      <c r="K154" t="s" s="44">
        <f>$H154</f>
        <v>1374</v>
      </c>
      <c r="L154" s="44"/>
      <c r="M154" s="43"/>
      <c r="N154" t="s" s="44">
        <v>194</v>
      </c>
      <c r="O154" t="s" s="44">
        <v>406</v>
      </c>
      <c r="P154" t="s" s="44">
        <v>685</v>
      </c>
      <c r="Q154" s="43"/>
      <c r="R154" s="43"/>
      <c r="S154" s="43"/>
      <c r="T154" s="43"/>
      <c r="U154" s="43"/>
      <c r="V154" t="s" s="44">
        <f>$D$362</f>
        <v>1376</v>
      </c>
      <c r="W154" s="43"/>
      <c r="X154" s="43"/>
      <c r="Y154" s="43"/>
      <c r="Z154" s="43"/>
      <c r="AA154" s="43"/>
      <c r="AB154" s="43"/>
      <c r="AC154" s="43"/>
      <c r="AD154" s="15"/>
      <c r="AE154" t="s" s="44">
        <f t="shared" si="41"/>
        <v>104</v>
      </c>
      <c r="AF154" s="46"/>
      <c r="AG154" t="s" s="47">
        <v>1377</v>
      </c>
      <c r="AH154" t="s" s="47">
        <v>1378</v>
      </c>
      <c r="AI154" t="s" s="47">
        <v>1379</v>
      </c>
      <c r="AJ154" s="15"/>
      <c r="AK154" s="15"/>
      <c r="AL154" s="43"/>
      <c r="AM154" s="43"/>
      <c r="AN154" t="s" s="44">
        <f t="shared" si="1332"/>
        <v>558</v>
      </c>
      <c r="AO154" s="15"/>
      <c r="AP154" s="48"/>
    </row>
    <row r="155" ht="128.05" customHeight="1">
      <c r="A155" s="41"/>
      <c r="B155" t="s" s="42">
        <f>CONCATENATE('Collections - Collections'!$A$3,"/",D155)</f>
        <v>1380</v>
      </c>
      <c r="C155" t="s" s="44">
        <f t="shared" si="1395"/>
        <v>1205</v>
      </c>
      <c r="D155" t="s" s="44">
        <f>G155</f>
        <v>1381</v>
      </c>
      <c r="E155" t="s" s="44">
        <f>CONCATENATE('Collections - Collections'!$C$3,"/",C155)</f>
        <v>1215</v>
      </c>
      <c r="F155" t="s" s="106">
        <v>1382</v>
      </c>
      <c r="G155" t="s" s="44">
        <f>CONCATENATE(C155,":",F155)</f>
        <v>1381</v>
      </c>
      <c r="H155" t="s" s="44">
        <f>CONCATENATE("k",SUBSTITUTE(SUBSTITUTE(PROPER($D155),":",""),"-",""))</f>
        <v>1383</v>
      </c>
      <c r="I155" s="43"/>
      <c r="J155" t="s" s="44">
        <f>$F155</f>
        <v>1384</v>
      </c>
      <c r="K155" t="s" s="44">
        <f>$H155</f>
        <v>1383</v>
      </c>
      <c r="L155" s="44"/>
      <c r="M155" s="43"/>
      <c r="N155" t="s" s="44">
        <v>194</v>
      </c>
      <c r="O155" t="s" s="44">
        <v>406</v>
      </c>
      <c r="P155" t="s" s="44">
        <v>754</v>
      </c>
      <c r="Q155" t="s" s="44">
        <v>1382</v>
      </c>
      <c r="R155" s="43"/>
      <c r="S155" s="43"/>
      <c r="T155" s="43"/>
      <c r="U155" s="43"/>
      <c r="V155" t="s" s="44">
        <f>$D$359</f>
        <v>1385</v>
      </c>
      <c r="W155" s="43"/>
      <c r="X155" s="43"/>
      <c r="Y155" s="43"/>
      <c r="Z155" s="43"/>
      <c r="AA155" s="43"/>
      <c r="AB155" s="43"/>
      <c r="AC155" s="43"/>
      <c r="AD155" s="15"/>
      <c r="AE155" t="s" s="44">
        <f t="shared" si="41"/>
        <v>104</v>
      </c>
      <c r="AF155" s="46"/>
      <c r="AG155" t="s" s="47">
        <v>1386</v>
      </c>
      <c r="AH155" t="s" s="47">
        <v>1387</v>
      </c>
      <c r="AI155" t="s" s="47">
        <v>1388</v>
      </c>
      <c r="AJ155" t="s" s="47">
        <v>1389</v>
      </c>
      <c r="AK155" s="15"/>
      <c r="AL155" s="43"/>
      <c r="AM155" s="43"/>
      <c r="AN155" t="s" s="44">
        <f t="shared" si="1332"/>
        <v>558</v>
      </c>
      <c r="AO155" s="15"/>
      <c r="AP155" s="48"/>
    </row>
    <row r="156" ht="128.05" customHeight="1">
      <c r="A156" s="41"/>
      <c r="B156" t="s" s="42">
        <f>CONCATENATE('Collections - Collections'!$A$3,"/",D156)</f>
        <v>1390</v>
      </c>
      <c r="C156" t="s" s="44">
        <f t="shared" si="1395"/>
        <v>1205</v>
      </c>
      <c r="D156" t="s" s="44">
        <f>G156</f>
        <v>1391</v>
      </c>
      <c r="E156" t="s" s="44">
        <f>CONCATENATE('Collections - Collections'!$C$3,"/",C156)</f>
        <v>1215</v>
      </c>
      <c r="F156" t="s" s="106">
        <v>716</v>
      </c>
      <c r="G156" t="s" s="44">
        <f>CONCATENATE(C156,":",F156)</f>
        <v>1391</v>
      </c>
      <c r="H156" t="s" s="44">
        <f>CONCATENATE("k",SUBSTITUTE(SUBSTITUTE(PROPER($D156),":",""),"-",""))</f>
        <v>1392</v>
      </c>
      <c r="I156" s="43"/>
      <c r="J156" t="s" s="44">
        <f>$F156</f>
        <v>718</v>
      </c>
      <c r="K156" t="s" s="44">
        <f>$H156</f>
        <v>1392</v>
      </c>
      <c r="L156" s="44"/>
      <c r="M156" s="43"/>
      <c r="N156" t="s" s="44">
        <v>194</v>
      </c>
      <c r="O156" t="s" s="44">
        <v>406</v>
      </c>
      <c r="P156" t="s" s="44">
        <v>754</v>
      </c>
      <c r="Q156" t="s" s="44">
        <v>716</v>
      </c>
      <c r="R156" s="43"/>
      <c r="S156" s="43"/>
      <c r="T156" s="43"/>
      <c r="U156" s="43"/>
      <c r="V156" t="s" s="44">
        <f>$D$358</f>
        <v>1393</v>
      </c>
      <c r="W156" s="43"/>
      <c r="X156" s="43"/>
      <c r="Y156" s="43"/>
      <c r="Z156" s="43"/>
      <c r="AA156" s="43"/>
      <c r="AB156" s="43"/>
      <c r="AC156" s="43"/>
      <c r="AD156" s="15"/>
      <c r="AE156" t="s" s="44">
        <f t="shared" si="41"/>
        <v>104</v>
      </c>
      <c r="AF156" s="46"/>
      <c r="AG156" t="s" s="47">
        <v>1394</v>
      </c>
      <c r="AH156" t="s" s="47">
        <v>1395</v>
      </c>
      <c r="AI156" t="s" s="47">
        <v>1396</v>
      </c>
      <c r="AJ156" t="s" s="47">
        <v>1397</v>
      </c>
      <c r="AK156" s="15"/>
      <c r="AL156" s="43"/>
      <c r="AM156" s="43"/>
      <c r="AN156" t="s" s="44">
        <f t="shared" si="1332"/>
        <v>558</v>
      </c>
      <c r="AO156" s="15"/>
      <c r="AP156" s="48"/>
    </row>
    <row r="157" ht="20.1" customHeight="1">
      <c r="A157" s="41"/>
      <c r="B157" t="s" s="42">
        <f>CONCATENATE('Collections - Collections'!$A$3,"/",D157)</f>
        <v>1398</v>
      </c>
      <c r="C157" t="s" s="44">
        <f>$D$141</f>
        <v>1270</v>
      </c>
      <c r="D157" t="s" s="44">
        <f>G157</f>
        <v>1399</v>
      </c>
      <c r="E157" t="s" s="44">
        <f>CONCATENATE('Collections - Collections'!$C$3,"/",C157)</f>
        <v>1400</v>
      </c>
      <c r="F157" t="s" s="106">
        <v>1216</v>
      </c>
      <c r="G157" t="s" s="44">
        <f>CONCATENATE(C157,":",F157)</f>
        <v>1399</v>
      </c>
      <c r="H157" t="s" s="44">
        <f>CONCATENATE("k",SUBSTITUTE(SUBSTITUTE(PROPER($D157),":",""),"-",""))</f>
        <v>1401</v>
      </c>
      <c r="I157" s="43"/>
      <c r="J157" t="s" s="44">
        <f>$F157</f>
        <v>1218</v>
      </c>
      <c r="K157" t="s" s="44">
        <f>$H157</f>
        <v>1401</v>
      </c>
      <c r="L157" s="44"/>
      <c r="M157" s="43"/>
      <c r="N157" t="s" s="44">
        <v>194</v>
      </c>
      <c r="O157" t="s" s="44">
        <v>406</v>
      </c>
      <c r="P157" t="s" s="44">
        <v>1226</v>
      </c>
      <c r="Q157" t="s" s="44">
        <v>1216</v>
      </c>
      <c r="R157" t="s" s="44">
        <v>754</v>
      </c>
      <c r="S157" s="43"/>
      <c r="T157" s="43"/>
      <c r="U157" s="43"/>
      <c r="V157" s="43"/>
      <c r="W157" s="43"/>
      <c r="X157" s="43"/>
      <c r="Y157" s="43"/>
      <c r="Z157" s="43"/>
      <c r="AA157" s="43"/>
      <c r="AB157" s="43"/>
      <c r="AC157" s="43"/>
      <c r="AD157" s="15"/>
      <c r="AE157" t="s" s="44">
        <f t="shared" si="41"/>
        <v>104</v>
      </c>
      <c r="AF157" s="46"/>
      <c r="AG157" t="s" s="47">
        <v>1402</v>
      </c>
      <c r="AH157" t="s" s="47">
        <v>1403</v>
      </c>
      <c r="AI157" t="s" s="47">
        <v>1404</v>
      </c>
      <c r="AJ157" s="15"/>
      <c r="AK157" s="15"/>
      <c r="AL157" s="43"/>
      <c r="AM157" s="43"/>
      <c r="AN157" t="s" s="44">
        <f t="shared" si="1332"/>
        <v>558</v>
      </c>
      <c r="AO157" s="15"/>
      <c r="AP157" s="48"/>
    </row>
    <row r="158" ht="308.85" customHeight="1">
      <c r="A158" s="50"/>
      <c r="B158" t="s" s="51">
        <f>CONCATENATE('Collections - Collections'!$A$3,"/",D158)</f>
        <v>1405</v>
      </c>
      <c r="C158" t="s" s="54">
        <f t="shared" si="1395"/>
        <v>1205</v>
      </c>
      <c r="D158" t="s" s="54">
        <f>G158</f>
        <v>1406</v>
      </c>
      <c r="E158" t="s" s="54">
        <f>CONCATENATE('Collections - Collections'!$C$3,"/",C158)</f>
        <v>1215</v>
      </c>
      <c r="F158" t="s" s="109">
        <v>1407</v>
      </c>
      <c r="G158" t="s" s="54">
        <f>CONCATENATE(C158,":",F158)</f>
        <v>1406</v>
      </c>
      <c r="H158" t="s" s="54">
        <f>CONCATENATE("k",SUBSTITUTE(SUBSTITUTE(PROPER($D158),":",""),"-",""))</f>
        <v>1408</v>
      </c>
      <c r="I158" s="52"/>
      <c r="J158" t="s" s="54">
        <f>$F158</f>
        <v>1409</v>
      </c>
      <c r="K158" t="s" s="54">
        <f>$H158</f>
        <v>1408</v>
      </c>
      <c r="L158" s="54"/>
      <c r="M158" s="52"/>
      <c r="N158" t="s" s="54">
        <v>194</v>
      </c>
      <c r="O158" t="s" s="54">
        <v>406</v>
      </c>
      <c r="P158" t="s" s="54">
        <v>1410</v>
      </c>
      <c r="Q158" s="52"/>
      <c r="R158" s="52"/>
      <c r="S158" s="52"/>
      <c r="T158" s="52"/>
      <c r="U158" s="52"/>
      <c r="V158" t="s" s="54">
        <f>$D$360</f>
        <v>1411</v>
      </c>
      <c r="W158" s="52"/>
      <c r="X158" s="52"/>
      <c r="Y158" s="52"/>
      <c r="Z158" s="52"/>
      <c r="AA158" s="52"/>
      <c r="AB158" s="52"/>
      <c r="AC158" s="52"/>
      <c r="AD158" s="56"/>
      <c r="AE158" t="s" s="54">
        <f t="shared" si="41"/>
        <v>104</v>
      </c>
      <c r="AF158" s="57"/>
      <c r="AG158" t="s" s="58">
        <v>1412</v>
      </c>
      <c r="AH158" t="s" s="58">
        <v>1413</v>
      </c>
      <c r="AI158" t="s" s="58">
        <v>1414</v>
      </c>
      <c r="AJ158" t="s" s="58">
        <v>1415</v>
      </c>
      <c r="AK158" s="56"/>
      <c r="AL158" s="52"/>
      <c r="AM158" s="52"/>
      <c r="AN158" t="s" s="54">
        <f t="shared" si="1332"/>
        <v>558</v>
      </c>
      <c r="AO158" s="56"/>
      <c r="AP158" s="59"/>
    </row>
    <row r="159" ht="117.05" customHeight="1">
      <c r="A159" t="s" s="176">
        <v>367</v>
      </c>
      <c r="B159" t="s" s="61">
        <f>CONCATENATE('Collections - Collections'!$A$3,"/",D159)</f>
        <v>1416</v>
      </c>
      <c r="C159" t="s" s="62">
        <f t="shared" si="1286"/>
        <v>193</v>
      </c>
      <c r="D159" t="s" s="62">
        <f>G159</f>
        <v>1417</v>
      </c>
      <c r="E159" t="s" s="62">
        <f>CONCATENATE('Collections - Collections'!$C$3,"/",C159)</f>
        <v>346</v>
      </c>
      <c r="F159" t="s" s="63">
        <v>204</v>
      </c>
      <c r="G159" t="s" s="64">
        <f>CONCATENATE(C159,":",F159)</f>
        <v>1417</v>
      </c>
      <c r="H159" t="s" s="62">
        <f>CONCATENATE("k",SUBSTITUTE(SUBSTITUTE(PROPER($D159),":",""),"-",""))</f>
        <v>1418</v>
      </c>
      <c r="I159" s="65"/>
      <c r="J159" t="s" s="62">
        <f>$F159</f>
        <v>206</v>
      </c>
      <c r="K159" t="s" s="62">
        <f>$H159</f>
        <v>1418</v>
      </c>
      <c r="L159" s="62"/>
      <c r="M159" s="65"/>
      <c r="N159" t="s" s="62">
        <v>145</v>
      </c>
      <c r="O159" t="s" s="62">
        <v>194</v>
      </c>
      <c r="P159" t="s" s="62">
        <v>204</v>
      </c>
      <c r="Q159" s="65"/>
      <c r="R159" s="65"/>
      <c r="S159" s="65"/>
      <c r="T159" s="65"/>
      <c r="U159" s="65"/>
      <c r="V159" s="65"/>
      <c r="W159" s="65"/>
      <c r="X159" s="65"/>
      <c r="Y159" s="65"/>
      <c r="Z159" s="65"/>
      <c r="AA159" s="65"/>
      <c r="AB159" s="65"/>
      <c r="AC159" s="65"/>
      <c r="AD159" s="66"/>
      <c r="AE159" t="s" s="62">
        <f t="shared" si="41"/>
        <v>104</v>
      </c>
      <c r="AF159" s="67"/>
      <c r="AG159" t="s" s="68">
        <v>1419</v>
      </c>
      <c r="AH159" t="s" s="68">
        <v>1420</v>
      </c>
      <c r="AI159" t="s" s="68">
        <v>1421</v>
      </c>
      <c r="AJ159" s="66"/>
      <c r="AK159" s="66"/>
      <c r="AL159" s="65"/>
      <c r="AM159" s="65"/>
      <c r="AN159" s="65"/>
      <c r="AO159" s="66"/>
      <c r="AP159" s="69"/>
    </row>
    <row r="160" ht="20.3" customHeight="1">
      <c r="A160" s="111"/>
      <c r="B160" t="s" s="112">
        <f>CONCATENATE('Collections - Collections'!$A$3,"/",D160)</f>
        <v>1422</v>
      </c>
      <c r="C160" t="s" s="99">
        <f t="shared" si="1671" ref="C160:C162">$G$159</f>
        <v>1417</v>
      </c>
      <c r="D160" t="s" s="99">
        <f>G160</f>
        <v>1423</v>
      </c>
      <c r="E160" t="s" s="99">
        <f>CONCATENATE('Collections - Collections'!$C$3,"/",C160)</f>
        <v>1424</v>
      </c>
      <c r="F160" t="s" s="113">
        <v>1131</v>
      </c>
      <c r="G160" t="s" s="99">
        <f>CONCATENATE(C160,":",F160)</f>
        <v>1423</v>
      </c>
      <c r="H160" t="s" s="99">
        <f>CONCATENATE("k",SUBSTITUTE(SUBSTITUTE(PROPER($D160),":",""),"-",""))</f>
        <v>1425</v>
      </c>
      <c r="I160" s="100"/>
      <c r="J160" t="s" s="99">
        <f>$F160</f>
        <v>1133</v>
      </c>
      <c r="K160" t="s" s="99">
        <f>$H160</f>
        <v>1425</v>
      </c>
      <c r="L160" s="99"/>
      <c r="M160" s="100"/>
      <c r="N160" t="s" s="99">
        <v>204</v>
      </c>
      <c r="O160" t="s" s="99">
        <v>1131</v>
      </c>
      <c r="P160" s="100"/>
      <c r="Q160" s="100"/>
      <c r="R160" s="100"/>
      <c r="S160" s="100"/>
      <c r="T160" s="100"/>
      <c r="U160" s="100"/>
      <c r="V160" s="100"/>
      <c r="W160" s="100"/>
      <c r="X160" s="100"/>
      <c r="Y160" s="100"/>
      <c r="Z160" s="100"/>
      <c r="AA160" s="100"/>
      <c r="AB160" s="100"/>
      <c r="AC160" s="100"/>
      <c r="AD160" s="115"/>
      <c r="AE160" t="s" s="99">
        <f t="shared" si="41"/>
        <v>104</v>
      </c>
      <c r="AF160" s="116"/>
      <c r="AG160" t="s" s="117">
        <v>1426</v>
      </c>
      <c r="AH160" t="s" s="117">
        <v>1427</v>
      </c>
      <c r="AI160" t="s" s="117">
        <v>1428</v>
      </c>
      <c r="AJ160" s="115"/>
      <c r="AK160" s="115"/>
      <c r="AL160" s="100"/>
      <c r="AM160" s="100"/>
      <c r="AN160" s="100"/>
      <c r="AO160" s="115"/>
      <c r="AP160" s="118"/>
    </row>
    <row r="161" ht="20.1" customHeight="1">
      <c r="A161" s="41"/>
      <c r="B161" t="s" s="42">
        <f>CONCATENATE('Collections - Collections'!$A$3,"/",D161)</f>
        <v>1429</v>
      </c>
      <c r="C161" t="s" s="44">
        <f t="shared" si="1671"/>
        <v>1417</v>
      </c>
      <c r="D161" t="s" s="44">
        <f>G161</f>
        <v>1430</v>
      </c>
      <c r="E161" t="s" s="44">
        <f>CONCATENATE('Collections - Collections'!$C$3,"/",C161)</f>
        <v>1424</v>
      </c>
      <c r="F161" t="s" s="106">
        <v>1184</v>
      </c>
      <c r="G161" t="s" s="44">
        <f>CONCATENATE(C161,":",F161)</f>
        <v>1430</v>
      </c>
      <c r="H161" t="s" s="44">
        <f>CONCATENATE("k",SUBSTITUTE(SUBSTITUTE(PROPER($D161),":",""),"-",""))</f>
        <v>1431</v>
      </c>
      <c r="I161" s="43"/>
      <c r="J161" t="s" s="44">
        <f>$F161</f>
        <v>1186</v>
      </c>
      <c r="K161" t="s" s="44">
        <f>$H161</f>
        <v>1431</v>
      </c>
      <c r="L161" s="44"/>
      <c r="M161" s="43"/>
      <c r="N161" t="s" s="44">
        <v>204</v>
      </c>
      <c r="O161" t="s" s="44">
        <v>1184</v>
      </c>
      <c r="P161" s="43"/>
      <c r="Q161" s="43"/>
      <c r="R161" s="43"/>
      <c r="S161" s="43"/>
      <c r="T161" s="43"/>
      <c r="U161" s="43"/>
      <c r="V161" s="43"/>
      <c r="W161" s="43"/>
      <c r="X161" s="43"/>
      <c r="Y161" s="43"/>
      <c r="Z161" s="43"/>
      <c r="AA161" s="43"/>
      <c r="AB161" s="43"/>
      <c r="AC161" s="43"/>
      <c r="AD161" s="15"/>
      <c r="AE161" t="s" s="44">
        <f t="shared" si="41"/>
        <v>104</v>
      </c>
      <c r="AF161" s="46"/>
      <c r="AG161" t="s" s="47">
        <v>1432</v>
      </c>
      <c r="AH161" t="s" s="47">
        <v>1433</v>
      </c>
      <c r="AI161" t="s" s="47">
        <v>1434</v>
      </c>
      <c r="AJ161" s="15"/>
      <c r="AK161" s="15"/>
      <c r="AL161" s="43"/>
      <c r="AM161" s="43"/>
      <c r="AN161" s="43"/>
      <c r="AO161" s="15"/>
      <c r="AP161" s="48"/>
    </row>
    <row r="162" ht="20.9" customHeight="1">
      <c r="A162" s="50"/>
      <c r="B162" t="s" s="51">
        <f>CONCATENATE('Collections - Collections'!$A$3,"/",D162)</f>
        <v>1435</v>
      </c>
      <c r="C162" t="s" s="54">
        <f t="shared" si="1671"/>
        <v>1417</v>
      </c>
      <c r="D162" t="s" s="54">
        <f>G162</f>
        <v>1436</v>
      </c>
      <c r="E162" t="s" s="54">
        <f>CONCATENATE('Collections - Collections'!$C$3,"/",C162)</f>
        <v>1424</v>
      </c>
      <c r="F162" t="s" s="109">
        <v>1216</v>
      </c>
      <c r="G162" t="s" s="54">
        <f>CONCATENATE(C162,":",F162)</f>
        <v>1436</v>
      </c>
      <c r="H162" t="s" s="54">
        <f>CONCATENATE("k",SUBSTITUTE(SUBSTITUTE(PROPER($D162),":",""),"-",""))</f>
        <v>1437</v>
      </c>
      <c r="I162" s="52"/>
      <c r="J162" t="s" s="54">
        <f>$F162</f>
        <v>1218</v>
      </c>
      <c r="K162" t="s" s="54">
        <f>$H162</f>
        <v>1437</v>
      </c>
      <c r="L162" s="54"/>
      <c r="M162" s="52"/>
      <c r="N162" t="s" s="54">
        <v>204</v>
      </c>
      <c r="O162" t="s" s="54">
        <v>1216</v>
      </c>
      <c r="P162" s="52"/>
      <c r="Q162" s="52"/>
      <c r="R162" s="52"/>
      <c r="S162" s="52"/>
      <c r="T162" s="52"/>
      <c r="U162" s="52"/>
      <c r="V162" s="52"/>
      <c r="W162" s="52"/>
      <c r="X162" s="52"/>
      <c r="Y162" s="52"/>
      <c r="Z162" s="52"/>
      <c r="AA162" s="52"/>
      <c r="AB162" s="52"/>
      <c r="AC162" s="52"/>
      <c r="AD162" s="56"/>
      <c r="AE162" t="s" s="54">
        <f t="shared" si="41"/>
        <v>104</v>
      </c>
      <c r="AF162" s="57"/>
      <c r="AG162" t="s" s="58">
        <v>1219</v>
      </c>
      <c r="AH162" t="s" s="58">
        <v>1438</v>
      </c>
      <c r="AI162" t="s" s="58">
        <v>1439</v>
      </c>
      <c r="AJ162" s="56"/>
      <c r="AK162" s="56"/>
      <c r="AL162" s="52"/>
      <c r="AM162" s="52"/>
      <c r="AN162" s="52"/>
      <c r="AO162" s="56"/>
      <c r="AP162" s="59"/>
    </row>
    <row r="163" ht="45.05" customHeight="1">
      <c r="A163" t="s" s="176">
        <v>367</v>
      </c>
      <c r="B163" t="s" s="61">
        <f>CONCATENATE('Collections - Collections'!$A$3,"/",D163)</f>
        <v>1440</v>
      </c>
      <c r="C163" t="s" s="62">
        <f t="shared" si="1286"/>
        <v>193</v>
      </c>
      <c r="D163" t="s" s="62">
        <f>G163</f>
        <v>1441</v>
      </c>
      <c r="E163" t="s" s="62">
        <f>CONCATENATE('Collections - Collections'!$C$3,"/",C163)</f>
        <v>346</v>
      </c>
      <c r="F163" t="s" s="63">
        <v>234</v>
      </c>
      <c r="G163" t="s" s="64">
        <f>CONCATENATE(C163,":",F163)</f>
        <v>1441</v>
      </c>
      <c r="H163" t="s" s="62">
        <f>CONCATENATE("k",SUBSTITUTE(SUBSTITUTE(PROPER($D163),":",""),"-",""))</f>
        <v>1442</v>
      </c>
      <c r="I163" s="65"/>
      <c r="J163" t="s" s="62">
        <f>$F163</f>
        <v>236</v>
      </c>
      <c r="K163" t="s" s="62">
        <f>$H163</f>
        <v>1442</v>
      </c>
      <c r="L163" s="62"/>
      <c r="M163" s="65"/>
      <c r="N163" t="s" s="62">
        <v>145</v>
      </c>
      <c r="O163" t="s" s="62">
        <v>194</v>
      </c>
      <c r="P163" t="s" s="62">
        <v>234</v>
      </c>
      <c r="Q163" s="65"/>
      <c r="R163" s="65"/>
      <c r="S163" s="65"/>
      <c r="T163" s="65"/>
      <c r="U163" s="65"/>
      <c r="V163" s="65"/>
      <c r="W163" s="65"/>
      <c r="X163" s="65"/>
      <c r="Y163" s="65"/>
      <c r="Z163" s="65"/>
      <c r="AA163" s="65"/>
      <c r="AB163" s="65"/>
      <c r="AC163" s="65"/>
      <c r="AD163" s="66"/>
      <c r="AE163" t="s" s="62">
        <f t="shared" si="41"/>
        <v>104</v>
      </c>
      <c r="AF163" s="67"/>
      <c r="AG163" t="s" s="68">
        <v>1443</v>
      </c>
      <c r="AH163" t="s" s="68">
        <v>1444</v>
      </c>
      <c r="AI163" t="s" s="68">
        <v>1445</v>
      </c>
      <c r="AJ163" s="66"/>
      <c r="AK163" s="66"/>
      <c r="AL163" s="65"/>
      <c r="AM163" s="65"/>
      <c r="AN163" s="65"/>
      <c r="AO163" s="66"/>
      <c r="AP163" s="69"/>
    </row>
    <row r="164" ht="20.3" customHeight="1">
      <c r="A164" t="s" s="181">
        <v>367</v>
      </c>
      <c r="B164" t="s" s="112">
        <f>CONCATENATE('Collections - Collections'!$A$3,"/",D164)</f>
        <v>1446</v>
      </c>
      <c r="C164" t="s" s="99">
        <f t="shared" si="1707" ref="C164:C168">$G$163</f>
        <v>1441</v>
      </c>
      <c r="D164" t="s" s="99">
        <f>G164</f>
        <v>1447</v>
      </c>
      <c r="E164" t="s" s="99">
        <f>CONCATENATE('Collections - Collections'!$C$3,"/",C164)</f>
        <v>1448</v>
      </c>
      <c r="F164" t="s" s="113">
        <v>1449</v>
      </c>
      <c r="G164" t="s" s="99">
        <f>CONCATENATE(C164,":",F164)</f>
        <v>1447</v>
      </c>
      <c r="H164" t="s" s="99">
        <f>CONCATENATE("k",SUBSTITUTE(SUBSTITUTE(PROPER($D164),":",""),"-",""))</f>
        <v>1450</v>
      </c>
      <c r="I164" s="100"/>
      <c r="J164" t="s" s="99">
        <f>$F164</f>
        <v>1451</v>
      </c>
      <c r="K164" t="s" s="99">
        <f>$H164</f>
        <v>1450</v>
      </c>
      <c r="L164" s="99"/>
      <c r="M164" s="100"/>
      <c r="N164" t="s" s="99">
        <v>234</v>
      </c>
      <c r="O164" t="s" s="99">
        <v>1449</v>
      </c>
      <c r="P164" s="100"/>
      <c r="Q164" s="100"/>
      <c r="R164" s="100"/>
      <c r="S164" s="100"/>
      <c r="T164" s="100"/>
      <c r="U164" s="100"/>
      <c r="V164" s="100"/>
      <c r="W164" s="100"/>
      <c r="X164" s="100"/>
      <c r="Y164" s="100"/>
      <c r="Z164" s="100"/>
      <c r="AA164" s="100"/>
      <c r="AB164" s="100"/>
      <c r="AC164" s="100"/>
      <c r="AD164" s="115"/>
      <c r="AE164" t="s" s="99">
        <f t="shared" si="41"/>
        <v>104</v>
      </c>
      <c r="AF164" s="116"/>
      <c r="AG164" t="s" s="117">
        <v>1452</v>
      </c>
      <c r="AH164" t="s" s="117">
        <v>1453</v>
      </c>
      <c r="AI164" s="115"/>
      <c r="AJ164" s="115"/>
      <c r="AK164" s="115"/>
      <c r="AL164" s="100"/>
      <c r="AM164" s="100"/>
      <c r="AN164" s="100"/>
      <c r="AO164" s="115"/>
      <c r="AP164" s="118"/>
    </row>
    <row r="165" ht="20.1" customHeight="1">
      <c r="A165" t="s" s="105">
        <v>367</v>
      </c>
      <c r="B165" t="s" s="42">
        <f>CONCATENATE('Collections - Collections'!$A$3,"/",D165)</f>
        <v>1454</v>
      </c>
      <c r="C165" t="s" s="44">
        <f t="shared" si="1707"/>
        <v>1441</v>
      </c>
      <c r="D165" t="s" s="44">
        <f>G165</f>
        <v>1455</v>
      </c>
      <c r="E165" t="s" s="44">
        <f>CONCATENATE('Collections - Collections'!$C$3,"/",C165)</f>
        <v>1448</v>
      </c>
      <c r="F165" t="s" s="106">
        <v>1456</v>
      </c>
      <c r="G165" t="s" s="44">
        <f>CONCATENATE(C165,":",F165)</f>
        <v>1455</v>
      </c>
      <c r="H165" t="s" s="44">
        <f>CONCATENATE("k",SUBSTITUTE(SUBSTITUTE(PROPER($D165),":",""),"-",""))</f>
        <v>1457</v>
      </c>
      <c r="I165" s="43"/>
      <c r="J165" t="s" s="44">
        <f>$F165</f>
        <v>1458</v>
      </c>
      <c r="K165" t="s" s="44">
        <f>$H165</f>
        <v>1457</v>
      </c>
      <c r="L165" s="44"/>
      <c r="M165" s="43"/>
      <c r="N165" t="s" s="44">
        <v>234</v>
      </c>
      <c r="O165" t="s" s="44">
        <v>1456</v>
      </c>
      <c r="P165" s="43"/>
      <c r="Q165" s="43"/>
      <c r="R165" s="43"/>
      <c r="S165" s="43"/>
      <c r="T165" s="43"/>
      <c r="U165" s="43"/>
      <c r="V165" s="43"/>
      <c r="W165" s="43"/>
      <c r="X165" s="43"/>
      <c r="Y165" s="43"/>
      <c r="Z165" s="43"/>
      <c r="AA165" s="43"/>
      <c r="AB165" s="43"/>
      <c r="AC165" s="43"/>
      <c r="AD165" s="15"/>
      <c r="AE165" t="s" s="44">
        <f t="shared" si="41"/>
        <v>104</v>
      </c>
      <c r="AF165" s="46"/>
      <c r="AG165" t="s" s="47">
        <v>1459</v>
      </c>
      <c r="AH165" t="s" s="47">
        <v>1460</v>
      </c>
      <c r="AI165" s="15"/>
      <c r="AJ165" s="15"/>
      <c r="AK165" s="15"/>
      <c r="AL165" s="43"/>
      <c r="AM165" s="43"/>
      <c r="AN165" s="43"/>
      <c r="AO165" s="15"/>
      <c r="AP165" s="48"/>
    </row>
    <row r="166" ht="20.1" customHeight="1">
      <c r="A166" t="s" s="105">
        <v>367</v>
      </c>
      <c r="B166" t="s" s="42">
        <f>CONCATENATE('Collections - Collections'!$A$3,"/",D166)</f>
        <v>1461</v>
      </c>
      <c r="C166" t="s" s="44">
        <f t="shared" si="1707"/>
        <v>1441</v>
      </c>
      <c r="D166" t="s" s="44">
        <f>G166</f>
        <v>1462</v>
      </c>
      <c r="E166" t="s" s="44">
        <f>CONCATENATE('Collections - Collections'!$C$3,"/",C166)</f>
        <v>1448</v>
      </c>
      <c r="F166" t="s" s="106">
        <v>1463</v>
      </c>
      <c r="G166" t="s" s="44">
        <f>CONCATENATE(C166,":",F166)</f>
        <v>1462</v>
      </c>
      <c r="H166" t="s" s="44">
        <f>CONCATENATE("k",SUBSTITUTE(SUBSTITUTE(PROPER($D166),":",""),"-",""))</f>
        <v>1464</v>
      </c>
      <c r="I166" s="43"/>
      <c r="J166" t="s" s="44">
        <f>$F166</f>
        <v>1465</v>
      </c>
      <c r="K166" t="s" s="44">
        <f>$H166</f>
        <v>1464</v>
      </c>
      <c r="L166" s="44"/>
      <c r="M166" s="43"/>
      <c r="N166" t="s" s="44">
        <v>234</v>
      </c>
      <c r="O166" t="s" s="44">
        <v>1463</v>
      </c>
      <c r="P166" s="43"/>
      <c r="Q166" s="43"/>
      <c r="R166" s="43"/>
      <c r="S166" s="43"/>
      <c r="T166" s="43"/>
      <c r="U166" s="43"/>
      <c r="V166" s="43"/>
      <c r="W166" s="43"/>
      <c r="X166" s="43"/>
      <c r="Y166" s="43"/>
      <c r="Z166" s="43"/>
      <c r="AA166" s="43"/>
      <c r="AB166" s="43"/>
      <c r="AC166" s="43"/>
      <c r="AD166" s="15"/>
      <c r="AE166" t="s" s="44">
        <f t="shared" si="41"/>
        <v>104</v>
      </c>
      <c r="AF166" s="46"/>
      <c r="AG166" t="s" s="47">
        <v>1466</v>
      </c>
      <c r="AH166" t="s" s="47">
        <v>1467</v>
      </c>
      <c r="AI166" s="15"/>
      <c r="AJ166" s="15"/>
      <c r="AK166" s="15"/>
      <c r="AL166" s="43"/>
      <c r="AM166" s="43"/>
      <c r="AN166" s="43"/>
      <c r="AO166" s="15"/>
      <c r="AP166" s="48"/>
    </row>
    <row r="167" ht="20.1" customHeight="1">
      <c r="A167" t="s" s="105">
        <v>367</v>
      </c>
      <c r="B167" t="s" s="42">
        <f>CONCATENATE('Collections - Collections'!$A$3,"/",D167)</f>
        <v>1468</v>
      </c>
      <c r="C167" t="s" s="44">
        <f t="shared" si="1707"/>
        <v>1441</v>
      </c>
      <c r="D167" t="s" s="44">
        <f>G167</f>
        <v>1469</v>
      </c>
      <c r="E167" t="s" s="44">
        <f>CONCATENATE('Collections - Collections'!$C$3,"/",C167)</f>
        <v>1448</v>
      </c>
      <c r="F167" t="s" s="106">
        <v>1470</v>
      </c>
      <c r="G167" t="s" s="44">
        <f>CONCATENATE(C167,":",F167)</f>
        <v>1469</v>
      </c>
      <c r="H167" t="s" s="44">
        <f>CONCATENATE("k",SUBSTITUTE(SUBSTITUTE(PROPER($D167),":",""),"-",""))</f>
        <v>1471</v>
      </c>
      <c r="I167" s="43"/>
      <c r="J167" t="s" s="44">
        <f>$F167</f>
        <v>1472</v>
      </c>
      <c r="K167" t="s" s="44">
        <f>$H167</f>
        <v>1471</v>
      </c>
      <c r="L167" s="44"/>
      <c r="M167" s="43"/>
      <c r="N167" t="s" s="44">
        <v>234</v>
      </c>
      <c r="O167" t="s" s="44">
        <v>1470</v>
      </c>
      <c r="P167" s="43"/>
      <c r="Q167" s="43"/>
      <c r="R167" s="43"/>
      <c r="S167" s="43"/>
      <c r="T167" s="43"/>
      <c r="U167" s="43"/>
      <c r="V167" s="43"/>
      <c r="W167" s="43"/>
      <c r="X167" s="43"/>
      <c r="Y167" s="43"/>
      <c r="Z167" s="43"/>
      <c r="AA167" s="43"/>
      <c r="AB167" s="43"/>
      <c r="AC167" s="43"/>
      <c r="AD167" s="15"/>
      <c r="AE167" t="s" s="44">
        <f t="shared" si="41"/>
        <v>104</v>
      </c>
      <c r="AF167" s="46"/>
      <c r="AG167" t="s" s="47">
        <v>1473</v>
      </c>
      <c r="AH167" t="s" s="47">
        <v>1474</v>
      </c>
      <c r="AI167" s="15"/>
      <c r="AJ167" s="15"/>
      <c r="AK167" s="15"/>
      <c r="AL167" s="43"/>
      <c r="AM167" s="43"/>
      <c r="AN167" s="43"/>
      <c r="AO167" s="15"/>
      <c r="AP167" s="48"/>
    </row>
    <row r="168" ht="20.4" customHeight="1">
      <c r="A168" t="s" s="182">
        <v>367</v>
      </c>
      <c r="B168" t="s" s="120">
        <f>CONCATENATE('Collections - Collections'!$A$3,"/",D168)</f>
        <v>1475</v>
      </c>
      <c r="C168" t="s" s="76">
        <f t="shared" si="1707"/>
        <v>1441</v>
      </c>
      <c r="D168" t="s" s="76">
        <f>G168</f>
        <v>1476</v>
      </c>
      <c r="E168" t="s" s="76">
        <f>CONCATENATE('Collections - Collections'!$C$3,"/",C168)</f>
        <v>1448</v>
      </c>
      <c r="F168" t="s" s="121">
        <v>1477</v>
      </c>
      <c r="G168" t="s" s="76">
        <f>CONCATENATE(C168,":",F168)</f>
        <v>1476</v>
      </c>
      <c r="H168" t="s" s="76">
        <f>CONCATENATE("k",SUBSTITUTE(SUBSTITUTE(PROPER($D168),":",""),"-",""))</f>
        <v>1478</v>
      </c>
      <c r="I168" s="123"/>
      <c r="J168" t="s" s="76">
        <f>$F168</f>
        <v>1479</v>
      </c>
      <c r="K168" t="s" s="76">
        <f>$H168</f>
        <v>1478</v>
      </c>
      <c r="L168" s="76"/>
      <c r="M168" s="123"/>
      <c r="N168" t="s" s="76">
        <v>234</v>
      </c>
      <c r="O168" t="s" s="76">
        <v>1477</v>
      </c>
      <c r="P168" s="123"/>
      <c r="Q168" s="123"/>
      <c r="R168" s="123"/>
      <c r="S168" s="123"/>
      <c r="T168" s="123"/>
      <c r="U168" s="123"/>
      <c r="V168" s="123"/>
      <c r="W168" s="123"/>
      <c r="X168" s="123"/>
      <c r="Y168" s="123"/>
      <c r="Z168" s="123"/>
      <c r="AA168" s="123"/>
      <c r="AB168" s="123"/>
      <c r="AC168" s="123"/>
      <c r="AD168" s="17"/>
      <c r="AE168" t="s" s="76">
        <f t="shared" si="41"/>
        <v>104</v>
      </c>
      <c r="AF168" s="124"/>
      <c r="AG168" t="s" s="125">
        <v>1480</v>
      </c>
      <c r="AH168" t="s" s="125">
        <v>1481</v>
      </c>
      <c r="AI168" s="17"/>
      <c r="AJ168" s="17"/>
      <c r="AK168" s="17"/>
      <c r="AL168" s="123"/>
      <c r="AM168" s="123"/>
      <c r="AN168" s="123"/>
      <c r="AO168" s="17"/>
      <c r="AP168" s="126"/>
    </row>
    <row r="169" ht="20.6" customHeight="1">
      <c r="A169" s="127"/>
      <c r="B169" t="s" s="128">
        <f>CONCATENATE('Collections - Collections'!$A$3,"/",D169)</f>
        <v>1482</v>
      </c>
      <c r="C169" t="s" s="87">
        <f t="shared" si="253"/>
        <v>141</v>
      </c>
      <c r="D169" t="s" s="87">
        <f>G169</f>
        <v>1483</v>
      </c>
      <c r="E169" t="s" s="87">
        <f>CONCATENATE('Collections - Collections'!$C$3,"/",C169)</f>
        <v>362</v>
      </c>
      <c r="F169" t="s" s="129">
        <v>234</v>
      </c>
      <c r="G169" t="s" s="87">
        <f>CONCATENATE(C169,":",F169)</f>
        <v>1483</v>
      </c>
      <c r="H169" t="s" s="87">
        <f>CONCATENATE("k",SUBSTITUTE(SUBSTITUTE(PROPER($D169),":",""),"-",""))</f>
        <v>1484</v>
      </c>
      <c r="I169" s="88"/>
      <c r="J169" t="s" s="87">
        <f>$F169</f>
        <v>236</v>
      </c>
      <c r="K169" t="s" s="87">
        <f>$H169</f>
        <v>1484</v>
      </c>
      <c r="L169" s="87"/>
      <c r="M169" s="88"/>
      <c r="N169" t="s" s="87">
        <v>145</v>
      </c>
      <c r="O169" t="s" s="87">
        <v>234</v>
      </c>
      <c r="P169" s="88"/>
      <c r="Q169" s="88"/>
      <c r="R169" s="88"/>
      <c r="S169" s="88"/>
      <c r="T169" s="88"/>
      <c r="U169" s="88"/>
      <c r="V169" s="88"/>
      <c r="W169" s="88"/>
      <c r="X169" s="88"/>
      <c r="Y169" s="88"/>
      <c r="Z169" s="88"/>
      <c r="AA169" s="88"/>
      <c r="AB169" s="88"/>
      <c r="AC169" s="88"/>
      <c r="AD169" s="131"/>
      <c r="AE169" t="s" s="87">
        <f t="shared" si="41"/>
        <v>104</v>
      </c>
      <c r="AF169" s="132"/>
      <c r="AG169" t="s" s="133">
        <v>1485</v>
      </c>
      <c r="AH169" t="s" s="133">
        <v>1486</v>
      </c>
      <c r="AI169" s="131"/>
      <c r="AJ169" s="131"/>
      <c r="AK169" s="131"/>
      <c r="AL169" s="88"/>
      <c r="AM169" s="88"/>
      <c r="AN169" s="88"/>
      <c r="AO169" s="131"/>
      <c r="AP169" s="134"/>
    </row>
    <row r="170" ht="20.3" customHeight="1">
      <c r="A170" s="111"/>
      <c r="B170" t="s" s="112">
        <f>CONCATENATE('Collections - Collections'!$A$3,"/",D170)</f>
        <v>1487</v>
      </c>
      <c r="C170" t="s" s="99">
        <f t="shared" si="1761" ref="C170:C173">$G$164</f>
        <v>1447</v>
      </c>
      <c r="D170" t="s" s="99">
        <f>G170</f>
        <v>1488</v>
      </c>
      <c r="E170" t="s" s="99">
        <f>CONCATENATE('Collections - Collections'!$C$3,"/",C170)</f>
        <v>1489</v>
      </c>
      <c r="F170" t="s" s="113">
        <v>1490</v>
      </c>
      <c r="G170" t="s" s="99">
        <f>CONCATENATE(C170,":",F170)</f>
        <v>1488</v>
      </c>
      <c r="H170" t="s" s="99">
        <f>CONCATENATE("k",SUBSTITUTE(SUBSTITUTE(PROPER($D170),":",""),"-",""))</f>
        <v>1491</v>
      </c>
      <c r="I170" t="s" s="99">
        <v>1492</v>
      </c>
      <c r="J170" t="s" s="99">
        <f>$F170</f>
        <v>1493</v>
      </c>
      <c r="K170" t="s" s="99">
        <f>$H170</f>
        <v>1491</v>
      </c>
      <c r="L170" t="s" s="99">
        <v>1492</v>
      </c>
      <c r="M170" s="100"/>
      <c r="N170" t="s" s="99">
        <v>234</v>
      </c>
      <c r="O170" t="s" s="99">
        <v>1449</v>
      </c>
      <c r="P170" t="s" s="99">
        <v>1494</v>
      </c>
      <c r="Q170" s="100"/>
      <c r="R170" s="100"/>
      <c r="S170" s="100"/>
      <c r="T170" s="100"/>
      <c r="U170" s="100"/>
      <c r="V170" s="100"/>
      <c r="W170" s="100"/>
      <c r="X170" s="100"/>
      <c r="Y170" s="100"/>
      <c r="Z170" s="100"/>
      <c r="AA170" s="100"/>
      <c r="AB170" s="100"/>
      <c r="AC170" s="100"/>
      <c r="AD170" s="115"/>
      <c r="AE170" t="s" s="99">
        <f t="shared" si="41"/>
        <v>104</v>
      </c>
      <c r="AF170" s="116"/>
      <c r="AG170" t="s" s="117">
        <v>1495</v>
      </c>
      <c r="AH170" s="115"/>
      <c r="AI170" s="115"/>
      <c r="AJ170" s="115"/>
      <c r="AK170" s="115"/>
      <c r="AL170" s="100"/>
      <c r="AM170" s="100"/>
      <c r="AN170" s="100"/>
      <c r="AO170" s="115"/>
      <c r="AP170" s="118"/>
    </row>
    <row r="171" ht="20.1" customHeight="1">
      <c r="A171" s="41"/>
      <c r="B171" t="s" s="42">
        <f>CONCATENATE('Collections - Collections'!$A$3,"/",D171)</f>
        <v>1496</v>
      </c>
      <c r="C171" t="s" s="44">
        <f t="shared" si="1761"/>
        <v>1447</v>
      </c>
      <c r="D171" t="s" s="44">
        <f>G171</f>
        <v>1497</v>
      </c>
      <c r="E171" t="s" s="44">
        <f>CONCATENATE('Collections - Collections'!$C$3,"/",C171)</f>
        <v>1489</v>
      </c>
      <c r="F171" t="s" s="106">
        <v>1498</v>
      </c>
      <c r="G171" t="s" s="44">
        <f>CONCATENATE(C171,":",F171)</f>
        <v>1497</v>
      </c>
      <c r="H171" t="s" s="44">
        <f>CONCATENATE("k",SUBSTITUTE(SUBSTITUTE(PROPER($D171),":",""),"-",""))</f>
        <v>1499</v>
      </c>
      <c r="I171" t="s" s="44">
        <v>1500</v>
      </c>
      <c r="J171" t="s" s="44">
        <f>$F171</f>
        <v>1501</v>
      </c>
      <c r="K171" t="s" s="44">
        <f>$H171</f>
        <v>1499</v>
      </c>
      <c r="L171" t="s" s="44">
        <v>1500</v>
      </c>
      <c r="M171" s="43"/>
      <c r="N171" t="s" s="44">
        <v>234</v>
      </c>
      <c r="O171" t="s" s="44">
        <v>1449</v>
      </c>
      <c r="P171" t="s" s="44">
        <v>1502</v>
      </c>
      <c r="Q171" s="43"/>
      <c r="R171" s="43"/>
      <c r="S171" s="43"/>
      <c r="T171" s="43"/>
      <c r="U171" s="43"/>
      <c r="V171" s="43"/>
      <c r="W171" s="43"/>
      <c r="X171" s="43"/>
      <c r="Y171" s="43"/>
      <c r="Z171" s="43"/>
      <c r="AA171" s="43"/>
      <c r="AB171" s="43"/>
      <c r="AC171" s="43"/>
      <c r="AD171" s="15"/>
      <c r="AE171" t="s" s="44">
        <f t="shared" si="41"/>
        <v>104</v>
      </c>
      <c r="AF171" s="46"/>
      <c r="AG171" t="s" s="47">
        <v>1503</v>
      </c>
      <c r="AH171" s="15"/>
      <c r="AI171" s="15"/>
      <c r="AJ171" s="15"/>
      <c r="AK171" s="15"/>
      <c r="AL171" s="43"/>
      <c r="AM171" s="43"/>
      <c r="AN171" s="43"/>
      <c r="AO171" s="15"/>
      <c r="AP171" s="48"/>
    </row>
    <row r="172" ht="20.1" customHeight="1">
      <c r="A172" s="41"/>
      <c r="B172" t="s" s="42">
        <f>CONCATENATE('Collections - Collections'!$A$3,"/",D172)</f>
        <v>1504</v>
      </c>
      <c r="C172" t="s" s="44">
        <f t="shared" si="1761"/>
        <v>1447</v>
      </c>
      <c r="D172" t="s" s="44">
        <f>G172</f>
        <v>1505</v>
      </c>
      <c r="E172" t="s" s="44">
        <f>CONCATENATE('Collections - Collections'!$C$3,"/",C172)</f>
        <v>1489</v>
      </c>
      <c r="F172" t="s" s="106">
        <v>1506</v>
      </c>
      <c r="G172" t="s" s="44">
        <f>CONCATENATE(C172,":",F172)</f>
        <v>1505</v>
      </c>
      <c r="H172" t="s" s="44">
        <f>CONCATENATE("k",SUBSTITUTE(SUBSTITUTE(PROPER($D172),":",""),"-",""))</f>
        <v>1507</v>
      </c>
      <c r="I172" t="s" s="44">
        <v>1508</v>
      </c>
      <c r="J172" t="s" s="44">
        <f>$F172</f>
        <v>1509</v>
      </c>
      <c r="K172" t="s" s="44">
        <f>$H172</f>
        <v>1507</v>
      </c>
      <c r="L172" t="s" s="44">
        <v>1508</v>
      </c>
      <c r="M172" s="43"/>
      <c r="N172" t="s" s="44">
        <v>234</v>
      </c>
      <c r="O172" t="s" s="44">
        <v>1449</v>
      </c>
      <c r="P172" t="s" s="44">
        <v>1510</v>
      </c>
      <c r="Q172" s="43"/>
      <c r="R172" s="43"/>
      <c r="S172" s="43"/>
      <c r="T172" s="43"/>
      <c r="U172" s="43"/>
      <c r="V172" s="43"/>
      <c r="W172" s="43"/>
      <c r="X172" s="43"/>
      <c r="Y172" s="43"/>
      <c r="Z172" s="43"/>
      <c r="AA172" s="43"/>
      <c r="AB172" s="43"/>
      <c r="AC172" s="43"/>
      <c r="AD172" s="15"/>
      <c r="AE172" t="s" s="44">
        <f t="shared" si="41"/>
        <v>104</v>
      </c>
      <c r="AF172" s="46"/>
      <c r="AG172" t="s" s="47">
        <v>1511</v>
      </c>
      <c r="AH172" s="15"/>
      <c r="AI172" s="15"/>
      <c r="AJ172" s="15"/>
      <c r="AK172" s="15"/>
      <c r="AL172" s="43"/>
      <c r="AM172" s="43"/>
      <c r="AN172" s="43"/>
      <c r="AO172" s="15"/>
      <c r="AP172" s="48"/>
    </row>
    <row r="173" ht="20.15" customHeight="1">
      <c r="A173" s="145"/>
      <c r="B173" t="s" s="146">
        <f>CONCATENATE('Collections - Collections'!$A$3,"/",D173)</f>
        <v>1512</v>
      </c>
      <c r="C173" t="s" s="147">
        <f t="shared" si="1761"/>
        <v>1447</v>
      </c>
      <c r="D173" t="s" s="147">
        <f>G173</f>
        <v>1513</v>
      </c>
      <c r="E173" t="s" s="147">
        <f>CONCATENATE('Collections - Collections'!$C$3,"/",C173)</f>
        <v>1489</v>
      </c>
      <c r="F173" t="s" s="148">
        <v>1514</v>
      </c>
      <c r="G173" t="s" s="147">
        <f>CONCATENATE(C173,":",F173)</f>
        <v>1513</v>
      </c>
      <c r="H173" t="s" s="147">
        <f>CONCATENATE("k",SUBSTITUTE(SUBSTITUTE(PROPER($D173),":",""),"-",""))</f>
        <v>1515</v>
      </c>
      <c r="I173" t="s" s="147">
        <v>1516</v>
      </c>
      <c r="J173" t="s" s="147">
        <f>$F173</f>
        <v>1517</v>
      </c>
      <c r="K173" t="s" s="147">
        <f>$H173</f>
        <v>1515</v>
      </c>
      <c r="L173" t="s" s="147">
        <v>1516</v>
      </c>
      <c r="M173" s="150"/>
      <c r="N173" t="s" s="147">
        <v>234</v>
      </c>
      <c r="O173" t="s" s="147">
        <v>1449</v>
      </c>
      <c r="P173" t="s" s="147">
        <v>1518</v>
      </c>
      <c r="Q173" s="150"/>
      <c r="R173" s="150"/>
      <c r="S173" s="150"/>
      <c r="T173" s="150"/>
      <c r="U173" s="150"/>
      <c r="V173" s="150"/>
      <c r="W173" s="150"/>
      <c r="X173" s="150"/>
      <c r="Y173" s="150"/>
      <c r="Z173" s="150"/>
      <c r="AA173" s="150"/>
      <c r="AB173" s="150"/>
      <c r="AC173" s="150"/>
      <c r="AD173" s="151"/>
      <c r="AE173" t="s" s="147">
        <f t="shared" si="41"/>
        <v>104</v>
      </c>
      <c r="AF173" s="152"/>
      <c r="AG173" t="s" s="153">
        <v>1519</v>
      </c>
      <c r="AH173" s="151"/>
      <c r="AI173" s="151"/>
      <c r="AJ173" s="151"/>
      <c r="AK173" s="151"/>
      <c r="AL173" s="150"/>
      <c r="AM173" s="150"/>
      <c r="AN173" s="150"/>
      <c r="AO173" s="151"/>
      <c r="AP173" s="154"/>
    </row>
    <row r="174" ht="20.15" customHeight="1">
      <c r="A174" s="155"/>
      <c r="B174" t="s" s="156">
        <f>CONCATENATE('Collections - Collections'!$A$3,"/",D174)</f>
        <v>1520</v>
      </c>
      <c r="C174" t="s" s="157">
        <f t="shared" si="1797" ref="C174:C177">$D$165</f>
        <v>1455</v>
      </c>
      <c r="D174" t="s" s="157">
        <f>G174</f>
        <v>1521</v>
      </c>
      <c r="E174" t="s" s="157">
        <f>CONCATENATE('Collections - Collections'!$C$3,"/",C174)</f>
        <v>1522</v>
      </c>
      <c r="F174" t="s" s="158">
        <v>1490</v>
      </c>
      <c r="G174" t="s" s="157">
        <f>CONCATENATE(C174,":",F174)</f>
        <v>1521</v>
      </c>
      <c r="H174" t="s" s="157">
        <f>CONCATENATE("k",SUBSTITUTE(SUBSTITUTE(PROPER($D174),":",""),"-",""))</f>
        <v>1523</v>
      </c>
      <c r="I174" t="s" s="157">
        <v>1524</v>
      </c>
      <c r="J174" t="s" s="157">
        <f>$F174</f>
        <v>1493</v>
      </c>
      <c r="K174" t="s" s="157">
        <f>$H174</f>
        <v>1523</v>
      </c>
      <c r="L174" t="s" s="157">
        <v>1524</v>
      </c>
      <c r="M174" s="160"/>
      <c r="N174" t="s" s="157">
        <v>234</v>
      </c>
      <c r="O174" t="s" s="157">
        <v>1456</v>
      </c>
      <c r="P174" t="s" s="157">
        <v>1494</v>
      </c>
      <c r="Q174" s="160"/>
      <c r="R174" s="160"/>
      <c r="S174" s="160"/>
      <c r="T174" s="160"/>
      <c r="U174" s="160"/>
      <c r="V174" s="160"/>
      <c r="W174" s="160"/>
      <c r="X174" s="160"/>
      <c r="Y174" s="160"/>
      <c r="Z174" s="160"/>
      <c r="AA174" s="160"/>
      <c r="AB174" s="160"/>
      <c r="AC174" s="160"/>
      <c r="AD174" s="161"/>
      <c r="AE174" t="s" s="157">
        <f t="shared" si="41"/>
        <v>104</v>
      </c>
      <c r="AF174" s="162"/>
      <c r="AG174" t="s" s="163">
        <v>1525</v>
      </c>
      <c r="AH174" s="161"/>
      <c r="AI174" s="161"/>
      <c r="AJ174" s="161"/>
      <c r="AK174" s="161"/>
      <c r="AL174" s="160"/>
      <c r="AM174" s="160"/>
      <c r="AN174" s="160"/>
      <c r="AO174" s="161"/>
      <c r="AP174" s="164"/>
    </row>
    <row r="175" ht="20.1" customHeight="1">
      <c r="A175" s="41"/>
      <c r="B175" t="s" s="42">
        <f>CONCATENATE('Collections - Collections'!$A$3,"/",D175)</f>
        <v>1526</v>
      </c>
      <c r="C175" t="s" s="44">
        <f t="shared" si="1797"/>
        <v>1455</v>
      </c>
      <c r="D175" t="s" s="44">
        <f>G175</f>
        <v>1527</v>
      </c>
      <c r="E175" t="s" s="44">
        <f>CONCATENATE('Collections - Collections'!$C$3,"/",C175)</f>
        <v>1522</v>
      </c>
      <c r="F175" t="s" s="106">
        <v>1498</v>
      </c>
      <c r="G175" t="s" s="44">
        <f>CONCATENATE(C175,":",F175)</f>
        <v>1527</v>
      </c>
      <c r="H175" t="s" s="44">
        <f>CONCATENATE("k",SUBSTITUTE(SUBSTITUTE(PROPER($D175),":",""),"-",""))</f>
        <v>1528</v>
      </c>
      <c r="I175" t="s" s="44">
        <v>1529</v>
      </c>
      <c r="J175" t="s" s="44">
        <f>$F175</f>
        <v>1501</v>
      </c>
      <c r="K175" t="s" s="44">
        <f>$H175</f>
        <v>1528</v>
      </c>
      <c r="L175" t="s" s="44">
        <v>1529</v>
      </c>
      <c r="M175" s="43"/>
      <c r="N175" t="s" s="44">
        <v>234</v>
      </c>
      <c r="O175" t="s" s="44">
        <v>1456</v>
      </c>
      <c r="P175" t="s" s="44">
        <v>1502</v>
      </c>
      <c r="Q175" s="43"/>
      <c r="R175" s="43"/>
      <c r="S175" s="43"/>
      <c r="T175" s="43"/>
      <c r="U175" s="43"/>
      <c r="V175" s="43"/>
      <c r="W175" s="43"/>
      <c r="X175" s="43"/>
      <c r="Y175" s="43"/>
      <c r="Z175" s="43"/>
      <c r="AA175" s="43"/>
      <c r="AB175" s="43"/>
      <c r="AC175" s="43"/>
      <c r="AD175" s="15"/>
      <c r="AE175" t="s" s="44">
        <f t="shared" si="41"/>
        <v>104</v>
      </c>
      <c r="AF175" s="46"/>
      <c r="AG175" t="s" s="47">
        <v>1530</v>
      </c>
      <c r="AH175" s="15"/>
      <c r="AI175" s="15"/>
      <c r="AJ175" s="15"/>
      <c r="AK175" s="15"/>
      <c r="AL175" s="43"/>
      <c r="AM175" s="43"/>
      <c r="AN175" s="43"/>
      <c r="AO175" s="15"/>
      <c r="AP175" s="48"/>
    </row>
    <row r="176" ht="20.1" customHeight="1">
      <c r="A176" s="41"/>
      <c r="B176" t="s" s="42">
        <f>CONCATENATE('Collections - Collections'!$A$3,"/",D176)</f>
        <v>1531</v>
      </c>
      <c r="C176" t="s" s="44">
        <f t="shared" si="1797"/>
        <v>1455</v>
      </c>
      <c r="D176" t="s" s="44">
        <f>G176</f>
        <v>1532</v>
      </c>
      <c r="E176" t="s" s="44">
        <f>CONCATENATE('Collections - Collections'!$C$3,"/",C176)</f>
        <v>1522</v>
      </c>
      <c r="F176" t="s" s="106">
        <v>1506</v>
      </c>
      <c r="G176" t="s" s="44">
        <f>CONCATENATE(C176,":",F176)</f>
        <v>1532</v>
      </c>
      <c r="H176" t="s" s="44">
        <f>CONCATENATE("k",SUBSTITUTE(SUBSTITUTE(PROPER($D176),":",""),"-",""))</f>
        <v>1533</v>
      </c>
      <c r="I176" t="s" s="44">
        <v>1534</v>
      </c>
      <c r="J176" t="s" s="44">
        <f>$F176</f>
        <v>1509</v>
      </c>
      <c r="K176" t="s" s="44">
        <f>$H176</f>
        <v>1533</v>
      </c>
      <c r="L176" t="s" s="44">
        <v>1534</v>
      </c>
      <c r="M176" s="43"/>
      <c r="N176" t="s" s="44">
        <v>234</v>
      </c>
      <c r="O176" t="s" s="44">
        <v>1456</v>
      </c>
      <c r="P176" t="s" s="44">
        <v>1510</v>
      </c>
      <c r="Q176" s="43"/>
      <c r="R176" s="43"/>
      <c r="S176" s="43"/>
      <c r="T176" s="43"/>
      <c r="U176" s="43"/>
      <c r="V176" s="43"/>
      <c r="W176" s="43"/>
      <c r="X176" s="43"/>
      <c r="Y176" s="43"/>
      <c r="Z176" s="43"/>
      <c r="AA176" s="43"/>
      <c r="AB176" s="43"/>
      <c r="AC176" s="43"/>
      <c r="AD176" s="15"/>
      <c r="AE176" t="s" s="44">
        <f t="shared" si="41"/>
        <v>104</v>
      </c>
      <c r="AF176" s="46"/>
      <c r="AG176" t="s" s="47">
        <v>1535</v>
      </c>
      <c r="AH176" s="15"/>
      <c r="AI176" s="15"/>
      <c r="AJ176" s="15"/>
      <c r="AK176" s="15"/>
      <c r="AL176" s="43"/>
      <c r="AM176" s="43"/>
      <c r="AN176" s="43"/>
      <c r="AO176" s="15"/>
      <c r="AP176" s="48"/>
    </row>
    <row r="177" ht="20.15" customHeight="1">
      <c r="A177" s="145"/>
      <c r="B177" t="s" s="146">
        <f>CONCATENATE('Collections - Collections'!$A$3,"/",D177)</f>
        <v>1536</v>
      </c>
      <c r="C177" t="s" s="147">
        <f t="shared" si="1797"/>
        <v>1455</v>
      </c>
      <c r="D177" t="s" s="147">
        <f>G177</f>
        <v>1537</v>
      </c>
      <c r="E177" t="s" s="147">
        <f>CONCATENATE('Collections - Collections'!$C$3,"/",C177)</f>
        <v>1522</v>
      </c>
      <c r="F177" t="s" s="148">
        <v>1514</v>
      </c>
      <c r="G177" t="s" s="147">
        <f>CONCATENATE(C177,":",F177)</f>
        <v>1537</v>
      </c>
      <c r="H177" t="s" s="147">
        <f>CONCATENATE("k",SUBSTITUTE(SUBSTITUTE(PROPER($D177),":",""),"-",""))</f>
        <v>1538</v>
      </c>
      <c r="I177" t="s" s="147">
        <v>1539</v>
      </c>
      <c r="J177" t="s" s="147">
        <f>$F177</f>
        <v>1517</v>
      </c>
      <c r="K177" t="s" s="147">
        <f>$H177</f>
        <v>1538</v>
      </c>
      <c r="L177" t="s" s="147">
        <v>1539</v>
      </c>
      <c r="M177" s="150"/>
      <c r="N177" t="s" s="147">
        <v>234</v>
      </c>
      <c r="O177" t="s" s="147">
        <v>1456</v>
      </c>
      <c r="P177" t="s" s="147">
        <v>1518</v>
      </c>
      <c r="Q177" s="150"/>
      <c r="R177" s="150"/>
      <c r="S177" s="150"/>
      <c r="T177" s="150"/>
      <c r="U177" s="150"/>
      <c r="V177" s="150"/>
      <c r="W177" s="150"/>
      <c r="X177" s="150"/>
      <c r="Y177" s="150"/>
      <c r="Z177" s="150"/>
      <c r="AA177" s="150"/>
      <c r="AB177" s="150"/>
      <c r="AC177" s="150"/>
      <c r="AD177" s="151"/>
      <c r="AE177" t="s" s="147">
        <f t="shared" si="41"/>
        <v>104</v>
      </c>
      <c r="AF177" s="152"/>
      <c r="AG177" t="s" s="153">
        <v>1540</v>
      </c>
      <c r="AH177" s="151"/>
      <c r="AI177" s="151"/>
      <c r="AJ177" s="151"/>
      <c r="AK177" s="151"/>
      <c r="AL177" s="150"/>
      <c r="AM177" s="150"/>
      <c r="AN177" s="150"/>
      <c r="AO177" s="151"/>
      <c r="AP177" s="154"/>
    </row>
    <row r="178" ht="20.15" customHeight="1">
      <c r="A178" s="155"/>
      <c r="B178" t="s" s="156">
        <f>CONCATENATE('Collections - Collections'!$A$3,"/",D178)</f>
        <v>1541</v>
      </c>
      <c r="C178" t="s" s="157">
        <f t="shared" si="1833" ref="C178:C181">$G$166</f>
        <v>1462</v>
      </c>
      <c r="D178" t="s" s="157">
        <f>G178</f>
        <v>1542</v>
      </c>
      <c r="E178" t="s" s="157">
        <f>CONCATENATE('Collections - Collections'!$C$3,"/",C178)</f>
        <v>1543</v>
      </c>
      <c r="F178" t="s" s="158">
        <v>1544</v>
      </c>
      <c r="G178" t="s" s="157">
        <f>CONCATENATE(C178,":",F178)</f>
        <v>1542</v>
      </c>
      <c r="H178" t="s" s="157">
        <f>CONCATENATE("k",SUBSTITUTE(SUBSTITUTE(PROPER($D178),":",""),"-",""))</f>
        <v>1545</v>
      </c>
      <c r="I178" t="s" s="157">
        <v>1546</v>
      </c>
      <c r="J178" t="s" s="157">
        <f>$F178</f>
        <v>1547</v>
      </c>
      <c r="K178" t="s" s="157">
        <f>$H178</f>
        <v>1545</v>
      </c>
      <c r="L178" t="s" s="157">
        <v>1546</v>
      </c>
      <c r="M178" s="160"/>
      <c r="N178" t="s" s="157">
        <v>234</v>
      </c>
      <c r="O178" t="s" s="157">
        <v>1463</v>
      </c>
      <c r="P178" t="s" s="157">
        <v>1548</v>
      </c>
      <c r="Q178" s="160"/>
      <c r="R178" s="160"/>
      <c r="S178" s="160"/>
      <c r="T178" s="160"/>
      <c r="U178" s="160"/>
      <c r="V178" s="160"/>
      <c r="W178" s="160"/>
      <c r="X178" s="160"/>
      <c r="Y178" s="160"/>
      <c r="Z178" s="160"/>
      <c r="AA178" s="160"/>
      <c r="AB178" s="160"/>
      <c r="AC178" s="160"/>
      <c r="AD178" s="161"/>
      <c r="AE178" t="s" s="157">
        <f t="shared" si="41"/>
        <v>104</v>
      </c>
      <c r="AF178" s="162"/>
      <c r="AG178" t="s" s="163">
        <v>1549</v>
      </c>
      <c r="AH178" s="161"/>
      <c r="AI178" s="161"/>
      <c r="AJ178" s="161"/>
      <c r="AK178" s="161"/>
      <c r="AL178" s="160"/>
      <c r="AM178" s="160"/>
      <c r="AN178" s="160"/>
      <c r="AO178" s="161"/>
      <c r="AP178" s="164"/>
    </row>
    <row r="179" ht="20.1" customHeight="1">
      <c r="A179" s="41"/>
      <c r="B179" t="s" s="42">
        <f>CONCATENATE('Collections - Collections'!$A$3,"/",D179)</f>
        <v>1550</v>
      </c>
      <c r="C179" t="s" s="44">
        <f t="shared" si="1833"/>
        <v>1462</v>
      </c>
      <c r="D179" t="s" s="44">
        <f>G179</f>
        <v>1551</v>
      </c>
      <c r="E179" t="s" s="44">
        <f>CONCATENATE('Collections - Collections'!$C$3,"/",C179)</f>
        <v>1543</v>
      </c>
      <c r="F179" t="s" s="106">
        <v>1552</v>
      </c>
      <c r="G179" t="s" s="44">
        <f>CONCATENATE(C179,":",F179)</f>
        <v>1551</v>
      </c>
      <c r="H179" t="s" s="44">
        <f>CONCATENATE("k",SUBSTITUTE(SUBSTITUTE(PROPER($D179),":",""),"-",""))</f>
        <v>1553</v>
      </c>
      <c r="I179" t="s" s="44">
        <v>1554</v>
      </c>
      <c r="J179" t="s" s="44">
        <f>$F179</f>
        <v>1555</v>
      </c>
      <c r="K179" t="s" s="44">
        <f>$H179</f>
        <v>1553</v>
      </c>
      <c r="L179" t="s" s="44">
        <v>1554</v>
      </c>
      <c r="M179" s="43"/>
      <c r="N179" t="s" s="44">
        <v>234</v>
      </c>
      <c r="O179" t="s" s="44">
        <v>1463</v>
      </c>
      <c r="P179" t="s" s="44">
        <v>1556</v>
      </c>
      <c r="Q179" s="43"/>
      <c r="R179" s="43"/>
      <c r="S179" s="43"/>
      <c r="T179" s="43"/>
      <c r="U179" s="43"/>
      <c r="V179" s="43"/>
      <c r="W179" s="43"/>
      <c r="X179" s="43"/>
      <c r="Y179" s="43"/>
      <c r="Z179" s="43"/>
      <c r="AA179" s="43"/>
      <c r="AB179" s="43"/>
      <c r="AC179" s="43"/>
      <c r="AD179" s="15"/>
      <c r="AE179" t="s" s="44">
        <f t="shared" si="41"/>
        <v>104</v>
      </c>
      <c r="AF179" s="46"/>
      <c r="AG179" t="s" s="47">
        <v>1557</v>
      </c>
      <c r="AH179" s="15"/>
      <c r="AI179" s="15"/>
      <c r="AJ179" s="15"/>
      <c r="AK179" s="15"/>
      <c r="AL179" s="43"/>
      <c r="AM179" s="43"/>
      <c r="AN179" s="43"/>
      <c r="AO179" s="15"/>
      <c r="AP179" s="48"/>
    </row>
    <row r="180" ht="20.1" customHeight="1">
      <c r="A180" s="41"/>
      <c r="B180" t="s" s="42">
        <f>CONCATENATE('Collections - Collections'!$A$3,"/",D180)</f>
        <v>1558</v>
      </c>
      <c r="C180" t="s" s="44">
        <f t="shared" si="1833"/>
        <v>1462</v>
      </c>
      <c r="D180" t="s" s="44">
        <f>G180</f>
        <v>1559</v>
      </c>
      <c r="E180" t="s" s="44">
        <f>CONCATENATE('Collections - Collections'!$C$3,"/",C180)</f>
        <v>1543</v>
      </c>
      <c r="F180" t="s" s="106">
        <v>1560</v>
      </c>
      <c r="G180" t="s" s="44">
        <f>CONCATENATE(C180,":",F180)</f>
        <v>1559</v>
      </c>
      <c r="H180" t="s" s="44">
        <f>CONCATENATE("k",SUBSTITUTE(SUBSTITUTE(PROPER($D180),":",""),"-",""))</f>
        <v>1561</v>
      </c>
      <c r="I180" t="s" s="44">
        <v>1562</v>
      </c>
      <c r="J180" t="s" s="44">
        <f>$F180</f>
        <v>1563</v>
      </c>
      <c r="K180" t="s" s="44">
        <f>$H180</f>
        <v>1561</v>
      </c>
      <c r="L180" t="s" s="44">
        <v>1562</v>
      </c>
      <c r="M180" s="43"/>
      <c r="N180" t="s" s="44">
        <v>234</v>
      </c>
      <c r="O180" t="s" s="44">
        <v>1463</v>
      </c>
      <c r="P180" t="s" s="44">
        <v>1564</v>
      </c>
      <c r="Q180" s="43"/>
      <c r="R180" s="43"/>
      <c r="S180" s="43"/>
      <c r="T180" s="43"/>
      <c r="U180" s="43"/>
      <c r="V180" s="43"/>
      <c r="W180" s="43"/>
      <c r="X180" s="43"/>
      <c r="Y180" s="43"/>
      <c r="Z180" s="43"/>
      <c r="AA180" s="43"/>
      <c r="AB180" s="43"/>
      <c r="AC180" s="43"/>
      <c r="AD180" s="15"/>
      <c r="AE180" t="s" s="44">
        <f t="shared" si="41"/>
        <v>104</v>
      </c>
      <c r="AF180" s="46"/>
      <c r="AG180" t="s" s="47">
        <v>1565</v>
      </c>
      <c r="AH180" s="15"/>
      <c r="AI180" s="15"/>
      <c r="AJ180" s="15"/>
      <c r="AK180" s="15"/>
      <c r="AL180" s="43"/>
      <c r="AM180" s="43"/>
      <c r="AN180" s="43"/>
      <c r="AO180" s="15"/>
      <c r="AP180" s="48"/>
    </row>
    <row r="181" ht="20.15" customHeight="1">
      <c r="A181" s="145"/>
      <c r="B181" t="s" s="146">
        <f>CONCATENATE('Collections - Collections'!$A$3,"/",D181)</f>
        <v>1566</v>
      </c>
      <c r="C181" t="s" s="147">
        <f t="shared" si="1833"/>
        <v>1462</v>
      </c>
      <c r="D181" t="s" s="147">
        <f>G181</f>
        <v>1567</v>
      </c>
      <c r="E181" t="s" s="147">
        <f>CONCATENATE('Collections - Collections'!$C$3,"/",C181)</f>
        <v>1543</v>
      </c>
      <c r="F181" t="s" s="148">
        <v>1568</v>
      </c>
      <c r="G181" t="s" s="147">
        <f>CONCATENATE(C181,":",F181)</f>
        <v>1567</v>
      </c>
      <c r="H181" t="s" s="147">
        <f>CONCATENATE("k",SUBSTITUTE(SUBSTITUTE(PROPER($D181),":",""),"-",""))</f>
        <v>1569</v>
      </c>
      <c r="I181" t="s" s="147">
        <v>1570</v>
      </c>
      <c r="J181" t="s" s="147">
        <f>$F181</f>
        <v>1571</v>
      </c>
      <c r="K181" t="s" s="147">
        <f>$H181</f>
        <v>1569</v>
      </c>
      <c r="L181" t="s" s="147">
        <v>1570</v>
      </c>
      <c r="M181" s="150"/>
      <c r="N181" t="s" s="147">
        <v>234</v>
      </c>
      <c r="O181" t="s" s="147">
        <v>1463</v>
      </c>
      <c r="P181" t="s" s="147">
        <v>1572</v>
      </c>
      <c r="Q181" s="150"/>
      <c r="R181" s="150"/>
      <c r="S181" s="150"/>
      <c r="T181" s="150"/>
      <c r="U181" s="150"/>
      <c r="V181" s="150"/>
      <c r="W181" s="150"/>
      <c r="X181" s="150"/>
      <c r="Y181" s="150"/>
      <c r="Z181" s="150"/>
      <c r="AA181" s="150"/>
      <c r="AB181" s="150"/>
      <c r="AC181" s="150"/>
      <c r="AD181" s="151"/>
      <c r="AE181" t="s" s="147">
        <f t="shared" si="41"/>
        <v>104</v>
      </c>
      <c r="AF181" s="152"/>
      <c r="AG181" t="s" s="153">
        <v>1573</v>
      </c>
      <c r="AH181" s="151"/>
      <c r="AI181" s="151"/>
      <c r="AJ181" s="151"/>
      <c r="AK181" s="151"/>
      <c r="AL181" s="150"/>
      <c r="AM181" s="150"/>
      <c r="AN181" s="150"/>
      <c r="AO181" s="151"/>
      <c r="AP181" s="154"/>
    </row>
    <row r="182" ht="20.15" customHeight="1">
      <c r="A182" s="155"/>
      <c r="B182" t="s" s="156">
        <f>CONCATENATE('Collections - Collections'!$A$3,"/",D182)</f>
        <v>1574</v>
      </c>
      <c r="C182" t="s" s="157">
        <f t="shared" si="1869" ref="C182:C184">$G$167</f>
        <v>1469</v>
      </c>
      <c r="D182" t="s" s="157">
        <f>G182</f>
        <v>1575</v>
      </c>
      <c r="E182" t="s" s="157">
        <f>CONCATENATE('Collections - Collections'!$C$3,"/",C182)</f>
        <v>1576</v>
      </c>
      <c r="F182" t="s" s="158">
        <v>1577</v>
      </c>
      <c r="G182" t="s" s="157">
        <f>CONCATENATE(C182,":",F182)</f>
        <v>1575</v>
      </c>
      <c r="H182" t="s" s="157">
        <f>CONCATENATE("k",SUBSTITUTE(SUBSTITUTE(PROPER($D182),":",""),"-",""))</f>
        <v>1578</v>
      </c>
      <c r="I182" t="s" s="157">
        <v>1579</v>
      </c>
      <c r="J182" t="s" s="157">
        <f>$F182</f>
        <v>1580</v>
      </c>
      <c r="K182" t="s" s="157">
        <f>$H182</f>
        <v>1578</v>
      </c>
      <c r="L182" t="s" s="157">
        <v>1579</v>
      </c>
      <c r="M182" s="160"/>
      <c r="N182" t="s" s="157">
        <v>234</v>
      </c>
      <c r="O182" t="s" s="157">
        <v>1470</v>
      </c>
      <c r="P182" t="s" s="157">
        <v>1581</v>
      </c>
      <c r="Q182" s="160"/>
      <c r="R182" s="160"/>
      <c r="S182" s="160"/>
      <c r="T182" s="160"/>
      <c r="U182" s="160"/>
      <c r="V182" s="160"/>
      <c r="W182" s="160"/>
      <c r="X182" s="160"/>
      <c r="Y182" s="160"/>
      <c r="Z182" s="160"/>
      <c r="AA182" s="160"/>
      <c r="AB182" s="160"/>
      <c r="AC182" s="160"/>
      <c r="AD182" s="161"/>
      <c r="AE182" t="s" s="157">
        <f t="shared" si="41"/>
        <v>104</v>
      </c>
      <c r="AF182" s="162"/>
      <c r="AG182" t="s" s="163">
        <v>1582</v>
      </c>
      <c r="AH182" s="161"/>
      <c r="AI182" s="161"/>
      <c r="AJ182" s="161"/>
      <c r="AK182" s="161"/>
      <c r="AL182" s="160"/>
      <c r="AM182" s="160"/>
      <c r="AN182" s="160"/>
      <c r="AO182" s="161"/>
      <c r="AP182" s="164"/>
    </row>
    <row r="183" ht="20.1" customHeight="1">
      <c r="A183" s="41"/>
      <c r="B183" t="s" s="42">
        <f>CONCATENATE('Collections - Collections'!$A$3,"/",D183)</f>
        <v>1583</v>
      </c>
      <c r="C183" t="s" s="44">
        <f t="shared" si="1869"/>
        <v>1469</v>
      </c>
      <c r="D183" t="s" s="44">
        <f>G183</f>
        <v>1584</v>
      </c>
      <c r="E183" t="s" s="44">
        <f>CONCATENATE('Collections - Collections'!$C$3,"/",C183)</f>
        <v>1576</v>
      </c>
      <c r="F183" t="s" s="106">
        <v>1498</v>
      </c>
      <c r="G183" t="s" s="44">
        <f>CONCATENATE(C183,":",F183)</f>
        <v>1584</v>
      </c>
      <c r="H183" t="s" s="44">
        <f>CONCATENATE("k",SUBSTITUTE(SUBSTITUTE(PROPER($D183),":",""),"-",""))</f>
        <v>1585</v>
      </c>
      <c r="I183" t="s" s="44">
        <v>1586</v>
      </c>
      <c r="J183" t="s" s="44">
        <f>$F183</f>
        <v>1501</v>
      </c>
      <c r="K183" t="s" s="44">
        <f>$H183</f>
        <v>1585</v>
      </c>
      <c r="L183" t="s" s="44">
        <v>1586</v>
      </c>
      <c r="M183" s="43"/>
      <c r="N183" t="s" s="44">
        <v>234</v>
      </c>
      <c r="O183" t="s" s="44">
        <v>1470</v>
      </c>
      <c r="P183" t="s" s="44">
        <v>1587</v>
      </c>
      <c r="Q183" s="43"/>
      <c r="R183" s="43"/>
      <c r="S183" s="43"/>
      <c r="T183" s="43"/>
      <c r="U183" s="43"/>
      <c r="V183" s="43"/>
      <c r="W183" s="43"/>
      <c r="X183" s="43"/>
      <c r="Y183" s="43"/>
      <c r="Z183" s="43"/>
      <c r="AA183" s="43"/>
      <c r="AB183" s="43"/>
      <c r="AC183" s="43"/>
      <c r="AD183" s="15"/>
      <c r="AE183" t="s" s="44">
        <f t="shared" si="41"/>
        <v>104</v>
      </c>
      <c r="AF183" s="46"/>
      <c r="AG183" t="s" s="47">
        <v>1588</v>
      </c>
      <c r="AH183" s="15"/>
      <c r="AI183" s="15"/>
      <c r="AJ183" s="15"/>
      <c r="AK183" s="15"/>
      <c r="AL183" s="43"/>
      <c r="AM183" s="43"/>
      <c r="AN183" s="43"/>
      <c r="AO183" s="15"/>
      <c r="AP183" s="48"/>
    </row>
    <row r="184" ht="20.15" customHeight="1">
      <c r="A184" s="145"/>
      <c r="B184" t="s" s="146">
        <f>CONCATENATE('Collections - Collections'!$A$3,"/",D184)</f>
        <v>1589</v>
      </c>
      <c r="C184" t="s" s="147">
        <f t="shared" si="1869"/>
        <v>1469</v>
      </c>
      <c r="D184" t="s" s="147">
        <f>G184</f>
        <v>1590</v>
      </c>
      <c r="E184" t="s" s="147">
        <f>CONCATENATE('Collections - Collections'!$C$3,"/",C184)</f>
        <v>1576</v>
      </c>
      <c r="F184" t="s" s="148">
        <v>1591</v>
      </c>
      <c r="G184" t="s" s="147">
        <f>CONCATENATE(C184,":",F184)</f>
        <v>1590</v>
      </c>
      <c r="H184" t="s" s="147">
        <f>CONCATENATE("k",SUBSTITUTE(SUBSTITUTE(PROPER($D184),":",""),"-",""))</f>
        <v>1592</v>
      </c>
      <c r="I184" t="s" s="147">
        <v>1593</v>
      </c>
      <c r="J184" t="s" s="147">
        <f>$F184</f>
        <v>1594</v>
      </c>
      <c r="K184" t="s" s="147">
        <f>$H184</f>
        <v>1592</v>
      </c>
      <c r="L184" t="s" s="147">
        <v>1593</v>
      </c>
      <c r="M184" s="150"/>
      <c r="N184" t="s" s="147">
        <v>234</v>
      </c>
      <c r="O184" t="s" s="147">
        <v>1470</v>
      </c>
      <c r="P184" t="s" s="147">
        <v>1595</v>
      </c>
      <c r="Q184" s="150"/>
      <c r="R184" s="150"/>
      <c r="S184" s="150"/>
      <c r="T184" s="150"/>
      <c r="U184" s="150"/>
      <c r="V184" s="150"/>
      <c r="W184" s="150"/>
      <c r="X184" s="150"/>
      <c r="Y184" s="150"/>
      <c r="Z184" s="150"/>
      <c r="AA184" s="150"/>
      <c r="AB184" s="150"/>
      <c r="AC184" s="150"/>
      <c r="AD184" s="151"/>
      <c r="AE184" t="s" s="147">
        <f t="shared" si="41"/>
        <v>104</v>
      </c>
      <c r="AF184" s="152"/>
      <c r="AG184" t="s" s="153">
        <v>1596</v>
      </c>
      <c r="AH184" s="151"/>
      <c r="AI184" s="151"/>
      <c r="AJ184" s="151"/>
      <c r="AK184" s="151"/>
      <c r="AL184" s="150"/>
      <c r="AM184" s="150"/>
      <c r="AN184" s="150"/>
      <c r="AO184" s="151"/>
      <c r="AP184" s="154"/>
    </row>
    <row r="185" ht="20.15" customHeight="1">
      <c r="A185" s="155"/>
      <c r="B185" t="s" s="156">
        <f>CONCATENATE('Collections - Collections'!$A$3,"/",D185)</f>
        <v>1597</v>
      </c>
      <c r="C185" t="s" s="157">
        <f t="shared" si="1896" ref="C185:C187">$D$168</f>
        <v>1476</v>
      </c>
      <c r="D185" t="s" s="157">
        <f>G185</f>
        <v>1598</v>
      </c>
      <c r="E185" t="s" s="157">
        <f>CONCATENATE('Collections - Collections'!$C$3,"/",C185)</f>
        <v>1599</v>
      </c>
      <c r="F185" t="s" s="158">
        <v>1600</v>
      </c>
      <c r="G185" t="s" s="157">
        <f>CONCATENATE(C185,":",F185)</f>
        <v>1598</v>
      </c>
      <c r="H185" t="s" s="157">
        <f>CONCATENATE("k",SUBSTITUTE(SUBSTITUTE(PROPER($D185),":",""),"-",""))</f>
        <v>1601</v>
      </c>
      <c r="I185" t="s" s="157">
        <v>1602</v>
      </c>
      <c r="J185" t="s" s="157">
        <f>$F185</f>
        <v>1603</v>
      </c>
      <c r="K185" t="s" s="157">
        <f>$H185</f>
        <v>1601</v>
      </c>
      <c r="L185" t="s" s="157">
        <v>1604</v>
      </c>
      <c r="M185" s="160"/>
      <c r="N185" t="s" s="157">
        <v>234</v>
      </c>
      <c r="O185" t="s" s="157">
        <v>1477</v>
      </c>
      <c r="P185" t="s" s="157">
        <v>1605</v>
      </c>
      <c r="Q185" s="160"/>
      <c r="R185" s="160"/>
      <c r="S185" s="160"/>
      <c r="T185" s="160"/>
      <c r="U185" s="160"/>
      <c r="V185" s="160"/>
      <c r="W185" s="160"/>
      <c r="X185" s="160"/>
      <c r="Y185" s="160"/>
      <c r="Z185" s="160"/>
      <c r="AA185" s="160"/>
      <c r="AB185" s="160"/>
      <c r="AC185" s="160"/>
      <c r="AD185" s="161"/>
      <c r="AE185" t="s" s="157">
        <f t="shared" si="41"/>
        <v>104</v>
      </c>
      <c r="AF185" s="162"/>
      <c r="AG185" t="s" s="163">
        <v>1606</v>
      </c>
      <c r="AH185" t="s" s="163">
        <v>1607</v>
      </c>
      <c r="AI185" s="161"/>
      <c r="AJ185" s="161"/>
      <c r="AK185" s="161"/>
      <c r="AL185" s="160"/>
      <c r="AM185" s="160"/>
      <c r="AN185" s="160"/>
      <c r="AO185" s="161"/>
      <c r="AP185" s="164"/>
    </row>
    <row r="186" ht="20.1" customHeight="1">
      <c r="A186" s="41"/>
      <c r="B186" t="s" s="42">
        <f>CONCATENATE('Collections - Collections'!$A$3,"/",D186)</f>
        <v>1608</v>
      </c>
      <c r="C186" t="s" s="44">
        <f t="shared" si="1896"/>
        <v>1476</v>
      </c>
      <c r="D186" t="s" s="44">
        <f>G186</f>
        <v>1609</v>
      </c>
      <c r="E186" t="s" s="44">
        <f>CONCATENATE('Collections - Collections'!$C$3,"/",C186)</f>
        <v>1599</v>
      </c>
      <c r="F186" t="s" s="106">
        <v>1498</v>
      </c>
      <c r="G186" t="s" s="44">
        <f>CONCATENATE(C186,":",F186)</f>
        <v>1609</v>
      </c>
      <c r="H186" t="s" s="44">
        <f>CONCATENATE("k",SUBSTITUTE(SUBSTITUTE(PROPER($D186),":",""),"-",""))</f>
        <v>1610</v>
      </c>
      <c r="I186" t="s" s="44">
        <v>1611</v>
      </c>
      <c r="J186" t="s" s="44">
        <f>$F186</f>
        <v>1501</v>
      </c>
      <c r="K186" t="s" s="44">
        <f>$H186</f>
        <v>1610</v>
      </c>
      <c r="L186" t="s" s="44">
        <v>1612</v>
      </c>
      <c r="M186" s="43"/>
      <c r="N186" t="s" s="44">
        <v>234</v>
      </c>
      <c r="O186" t="s" s="44">
        <v>1477</v>
      </c>
      <c r="P186" t="s" s="44">
        <v>1613</v>
      </c>
      <c r="Q186" s="43"/>
      <c r="R186" s="43"/>
      <c r="S186" s="43"/>
      <c r="T186" s="43"/>
      <c r="U186" s="43"/>
      <c r="V186" s="43"/>
      <c r="W186" s="43"/>
      <c r="X186" s="43"/>
      <c r="Y186" s="43"/>
      <c r="Z186" s="43"/>
      <c r="AA186" s="43"/>
      <c r="AB186" s="43"/>
      <c r="AC186" s="43"/>
      <c r="AD186" s="15"/>
      <c r="AE186" t="s" s="44">
        <f t="shared" si="41"/>
        <v>104</v>
      </c>
      <c r="AF186" s="46"/>
      <c r="AG186" t="s" s="47">
        <v>1614</v>
      </c>
      <c r="AH186" t="s" s="47">
        <v>1615</v>
      </c>
      <c r="AI186" s="15"/>
      <c r="AJ186" s="15"/>
      <c r="AK186" s="15"/>
      <c r="AL186" s="43"/>
      <c r="AM186" s="43"/>
      <c r="AN186" s="43"/>
      <c r="AO186" s="15"/>
      <c r="AP186" s="48"/>
    </row>
    <row r="187" ht="20.9" customHeight="1">
      <c r="A187" s="50"/>
      <c r="B187" t="s" s="51">
        <f>CONCATENATE('Collections - Collections'!$A$3,"/",D187)</f>
        <v>1616</v>
      </c>
      <c r="C187" t="s" s="54">
        <f t="shared" si="1896"/>
        <v>1476</v>
      </c>
      <c r="D187" t="s" s="54">
        <f>G187</f>
        <v>1617</v>
      </c>
      <c r="E187" t="s" s="54">
        <f>CONCATENATE('Collections - Collections'!$C$3,"/",C187)</f>
        <v>1599</v>
      </c>
      <c r="F187" t="s" s="109">
        <v>1618</v>
      </c>
      <c r="G187" t="s" s="54">
        <f>CONCATENATE(C187,":",F187)</f>
        <v>1617</v>
      </c>
      <c r="H187" t="s" s="54">
        <f>CONCATENATE("k",SUBSTITUTE(SUBSTITUTE(PROPER($D187),":",""),"-",""))</f>
        <v>1619</v>
      </c>
      <c r="I187" t="s" s="54">
        <v>1620</v>
      </c>
      <c r="J187" t="s" s="54">
        <f>$F187</f>
        <v>1621</v>
      </c>
      <c r="K187" t="s" s="54">
        <f>$H187</f>
        <v>1619</v>
      </c>
      <c r="L187" t="s" s="54">
        <v>1622</v>
      </c>
      <c r="M187" s="52"/>
      <c r="N187" t="s" s="54">
        <v>234</v>
      </c>
      <c r="O187" t="s" s="54">
        <v>1477</v>
      </c>
      <c r="P187" t="s" s="54">
        <v>1623</v>
      </c>
      <c r="Q187" s="52"/>
      <c r="R187" s="52"/>
      <c r="S187" s="52"/>
      <c r="T187" s="52"/>
      <c r="U187" s="52"/>
      <c r="V187" s="52"/>
      <c r="W187" s="52"/>
      <c r="X187" s="52"/>
      <c r="Y187" s="52"/>
      <c r="Z187" s="52"/>
      <c r="AA187" s="52"/>
      <c r="AB187" s="52"/>
      <c r="AC187" s="52"/>
      <c r="AD187" s="56"/>
      <c r="AE187" t="s" s="54">
        <f t="shared" si="41"/>
        <v>104</v>
      </c>
      <c r="AF187" s="57"/>
      <c r="AG187" t="s" s="58">
        <v>1624</v>
      </c>
      <c r="AH187" t="s" s="58">
        <v>1625</v>
      </c>
      <c r="AI187" s="56"/>
      <c r="AJ187" s="56"/>
      <c r="AK187" s="56"/>
      <c r="AL187" s="52"/>
      <c r="AM187" s="52"/>
      <c r="AN187" s="52"/>
      <c r="AO187" s="56"/>
      <c r="AP187" s="59"/>
    </row>
    <row r="188" ht="45.7" customHeight="1">
      <c r="A188" t="s" s="183">
        <v>367</v>
      </c>
      <c r="B188" t="s" s="184">
        <f>CONCATENATE('Collections - Collections'!$A$3,"/",D188)</f>
        <v>1626</v>
      </c>
      <c r="C188" t="s" s="185">
        <f t="shared" si="1019"/>
        <v>141</v>
      </c>
      <c r="D188" t="s" s="185">
        <f>G188</f>
        <v>1627</v>
      </c>
      <c r="E188" t="s" s="185">
        <f>CONCATENATE('Collections - Collections'!$C$3,"/",C188)</f>
        <v>362</v>
      </c>
      <c r="F188" t="s" s="186">
        <v>247</v>
      </c>
      <c r="G188" t="s" s="187">
        <f>CONCATENATE(C188,":",F188)</f>
        <v>1627</v>
      </c>
      <c r="H188" t="s" s="185">
        <f>CONCATENATE("k",SUBSTITUTE(SUBSTITUTE(PROPER($D188),":",""),"-",""))</f>
        <v>1628</v>
      </c>
      <c r="I188" s="188"/>
      <c r="J188" t="s" s="185">
        <f>$F188</f>
        <v>1629</v>
      </c>
      <c r="K188" t="s" s="185">
        <f>$H188</f>
        <v>1628</v>
      </c>
      <c r="L188" s="185"/>
      <c r="M188" s="188"/>
      <c r="N188" t="s" s="185">
        <v>145</v>
      </c>
      <c r="O188" t="s" s="185">
        <v>247</v>
      </c>
      <c r="P188" s="188"/>
      <c r="Q188" s="188"/>
      <c r="R188" s="188"/>
      <c r="S188" s="188"/>
      <c r="T188" s="188"/>
      <c r="U188" s="188"/>
      <c r="V188" s="188"/>
      <c r="W188" s="188"/>
      <c r="X188" s="188"/>
      <c r="Y188" s="188"/>
      <c r="Z188" s="188"/>
      <c r="AA188" s="188"/>
      <c r="AB188" s="188"/>
      <c r="AC188" s="188"/>
      <c r="AD188" s="189"/>
      <c r="AE188" t="s" s="185">
        <f t="shared" si="41"/>
        <v>104</v>
      </c>
      <c r="AF188" s="190"/>
      <c r="AG188" t="s" s="191">
        <v>248</v>
      </c>
      <c r="AH188" t="s" s="191">
        <v>1630</v>
      </c>
      <c r="AI188" t="s" s="191">
        <v>1631</v>
      </c>
      <c r="AJ188" s="189"/>
      <c r="AK188" s="189"/>
      <c r="AL188" s="188"/>
      <c r="AM188" s="188"/>
      <c r="AN188" s="188"/>
      <c r="AO188" s="189"/>
      <c r="AP188" s="192"/>
    </row>
    <row r="189" ht="21.25" customHeight="1">
      <c r="A189" s="60"/>
      <c r="B189" t="s" s="61">
        <f>CONCATENATE('Collections - Collections'!$A$3,"/",D189)</f>
        <v>1632</v>
      </c>
      <c r="C189" t="s" s="62">
        <f t="shared" si="235"/>
        <v>193</v>
      </c>
      <c r="D189" t="s" s="62">
        <f>G189</f>
        <v>1633</v>
      </c>
      <c r="E189" t="s" s="62">
        <f>CONCATENATE('Collections - Collections'!$C$3,"/",C189)</f>
        <v>346</v>
      </c>
      <c r="F189" t="s" s="63">
        <v>327</v>
      </c>
      <c r="G189" t="s" s="64">
        <f>CONCATENATE(C189,":",F189)</f>
        <v>1633</v>
      </c>
      <c r="H189" t="s" s="62">
        <f>CONCATENATE("k",SUBSTITUTE(SUBSTITUTE(PROPER($D189),":",""),"-",""))</f>
        <v>1634</v>
      </c>
      <c r="I189" s="65"/>
      <c r="J189" t="s" s="62">
        <f>$F189</f>
        <v>330</v>
      </c>
      <c r="K189" t="s" s="62">
        <f>$H189</f>
        <v>1634</v>
      </c>
      <c r="L189" s="62"/>
      <c r="M189" s="65"/>
      <c r="N189" t="s" s="62">
        <v>145</v>
      </c>
      <c r="O189" t="s" s="167">
        <v>194</v>
      </c>
      <c r="P189" t="s" s="167">
        <v>327</v>
      </c>
      <c r="Q189" s="65"/>
      <c r="R189" s="65"/>
      <c r="S189" s="65"/>
      <c r="T189" s="65"/>
      <c r="U189" s="65"/>
      <c r="V189" s="65"/>
      <c r="W189" s="65"/>
      <c r="X189" s="65"/>
      <c r="Y189" s="65"/>
      <c r="Z189" s="65"/>
      <c r="AA189" s="65"/>
      <c r="AB189" s="65"/>
      <c r="AC189" s="65"/>
      <c r="AD189" s="66"/>
      <c r="AE189" t="s" s="62">
        <f t="shared" si="41"/>
        <v>104</v>
      </c>
      <c r="AF189" s="67"/>
      <c r="AG189" t="s" s="68">
        <v>1635</v>
      </c>
      <c r="AH189" t="s" s="68">
        <v>1636</v>
      </c>
      <c r="AI189" s="66"/>
      <c r="AJ189" s="66"/>
      <c r="AK189" s="66"/>
      <c r="AL189" s="65"/>
      <c r="AM189" s="65"/>
      <c r="AN189" s="65"/>
      <c r="AO189" s="66"/>
      <c r="AP189" s="69"/>
    </row>
    <row r="190" ht="32.35" customHeight="1">
      <c r="A190" t="s" s="181">
        <v>367</v>
      </c>
      <c r="B190" t="s" s="112">
        <f>CONCATENATE('Collections - Collections'!$A$3,"/",D190)</f>
        <v>1637</v>
      </c>
      <c r="C190" t="s" s="99">
        <f t="shared" si="1941" ref="C190:C194">$D$189</f>
        <v>1633</v>
      </c>
      <c r="D190" t="s" s="99">
        <f>G190</f>
        <v>1638</v>
      </c>
      <c r="E190" t="s" s="99">
        <f>CONCATENATE('Collections - Collections'!$C$3,"/",C190)</f>
        <v>1639</v>
      </c>
      <c r="F190" t="s" s="113">
        <v>142</v>
      </c>
      <c r="G190" t="s" s="99">
        <f>CONCATENATE(C190,":",F190)</f>
        <v>1638</v>
      </c>
      <c r="H190" t="s" s="99">
        <f>CONCATENATE("k",SUBSTITUTE(SUBSTITUTE(PROPER($D190),":",""),"-",""))</f>
        <v>1640</v>
      </c>
      <c r="I190" s="100"/>
      <c r="J190" t="s" s="99">
        <f>$F190</f>
        <v>144</v>
      </c>
      <c r="K190" t="s" s="99">
        <f>$H190</f>
        <v>1640</v>
      </c>
      <c r="L190" s="99"/>
      <c r="M190" s="100"/>
      <c r="N190" t="s" s="99">
        <v>194</v>
      </c>
      <c r="O190" t="s" s="95">
        <v>327</v>
      </c>
      <c r="P190" t="s" s="95">
        <v>145</v>
      </c>
      <c r="Q190" s="100"/>
      <c r="R190" s="100"/>
      <c r="S190" s="100"/>
      <c r="T190" s="100"/>
      <c r="U190" s="100"/>
      <c r="V190" s="100"/>
      <c r="W190" s="100"/>
      <c r="X190" s="100"/>
      <c r="Y190" s="100"/>
      <c r="Z190" s="100"/>
      <c r="AA190" s="100"/>
      <c r="AB190" s="100"/>
      <c r="AC190" s="100"/>
      <c r="AD190" s="115"/>
      <c r="AE190" t="s" s="99">
        <f t="shared" si="41"/>
        <v>104</v>
      </c>
      <c r="AF190" s="116"/>
      <c r="AG190" t="s" s="117">
        <v>147</v>
      </c>
      <c r="AH190" t="s" s="117">
        <v>1641</v>
      </c>
      <c r="AI190" s="115"/>
      <c r="AJ190" s="115"/>
      <c r="AK190" s="115"/>
      <c r="AL190" s="100"/>
      <c r="AM190" s="100"/>
      <c r="AN190" s="100"/>
      <c r="AO190" s="115"/>
      <c r="AP190" s="118"/>
    </row>
    <row r="191" ht="32.05" customHeight="1">
      <c r="A191" t="s" s="105">
        <v>367</v>
      </c>
      <c r="B191" t="s" s="42">
        <f>CONCATENATE('Collections - Collections'!$A$3,"/",D191)</f>
        <v>1642</v>
      </c>
      <c r="C191" t="s" s="44">
        <f t="shared" si="1941"/>
        <v>1633</v>
      </c>
      <c r="D191" t="s" s="44">
        <f>G191</f>
        <v>1643</v>
      </c>
      <c r="E191" t="s" s="44">
        <f>CONCATENATE('Collections - Collections'!$C$3,"/",C191)</f>
        <v>1639</v>
      </c>
      <c r="F191" t="s" s="106">
        <v>164</v>
      </c>
      <c r="G191" t="s" s="44">
        <f>CONCATENATE(C191,":",F191)</f>
        <v>1643</v>
      </c>
      <c r="H191" t="s" s="44">
        <f>CONCATENATE("k",SUBSTITUTE(SUBSTITUTE(PROPER($D191),":",""),"-",""))</f>
        <v>1644</v>
      </c>
      <c r="I191" s="43"/>
      <c r="J191" t="s" s="44">
        <f>$F191</f>
        <v>166</v>
      </c>
      <c r="K191" t="s" s="44">
        <f>$H191</f>
        <v>1644</v>
      </c>
      <c r="L191" s="44"/>
      <c r="M191" s="43"/>
      <c r="N191" t="s" s="44">
        <v>194</v>
      </c>
      <c r="O191" t="s" s="44">
        <v>327</v>
      </c>
      <c r="P191" t="s" s="44">
        <v>167</v>
      </c>
      <c r="Q191" s="43"/>
      <c r="R191" s="43"/>
      <c r="S191" s="43"/>
      <c r="T191" s="43"/>
      <c r="U191" s="43"/>
      <c r="V191" s="43"/>
      <c r="W191" s="43"/>
      <c r="X191" s="43"/>
      <c r="Y191" s="43"/>
      <c r="Z191" s="43"/>
      <c r="AA191" s="43"/>
      <c r="AB191" s="43"/>
      <c r="AC191" s="43"/>
      <c r="AD191" s="15"/>
      <c r="AE191" t="s" s="44">
        <f t="shared" si="41"/>
        <v>104</v>
      </c>
      <c r="AF191" s="46"/>
      <c r="AG191" t="s" s="47">
        <v>168</v>
      </c>
      <c r="AH191" t="s" s="47">
        <v>1645</v>
      </c>
      <c r="AI191" s="15"/>
      <c r="AJ191" s="15"/>
      <c r="AK191" s="15"/>
      <c r="AL191" s="43"/>
      <c r="AM191" s="43"/>
      <c r="AN191" s="43"/>
      <c r="AO191" s="15"/>
      <c r="AP191" s="48"/>
    </row>
    <row r="192" ht="20.1" customHeight="1">
      <c r="A192" t="s" s="105">
        <v>367</v>
      </c>
      <c r="B192" t="s" s="42">
        <f>CONCATENATE('Collections - Collections'!$A$3,"/",D192)</f>
        <v>1646</v>
      </c>
      <c r="C192" t="s" s="44">
        <f t="shared" si="1941"/>
        <v>1633</v>
      </c>
      <c r="D192" t="s" s="44">
        <f>G192</f>
        <v>1647</v>
      </c>
      <c r="E192" t="s" s="44">
        <f>CONCATENATE('Collections - Collections'!$C$3,"/",C192)</f>
        <v>1639</v>
      </c>
      <c r="F192" t="s" s="106">
        <v>175</v>
      </c>
      <c r="G192" t="s" s="44">
        <f>CONCATENATE(C192,":",F192)</f>
        <v>1647</v>
      </c>
      <c r="H192" t="s" s="44">
        <f>CONCATENATE("k",SUBSTITUTE(SUBSTITUTE(PROPER($D192),":",""),"-",""))</f>
        <v>1648</v>
      </c>
      <c r="I192" s="43"/>
      <c r="J192" t="s" s="44">
        <f>$F192</f>
        <v>177</v>
      </c>
      <c r="K192" t="s" s="44">
        <f>$H192</f>
        <v>1648</v>
      </c>
      <c r="L192" s="44"/>
      <c r="M192" s="43"/>
      <c r="N192" t="s" s="44">
        <v>194</v>
      </c>
      <c r="O192" t="s" s="44">
        <v>327</v>
      </c>
      <c r="P192" t="s" s="44">
        <v>175</v>
      </c>
      <c r="Q192" s="43"/>
      <c r="R192" s="43"/>
      <c r="S192" s="43"/>
      <c r="T192" s="43"/>
      <c r="U192" s="43"/>
      <c r="V192" s="43"/>
      <c r="W192" s="43"/>
      <c r="X192" s="43"/>
      <c r="Y192" s="43"/>
      <c r="Z192" s="43"/>
      <c r="AA192" s="43"/>
      <c r="AB192" s="43"/>
      <c r="AC192" s="43"/>
      <c r="AD192" s="15"/>
      <c r="AE192" t="s" s="44">
        <f t="shared" si="41"/>
        <v>104</v>
      </c>
      <c r="AF192" s="46"/>
      <c r="AG192" t="s" s="47">
        <v>178</v>
      </c>
      <c r="AH192" t="s" s="47">
        <v>1649</v>
      </c>
      <c r="AI192" s="15"/>
      <c r="AJ192" s="15"/>
      <c r="AK192" s="15"/>
      <c r="AL192" s="43"/>
      <c r="AM192" s="43"/>
      <c r="AN192" s="43"/>
      <c r="AO192" s="15"/>
      <c r="AP192" s="48"/>
    </row>
    <row r="193" ht="32.05" customHeight="1">
      <c r="A193" t="s" s="105">
        <v>367</v>
      </c>
      <c r="B193" t="s" s="42">
        <f>CONCATENATE('Collections - Collections'!$A$3,"/",D193)</f>
        <v>1650</v>
      </c>
      <c r="C193" t="s" s="44">
        <f t="shared" si="1941"/>
        <v>1633</v>
      </c>
      <c r="D193" t="s" s="44">
        <f>G193</f>
        <v>1651</v>
      </c>
      <c r="E193" t="s" s="44">
        <f>CONCATENATE('Collections - Collections'!$C$3,"/",C193)</f>
        <v>1639</v>
      </c>
      <c r="F193" t="s" s="106">
        <v>1652</v>
      </c>
      <c r="G193" t="s" s="44">
        <f>CONCATENATE(C193,":",F193)</f>
        <v>1651</v>
      </c>
      <c r="H193" t="s" s="44">
        <f>CONCATENATE("k",SUBSTITUTE(SUBSTITUTE(PROPER($D193),":",""),"-",""))</f>
        <v>1653</v>
      </c>
      <c r="I193" s="43"/>
      <c r="J193" t="s" s="44">
        <f>$F193</f>
        <v>1654</v>
      </c>
      <c r="K193" t="s" s="44">
        <f>$H193</f>
        <v>1653</v>
      </c>
      <c r="L193" s="44"/>
      <c r="M193" s="43"/>
      <c r="N193" t="s" s="44">
        <v>194</v>
      </c>
      <c r="O193" t="s" s="44">
        <v>327</v>
      </c>
      <c r="P193" t="s" s="44">
        <v>1652</v>
      </c>
      <c r="Q193" s="43"/>
      <c r="R193" s="43"/>
      <c r="S193" s="43"/>
      <c r="T193" s="43"/>
      <c r="U193" s="43"/>
      <c r="V193" s="43"/>
      <c r="W193" s="43"/>
      <c r="X193" s="43"/>
      <c r="Y193" s="43"/>
      <c r="Z193" s="43"/>
      <c r="AA193" s="43"/>
      <c r="AB193" s="43"/>
      <c r="AC193" s="43"/>
      <c r="AD193" s="15"/>
      <c r="AE193" t="s" s="44">
        <f t="shared" si="41"/>
        <v>104</v>
      </c>
      <c r="AF193" s="46"/>
      <c r="AG193" t="s" s="47">
        <v>1655</v>
      </c>
      <c r="AH193" t="s" s="47">
        <v>1656</v>
      </c>
      <c r="AI193" s="15"/>
      <c r="AJ193" s="15"/>
      <c r="AK193" s="15"/>
      <c r="AL193" s="43"/>
      <c r="AM193" s="43"/>
      <c r="AN193" s="43"/>
      <c r="AO193" s="15"/>
      <c r="AP193" s="48"/>
    </row>
    <row r="194" ht="32.35" customHeight="1">
      <c r="A194" t="s" s="182">
        <v>367</v>
      </c>
      <c r="B194" t="s" s="120">
        <f>CONCATENATE('Collections - Collections'!$A$3,"/",D194)</f>
        <v>1657</v>
      </c>
      <c r="C194" t="s" s="76">
        <f t="shared" si="1941"/>
        <v>1633</v>
      </c>
      <c r="D194" t="s" s="76">
        <f>G194</f>
        <v>1658</v>
      </c>
      <c r="E194" t="s" s="76">
        <f>CONCATENATE('Collections - Collections'!$C$3,"/",C194)</f>
        <v>1639</v>
      </c>
      <c r="F194" t="s" s="121">
        <v>795</v>
      </c>
      <c r="G194" t="s" s="76">
        <f>CONCATENATE(C194,":",F194)</f>
        <v>1658</v>
      </c>
      <c r="H194" t="s" s="76">
        <f>CONCATENATE("k",SUBSTITUTE(SUBSTITUTE(PROPER($D194),":",""),"-",""))</f>
        <v>1659</v>
      </c>
      <c r="I194" s="123"/>
      <c r="J194" t="s" s="76">
        <f>$F194</f>
        <v>797</v>
      </c>
      <c r="K194" t="s" s="76">
        <f>$H194</f>
        <v>1659</v>
      </c>
      <c r="L194" s="76"/>
      <c r="M194" s="123"/>
      <c r="N194" t="s" s="76">
        <v>194</v>
      </c>
      <c r="O194" t="s" s="76">
        <v>327</v>
      </c>
      <c r="P194" t="s" s="76">
        <v>795</v>
      </c>
      <c r="Q194" s="123"/>
      <c r="R194" s="123"/>
      <c r="S194" s="123"/>
      <c r="T194" s="123"/>
      <c r="U194" s="123"/>
      <c r="V194" s="123"/>
      <c r="W194" s="123"/>
      <c r="X194" s="123"/>
      <c r="Y194" s="123"/>
      <c r="Z194" s="123"/>
      <c r="AA194" s="123"/>
      <c r="AB194" s="123"/>
      <c r="AC194" s="123"/>
      <c r="AD194" s="17"/>
      <c r="AE194" t="s" s="76">
        <f t="shared" si="41"/>
        <v>104</v>
      </c>
      <c r="AF194" s="124"/>
      <c r="AG194" t="s" s="125">
        <v>1660</v>
      </c>
      <c r="AH194" t="s" s="125">
        <v>1661</v>
      </c>
      <c r="AI194" s="17"/>
      <c r="AJ194" s="17"/>
      <c r="AK194" s="17"/>
      <c r="AL194" s="123"/>
      <c r="AM194" s="123"/>
      <c r="AN194" s="123"/>
      <c r="AO194" s="17"/>
      <c r="AP194" s="126"/>
    </row>
    <row r="195" ht="20.6" customHeight="1">
      <c r="A195" s="127"/>
      <c r="B195" t="s" s="128">
        <f>CONCATENATE('Collections - Collections'!$A$3,"/",D195)</f>
        <v>1662</v>
      </c>
      <c r="C195" t="s" s="87">
        <f t="shared" si="253"/>
        <v>141</v>
      </c>
      <c r="D195" t="s" s="87">
        <f>G195</f>
        <v>1663</v>
      </c>
      <c r="E195" t="s" s="87">
        <f>CONCATENATE('Collections - Collections'!$C$3,"/",C195)</f>
        <v>362</v>
      </c>
      <c r="F195" t="s" s="129">
        <v>327</v>
      </c>
      <c r="G195" t="s" s="87">
        <f>CONCATENATE(C195,":",F195)</f>
        <v>1663</v>
      </c>
      <c r="H195" t="s" s="87">
        <f>CONCATENATE("k",SUBSTITUTE(SUBSTITUTE(PROPER($D195),":",""),"-",""))</f>
        <v>1664</v>
      </c>
      <c r="I195" s="88"/>
      <c r="J195" t="s" s="87">
        <f>$F195</f>
        <v>330</v>
      </c>
      <c r="K195" t="s" s="87">
        <f>$H195</f>
        <v>1664</v>
      </c>
      <c r="L195" s="87"/>
      <c r="M195" s="88"/>
      <c r="N195" t="s" s="87">
        <v>145</v>
      </c>
      <c r="O195" t="s" s="87">
        <v>327</v>
      </c>
      <c r="P195" s="88"/>
      <c r="Q195" s="88"/>
      <c r="R195" s="88"/>
      <c r="S195" s="88"/>
      <c r="T195" s="88"/>
      <c r="U195" s="88"/>
      <c r="V195" s="88"/>
      <c r="W195" s="88"/>
      <c r="X195" s="88"/>
      <c r="Y195" s="88"/>
      <c r="Z195" s="88"/>
      <c r="AA195" s="88"/>
      <c r="AB195" s="88"/>
      <c r="AC195" s="88"/>
      <c r="AD195" s="131"/>
      <c r="AE195" t="s" s="87">
        <f t="shared" si="41"/>
        <v>104</v>
      </c>
      <c r="AF195" s="132"/>
      <c r="AG195" t="s" s="133">
        <v>1665</v>
      </c>
      <c r="AH195" t="s" s="133">
        <v>1666</v>
      </c>
      <c r="AI195" s="131"/>
      <c r="AJ195" s="131"/>
      <c r="AK195" s="131"/>
      <c r="AL195" s="88"/>
      <c r="AM195" s="88"/>
      <c r="AN195" s="88"/>
      <c r="AO195" s="131"/>
      <c r="AP195" s="134"/>
    </row>
    <row r="196" ht="80.3" customHeight="1">
      <c r="A196" s="193"/>
      <c r="B196" t="s" s="194">
        <f>CONCATENATE('Collections - Collections'!$A$3,"/",D196)</f>
        <v>1667</v>
      </c>
      <c r="C196" t="s" s="195">
        <f t="shared" si="1995" ref="C196:C212">$D$26</f>
        <v>326</v>
      </c>
      <c r="D196" t="s" s="195">
        <f>G196</f>
        <v>1668</v>
      </c>
      <c r="E196" t="s" s="195">
        <f>CONCATENATE('Collections - Collections'!$C$3,"/",C196)</f>
        <v>1669</v>
      </c>
      <c r="F196" t="s" s="196">
        <v>1670</v>
      </c>
      <c r="G196" t="s" s="195">
        <f>CONCATENATE(C196,":",F196)</f>
        <v>1668</v>
      </c>
      <c r="H196" t="s" s="195">
        <f>CONCATENATE("k",SUBSTITUTE(SUBSTITUTE(PROPER($D196),":",""),"-",""))</f>
        <v>1671</v>
      </c>
      <c r="I196" s="197"/>
      <c r="J196" t="s" s="195">
        <f>$F196</f>
        <v>1672</v>
      </c>
      <c r="K196" t="s" s="195">
        <f>$H196</f>
        <v>1671</v>
      </c>
      <c r="L196" s="195"/>
      <c r="M196" s="197"/>
      <c r="N196" t="s" s="99">
        <v>327</v>
      </c>
      <c r="O196" t="s" s="99">
        <v>514</v>
      </c>
      <c r="P196" s="100"/>
      <c r="Q196" s="100"/>
      <c r="R196" s="100"/>
      <c r="S196" s="100"/>
      <c r="T196" s="100"/>
      <c r="U196" s="197"/>
      <c r="V196" s="197"/>
      <c r="W196" s="197"/>
      <c r="X196" s="197"/>
      <c r="Y196" t="s" s="195">
        <f t="shared" si="2002" ref="Y196:Y375">$D$345</f>
        <v>1673</v>
      </c>
      <c r="Z196" s="197"/>
      <c r="AA196" s="197"/>
      <c r="AB196" s="197"/>
      <c r="AC196" s="197"/>
      <c r="AD196" s="198"/>
      <c r="AE196" t="s" s="195">
        <f t="shared" si="41"/>
        <v>104</v>
      </c>
      <c r="AF196" s="199"/>
      <c r="AG196" t="s" s="200">
        <v>1674</v>
      </c>
      <c r="AH196" t="s" s="201">
        <v>1675</v>
      </c>
      <c r="AI196" t="s" s="200">
        <v>1676</v>
      </c>
      <c r="AJ196" s="198"/>
      <c r="AK196" s="198"/>
      <c r="AL196" s="197"/>
      <c r="AM196" s="197"/>
      <c r="AN196" s="197"/>
      <c r="AO196" s="198"/>
      <c r="AP196" s="202"/>
    </row>
    <row r="197" ht="56.1" customHeight="1">
      <c r="A197" s="155"/>
      <c r="B197" t="s" s="156">
        <f>CONCATENATE('Collections - Collections'!$A$3,"/",D197)</f>
        <v>1677</v>
      </c>
      <c r="C197" t="s" s="157">
        <f t="shared" si="1995"/>
        <v>326</v>
      </c>
      <c r="D197" t="s" s="157">
        <f>G197</f>
        <v>1678</v>
      </c>
      <c r="E197" t="s" s="157">
        <f>CONCATENATE('Collections - Collections'!$C$3,"/",C197)</f>
        <v>1669</v>
      </c>
      <c r="F197" t="s" s="158">
        <v>1679</v>
      </c>
      <c r="G197" t="s" s="157">
        <f>CONCATENATE(C197,":",F197)</f>
        <v>1678</v>
      </c>
      <c r="H197" t="s" s="157">
        <f>CONCATENATE("k",SUBSTITUTE(SUBSTITUTE(PROPER($D197),":",""),"-",""))</f>
        <v>1680</v>
      </c>
      <c r="I197" s="160"/>
      <c r="J197" t="s" s="157">
        <f>$F197</f>
        <v>1681</v>
      </c>
      <c r="K197" t="s" s="157">
        <f>$H197</f>
        <v>1680</v>
      </c>
      <c r="L197" s="157"/>
      <c r="M197" s="160"/>
      <c r="N197" t="s" s="44">
        <v>327</v>
      </c>
      <c r="O197" t="s" s="44">
        <v>133</v>
      </c>
      <c r="P197" s="43"/>
      <c r="Q197" s="43"/>
      <c r="R197" s="43"/>
      <c r="S197" s="43"/>
      <c r="T197" s="43"/>
      <c r="U197" s="160"/>
      <c r="V197" s="160"/>
      <c r="W197" s="160"/>
      <c r="X197" s="160"/>
      <c r="Y197" t="s" s="157">
        <f t="shared" si="2002"/>
        <v>1673</v>
      </c>
      <c r="Z197" s="160"/>
      <c r="AA197" s="160"/>
      <c r="AB197" s="160"/>
      <c r="AC197" s="160"/>
      <c r="AD197" s="161"/>
      <c r="AE197" t="s" s="157">
        <f t="shared" si="41"/>
        <v>104</v>
      </c>
      <c r="AF197" s="162"/>
      <c r="AG197" t="s" s="163">
        <v>1682</v>
      </c>
      <c r="AH197" t="s" s="203">
        <v>1683</v>
      </c>
      <c r="AI197" t="s" s="163">
        <v>1684</v>
      </c>
      <c r="AJ197" s="161"/>
      <c r="AK197" s="161"/>
      <c r="AL197" s="160"/>
      <c r="AM197" s="160"/>
      <c r="AN197" s="160"/>
      <c r="AO197" s="161"/>
      <c r="AP197" s="164"/>
    </row>
    <row r="198" ht="56.05" customHeight="1">
      <c r="A198" s="41"/>
      <c r="B198" t="s" s="42">
        <f>CONCATENATE('Collections - Collections'!$A$3,"/",D198)</f>
        <v>1685</v>
      </c>
      <c r="C198" t="s" s="44">
        <f t="shared" si="1995"/>
        <v>326</v>
      </c>
      <c r="D198" t="s" s="44">
        <f>G198</f>
        <v>1686</v>
      </c>
      <c r="E198" t="s" s="44">
        <f>CONCATENATE('Collections - Collections'!$C$3,"/",C198)</f>
        <v>1669</v>
      </c>
      <c r="F198" t="s" s="106">
        <v>1687</v>
      </c>
      <c r="G198" t="s" s="44">
        <f>CONCATENATE(C198,":",F198)</f>
        <v>1686</v>
      </c>
      <c r="H198" t="s" s="44">
        <f>CONCATENATE("k",SUBSTITUTE(SUBSTITUTE(PROPER($D198),":",""),"-",""))</f>
        <v>1688</v>
      </c>
      <c r="I198" s="43"/>
      <c r="J198" t="s" s="44">
        <f>$F198</f>
        <v>1689</v>
      </c>
      <c r="K198" t="s" s="44">
        <f>$H198</f>
        <v>1688</v>
      </c>
      <c r="L198" s="44"/>
      <c r="M198" s="43"/>
      <c r="N198" t="s" s="44">
        <v>327</v>
      </c>
      <c r="O198" t="s" s="204">
        <v>194</v>
      </c>
      <c r="P198" s="205"/>
      <c r="Q198" s="205"/>
      <c r="R198" s="205"/>
      <c r="S198" s="205"/>
      <c r="T198" s="205"/>
      <c r="U198" s="43"/>
      <c r="V198" s="43"/>
      <c r="W198" s="43"/>
      <c r="X198" s="43"/>
      <c r="Y198" t="s" s="44">
        <f t="shared" si="2002"/>
        <v>1673</v>
      </c>
      <c r="Z198" s="43"/>
      <c r="AA198" s="43"/>
      <c r="AB198" s="43"/>
      <c r="AC198" s="43"/>
      <c r="AD198" s="15"/>
      <c r="AE198" t="s" s="44">
        <f t="shared" si="41"/>
        <v>104</v>
      </c>
      <c r="AF198" s="46"/>
      <c r="AG198" t="s" s="206">
        <v>1690</v>
      </c>
      <c r="AH198" t="s" s="206">
        <v>1691</v>
      </c>
      <c r="AI198" t="s" s="47">
        <v>1692</v>
      </c>
      <c r="AJ198" s="15"/>
      <c r="AK198" s="15"/>
      <c r="AL198" s="43"/>
      <c r="AM198" s="43"/>
      <c r="AN198" s="43"/>
      <c r="AO198" s="15"/>
      <c r="AP198" s="48"/>
    </row>
    <row r="199" ht="44.05" customHeight="1">
      <c r="A199" s="41"/>
      <c r="B199" t="s" s="42">
        <f>CONCATENATE('Collections - Collections'!$A$3,"/",D199)</f>
        <v>1693</v>
      </c>
      <c r="C199" t="s" s="44">
        <f t="shared" si="1995"/>
        <v>326</v>
      </c>
      <c r="D199" t="s" s="44">
        <f>G199</f>
        <v>1694</v>
      </c>
      <c r="E199" t="s" s="44">
        <f>CONCATENATE('Collections - Collections'!$C$3,"/",C199)</f>
        <v>1669</v>
      </c>
      <c r="F199" t="s" s="106">
        <v>1695</v>
      </c>
      <c r="G199" t="s" s="44">
        <f>CONCATENATE(C199,":",F199)</f>
        <v>1694</v>
      </c>
      <c r="H199" t="s" s="44">
        <f>CONCATENATE("k",SUBSTITUTE(SUBSTITUTE(PROPER($D199),":",""),"-",""))</f>
        <v>1696</v>
      </c>
      <c r="I199" s="43"/>
      <c r="J199" t="s" s="44">
        <f>$F199</f>
        <v>1697</v>
      </c>
      <c r="K199" t="s" s="44">
        <f>$H199</f>
        <v>1696</v>
      </c>
      <c r="L199" s="44"/>
      <c r="M199" s="43"/>
      <c r="N199" t="s" s="44">
        <v>327</v>
      </c>
      <c r="O199" t="s" s="204">
        <v>145</v>
      </c>
      <c r="P199" s="205"/>
      <c r="Q199" s="205"/>
      <c r="R199" s="205"/>
      <c r="S199" s="205"/>
      <c r="T199" s="205"/>
      <c r="U199" s="43"/>
      <c r="V199" s="43"/>
      <c r="W199" s="43"/>
      <c r="X199" s="43"/>
      <c r="Y199" t="s" s="44">
        <f t="shared" si="2002"/>
        <v>1673</v>
      </c>
      <c r="Z199" s="43"/>
      <c r="AA199" s="43"/>
      <c r="AB199" s="43"/>
      <c r="AC199" s="43"/>
      <c r="AD199" s="15"/>
      <c r="AE199" t="s" s="44">
        <f t="shared" si="41"/>
        <v>104</v>
      </c>
      <c r="AF199" s="46"/>
      <c r="AG199" t="s" s="206">
        <v>1698</v>
      </c>
      <c r="AH199" t="s" s="206">
        <v>1699</v>
      </c>
      <c r="AI199" t="s" s="47">
        <v>1700</v>
      </c>
      <c r="AJ199" s="15"/>
      <c r="AK199" s="15"/>
      <c r="AL199" s="43"/>
      <c r="AM199" s="43"/>
      <c r="AN199" s="43"/>
      <c r="AO199" s="15"/>
      <c r="AP199" s="48"/>
    </row>
    <row r="200" ht="56.1" customHeight="1">
      <c r="A200" s="145"/>
      <c r="B200" t="s" s="146">
        <f>CONCATENATE('Collections - Collections'!$A$3,"/",D200)</f>
        <v>1701</v>
      </c>
      <c r="C200" t="s" s="147">
        <f t="shared" si="1995"/>
        <v>326</v>
      </c>
      <c r="D200" t="s" s="147">
        <f>G200</f>
        <v>1702</v>
      </c>
      <c r="E200" t="s" s="147">
        <f>CONCATENATE('Collections - Collections'!$C$3,"/",C200)</f>
        <v>1669</v>
      </c>
      <c r="F200" t="s" s="148">
        <v>1703</v>
      </c>
      <c r="G200" t="s" s="147">
        <f>CONCATENATE(C200,":",F200)</f>
        <v>1702</v>
      </c>
      <c r="H200" t="s" s="147">
        <f>CONCATENATE("k",SUBSTITUTE(SUBSTITUTE(PROPER($D200),":",""),"-",""))</f>
        <v>1704</v>
      </c>
      <c r="I200" s="150"/>
      <c r="J200" t="s" s="147">
        <f>$F200</f>
        <v>1705</v>
      </c>
      <c r="K200" t="s" s="147">
        <f>$H200</f>
        <v>1704</v>
      </c>
      <c r="L200" s="147"/>
      <c r="M200" s="150"/>
      <c r="N200" t="s" s="147">
        <v>327</v>
      </c>
      <c r="O200" t="s" s="147">
        <v>154</v>
      </c>
      <c r="P200" s="150"/>
      <c r="Q200" s="150"/>
      <c r="R200" s="150"/>
      <c r="S200" s="150"/>
      <c r="T200" s="150"/>
      <c r="U200" s="150"/>
      <c r="V200" s="150"/>
      <c r="W200" s="150"/>
      <c r="X200" s="150"/>
      <c r="Y200" t="s" s="147">
        <f t="shared" si="2002"/>
        <v>1673</v>
      </c>
      <c r="Z200" s="150"/>
      <c r="AA200" s="150"/>
      <c r="AB200" s="150"/>
      <c r="AC200" s="150"/>
      <c r="AD200" s="151"/>
      <c r="AE200" t="s" s="147">
        <f t="shared" si="41"/>
        <v>104</v>
      </c>
      <c r="AF200" s="152"/>
      <c r="AG200" t="s" s="153">
        <v>1706</v>
      </c>
      <c r="AH200" t="s" s="153">
        <v>1707</v>
      </c>
      <c r="AI200" t="s" s="153">
        <v>1708</v>
      </c>
      <c r="AJ200" s="151"/>
      <c r="AK200" s="151"/>
      <c r="AL200" s="150"/>
      <c r="AM200" s="150"/>
      <c r="AN200" s="150"/>
      <c r="AO200" s="151"/>
      <c r="AP200" s="154"/>
    </row>
    <row r="201" ht="56.1" customHeight="1">
      <c r="A201" s="155"/>
      <c r="B201" t="s" s="156">
        <f>CONCATENATE('Collections - Collections'!$A$3,"/",D201)</f>
        <v>1709</v>
      </c>
      <c r="C201" t="s" s="157">
        <f t="shared" si="1995"/>
        <v>326</v>
      </c>
      <c r="D201" t="s" s="157">
        <f>G201</f>
        <v>1710</v>
      </c>
      <c r="E201" t="s" s="157">
        <f>CONCATENATE('Collections - Collections'!$C$3,"/",C201)</f>
        <v>1669</v>
      </c>
      <c r="F201" t="s" s="158">
        <v>1711</v>
      </c>
      <c r="G201" t="s" s="157">
        <f>CONCATENATE(C201,":",F201)</f>
        <v>1710</v>
      </c>
      <c r="H201" t="s" s="157">
        <f>CONCATENATE("k",SUBSTITUTE(SUBSTITUTE(PROPER($D201),":",""),"-",""))</f>
        <v>1712</v>
      </c>
      <c r="I201" s="160"/>
      <c r="J201" t="s" s="157">
        <f>$F201</f>
        <v>1713</v>
      </c>
      <c r="K201" t="s" s="157">
        <f>$H201</f>
        <v>1712</v>
      </c>
      <c r="L201" s="157"/>
      <c r="M201" s="160"/>
      <c r="N201" t="s" s="157">
        <v>327</v>
      </c>
      <c r="O201" t="s" s="157">
        <v>1714</v>
      </c>
      <c r="P201" s="160"/>
      <c r="Q201" s="160"/>
      <c r="R201" s="160"/>
      <c r="S201" s="160"/>
      <c r="T201" s="160"/>
      <c r="U201" s="160"/>
      <c r="V201" s="160"/>
      <c r="W201" s="160"/>
      <c r="X201" s="160"/>
      <c r="Y201" t="s" s="157">
        <f t="shared" si="2002"/>
        <v>1673</v>
      </c>
      <c r="Z201" s="160"/>
      <c r="AA201" s="160"/>
      <c r="AB201" s="160"/>
      <c r="AC201" s="160"/>
      <c r="AD201" s="161"/>
      <c r="AE201" t="s" s="157">
        <f t="shared" si="41"/>
        <v>104</v>
      </c>
      <c r="AF201" s="162"/>
      <c r="AG201" t="s" s="163">
        <v>1715</v>
      </c>
      <c r="AH201" t="s" s="163">
        <v>1716</v>
      </c>
      <c r="AI201" t="s" s="163">
        <v>1717</v>
      </c>
      <c r="AJ201" s="161"/>
      <c r="AK201" s="161"/>
      <c r="AL201" s="160"/>
      <c r="AM201" s="160"/>
      <c r="AN201" s="160"/>
      <c r="AO201" s="161"/>
      <c r="AP201" s="164"/>
    </row>
    <row r="202" ht="56.1" customHeight="1">
      <c r="A202" s="145"/>
      <c r="B202" t="s" s="146">
        <f>CONCATENATE('Collections - Collections'!$A$3,"/",D202)</f>
        <v>1718</v>
      </c>
      <c r="C202" t="s" s="147">
        <f t="shared" si="1995"/>
        <v>326</v>
      </c>
      <c r="D202" t="s" s="147">
        <f>G202</f>
        <v>1719</v>
      </c>
      <c r="E202" t="s" s="147">
        <f>CONCATENATE('Collections - Collections'!$C$3,"/",C202)</f>
        <v>1669</v>
      </c>
      <c r="F202" t="s" s="148">
        <v>1720</v>
      </c>
      <c r="G202" t="s" s="147">
        <f>CONCATENATE(C202,":",F202)</f>
        <v>1719</v>
      </c>
      <c r="H202" t="s" s="147">
        <f>CONCATENATE("k",SUBSTITUTE(SUBSTITUTE(PROPER($D202),":",""),"-",""))</f>
        <v>1721</v>
      </c>
      <c r="I202" s="150"/>
      <c r="J202" t="s" s="147">
        <f>$F202</f>
        <v>1722</v>
      </c>
      <c r="K202" t="s" s="147">
        <f>$H202</f>
        <v>1721</v>
      </c>
      <c r="L202" s="147"/>
      <c r="M202" s="150"/>
      <c r="N202" t="s" s="147">
        <v>327</v>
      </c>
      <c r="O202" t="s" s="147">
        <v>175</v>
      </c>
      <c r="P202" s="150"/>
      <c r="Q202" s="150"/>
      <c r="R202" s="150"/>
      <c r="S202" s="150"/>
      <c r="T202" s="150"/>
      <c r="U202" s="150"/>
      <c r="V202" s="150"/>
      <c r="W202" s="150"/>
      <c r="X202" s="150"/>
      <c r="Y202" t="s" s="147">
        <f t="shared" si="2002"/>
        <v>1673</v>
      </c>
      <c r="Z202" s="150"/>
      <c r="AA202" s="150"/>
      <c r="AB202" s="150"/>
      <c r="AC202" s="150"/>
      <c r="AD202" s="151"/>
      <c r="AE202" t="s" s="147">
        <f t="shared" si="41"/>
        <v>104</v>
      </c>
      <c r="AF202" s="152"/>
      <c r="AG202" t="s" s="153">
        <v>1723</v>
      </c>
      <c r="AH202" t="s" s="153">
        <v>1724</v>
      </c>
      <c r="AI202" t="s" s="153">
        <v>1725</v>
      </c>
      <c r="AJ202" s="151"/>
      <c r="AK202" s="151"/>
      <c r="AL202" s="150"/>
      <c r="AM202" s="150"/>
      <c r="AN202" s="150"/>
      <c r="AO202" s="151"/>
      <c r="AP202" s="154"/>
    </row>
    <row r="203" ht="44.1" customHeight="1">
      <c r="A203" s="155"/>
      <c r="B203" t="s" s="156">
        <f>CONCATENATE('Collections - Collections'!$A$3,"/",D203)</f>
        <v>1726</v>
      </c>
      <c r="C203" t="s" s="157">
        <f t="shared" si="1995"/>
        <v>326</v>
      </c>
      <c r="D203" t="s" s="157">
        <f>G203</f>
        <v>1727</v>
      </c>
      <c r="E203" t="s" s="157">
        <f>CONCATENATE('Collections - Collections'!$C$3,"/",C203)</f>
        <v>1669</v>
      </c>
      <c r="F203" t="s" s="158">
        <v>1728</v>
      </c>
      <c r="G203" t="s" s="157">
        <f>CONCATENATE(C203,":",F203)</f>
        <v>1727</v>
      </c>
      <c r="H203" t="s" s="157">
        <f>CONCATENATE("k",SUBSTITUTE(SUBSTITUTE(PROPER($D203),":",""),"-",""))</f>
        <v>1729</v>
      </c>
      <c r="I203" s="160"/>
      <c r="J203" t="s" s="157">
        <f>$F203</f>
        <v>1730</v>
      </c>
      <c r="K203" t="s" s="157">
        <f>$H203</f>
        <v>1729</v>
      </c>
      <c r="L203" s="157"/>
      <c r="M203" s="160"/>
      <c r="N203" t="s" s="157">
        <v>327</v>
      </c>
      <c r="O203" t="s" s="157">
        <v>615</v>
      </c>
      <c r="P203" s="160"/>
      <c r="Q203" s="160"/>
      <c r="R203" s="160"/>
      <c r="S203" s="160"/>
      <c r="T203" s="160"/>
      <c r="U203" s="160"/>
      <c r="V203" s="160"/>
      <c r="W203" s="160"/>
      <c r="X203" s="160"/>
      <c r="Y203" t="s" s="157">
        <f t="shared" si="2002"/>
        <v>1673</v>
      </c>
      <c r="Z203" s="160"/>
      <c r="AA203" s="160"/>
      <c r="AB203" s="160"/>
      <c r="AC203" s="160"/>
      <c r="AD203" s="161"/>
      <c r="AE203" t="s" s="157">
        <f t="shared" si="41"/>
        <v>104</v>
      </c>
      <c r="AF203" s="162"/>
      <c r="AG203" t="s" s="163">
        <v>1731</v>
      </c>
      <c r="AH203" t="s" s="163">
        <v>1732</v>
      </c>
      <c r="AI203" t="s" s="163">
        <v>1733</v>
      </c>
      <c r="AJ203" s="161"/>
      <c r="AK203" s="161"/>
      <c r="AL203" s="160"/>
      <c r="AM203" s="160"/>
      <c r="AN203" s="160"/>
      <c r="AO203" s="161"/>
      <c r="AP203" s="164"/>
    </row>
    <row r="204" ht="44.05" customHeight="1">
      <c r="A204" s="41"/>
      <c r="B204" t="s" s="42">
        <f>CONCATENATE('Collections - Collections'!$A$3,"/",D204)</f>
        <v>1734</v>
      </c>
      <c r="C204" t="s" s="44">
        <f t="shared" si="1995"/>
        <v>326</v>
      </c>
      <c r="D204" t="s" s="44">
        <f>G204</f>
        <v>1735</v>
      </c>
      <c r="E204" t="s" s="44">
        <f>CONCATENATE('Collections - Collections'!$C$3,"/",C204)</f>
        <v>1669</v>
      </c>
      <c r="F204" t="s" s="106">
        <v>1736</v>
      </c>
      <c r="G204" t="s" s="44">
        <f>CONCATENATE(C204,":",F204)</f>
        <v>1735</v>
      </c>
      <c r="H204" t="s" s="44">
        <f>CONCATENATE("k",SUBSTITUTE(SUBSTITUTE(PROPER($D204),":",""),"-",""))</f>
        <v>1737</v>
      </c>
      <c r="I204" s="43"/>
      <c r="J204" t="s" s="44">
        <f>$F204</f>
        <v>1738</v>
      </c>
      <c r="K204" t="s" s="44">
        <f>$H204</f>
        <v>1737</v>
      </c>
      <c r="L204" s="44"/>
      <c r="M204" s="43"/>
      <c r="N204" t="s" s="44">
        <v>327</v>
      </c>
      <c r="O204" t="s" s="44">
        <v>795</v>
      </c>
      <c r="P204" s="43"/>
      <c r="Q204" s="43"/>
      <c r="R204" s="43"/>
      <c r="S204" s="43"/>
      <c r="T204" s="43"/>
      <c r="U204" s="43"/>
      <c r="V204" s="43"/>
      <c r="W204" s="43"/>
      <c r="X204" s="43"/>
      <c r="Y204" t="s" s="44">
        <f t="shared" si="2002"/>
        <v>1673</v>
      </c>
      <c r="Z204" s="43"/>
      <c r="AA204" s="43"/>
      <c r="AB204" s="43"/>
      <c r="AC204" s="43"/>
      <c r="AD204" s="15"/>
      <c r="AE204" t="s" s="44">
        <f t="shared" si="41"/>
        <v>104</v>
      </c>
      <c r="AF204" s="46"/>
      <c r="AG204" t="s" s="47">
        <v>1739</v>
      </c>
      <c r="AH204" t="s" s="47">
        <v>1740</v>
      </c>
      <c r="AI204" t="s" s="47">
        <v>1741</v>
      </c>
      <c r="AJ204" s="15"/>
      <c r="AK204" s="15"/>
      <c r="AL204" s="43"/>
      <c r="AM204" s="43"/>
      <c r="AN204" s="43"/>
      <c r="AO204" s="15"/>
      <c r="AP204" s="48"/>
    </row>
    <row r="205" ht="56.1" customHeight="1">
      <c r="A205" s="145"/>
      <c r="B205" t="s" s="146">
        <f>CONCATENATE('Collections - Collections'!$A$3,"/",D205)</f>
        <v>1742</v>
      </c>
      <c r="C205" t="s" s="147">
        <f t="shared" si="1995"/>
        <v>326</v>
      </c>
      <c r="D205" t="s" s="147">
        <f>G205</f>
        <v>1743</v>
      </c>
      <c r="E205" t="s" s="147">
        <f>CONCATENATE('Collections - Collections'!$C$3,"/",C205)</f>
        <v>1669</v>
      </c>
      <c r="F205" t="s" s="148">
        <v>998</v>
      </c>
      <c r="G205" t="s" s="147">
        <f>CONCATENATE(C205,":",F205)</f>
        <v>1743</v>
      </c>
      <c r="H205" t="s" s="147">
        <f>CONCATENATE("k",SUBSTITUTE(SUBSTITUTE(PROPER($D205),":",""),"-",""))</f>
        <v>1744</v>
      </c>
      <c r="I205" s="150"/>
      <c r="J205" t="s" s="147">
        <f>$F205</f>
        <v>1745</v>
      </c>
      <c r="K205" t="s" s="147">
        <f>$H205</f>
        <v>1744</v>
      </c>
      <c r="L205" s="147"/>
      <c r="M205" s="150"/>
      <c r="N205" t="s" s="147">
        <v>327</v>
      </c>
      <c r="O205" t="s" s="147">
        <v>998</v>
      </c>
      <c r="P205" s="150"/>
      <c r="Q205" s="150"/>
      <c r="R205" s="150"/>
      <c r="S205" s="150"/>
      <c r="T205" s="150"/>
      <c r="U205" s="150"/>
      <c r="V205" s="150"/>
      <c r="W205" s="150"/>
      <c r="X205" s="150"/>
      <c r="Y205" t="s" s="147">
        <f t="shared" si="2092" ref="Y205:Y212">$D$346</f>
        <v>1746</v>
      </c>
      <c r="Z205" s="150"/>
      <c r="AA205" s="150"/>
      <c r="AB205" s="150"/>
      <c r="AC205" s="150"/>
      <c r="AD205" s="151"/>
      <c r="AE205" t="s" s="147">
        <f t="shared" si="41"/>
        <v>104</v>
      </c>
      <c r="AF205" s="152"/>
      <c r="AG205" t="s" s="153">
        <v>1747</v>
      </c>
      <c r="AH205" t="s" s="153">
        <v>1748</v>
      </c>
      <c r="AI205" t="s" s="153">
        <v>1749</v>
      </c>
      <c r="AJ205" s="151"/>
      <c r="AK205" s="151"/>
      <c r="AL205" s="150"/>
      <c r="AM205" s="150"/>
      <c r="AN205" s="150"/>
      <c r="AO205" s="151"/>
      <c r="AP205" s="154"/>
    </row>
    <row r="206" ht="80.1" customHeight="1">
      <c r="A206" s="155"/>
      <c r="B206" t="s" s="156">
        <f>CONCATENATE('Collections - Collections'!$A$3,"/",D206)</f>
        <v>1750</v>
      </c>
      <c r="C206" t="s" s="157">
        <f t="shared" si="1995"/>
        <v>326</v>
      </c>
      <c r="D206" t="s" s="157">
        <f>G206</f>
        <v>1751</v>
      </c>
      <c r="E206" t="s" s="157">
        <f>CONCATENATE('Collections - Collections'!$C$3,"/",C206)</f>
        <v>1669</v>
      </c>
      <c r="F206" t="s" s="158">
        <v>1752</v>
      </c>
      <c r="G206" t="s" s="157">
        <f>CONCATENATE(C206,":",F206)</f>
        <v>1751</v>
      </c>
      <c r="H206" t="s" s="157">
        <f>CONCATENATE("k",SUBSTITUTE(SUBSTITUTE(PROPER($D206),":",""),"-",""))</f>
        <v>1753</v>
      </c>
      <c r="I206" s="160"/>
      <c r="J206" t="s" s="157">
        <f>$F206</f>
        <v>1754</v>
      </c>
      <c r="K206" t="s" s="157">
        <f>$H206</f>
        <v>1753</v>
      </c>
      <c r="L206" s="157"/>
      <c r="M206" s="160"/>
      <c r="N206" t="s" s="157">
        <v>327</v>
      </c>
      <c r="O206" t="s" s="157">
        <v>1752</v>
      </c>
      <c r="P206" t="s" s="157">
        <v>1755</v>
      </c>
      <c r="Q206" s="160"/>
      <c r="R206" s="160"/>
      <c r="S206" s="160"/>
      <c r="T206" s="160"/>
      <c r="U206" s="160"/>
      <c r="V206" s="160"/>
      <c r="W206" s="160"/>
      <c r="X206" s="160"/>
      <c r="Y206" t="s" s="157">
        <f t="shared" si="2092"/>
        <v>1746</v>
      </c>
      <c r="Z206" s="160"/>
      <c r="AA206" s="160"/>
      <c r="AB206" s="160"/>
      <c r="AC206" s="160"/>
      <c r="AD206" s="161"/>
      <c r="AE206" t="s" s="157">
        <f t="shared" si="41"/>
        <v>104</v>
      </c>
      <c r="AF206" s="162"/>
      <c r="AG206" t="s" s="163">
        <v>1756</v>
      </c>
      <c r="AH206" t="s" s="163">
        <v>1757</v>
      </c>
      <c r="AI206" t="s" s="163">
        <v>1758</v>
      </c>
      <c r="AJ206" s="161"/>
      <c r="AK206" s="161"/>
      <c r="AL206" s="160"/>
      <c r="AM206" s="160"/>
      <c r="AN206" s="160"/>
      <c r="AO206" s="161"/>
      <c r="AP206" s="164"/>
    </row>
    <row r="207" ht="56.05" customHeight="1">
      <c r="A207" s="41"/>
      <c r="B207" t="s" s="42">
        <f>CONCATENATE('Collections - Collections'!$A$3,"/",D207)</f>
        <v>1759</v>
      </c>
      <c r="C207" t="s" s="44">
        <f t="shared" si="1995"/>
        <v>326</v>
      </c>
      <c r="D207" t="s" s="44">
        <f>G207</f>
        <v>1760</v>
      </c>
      <c r="E207" t="s" s="44">
        <f>CONCATENATE('Collections - Collections'!$C$3,"/",C207)</f>
        <v>1669</v>
      </c>
      <c r="F207" t="s" s="106">
        <v>123</v>
      </c>
      <c r="G207" t="s" s="44">
        <f>CONCATENATE(C207,":",F207)</f>
        <v>1760</v>
      </c>
      <c r="H207" t="s" s="44">
        <f>CONCATENATE("k",SUBSTITUTE(SUBSTITUTE(PROPER($D207),":",""),"-",""))</f>
        <v>1761</v>
      </c>
      <c r="I207" s="43"/>
      <c r="J207" t="s" s="44">
        <f>$F207</f>
        <v>125</v>
      </c>
      <c r="K207" t="s" s="44">
        <f>$H207</f>
        <v>1761</v>
      </c>
      <c r="L207" s="44"/>
      <c r="M207" s="43"/>
      <c r="N207" t="s" s="44">
        <v>327</v>
      </c>
      <c r="O207" t="s" s="44">
        <v>123</v>
      </c>
      <c r="P207" s="43"/>
      <c r="Q207" s="43"/>
      <c r="R207" s="43"/>
      <c r="S207" s="43"/>
      <c r="T207" s="43"/>
      <c r="U207" s="43"/>
      <c r="V207" s="43"/>
      <c r="W207" s="43"/>
      <c r="X207" s="43"/>
      <c r="Y207" t="s" s="44">
        <f t="shared" si="2092"/>
        <v>1746</v>
      </c>
      <c r="Z207" s="43"/>
      <c r="AA207" s="43"/>
      <c r="AB207" s="43"/>
      <c r="AC207" s="43"/>
      <c r="AD207" s="15"/>
      <c r="AE207" t="s" s="44">
        <f t="shared" si="41"/>
        <v>104</v>
      </c>
      <c r="AF207" s="46"/>
      <c r="AG207" t="s" s="47">
        <v>126</v>
      </c>
      <c r="AH207" t="s" s="47">
        <v>1762</v>
      </c>
      <c r="AI207" t="s" s="47">
        <v>1763</v>
      </c>
      <c r="AJ207" s="15"/>
      <c r="AK207" s="15"/>
      <c r="AL207" s="43"/>
      <c r="AM207" s="43"/>
      <c r="AN207" s="43"/>
      <c r="AO207" s="15"/>
      <c r="AP207" s="48"/>
    </row>
    <row r="208" ht="92.05" customHeight="1">
      <c r="A208" s="41"/>
      <c r="B208" t="s" s="42">
        <f>CONCATENATE('Collections - Collections'!$A$3,"/",D208)</f>
        <v>1764</v>
      </c>
      <c r="C208" t="s" s="44">
        <f t="shared" si="1995"/>
        <v>326</v>
      </c>
      <c r="D208" t="s" s="44">
        <f>G208</f>
        <v>1765</v>
      </c>
      <c r="E208" t="s" s="44">
        <f>CONCATENATE('Collections - Collections'!$C$3,"/",C208)</f>
        <v>1669</v>
      </c>
      <c r="F208" t="s" s="106">
        <v>1766</v>
      </c>
      <c r="G208" t="s" s="44">
        <f>CONCATENATE(C208,":",F208)</f>
        <v>1765</v>
      </c>
      <c r="H208" t="s" s="44">
        <f>CONCATENATE("k",SUBSTITUTE(SUBSTITUTE(PROPER($D208),":",""),"-",""))</f>
        <v>1767</v>
      </c>
      <c r="I208" s="43"/>
      <c r="J208" t="s" s="44">
        <f>$F208</f>
        <v>1768</v>
      </c>
      <c r="K208" t="s" s="44">
        <f>$H208</f>
        <v>1767</v>
      </c>
      <c r="L208" s="44"/>
      <c r="M208" s="43"/>
      <c r="N208" t="s" s="44">
        <v>327</v>
      </c>
      <c r="O208" t="s" s="44">
        <v>123</v>
      </c>
      <c r="P208" s="43"/>
      <c r="Q208" s="43"/>
      <c r="R208" s="43"/>
      <c r="S208" s="43"/>
      <c r="T208" s="43"/>
      <c r="U208" s="43"/>
      <c r="V208" s="43"/>
      <c r="W208" s="43"/>
      <c r="X208" s="43"/>
      <c r="Y208" t="s" s="44">
        <f t="shared" si="2002"/>
        <v>1673</v>
      </c>
      <c r="Z208" s="43"/>
      <c r="AA208" s="43"/>
      <c r="AB208" s="43"/>
      <c r="AC208" s="43"/>
      <c r="AD208" s="15"/>
      <c r="AE208" t="s" s="44">
        <f t="shared" si="41"/>
        <v>104</v>
      </c>
      <c r="AF208" s="46"/>
      <c r="AG208" t="s" s="47">
        <v>1769</v>
      </c>
      <c r="AH208" t="s" s="47">
        <v>1770</v>
      </c>
      <c r="AI208" t="s" s="47">
        <v>1771</v>
      </c>
      <c r="AJ208" t="s" s="47">
        <v>1772</v>
      </c>
      <c r="AK208" s="15"/>
      <c r="AL208" s="43"/>
      <c r="AM208" s="43"/>
      <c r="AN208" s="43"/>
      <c r="AO208" s="15"/>
      <c r="AP208" s="48"/>
    </row>
    <row r="209" ht="44.05" customHeight="1">
      <c r="A209" s="41"/>
      <c r="B209" t="s" s="42">
        <f>CONCATENATE('Collections - Collections'!$A$3,"/",D209)</f>
        <v>1773</v>
      </c>
      <c r="C209" t="s" s="44">
        <f t="shared" si="1995"/>
        <v>326</v>
      </c>
      <c r="D209" t="s" s="44">
        <f>G209</f>
        <v>1774</v>
      </c>
      <c r="E209" t="s" s="44">
        <f>CONCATENATE('Collections - Collections'!$C$3,"/",C209)</f>
        <v>1669</v>
      </c>
      <c r="F209" t="s" s="106">
        <v>1775</v>
      </c>
      <c r="G209" t="s" s="44">
        <f>CONCATENATE(C209,":",F209)</f>
        <v>1774</v>
      </c>
      <c r="H209" t="s" s="44">
        <f>CONCATENATE("k",SUBSTITUTE(SUBSTITUTE(PROPER($D209),":",""),"-",""))</f>
        <v>1776</v>
      </c>
      <c r="I209" s="43"/>
      <c r="J209" t="s" s="44">
        <f>$F209</f>
        <v>1777</v>
      </c>
      <c r="K209" t="s" s="44">
        <f>$H209</f>
        <v>1776</v>
      </c>
      <c r="L209" s="44"/>
      <c r="M209" s="43"/>
      <c r="N209" t="s" s="44">
        <v>327</v>
      </c>
      <c r="O209" t="s" s="44">
        <v>1778</v>
      </c>
      <c r="P209" s="43"/>
      <c r="Q209" s="43"/>
      <c r="R209" s="43"/>
      <c r="S209" s="43"/>
      <c r="T209" s="43"/>
      <c r="U209" s="43"/>
      <c r="V209" s="43"/>
      <c r="W209" s="43"/>
      <c r="X209" s="43"/>
      <c r="Y209" t="s" s="44">
        <f t="shared" si="2092"/>
        <v>1746</v>
      </c>
      <c r="Z209" s="43"/>
      <c r="AA209" s="43"/>
      <c r="AB209" s="43"/>
      <c r="AC209" s="43"/>
      <c r="AD209" s="15"/>
      <c r="AE209" t="s" s="44">
        <f t="shared" si="41"/>
        <v>104</v>
      </c>
      <c r="AF209" s="46"/>
      <c r="AG209" t="s" s="47">
        <v>1779</v>
      </c>
      <c r="AH209" t="s" s="47">
        <v>1780</v>
      </c>
      <c r="AI209" t="s" s="47">
        <v>1781</v>
      </c>
      <c r="AJ209" s="15"/>
      <c r="AK209" s="15"/>
      <c r="AL209" s="43"/>
      <c r="AM209" s="43"/>
      <c r="AN209" s="43"/>
      <c r="AO209" s="15"/>
      <c r="AP209" s="48"/>
    </row>
    <row r="210" ht="44.05" customHeight="1">
      <c r="A210" s="41"/>
      <c r="B210" t="s" s="42">
        <f>CONCATENATE('Collections - Collections'!$A$3,"/",D210)</f>
        <v>1782</v>
      </c>
      <c r="C210" t="s" s="44">
        <f t="shared" si="1995"/>
        <v>326</v>
      </c>
      <c r="D210" t="s" s="44">
        <f>G210</f>
        <v>1783</v>
      </c>
      <c r="E210" t="s" s="44">
        <f>CONCATENATE('Collections - Collections'!$C$3,"/",C210)</f>
        <v>1669</v>
      </c>
      <c r="F210" t="s" s="106">
        <v>1784</v>
      </c>
      <c r="G210" t="s" s="44">
        <f>CONCATENATE(C210,":",F210)</f>
        <v>1783</v>
      </c>
      <c r="H210" t="s" s="44">
        <f>CONCATENATE("k",SUBSTITUTE(SUBSTITUTE(PROPER($D210),":",""),"-",""))</f>
        <v>1785</v>
      </c>
      <c r="I210" s="43"/>
      <c r="J210" t="s" s="44">
        <f>$F210</f>
        <v>1786</v>
      </c>
      <c r="K210" t="s" s="44">
        <f>$H210</f>
        <v>1785</v>
      </c>
      <c r="L210" s="44"/>
      <c r="M210" s="43"/>
      <c r="N210" t="s" s="44">
        <v>327</v>
      </c>
      <c r="O210" t="s" s="44">
        <v>1787</v>
      </c>
      <c r="P210" s="43"/>
      <c r="Q210" s="43"/>
      <c r="R210" s="43"/>
      <c r="S210" s="43"/>
      <c r="T210" s="43"/>
      <c r="U210" s="43"/>
      <c r="V210" s="43"/>
      <c r="W210" s="43"/>
      <c r="X210" s="43"/>
      <c r="Y210" t="s" s="44">
        <f t="shared" si="2092"/>
        <v>1746</v>
      </c>
      <c r="Z210" s="43"/>
      <c r="AA210" s="43"/>
      <c r="AB210" s="43"/>
      <c r="AC210" s="43"/>
      <c r="AD210" s="15"/>
      <c r="AE210" t="s" s="44">
        <f t="shared" si="41"/>
        <v>104</v>
      </c>
      <c r="AF210" s="46"/>
      <c r="AG210" t="s" s="47">
        <v>1788</v>
      </c>
      <c r="AH210" t="s" s="47">
        <v>1789</v>
      </c>
      <c r="AI210" t="s" s="47">
        <v>1790</v>
      </c>
      <c r="AJ210" s="15"/>
      <c r="AK210" s="15"/>
      <c r="AL210" s="43"/>
      <c r="AM210" s="43"/>
      <c r="AN210" s="43"/>
      <c r="AO210" s="15"/>
      <c r="AP210" s="48"/>
    </row>
    <row r="211" ht="44.05" customHeight="1">
      <c r="A211" s="41"/>
      <c r="B211" t="s" s="42">
        <f>CONCATENATE('Collections - Collections'!$A$3,"/",D211)</f>
        <v>1791</v>
      </c>
      <c r="C211" t="s" s="44">
        <f t="shared" si="1995"/>
        <v>326</v>
      </c>
      <c r="D211" t="s" s="44">
        <f>G211</f>
        <v>1792</v>
      </c>
      <c r="E211" t="s" s="44">
        <f>CONCATENATE('Collections - Collections'!$C$3,"/",C211)</f>
        <v>1669</v>
      </c>
      <c r="F211" t="s" s="106">
        <v>1793</v>
      </c>
      <c r="G211" t="s" s="44">
        <f>CONCATENATE(C211,":",F211)</f>
        <v>1792</v>
      </c>
      <c r="H211" t="s" s="44">
        <f>CONCATENATE("k",SUBSTITUTE(SUBSTITUTE(PROPER($D211),":",""),"-",""))</f>
        <v>1794</v>
      </c>
      <c r="I211" s="43"/>
      <c r="J211" t="s" s="44">
        <f>$F211</f>
        <v>1795</v>
      </c>
      <c r="K211" t="s" s="44">
        <f>$H211</f>
        <v>1794</v>
      </c>
      <c r="L211" s="44"/>
      <c r="M211" s="43"/>
      <c r="N211" t="s" s="44">
        <v>327</v>
      </c>
      <c r="O211" t="s" s="44">
        <v>865</v>
      </c>
      <c r="P211" s="43"/>
      <c r="Q211" s="43"/>
      <c r="R211" s="43"/>
      <c r="S211" s="43"/>
      <c r="T211" s="43"/>
      <c r="U211" s="43"/>
      <c r="V211" s="43"/>
      <c r="W211" s="43"/>
      <c r="X211" s="43"/>
      <c r="Y211" t="s" s="44">
        <f t="shared" si="2092"/>
        <v>1746</v>
      </c>
      <c r="Z211" s="43"/>
      <c r="AA211" s="43"/>
      <c r="AB211" s="43"/>
      <c r="AC211" s="43"/>
      <c r="AD211" s="15"/>
      <c r="AE211" t="s" s="44">
        <f t="shared" si="41"/>
        <v>104</v>
      </c>
      <c r="AF211" s="46"/>
      <c r="AG211" t="s" s="47">
        <v>1796</v>
      </c>
      <c r="AH211" t="s" s="47">
        <v>1797</v>
      </c>
      <c r="AI211" t="s" s="47">
        <v>1798</v>
      </c>
      <c r="AJ211" s="15"/>
      <c r="AK211" s="15"/>
      <c r="AL211" s="43"/>
      <c r="AM211" s="43"/>
      <c r="AN211" s="43"/>
      <c r="AO211" s="15"/>
      <c r="AP211" s="48"/>
    </row>
    <row r="212" ht="44.85" customHeight="1">
      <c r="A212" s="50"/>
      <c r="B212" t="s" s="51">
        <f>CONCATENATE('Collections - Collections'!$A$3,"/",D212)</f>
        <v>1799</v>
      </c>
      <c r="C212" t="s" s="54">
        <f t="shared" si="1995"/>
        <v>326</v>
      </c>
      <c r="D212" t="s" s="54">
        <f>G212</f>
        <v>1800</v>
      </c>
      <c r="E212" t="s" s="54">
        <f>CONCATENATE('Collections - Collections'!$C$3,"/",C212)</f>
        <v>1669</v>
      </c>
      <c r="F212" t="s" s="109">
        <v>1801</v>
      </c>
      <c r="G212" t="s" s="54">
        <f>CONCATENATE(C212,":",F212)</f>
        <v>1800</v>
      </c>
      <c r="H212" t="s" s="54">
        <f>CONCATENATE("k",SUBSTITUTE(SUBSTITUTE(PROPER($D212),":",""),"-",""))</f>
        <v>1802</v>
      </c>
      <c r="I212" s="52"/>
      <c r="J212" t="s" s="54">
        <f>$F212</f>
        <v>1803</v>
      </c>
      <c r="K212" t="s" s="54">
        <f>$H212</f>
        <v>1802</v>
      </c>
      <c r="L212" s="54"/>
      <c r="M212" s="52"/>
      <c r="N212" t="s" s="54">
        <v>327</v>
      </c>
      <c r="O212" t="s" s="54">
        <v>1804</v>
      </c>
      <c r="P212" s="52"/>
      <c r="Q212" s="52"/>
      <c r="R212" s="52"/>
      <c r="S212" s="52"/>
      <c r="T212" s="52"/>
      <c r="U212" s="52"/>
      <c r="V212" s="52"/>
      <c r="W212" s="52"/>
      <c r="X212" s="52"/>
      <c r="Y212" t="s" s="54">
        <f t="shared" si="2092"/>
        <v>1746</v>
      </c>
      <c r="Z212" s="52"/>
      <c r="AA212" s="52"/>
      <c r="AB212" s="52"/>
      <c r="AC212" s="52"/>
      <c r="AD212" s="56"/>
      <c r="AE212" t="s" s="54">
        <f t="shared" si="41"/>
        <v>104</v>
      </c>
      <c r="AF212" s="57"/>
      <c r="AG212" t="s" s="58">
        <v>1805</v>
      </c>
      <c r="AH212" t="s" s="58">
        <v>1806</v>
      </c>
      <c r="AI212" t="s" s="58">
        <v>1807</v>
      </c>
      <c r="AJ212" s="56"/>
      <c r="AK212" s="56"/>
      <c r="AL212" s="52"/>
      <c r="AM212" s="52"/>
      <c r="AN212" s="52"/>
      <c r="AO212" s="56"/>
      <c r="AP212" s="59"/>
    </row>
    <row r="213" ht="21.1" customHeight="1">
      <c r="A213" t="s" s="176">
        <v>367</v>
      </c>
      <c r="B213" t="s" s="61">
        <f>CONCATENATE('Collections - Collections'!$A$3,"/",D213)</f>
        <v>1808</v>
      </c>
      <c r="C213" t="s" s="62">
        <f t="shared" si="253"/>
        <v>141</v>
      </c>
      <c r="D213" t="s" s="62">
        <f>G213</f>
        <v>1809</v>
      </c>
      <c r="E213" t="s" s="62">
        <f>CONCATENATE('Collections - Collections'!$C$3,"/",C213)</f>
        <v>362</v>
      </c>
      <c r="F213" t="s" s="63">
        <v>154</v>
      </c>
      <c r="G213" t="s" s="64">
        <f>CONCATENATE(C213,":",F213)</f>
        <v>1809</v>
      </c>
      <c r="H213" t="s" s="62">
        <f>CONCATENATE("k",SUBSTITUTE(SUBSTITUTE(PROPER($D213),":",""),"-",""))</f>
        <v>1810</v>
      </c>
      <c r="I213" s="65"/>
      <c r="J213" t="s" s="62">
        <f>$F213</f>
        <v>156</v>
      </c>
      <c r="K213" t="s" s="62">
        <f>$H213</f>
        <v>1810</v>
      </c>
      <c r="L213" s="62"/>
      <c r="M213" s="65"/>
      <c r="N213" t="s" s="62">
        <v>145</v>
      </c>
      <c r="O213" t="s" s="62">
        <v>154</v>
      </c>
      <c r="P213" s="65"/>
      <c r="Q213" s="65"/>
      <c r="R213" s="65"/>
      <c r="S213" s="65"/>
      <c r="T213" s="65"/>
      <c r="U213" s="65"/>
      <c r="V213" s="65"/>
      <c r="W213" t="s" s="62">
        <f t="shared" si="413"/>
        <v>505</v>
      </c>
      <c r="X213" s="65"/>
      <c r="Y213" s="65"/>
      <c r="Z213" s="65"/>
      <c r="AA213" s="65"/>
      <c r="AB213" s="65"/>
      <c r="AC213" s="65"/>
      <c r="AD213" s="66"/>
      <c r="AE213" t="s" s="62">
        <f t="shared" si="41"/>
        <v>104</v>
      </c>
      <c r="AF213" s="67"/>
      <c r="AG213" t="s" s="68">
        <v>157</v>
      </c>
      <c r="AH213" t="s" s="68">
        <v>1811</v>
      </c>
      <c r="AI213" t="s" s="68">
        <v>1812</v>
      </c>
      <c r="AJ213" s="66"/>
      <c r="AK213" s="66"/>
      <c r="AL213" s="65"/>
      <c r="AM213" s="65"/>
      <c r="AN213" s="65"/>
      <c r="AO213" s="66"/>
      <c r="AP213" s="69"/>
    </row>
    <row r="214" ht="20.6" customHeight="1">
      <c r="A214" s="70"/>
      <c r="B214" t="s" s="71">
        <f>CONCATENATE('Collections - Collections'!$A$3,"/",D214)</f>
        <v>1813</v>
      </c>
      <c r="C214" t="s" s="72">
        <f t="shared" si="2175" ref="C214:C246">$G$8</f>
        <v>153</v>
      </c>
      <c r="D214" t="s" s="72">
        <f>G214</f>
        <v>1814</v>
      </c>
      <c r="E214" t="s" s="72">
        <f>CONCATENATE('Collections - Collections'!$C$3,"/",C214)</f>
        <v>1815</v>
      </c>
      <c r="F214" t="s" s="73">
        <v>437</v>
      </c>
      <c r="G214" t="s" s="74">
        <f>CONCATENATE(C214,":",F214)</f>
        <v>1814</v>
      </c>
      <c r="H214" t="s" s="72">
        <f>CONCATENATE("k",SUBSTITUTE(SUBSTITUTE(PROPER($D214),":",""),"-",""))</f>
        <v>1816</v>
      </c>
      <c r="I214" s="75"/>
      <c r="J214" t="s" s="72">
        <f>$F214</f>
        <v>439</v>
      </c>
      <c r="K214" t="s" s="72">
        <f>$H214</f>
        <v>1816</v>
      </c>
      <c r="L214" s="72"/>
      <c r="M214" s="75"/>
      <c r="N214" t="s" s="72">
        <v>145</v>
      </c>
      <c r="O214" t="s" s="72">
        <v>154</v>
      </c>
      <c r="P214" t="s" s="72">
        <v>437</v>
      </c>
      <c r="Q214" s="75"/>
      <c r="R214" s="75"/>
      <c r="S214" s="75"/>
      <c r="T214" s="75"/>
      <c r="U214" s="75"/>
      <c r="V214" s="75"/>
      <c r="W214" t="s" s="72">
        <f t="shared" si="413"/>
        <v>505</v>
      </c>
      <c r="X214" s="75"/>
      <c r="Y214" s="75"/>
      <c r="Z214" s="75"/>
      <c r="AA214" s="75"/>
      <c r="AB214" s="75"/>
      <c r="AC214" s="75"/>
      <c r="AD214" s="77"/>
      <c r="AE214" t="s" s="72">
        <f t="shared" si="41"/>
        <v>104</v>
      </c>
      <c r="AF214" s="78"/>
      <c r="AG214" t="s" s="79">
        <v>1817</v>
      </c>
      <c r="AH214" t="s" s="79">
        <v>1818</v>
      </c>
      <c r="AI214" s="77"/>
      <c r="AJ214" s="77"/>
      <c r="AK214" s="77"/>
      <c r="AL214" s="75"/>
      <c r="AM214" s="75"/>
      <c r="AN214" s="75"/>
      <c r="AO214" s="77"/>
      <c r="AP214" s="80"/>
    </row>
    <row r="215" ht="32.35" customHeight="1">
      <c r="A215" s="175"/>
      <c r="B215" t="s" s="94">
        <f>CONCATENATE('Collections - Collections'!$A$3,"/",D215)</f>
        <v>1819</v>
      </c>
      <c r="C215" t="s" s="95">
        <f t="shared" si="2185" ref="C215:C228">$G$214</f>
        <v>1814</v>
      </c>
      <c r="D215" t="s" s="95">
        <f>G215</f>
        <v>510</v>
      </c>
      <c r="E215" t="s" s="95">
        <f>CONCATENATE('Collections - Collections'!$C$3,"/",C215)</f>
        <v>1820</v>
      </c>
      <c r="F215" t="s" s="96">
        <v>502</v>
      </c>
      <c r="G215" t="s" s="95">
        <f>CONCATENATE(C215,":",F215)</f>
        <v>510</v>
      </c>
      <c r="H215" t="s" s="95">
        <f>CONCATENATE("k",SUBSTITUTE(SUBSTITUTE(PROPER($D215),":",""),"-",""))</f>
        <v>1821</v>
      </c>
      <c r="I215" s="98"/>
      <c r="J215" t="s" s="95">
        <f>$F215</f>
        <v>504</v>
      </c>
      <c r="K215" t="s" s="95">
        <f>$H215</f>
        <v>1821</v>
      </c>
      <c r="L215" s="95"/>
      <c r="M215" s="98"/>
      <c r="N215" t="s" s="95">
        <v>154</v>
      </c>
      <c r="O215" t="s" s="95">
        <v>437</v>
      </c>
      <c r="P215" t="s" s="95">
        <v>502</v>
      </c>
      <c r="Q215" s="98"/>
      <c r="R215" s="98"/>
      <c r="S215" s="98"/>
      <c r="T215" s="98"/>
      <c r="U215" s="98"/>
      <c r="V215" s="98"/>
      <c r="W215" t="s" s="95">
        <f t="shared" si="413"/>
        <v>505</v>
      </c>
      <c r="X215" s="98"/>
      <c r="Y215" s="98"/>
      <c r="Z215" s="98"/>
      <c r="AA215" s="98"/>
      <c r="AB215" s="98"/>
      <c r="AC215" s="98"/>
      <c r="AD215" s="101"/>
      <c r="AE215" t="s" s="95">
        <f t="shared" si="41"/>
        <v>104</v>
      </c>
      <c r="AF215" s="102"/>
      <c r="AG215" t="s" s="103">
        <v>506</v>
      </c>
      <c r="AH215" t="s" s="103">
        <v>1822</v>
      </c>
      <c r="AI215" t="s" s="103">
        <v>1823</v>
      </c>
      <c r="AJ215" s="101"/>
      <c r="AK215" s="101"/>
      <c r="AL215" s="98"/>
      <c r="AM215" s="98"/>
      <c r="AN215" s="98"/>
      <c r="AO215" s="101"/>
      <c r="AP215" s="104"/>
    </row>
    <row r="216" ht="80.05" customHeight="1">
      <c r="A216" s="41"/>
      <c r="B216" t="s" s="42">
        <f>CONCATENATE('Collections - Collections'!$A$3,"/",D216)</f>
        <v>1824</v>
      </c>
      <c r="C216" t="s" s="44">
        <f t="shared" si="2185"/>
        <v>1814</v>
      </c>
      <c r="D216" t="s" s="44">
        <f>G216</f>
        <v>521</v>
      </c>
      <c r="E216" t="s" s="44">
        <f>CONCATENATE('Collections - Collections'!$C$3,"/",C216)</f>
        <v>1820</v>
      </c>
      <c r="F216" t="s" s="106">
        <v>514</v>
      </c>
      <c r="G216" t="s" s="44">
        <f>CONCATENATE(C216,":",F216)</f>
        <v>521</v>
      </c>
      <c r="H216" t="s" s="44">
        <f>CONCATENATE("k",SUBSTITUTE(SUBSTITUTE(PROPER($D216),":",""),"-",""))</f>
        <v>1825</v>
      </c>
      <c r="I216" s="43"/>
      <c r="J216" t="s" s="44">
        <f>$F216</f>
        <v>516</v>
      </c>
      <c r="K216" t="s" s="44">
        <f>$H216</f>
        <v>1825</v>
      </c>
      <c r="L216" s="44"/>
      <c r="M216" s="43"/>
      <c r="N216" t="s" s="44">
        <v>154</v>
      </c>
      <c r="O216" t="s" s="44">
        <v>437</v>
      </c>
      <c r="P216" t="s" s="44">
        <v>514</v>
      </c>
      <c r="Q216" s="43"/>
      <c r="R216" s="43"/>
      <c r="S216" s="43"/>
      <c r="T216" s="43"/>
      <c r="U216" s="43"/>
      <c r="V216" s="43"/>
      <c r="W216" t="s" s="44">
        <f t="shared" si="413"/>
        <v>505</v>
      </c>
      <c r="X216" s="43"/>
      <c r="Y216" s="43"/>
      <c r="Z216" s="43"/>
      <c r="AA216" s="43"/>
      <c r="AB216" s="43"/>
      <c r="AC216" s="43"/>
      <c r="AD216" s="15"/>
      <c r="AE216" t="s" s="44">
        <f t="shared" si="41"/>
        <v>104</v>
      </c>
      <c r="AF216" s="46"/>
      <c r="AG216" t="s" s="47">
        <v>517</v>
      </c>
      <c r="AH216" t="s" s="47">
        <v>1826</v>
      </c>
      <c r="AI216" t="s" s="47">
        <v>1827</v>
      </c>
      <c r="AJ216" s="15"/>
      <c r="AK216" s="15"/>
      <c r="AL216" s="43"/>
      <c r="AM216" s="43"/>
      <c r="AN216" s="43"/>
      <c r="AO216" s="15"/>
      <c r="AP216" s="48"/>
    </row>
    <row r="217" ht="32.05" customHeight="1">
      <c r="A217" s="41"/>
      <c r="B217" t="s" s="42">
        <f>CONCATENATE('Collections - Collections'!$A$3,"/",D217)</f>
        <v>1828</v>
      </c>
      <c r="C217" t="s" s="44">
        <f t="shared" si="2185"/>
        <v>1814</v>
      </c>
      <c r="D217" t="s" s="44">
        <f>G217</f>
        <v>529</v>
      </c>
      <c r="E217" t="s" s="44">
        <f>CONCATENATE('Collections - Collections'!$C$3,"/",C217)</f>
        <v>1820</v>
      </c>
      <c r="F217" t="s" s="106">
        <v>145</v>
      </c>
      <c r="G217" t="s" s="44">
        <f>CONCATENATE(C217,":",F217)</f>
        <v>529</v>
      </c>
      <c r="H217" t="s" s="44">
        <f>CONCATENATE("k",SUBSTITUTE(SUBSTITUTE(PROPER($D217),":",""),"-",""))</f>
        <v>1829</v>
      </c>
      <c r="I217" s="43"/>
      <c r="J217" t="s" s="44">
        <f>$F217</f>
        <v>525</v>
      </c>
      <c r="K217" t="s" s="44">
        <f>$H217</f>
        <v>1829</v>
      </c>
      <c r="L217" s="44"/>
      <c r="M217" s="43"/>
      <c r="N217" t="s" s="44">
        <v>154</v>
      </c>
      <c r="O217" t="s" s="44">
        <v>437</v>
      </c>
      <c r="P217" t="s" s="44">
        <v>145</v>
      </c>
      <c r="Q217" s="43"/>
      <c r="R217" s="43"/>
      <c r="S217" s="43"/>
      <c r="T217" s="43"/>
      <c r="U217" s="43"/>
      <c r="V217" s="43"/>
      <c r="W217" t="s" s="44">
        <f t="shared" si="413"/>
        <v>505</v>
      </c>
      <c r="X217" s="43"/>
      <c r="Y217" s="43"/>
      <c r="Z217" s="43"/>
      <c r="AA217" s="43"/>
      <c r="AB217" s="43"/>
      <c r="AC217" s="43"/>
      <c r="AD217" s="15"/>
      <c r="AE217" t="s" s="44">
        <f t="shared" si="41"/>
        <v>104</v>
      </c>
      <c r="AF217" s="46"/>
      <c r="AG217" t="s" s="47">
        <v>147</v>
      </c>
      <c r="AH217" t="s" s="47">
        <v>1830</v>
      </c>
      <c r="AI217" t="s" s="47">
        <v>1831</v>
      </c>
      <c r="AJ217" s="15"/>
      <c r="AK217" s="15"/>
      <c r="AL217" s="43"/>
      <c r="AM217" s="43"/>
      <c r="AN217" s="43"/>
      <c r="AO217" s="15"/>
      <c r="AP217" s="48"/>
    </row>
    <row r="218" ht="32.05" customHeight="1">
      <c r="A218" s="41"/>
      <c r="B218" t="s" s="42">
        <f>CONCATENATE('Collections - Collections'!$A$3,"/",D218)</f>
        <v>1832</v>
      </c>
      <c r="C218" t="s" s="44">
        <f t="shared" si="2185"/>
        <v>1814</v>
      </c>
      <c r="D218" t="s" s="44">
        <f>G218</f>
        <v>539</v>
      </c>
      <c r="E218" t="s" s="44">
        <f>CONCATENATE('Collections - Collections'!$C$3,"/",C218)</f>
        <v>1820</v>
      </c>
      <c r="F218" t="s" s="106">
        <v>532</v>
      </c>
      <c r="G218" t="s" s="44">
        <f>CONCATENATE(C218,":",F218)</f>
        <v>539</v>
      </c>
      <c r="H218" t="s" s="44">
        <f>CONCATENATE("k",SUBSTITUTE(SUBSTITUTE(PROPER($D218),":",""),"-",""))</f>
        <v>1833</v>
      </c>
      <c r="I218" s="43"/>
      <c r="J218" t="s" s="44">
        <f>$F218</f>
        <v>534</v>
      </c>
      <c r="K218" t="s" s="44">
        <f>$H218</f>
        <v>1833</v>
      </c>
      <c r="L218" s="44"/>
      <c r="M218" s="43"/>
      <c r="N218" t="s" s="44">
        <v>154</v>
      </c>
      <c r="O218" t="s" s="44">
        <v>437</v>
      </c>
      <c r="P218" t="s" s="44">
        <v>1834</v>
      </c>
      <c r="Q218" s="43"/>
      <c r="R218" s="43"/>
      <c r="S218" s="43"/>
      <c r="T218" s="43"/>
      <c r="U218" s="43"/>
      <c r="V218" s="43"/>
      <c r="W218" t="s" s="44">
        <f t="shared" si="413"/>
        <v>505</v>
      </c>
      <c r="X218" s="43"/>
      <c r="Y218" s="43"/>
      <c r="Z218" s="43"/>
      <c r="AA218" s="43"/>
      <c r="AB218" s="43"/>
      <c r="AC218" s="43"/>
      <c r="AD218" s="15"/>
      <c r="AE218" t="s" s="44">
        <f t="shared" si="41"/>
        <v>104</v>
      </c>
      <c r="AF218" s="46"/>
      <c r="AG218" t="s" s="47">
        <v>1835</v>
      </c>
      <c r="AH218" t="s" s="206">
        <v>1836</v>
      </c>
      <c r="AI218" t="s" s="47">
        <v>1837</v>
      </c>
      <c r="AJ218" s="15"/>
      <c r="AK218" s="15"/>
      <c r="AL218" s="43"/>
      <c r="AM218" s="43"/>
      <c r="AN218" s="43"/>
      <c r="AO218" s="15"/>
      <c r="AP218" s="48"/>
    </row>
    <row r="219" ht="32.05" customHeight="1">
      <c r="A219" s="41"/>
      <c r="B219" t="s" s="42">
        <f>CONCATENATE('Collections - Collections'!$A$3,"/",D219)</f>
        <v>1838</v>
      </c>
      <c r="C219" t="s" s="44">
        <f t="shared" si="2185"/>
        <v>1814</v>
      </c>
      <c r="D219" t="s" s="44">
        <f>G219</f>
        <v>545</v>
      </c>
      <c r="E219" t="s" s="44">
        <f>CONCATENATE('Collections - Collections'!$C$3,"/",C219)</f>
        <v>1820</v>
      </c>
      <c r="F219" t="s" s="106">
        <v>133</v>
      </c>
      <c r="G219" t="s" s="44">
        <f>CONCATENATE(C219,":",F219)</f>
        <v>545</v>
      </c>
      <c r="H219" t="s" s="44">
        <f>CONCATENATE("k",SUBSTITUTE(SUBSTITUTE(PROPER($D219),":",""),"-",""))</f>
        <v>1839</v>
      </c>
      <c r="I219" s="43"/>
      <c r="J219" t="s" s="44">
        <f>$F219</f>
        <v>135</v>
      </c>
      <c r="K219" t="s" s="44">
        <f>$H219</f>
        <v>1839</v>
      </c>
      <c r="L219" s="44"/>
      <c r="M219" s="43"/>
      <c r="N219" t="s" s="44">
        <v>154</v>
      </c>
      <c r="O219" t="s" s="44">
        <v>437</v>
      </c>
      <c r="P219" t="s" s="44">
        <v>133</v>
      </c>
      <c r="Q219" s="43"/>
      <c r="R219" s="43"/>
      <c r="S219" s="43"/>
      <c r="T219" s="43"/>
      <c r="U219" s="43"/>
      <c r="V219" s="43"/>
      <c r="W219" t="s" s="44">
        <f t="shared" si="413"/>
        <v>505</v>
      </c>
      <c r="X219" s="43"/>
      <c r="Y219" s="43"/>
      <c r="Z219" s="43"/>
      <c r="AA219" s="43"/>
      <c r="AB219" s="43"/>
      <c r="AC219" s="43"/>
      <c r="AD219" s="15"/>
      <c r="AE219" t="s" s="44">
        <f t="shared" si="41"/>
        <v>104</v>
      </c>
      <c r="AF219" s="46"/>
      <c r="AG219" t="s" s="47">
        <v>136</v>
      </c>
      <c r="AH219" t="s" s="47">
        <v>1840</v>
      </c>
      <c r="AI219" t="s" s="47">
        <v>1841</v>
      </c>
      <c r="AJ219" s="15"/>
      <c r="AK219" s="15"/>
      <c r="AL219" s="43"/>
      <c r="AM219" s="43"/>
      <c r="AN219" s="43"/>
      <c r="AO219" s="15"/>
      <c r="AP219" s="48"/>
    </row>
    <row r="220" ht="32.05" customHeight="1">
      <c r="A220" s="41"/>
      <c r="B220" t="s" s="42">
        <f>CONCATENATE('Collections - Collections'!$A$3,"/",D220)</f>
        <v>1842</v>
      </c>
      <c r="C220" t="s" s="44">
        <f t="shared" si="2185"/>
        <v>1814</v>
      </c>
      <c r="D220" t="s" s="44">
        <f>G220</f>
        <v>551</v>
      </c>
      <c r="E220" t="s" s="44">
        <f>CONCATENATE('Collections - Collections'!$C$3,"/",C220)</f>
        <v>1820</v>
      </c>
      <c r="F220" t="s" s="106">
        <v>112</v>
      </c>
      <c r="G220" t="s" s="44">
        <f>CONCATENATE(C220,":",F220)</f>
        <v>551</v>
      </c>
      <c r="H220" t="s" s="44">
        <f>CONCATENATE("k",SUBSTITUTE(SUBSTITUTE(PROPER($D220),":",""),"-",""))</f>
        <v>1843</v>
      </c>
      <c r="I220" s="43"/>
      <c r="J220" t="s" s="44">
        <f>$F220</f>
        <v>114</v>
      </c>
      <c r="K220" t="s" s="44">
        <f>$H220</f>
        <v>1843</v>
      </c>
      <c r="L220" s="44"/>
      <c r="M220" s="43"/>
      <c r="N220" t="s" s="44">
        <v>154</v>
      </c>
      <c r="O220" t="s" s="44">
        <v>437</v>
      </c>
      <c r="P220" t="s" s="44">
        <v>112</v>
      </c>
      <c r="Q220" s="43"/>
      <c r="R220" s="43"/>
      <c r="S220" s="43"/>
      <c r="T220" s="43"/>
      <c r="U220" s="43"/>
      <c r="V220" s="43"/>
      <c r="W220" t="s" s="44">
        <f t="shared" si="413"/>
        <v>505</v>
      </c>
      <c r="X220" s="43"/>
      <c r="Y220" s="43"/>
      <c r="Z220" s="43"/>
      <c r="AA220" s="43"/>
      <c r="AB220" s="43"/>
      <c r="AC220" s="43"/>
      <c r="AD220" s="15"/>
      <c r="AE220" t="s" s="44">
        <f t="shared" si="41"/>
        <v>104</v>
      </c>
      <c r="AF220" s="46"/>
      <c r="AG220" t="s" s="47">
        <v>116</v>
      </c>
      <c r="AH220" t="s" s="47">
        <v>1844</v>
      </c>
      <c r="AI220" t="s" s="47">
        <v>1845</v>
      </c>
      <c r="AJ220" s="15"/>
      <c r="AK220" s="15"/>
      <c r="AL220" s="43"/>
      <c r="AM220" s="43"/>
      <c r="AN220" s="43"/>
      <c r="AO220" s="15"/>
      <c r="AP220" s="48"/>
    </row>
    <row r="221" ht="32.05" customHeight="1">
      <c r="A221" s="41"/>
      <c r="B221" t="s" s="42">
        <f>CONCATENATE('Collections - Collections'!$A$3,"/",D221)</f>
        <v>1846</v>
      </c>
      <c r="C221" t="s" s="44">
        <f t="shared" si="2185"/>
        <v>1814</v>
      </c>
      <c r="D221" t="s" s="44">
        <f>G221</f>
        <v>556</v>
      </c>
      <c r="E221" t="s" s="44">
        <f>CONCATENATE('Collections - Collections'!$C$3,"/",C221)</f>
        <v>1820</v>
      </c>
      <c r="F221" t="s" s="106">
        <v>123</v>
      </c>
      <c r="G221" t="s" s="44">
        <f>CONCATENATE(C221,":",F221)</f>
        <v>556</v>
      </c>
      <c r="H221" t="s" s="44">
        <f>CONCATENATE("k",SUBSTITUTE(SUBSTITUTE(PROPER($D221),":",""),"-",""))</f>
        <v>1847</v>
      </c>
      <c r="I221" s="43"/>
      <c r="J221" t="s" s="44">
        <f>$F221</f>
        <v>125</v>
      </c>
      <c r="K221" t="s" s="44">
        <f>$H221</f>
        <v>1847</v>
      </c>
      <c r="L221" s="44"/>
      <c r="M221" s="43"/>
      <c r="N221" t="s" s="44">
        <v>154</v>
      </c>
      <c r="O221" t="s" s="44">
        <v>437</v>
      </c>
      <c r="P221" t="s" s="44">
        <v>123</v>
      </c>
      <c r="Q221" s="43"/>
      <c r="R221" s="43"/>
      <c r="S221" s="43"/>
      <c r="T221" s="43"/>
      <c r="U221" s="43"/>
      <c r="V221" s="43"/>
      <c r="W221" t="s" s="44">
        <f t="shared" si="413"/>
        <v>505</v>
      </c>
      <c r="X221" s="43"/>
      <c r="Y221" s="43"/>
      <c r="Z221" s="43"/>
      <c r="AA221" s="43"/>
      <c r="AB221" s="43"/>
      <c r="AC221" s="43"/>
      <c r="AD221" s="15"/>
      <c r="AE221" t="s" s="44">
        <f t="shared" si="41"/>
        <v>104</v>
      </c>
      <c r="AF221" s="46"/>
      <c r="AG221" t="s" s="47">
        <v>126</v>
      </c>
      <c r="AH221" t="s" s="47">
        <v>1848</v>
      </c>
      <c r="AI221" t="s" s="47">
        <v>1849</v>
      </c>
      <c r="AJ221" s="15"/>
      <c r="AK221" s="15"/>
      <c r="AL221" s="43"/>
      <c r="AM221" s="43"/>
      <c r="AN221" s="43"/>
      <c r="AO221" s="15"/>
      <c r="AP221" s="48"/>
    </row>
    <row r="222" ht="32.1" customHeight="1">
      <c r="A222" s="145"/>
      <c r="B222" t="s" s="146">
        <f>CONCATENATE('Collections - Collections'!$A$3,"/",D222)</f>
        <v>1850</v>
      </c>
      <c r="C222" t="s" s="147">
        <f t="shared" si="2185"/>
        <v>1814</v>
      </c>
      <c r="D222" t="s" s="147">
        <f>G222</f>
        <v>563</v>
      </c>
      <c r="E222" t="s" s="147">
        <f>CONCATENATE('Collections - Collections'!$C$3,"/",C222)</f>
        <v>1820</v>
      </c>
      <c r="F222" t="s" s="148">
        <v>194</v>
      </c>
      <c r="G222" t="s" s="147">
        <f>CONCATENATE(C222,":",F222)</f>
        <v>563</v>
      </c>
      <c r="H222" t="s" s="147">
        <f>CONCATENATE("k",SUBSTITUTE(SUBSTITUTE(PROPER($D222),":",""),"-",""))</f>
        <v>1851</v>
      </c>
      <c r="I222" s="150"/>
      <c r="J222" t="s" s="147">
        <f>$F222</f>
        <v>196</v>
      </c>
      <c r="K222" t="s" s="147">
        <f>$H222</f>
        <v>1851</v>
      </c>
      <c r="L222" s="147"/>
      <c r="M222" s="150"/>
      <c r="N222" t="s" s="44">
        <v>154</v>
      </c>
      <c r="O222" t="s" s="44">
        <v>437</v>
      </c>
      <c r="P222" t="s" s="44">
        <v>194</v>
      </c>
      <c r="Q222" s="43"/>
      <c r="R222" s="43"/>
      <c r="S222" s="43"/>
      <c r="T222" s="43"/>
      <c r="U222" s="150"/>
      <c r="V222" s="150"/>
      <c r="W222" t="s" s="147">
        <f t="shared" si="413"/>
        <v>505</v>
      </c>
      <c r="X222" s="150"/>
      <c r="Y222" s="150"/>
      <c r="Z222" s="150"/>
      <c r="AA222" s="150"/>
      <c r="AB222" s="150"/>
      <c r="AC222" s="150"/>
      <c r="AD222" s="151"/>
      <c r="AE222" t="s" s="147">
        <f t="shared" si="41"/>
        <v>104</v>
      </c>
      <c r="AF222" s="152"/>
      <c r="AG222" t="s" s="153">
        <v>197</v>
      </c>
      <c r="AH222" t="s" s="153">
        <v>1852</v>
      </c>
      <c r="AI222" t="s" s="153">
        <v>1853</v>
      </c>
      <c r="AJ222" s="151"/>
      <c r="AK222" s="151"/>
      <c r="AL222" s="150"/>
      <c r="AM222" s="150"/>
      <c r="AN222" s="150"/>
      <c r="AO222" s="151"/>
      <c r="AP222" s="154"/>
    </row>
    <row r="223" ht="32.1" customHeight="1">
      <c r="A223" s="155"/>
      <c r="B223" t="s" s="156">
        <f>CONCATENATE('Collections - Collections'!$A$3,"/",D223)</f>
        <v>1854</v>
      </c>
      <c r="C223" t="s" s="157">
        <f>$D$222</f>
        <v>563</v>
      </c>
      <c r="D223" t="s" s="157">
        <f>G223</f>
        <v>574</v>
      </c>
      <c r="E223" t="s" s="157">
        <f>CONCATENATE('Collections - Collections'!$C$3,"/",C223)</f>
        <v>1855</v>
      </c>
      <c r="F223" t="s" s="158">
        <v>567</v>
      </c>
      <c r="G223" t="s" s="157">
        <f>CONCATENATE(C223,":",F223)</f>
        <v>574</v>
      </c>
      <c r="H223" t="s" s="157">
        <f>CONCATENATE("k",SUBSTITUTE(SUBSTITUTE(PROPER($D223),":",""),"-",""))</f>
        <v>1856</v>
      </c>
      <c r="I223" s="160"/>
      <c r="J223" t="s" s="157">
        <f>$F223</f>
        <v>569</v>
      </c>
      <c r="K223" t="s" s="157">
        <f>$H223</f>
        <v>1856</v>
      </c>
      <c r="L223" s="157"/>
      <c r="M223" s="160"/>
      <c r="N223" t="s" s="44">
        <v>154</v>
      </c>
      <c r="O223" t="s" s="44">
        <v>437</v>
      </c>
      <c r="P223" t="s" s="44">
        <v>194</v>
      </c>
      <c r="Q223" t="s" s="44">
        <v>567</v>
      </c>
      <c r="R223" s="43"/>
      <c r="S223" s="43"/>
      <c r="T223" s="43"/>
      <c r="U223" s="160"/>
      <c r="V223" s="160"/>
      <c r="W223" t="s" s="157">
        <f t="shared" si="413"/>
        <v>505</v>
      </c>
      <c r="X223" s="160"/>
      <c r="Y223" s="160"/>
      <c r="Z223" s="160"/>
      <c r="AA223" s="160"/>
      <c r="AB223" s="160"/>
      <c r="AC223" s="160"/>
      <c r="AD223" s="161"/>
      <c r="AE223" t="s" s="157">
        <f t="shared" si="41"/>
        <v>104</v>
      </c>
      <c r="AF223" s="162"/>
      <c r="AG223" t="s" s="163">
        <v>1857</v>
      </c>
      <c r="AH223" t="s" s="163">
        <v>1858</v>
      </c>
      <c r="AI223" t="s" s="163">
        <v>1859</v>
      </c>
      <c r="AJ223" s="161"/>
      <c r="AK223" s="161"/>
      <c r="AL223" s="160"/>
      <c r="AM223" s="160"/>
      <c r="AN223" s="160"/>
      <c r="AO223" s="161"/>
      <c r="AP223" s="164"/>
    </row>
    <row r="224" ht="32.05" customHeight="1">
      <c r="A224" s="41"/>
      <c r="B224" t="s" s="42">
        <f>CONCATENATE('Collections - Collections'!$A$3,"/",D224)</f>
        <v>1860</v>
      </c>
      <c r="C224" t="s" s="44">
        <f>$D$222</f>
        <v>563</v>
      </c>
      <c r="D224" t="s" s="44">
        <f>G224</f>
        <v>585</v>
      </c>
      <c r="E224" t="s" s="44">
        <f>CONCATENATE('Collections - Collections'!$C$3,"/",C224)</f>
        <v>1855</v>
      </c>
      <c r="F224" t="s" s="106">
        <v>577</v>
      </c>
      <c r="G224" t="s" s="44">
        <f>CONCATENATE(C224,":",F224)</f>
        <v>585</v>
      </c>
      <c r="H224" t="s" s="44">
        <f>CONCATENATE("k",SUBSTITUTE(SUBSTITUTE(PROPER($D224),":",""),"-",""))</f>
        <v>1861</v>
      </c>
      <c r="I224" s="43"/>
      <c r="J224" t="s" s="44">
        <f>$F224</f>
        <v>579</v>
      </c>
      <c r="K224" t="s" s="44">
        <f>$H224</f>
        <v>1861</v>
      </c>
      <c r="L224" s="44"/>
      <c r="M224" s="43"/>
      <c r="N224" t="s" s="44">
        <v>154</v>
      </c>
      <c r="O224" t="s" s="44">
        <v>437</v>
      </c>
      <c r="P224" t="s" s="44">
        <v>194</v>
      </c>
      <c r="Q224" t="s" s="44">
        <v>1123</v>
      </c>
      <c r="R224" s="43"/>
      <c r="S224" s="43"/>
      <c r="T224" s="43"/>
      <c r="U224" s="43"/>
      <c r="V224" s="43"/>
      <c r="W224" t="s" s="44">
        <f t="shared" si="413"/>
        <v>505</v>
      </c>
      <c r="X224" s="43"/>
      <c r="Y224" s="43"/>
      <c r="Z224" s="43"/>
      <c r="AA224" s="43"/>
      <c r="AB224" s="43"/>
      <c r="AC224" s="43"/>
      <c r="AD224" s="15"/>
      <c r="AE224" t="s" s="44">
        <f t="shared" si="41"/>
        <v>104</v>
      </c>
      <c r="AF224" s="46"/>
      <c r="AG224" t="s" s="47">
        <v>1862</v>
      </c>
      <c r="AH224" t="s" s="47">
        <v>1863</v>
      </c>
      <c r="AI224" t="s" s="47">
        <v>1864</v>
      </c>
      <c r="AJ224" s="15"/>
      <c r="AK224" s="15"/>
      <c r="AL224" s="43"/>
      <c r="AM224" s="43"/>
      <c r="AN224" s="43"/>
      <c r="AO224" s="15"/>
      <c r="AP224" s="48"/>
    </row>
    <row r="225" ht="32.05" customHeight="1">
      <c r="A225" s="41"/>
      <c r="B225" t="s" s="42">
        <f>CONCATENATE('Collections - Collections'!$A$3,"/",D225)</f>
        <v>1865</v>
      </c>
      <c r="C225" t="s" s="44">
        <f t="shared" si="2185"/>
        <v>1814</v>
      </c>
      <c r="D225" t="s" s="44">
        <f>G225</f>
        <v>591</v>
      </c>
      <c r="E225" t="s" s="44">
        <f>CONCATENATE('Collections - Collections'!$C$3,"/",C225)</f>
        <v>1820</v>
      </c>
      <c r="F225" t="s" s="106">
        <v>327</v>
      </c>
      <c r="G225" t="s" s="44">
        <f>CONCATENATE(C225,":",F225)</f>
        <v>591</v>
      </c>
      <c r="H225" t="s" s="44">
        <f>CONCATENATE("k",SUBSTITUTE(SUBSTITUTE(PROPER($D225),":",""),"-",""))</f>
        <v>1866</v>
      </c>
      <c r="I225" s="43"/>
      <c r="J225" t="s" s="44">
        <f>$F225</f>
        <v>330</v>
      </c>
      <c r="K225" t="s" s="44">
        <f>$H225</f>
        <v>1866</v>
      </c>
      <c r="L225" s="44"/>
      <c r="M225" s="43"/>
      <c r="N225" t="s" s="44">
        <v>154</v>
      </c>
      <c r="O225" t="s" s="44">
        <v>437</v>
      </c>
      <c r="P225" t="s" s="44">
        <v>327</v>
      </c>
      <c r="Q225" s="43"/>
      <c r="R225" s="43"/>
      <c r="S225" s="43"/>
      <c r="T225" s="43"/>
      <c r="U225" s="43"/>
      <c r="V225" s="43"/>
      <c r="W225" t="s" s="44">
        <f t="shared" si="413"/>
        <v>505</v>
      </c>
      <c r="X225" s="43"/>
      <c r="Y225" s="43"/>
      <c r="Z225" s="43"/>
      <c r="AA225" s="43"/>
      <c r="AB225" s="43"/>
      <c r="AC225" s="43"/>
      <c r="AD225" s="15"/>
      <c r="AE225" t="s" s="44">
        <f t="shared" si="41"/>
        <v>104</v>
      </c>
      <c r="AF225" s="46"/>
      <c r="AG225" t="s" s="47">
        <v>331</v>
      </c>
      <c r="AH225" t="s" s="47">
        <v>1867</v>
      </c>
      <c r="AI225" t="s" s="47">
        <v>1868</v>
      </c>
      <c r="AJ225" s="15"/>
      <c r="AK225" s="15"/>
      <c r="AL225" s="43"/>
      <c r="AM225" s="43"/>
      <c r="AN225" s="43"/>
      <c r="AO225" s="15"/>
      <c r="AP225" s="48"/>
    </row>
    <row r="226" ht="32.05" customHeight="1">
      <c r="A226" s="41"/>
      <c r="B226" t="s" s="42">
        <f>CONCATENATE('Collections - Collections'!$A$3,"/",D226)</f>
        <v>1869</v>
      </c>
      <c r="C226" t="s" s="44">
        <f t="shared" si="2185"/>
        <v>1814</v>
      </c>
      <c r="D226" t="s" s="44">
        <f>G226</f>
        <v>598</v>
      </c>
      <c r="E226" t="s" s="44">
        <f>CONCATENATE('Collections - Collections'!$C$3,"/",C226)</f>
        <v>1820</v>
      </c>
      <c r="F226" t="s" s="106">
        <v>154</v>
      </c>
      <c r="G226" t="s" s="44">
        <f>CONCATENATE(C226,":",F226)</f>
        <v>598</v>
      </c>
      <c r="H226" t="s" s="44">
        <f>CONCATENATE("k",SUBSTITUTE(SUBSTITUTE(PROPER($D226),":",""),"-",""))</f>
        <v>1870</v>
      </c>
      <c r="I226" s="43"/>
      <c r="J226" t="s" s="44">
        <f>$F226</f>
        <v>156</v>
      </c>
      <c r="K226" t="s" s="44">
        <f>$H226</f>
        <v>1870</v>
      </c>
      <c r="L226" s="44"/>
      <c r="M226" s="43"/>
      <c r="N226" t="s" s="44">
        <v>154</v>
      </c>
      <c r="O226" t="s" s="44">
        <v>437</v>
      </c>
      <c r="P226" s="43"/>
      <c r="Q226" s="43"/>
      <c r="R226" s="43"/>
      <c r="S226" s="43"/>
      <c r="T226" s="43"/>
      <c r="U226" s="43"/>
      <c r="V226" s="43"/>
      <c r="W226" t="s" s="44">
        <f t="shared" si="413"/>
        <v>505</v>
      </c>
      <c r="X226" s="43"/>
      <c r="Y226" s="43"/>
      <c r="Z226" s="43"/>
      <c r="AA226" s="43"/>
      <c r="AB226" s="43"/>
      <c r="AC226" s="43"/>
      <c r="AD226" s="15"/>
      <c r="AE226" t="s" s="44">
        <f t="shared" si="41"/>
        <v>104</v>
      </c>
      <c r="AF226" s="46"/>
      <c r="AG226" t="s" s="47">
        <v>157</v>
      </c>
      <c r="AH226" t="s" s="47">
        <v>1871</v>
      </c>
      <c r="AI226" t="s" s="47">
        <v>1872</v>
      </c>
      <c r="AJ226" s="15"/>
      <c r="AK226" s="15"/>
      <c r="AL226" s="43"/>
      <c r="AM226" s="43"/>
      <c r="AN226" s="43"/>
      <c r="AO226" s="15"/>
      <c r="AP226" s="48"/>
    </row>
    <row r="227" ht="32.05" customHeight="1">
      <c r="A227" s="41"/>
      <c r="B227" t="s" s="42">
        <f>CONCATENATE('Collections - Collections'!$A$3,"/",D227)</f>
        <v>1873</v>
      </c>
      <c r="C227" t="s" s="44">
        <f t="shared" si="2185"/>
        <v>1814</v>
      </c>
      <c r="D227" t="s" s="44">
        <f>G227</f>
        <v>605</v>
      </c>
      <c r="E227" t="s" s="44">
        <f>CONCATENATE('Collections - Collections'!$C$3,"/",C227)</f>
        <v>1820</v>
      </c>
      <c r="F227" t="s" s="106">
        <v>164</v>
      </c>
      <c r="G227" t="s" s="44">
        <f>CONCATENATE(C227,":",F227)</f>
        <v>605</v>
      </c>
      <c r="H227" t="s" s="44">
        <f>CONCATENATE("k",SUBSTITUTE(SUBSTITUTE(PROPER($D227),":",""),"-",""))</f>
        <v>1874</v>
      </c>
      <c r="I227" s="43"/>
      <c r="J227" t="s" s="44">
        <f>$F227</f>
        <v>166</v>
      </c>
      <c r="K227" t="s" s="44">
        <f>$H227</f>
        <v>1874</v>
      </c>
      <c r="L227" s="44"/>
      <c r="M227" s="43"/>
      <c r="N227" t="s" s="44">
        <v>154</v>
      </c>
      <c r="O227" t="s" s="44">
        <v>437</v>
      </c>
      <c r="P227" t="s" s="44">
        <v>167</v>
      </c>
      <c r="Q227" s="43"/>
      <c r="R227" s="43"/>
      <c r="S227" s="43"/>
      <c r="T227" s="43"/>
      <c r="U227" s="43"/>
      <c r="V227" s="43"/>
      <c r="W227" t="s" s="44">
        <f t="shared" si="413"/>
        <v>505</v>
      </c>
      <c r="X227" s="43"/>
      <c r="Y227" s="43"/>
      <c r="Z227" s="43"/>
      <c r="AA227" s="43"/>
      <c r="AB227" s="43"/>
      <c r="AC227" s="43"/>
      <c r="AD227" s="15"/>
      <c r="AE227" t="s" s="44">
        <f t="shared" si="41"/>
        <v>104</v>
      </c>
      <c r="AF227" s="46"/>
      <c r="AG227" t="s" s="47">
        <v>168</v>
      </c>
      <c r="AH227" t="s" s="47">
        <v>1875</v>
      </c>
      <c r="AI227" t="s" s="47">
        <v>1876</v>
      </c>
      <c r="AJ227" s="15"/>
      <c r="AK227" s="15"/>
      <c r="AL227" s="43"/>
      <c r="AM227" s="43"/>
      <c r="AN227" s="43"/>
      <c r="AO227" s="15"/>
      <c r="AP227" s="48"/>
    </row>
    <row r="228" ht="32.25" customHeight="1">
      <c r="A228" s="135"/>
      <c r="B228" t="s" s="136">
        <f>CONCATENATE('Collections - Collections'!$A$3,"/",D228)</f>
        <v>1877</v>
      </c>
      <c r="C228" t="s" s="137">
        <f t="shared" si="2185"/>
        <v>1814</v>
      </c>
      <c r="D228" t="s" s="137">
        <f>G228</f>
        <v>612</v>
      </c>
      <c r="E228" t="s" s="137">
        <f>CONCATENATE('Collections - Collections'!$C$3,"/",C228)</f>
        <v>1820</v>
      </c>
      <c r="F228" t="s" s="138">
        <v>175</v>
      </c>
      <c r="G228" t="s" s="137">
        <f>CONCATENATE(C228,":",F228)</f>
        <v>612</v>
      </c>
      <c r="H228" t="s" s="137">
        <f>CONCATENATE("k",SUBSTITUTE(SUBSTITUTE(PROPER($D228),":",""),"-",""))</f>
        <v>1878</v>
      </c>
      <c r="I228" s="140"/>
      <c r="J228" t="s" s="137">
        <f>$F228</f>
        <v>177</v>
      </c>
      <c r="K228" t="s" s="137">
        <f>$H228</f>
        <v>1878</v>
      </c>
      <c r="L228" s="137"/>
      <c r="M228" s="140"/>
      <c r="N228" t="s" s="137">
        <v>154</v>
      </c>
      <c r="O228" t="s" s="137">
        <v>437</v>
      </c>
      <c r="P228" t="s" s="137">
        <v>175</v>
      </c>
      <c r="Q228" s="140"/>
      <c r="R228" s="140"/>
      <c r="S228" s="140"/>
      <c r="T228" s="140"/>
      <c r="U228" s="140"/>
      <c r="V228" s="140"/>
      <c r="W228" s="140"/>
      <c r="X228" s="140"/>
      <c r="Y228" s="140"/>
      <c r="Z228" s="140"/>
      <c r="AA228" s="140"/>
      <c r="AB228" s="140"/>
      <c r="AC228" s="140"/>
      <c r="AD228" s="141"/>
      <c r="AE228" t="s" s="137">
        <f t="shared" si="41"/>
        <v>104</v>
      </c>
      <c r="AF228" s="142"/>
      <c r="AG228" t="s" s="143">
        <v>178</v>
      </c>
      <c r="AH228" t="s" s="143">
        <v>1879</v>
      </c>
      <c r="AI228" t="s" s="143">
        <v>1880</v>
      </c>
      <c r="AJ228" s="141"/>
      <c r="AK228" s="141"/>
      <c r="AL228" s="140"/>
      <c r="AM228" s="140"/>
      <c r="AN228" s="140"/>
      <c r="AO228" s="141"/>
      <c r="AP228" s="144"/>
    </row>
    <row r="229" ht="20.35" customHeight="1">
      <c r="A229" t="s" s="207">
        <v>367</v>
      </c>
      <c r="B229" t="s" s="194">
        <f>CONCATENATE('Collections - Collections'!$A$3,"/",D229)</f>
        <v>1881</v>
      </c>
      <c r="C229" t="s" s="195">
        <f t="shared" si="2175"/>
        <v>153</v>
      </c>
      <c r="D229" t="s" s="195">
        <f>G229</f>
        <v>1882</v>
      </c>
      <c r="E229" t="s" s="195">
        <f>CONCATENATE('Collections - Collections'!$C$3,"/",C229)</f>
        <v>1815</v>
      </c>
      <c r="F229" t="s" s="196">
        <v>446</v>
      </c>
      <c r="G229" t="s" s="208">
        <f>CONCATENATE(C229,":",F229)</f>
        <v>1882</v>
      </c>
      <c r="H229" t="s" s="195">
        <f>CONCATENATE("k",SUBSTITUTE(SUBSTITUTE(PROPER($D229),":",""),"-",""))</f>
        <v>1883</v>
      </c>
      <c r="I229" s="197"/>
      <c r="J229" t="s" s="195">
        <f>$F229</f>
        <v>448</v>
      </c>
      <c r="K229" t="s" s="195">
        <f>$H229</f>
        <v>1883</v>
      </c>
      <c r="L229" s="195"/>
      <c r="M229" s="197"/>
      <c r="N229" t="s" s="195">
        <v>154</v>
      </c>
      <c r="O229" t="s" s="195">
        <v>446</v>
      </c>
      <c r="P229" s="197"/>
      <c r="Q229" s="197"/>
      <c r="R229" s="197"/>
      <c r="S229" s="197"/>
      <c r="T229" s="197"/>
      <c r="U229" s="197"/>
      <c r="V229" s="197"/>
      <c r="W229" t="s" s="195">
        <f t="shared" si="581"/>
        <v>618</v>
      </c>
      <c r="X229" s="197"/>
      <c r="Y229" s="197"/>
      <c r="Z229" s="197"/>
      <c r="AA229" s="197"/>
      <c r="AB229" s="197"/>
      <c r="AC229" s="197"/>
      <c r="AD229" s="198"/>
      <c r="AE229" t="s" s="195">
        <f t="shared" si="41"/>
        <v>104</v>
      </c>
      <c r="AF229" s="199"/>
      <c r="AG229" t="s" s="200">
        <v>619</v>
      </c>
      <c r="AH229" t="s" s="200">
        <v>1884</v>
      </c>
      <c r="AI229" s="198"/>
      <c r="AJ229" s="198"/>
      <c r="AK229" s="198"/>
      <c r="AL229" s="197"/>
      <c r="AM229" s="197"/>
      <c r="AN229" s="197"/>
      <c r="AO229" s="198"/>
      <c r="AP229" s="202"/>
    </row>
    <row r="230" ht="20.15" customHeight="1">
      <c r="A230" s="155"/>
      <c r="B230" t="s" s="156">
        <f>CONCATENATE('Collections - Collections'!$A$3,"/",D230)</f>
        <v>1885</v>
      </c>
      <c r="C230" t="s" s="157">
        <f t="shared" si="2334" ref="C230:C244">$G$229</f>
        <v>1882</v>
      </c>
      <c r="D230" t="s" s="157">
        <f>G230</f>
        <v>622</v>
      </c>
      <c r="E230" t="s" s="157">
        <f>CONCATENATE('Collections - Collections'!$C$3,"/",C230)</f>
        <v>1886</v>
      </c>
      <c r="F230" t="s" s="158">
        <v>1152</v>
      </c>
      <c r="G230" t="s" s="157">
        <f>CONCATENATE(C230,":",F230)</f>
        <v>622</v>
      </c>
      <c r="H230" t="s" s="157">
        <f>CONCATENATE("k",SUBSTITUTE(SUBSTITUTE(PROPER($D230),":",""),"-",""))</f>
        <v>1887</v>
      </c>
      <c r="I230" s="160"/>
      <c r="J230" t="s" s="157">
        <f>$F230</f>
        <v>1154</v>
      </c>
      <c r="K230" t="s" s="157">
        <f>$H230</f>
        <v>1887</v>
      </c>
      <c r="L230" s="157"/>
      <c r="M230" s="160"/>
      <c r="N230" t="s" s="157">
        <v>154</v>
      </c>
      <c r="O230" t="s" s="157">
        <v>446</v>
      </c>
      <c r="P230" t="s" s="157">
        <v>1888</v>
      </c>
      <c r="Q230" s="160"/>
      <c r="R230" s="160"/>
      <c r="S230" s="160"/>
      <c r="T230" s="160"/>
      <c r="U230" s="160"/>
      <c r="V230" s="160"/>
      <c r="W230" t="s" s="157">
        <f t="shared" si="581"/>
        <v>618</v>
      </c>
      <c r="X230" s="160"/>
      <c r="Y230" s="160"/>
      <c r="Z230" s="160"/>
      <c r="AA230" s="160"/>
      <c r="AB230" s="160"/>
      <c r="AC230" s="160"/>
      <c r="AD230" s="161"/>
      <c r="AE230" t="s" s="157">
        <f t="shared" si="41"/>
        <v>104</v>
      </c>
      <c r="AF230" s="162"/>
      <c r="AG230" t="s" s="163">
        <v>1889</v>
      </c>
      <c r="AH230" t="s" s="163">
        <v>1890</v>
      </c>
      <c r="AI230" s="161"/>
      <c r="AJ230" s="161"/>
      <c r="AK230" s="161"/>
      <c r="AL230" s="160"/>
      <c r="AM230" s="160"/>
      <c r="AN230" s="160"/>
      <c r="AO230" s="161"/>
      <c r="AP230" s="164"/>
    </row>
    <row r="231" ht="20.1" customHeight="1">
      <c r="A231" s="41"/>
      <c r="B231" t="s" s="42">
        <f>CONCATENATE('Collections - Collections'!$A$3,"/",D231)</f>
        <v>1891</v>
      </c>
      <c r="C231" t="s" s="44">
        <f t="shared" si="2334"/>
        <v>1882</v>
      </c>
      <c r="D231" t="s" s="44">
        <f>G231</f>
        <v>633</v>
      </c>
      <c r="E231" t="s" s="44">
        <f>CONCATENATE('Collections - Collections'!$C$3,"/",C231)</f>
        <v>1886</v>
      </c>
      <c r="F231" t="s" s="106">
        <v>626</v>
      </c>
      <c r="G231" t="s" s="44">
        <f>CONCATENATE(C231,":",F231)</f>
        <v>633</v>
      </c>
      <c r="H231" t="s" s="44">
        <f>CONCATENATE("k",SUBSTITUTE(SUBSTITUTE(PROPER($D231),":",""),"-",""))</f>
        <v>1892</v>
      </c>
      <c r="I231" s="43"/>
      <c r="J231" t="s" s="44">
        <f>$F231</f>
        <v>628</v>
      </c>
      <c r="K231" t="s" s="44">
        <f>$H231</f>
        <v>1892</v>
      </c>
      <c r="L231" s="44"/>
      <c r="M231" s="43"/>
      <c r="N231" t="s" s="44">
        <v>154</v>
      </c>
      <c r="O231" t="s" s="44">
        <v>446</v>
      </c>
      <c r="P231" t="s" s="44">
        <v>567</v>
      </c>
      <c r="Q231" s="43"/>
      <c r="R231" s="43"/>
      <c r="S231" s="43"/>
      <c r="T231" s="43"/>
      <c r="U231" s="43"/>
      <c r="V231" s="43"/>
      <c r="W231" t="s" s="44">
        <f t="shared" si="581"/>
        <v>618</v>
      </c>
      <c r="X231" s="43"/>
      <c r="Y231" s="43"/>
      <c r="Z231" s="43"/>
      <c r="AA231" s="43"/>
      <c r="AB231" s="43"/>
      <c r="AC231" s="43"/>
      <c r="AD231" s="15"/>
      <c r="AE231" t="s" s="44">
        <f t="shared" si="41"/>
        <v>104</v>
      </c>
      <c r="AF231" s="46"/>
      <c r="AG231" t="s" s="47">
        <v>629</v>
      </c>
      <c r="AH231" t="s" s="47">
        <v>1893</v>
      </c>
      <c r="AI231" s="15"/>
      <c r="AJ231" s="15"/>
      <c r="AK231" s="15"/>
      <c r="AL231" s="43"/>
      <c r="AM231" s="43"/>
      <c r="AN231" s="43"/>
      <c r="AO231" s="15"/>
      <c r="AP231" s="48"/>
    </row>
    <row r="232" ht="20.1" customHeight="1">
      <c r="A232" s="41"/>
      <c r="B232" t="s" s="42">
        <f>CONCATENATE('Collections - Collections'!$A$3,"/",D232)</f>
        <v>1894</v>
      </c>
      <c r="C232" t="s" s="44">
        <f t="shared" si="2334"/>
        <v>1882</v>
      </c>
      <c r="D232" t="s" s="44">
        <f>G232</f>
        <v>643</v>
      </c>
      <c r="E232" t="s" s="44">
        <f>CONCATENATE('Collections - Collections'!$C$3,"/",C232)</f>
        <v>1886</v>
      </c>
      <c r="F232" t="s" s="106">
        <v>636</v>
      </c>
      <c r="G232" t="s" s="44">
        <f>CONCATENATE(C232,":",F232)</f>
        <v>643</v>
      </c>
      <c r="H232" t="s" s="44">
        <f>CONCATENATE("k",SUBSTITUTE(SUBSTITUTE(PROPER($D232),":",""),"-",""))</f>
        <v>1895</v>
      </c>
      <c r="I232" s="43"/>
      <c r="J232" t="s" s="44">
        <f>$F232</f>
        <v>638</v>
      </c>
      <c r="K232" t="s" s="44">
        <f>$H232</f>
        <v>1895</v>
      </c>
      <c r="L232" s="44"/>
      <c r="M232" s="43"/>
      <c r="N232" t="s" s="44">
        <v>154</v>
      </c>
      <c r="O232" t="s" s="44">
        <v>446</v>
      </c>
      <c r="P232" t="s" s="44">
        <v>1226</v>
      </c>
      <c r="Q232" t="s" s="44">
        <v>636</v>
      </c>
      <c r="R232" s="43"/>
      <c r="S232" s="43"/>
      <c r="T232" s="43"/>
      <c r="U232" s="43"/>
      <c r="V232" s="43"/>
      <c r="W232" t="s" s="44">
        <f t="shared" si="581"/>
        <v>618</v>
      </c>
      <c r="X232" s="43"/>
      <c r="Y232" s="43"/>
      <c r="Z232" s="43"/>
      <c r="AA232" s="43"/>
      <c r="AB232" s="43"/>
      <c r="AC232" s="43"/>
      <c r="AD232" s="15"/>
      <c r="AE232" t="s" s="44">
        <f t="shared" si="41"/>
        <v>104</v>
      </c>
      <c r="AF232" s="46"/>
      <c r="AG232" t="s" s="47">
        <v>1896</v>
      </c>
      <c r="AH232" t="s" s="47">
        <v>1897</v>
      </c>
      <c r="AI232" s="15"/>
      <c r="AJ232" s="15"/>
      <c r="AK232" s="15"/>
      <c r="AL232" s="43"/>
      <c r="AM232" s="43"/>
      <c r="AN232" s="43"/>
      <c r="AO232" s="15"/>
      <c r="AP232" s="48"/>
    </row>
    <row r="233" ht="20.1" customHeight="1">
      <c r="A233" s="41"/>
      <c r="B233" t="s" s="42">
        <f>CONCATENATE('Collections - Collections'!$A$3,"/",D233)</f>
        <v>1898</v>
      </c>
      <c r="C233" t="s" s="44">
        <f t="shared" si="2334"/>
        <v>1882</v>
      </c>
      <c r="D233" t="s" s="44">
        <f>G233</f>
        <v>655</v>
      </c>
      <c r="E233" t="s" s="44">
        <f>CONCATENATE('Collections - Collections'!$C$3,"/",C233)</f>
        <v>1886</v>
      </c>
      <c r="F233" t="s" s="106">
        <v>646</v>
      </c>
      <c r="G233" t="s" s="44">
        <f>CONCATENATE(C233,":",F233)</f>
        <v>655</v>
      </c>
      <c r="H233" t="s" s="44">
        <f>CONCATENATE("k",SUBSTITUTE(SUBSTITUTE(PROPER($D233),":",""),"-",""))</f>
        <v>1899</v>
      </c>
      <c r="I233" s="43"/>
      <c r="J233" t="s" s="44">
        <f>$F233</f>
        <v>648</v>
      </c>
      <c r="K233" t="s" s="44">
        <f>$H233</f>
        <v>1899</v>
      </c>
      <c r="L233" s="44"/>
      <c r="M233" s="43"/>
      <c r="N233" t="s" s="44">
        <v>154</v>
      </c>
      <c r="O233" t="s" s="44">
        <v>446</v>
      </c>
      <c r="P233" t="s" s="44">
        <v>649</v>
      </c>
      <c r="Q233" t="s" s="44">
        <v>650</v>
      </c>
      <c r="R233" s="43"/>
      <c r="S233" s="43"/>
      <c r="T233" s="43"/>
      <c r="U233" s="43"/>
      <c r="V233" s="43"/>
      <c r="W233" t="s" s="44">
        <f t="shared" si="581"/>
        <v>618</v>
      </c>
      <c r="X233" s="43"/>
      <c r="Y233" s="43"/>
      <c r="Z233" s="43"/>
      <c r="AA233" s="43"/>
      <c r="AB233" s="43"/>
      <c r="AC233" s="43"/>
      <c r="AD233" s="15"/>
      <c r="AE233" t="s" s="44">
        <f t="shared" si="41"/>
        <v>104</v>
      </c>
      <c r="AF233" s="46"/>
      <c r="AG233" t="s" s="47">
        <v>1900</v>
      </c>
      <c r="AH233" t="s" s="47">
        <v>1901</v>
      </c>
      <c r="AI233" s="15"/>
      <c r="AJ233" s="15"/>
      <c r="AK233" s="15"/>
      <c r="AL233" s="43"/>
      <c r="AM233" s="43"/>
      <c r="AN233" s="43"/>
      <c r="AO233" s="15"/>
      <c r="AP233" s="48"/>
    </row>
    <row r="234" ht="32.05" customHeight="1">
      <c r="A234" s="41"/>
      <c r="B234" t="s" s="42">
        <f>CONCATENATE('Collections - Collections'!$A$3,"/",D234)</f>
        <v>1902</v>
      </c>
      <c r="C234" t="s" s="44">
        <f t="shared" si="2334"/>
        <v>1882</v>
      </c>
      <c r="D234" t="s" s="44">
        <f>G234</f>
        <v>668</v>
      </c>
      <c r="E234" t="s" s="44">
        <f>CONCATENATE('Collections - Collections'!$C$3,"/",C234)</f>
        <v>1886</v>
      </c>
      <c r="F234" t="s" s="106">
        <v>658</v>
      </c>
      <c r="G234" t="s" s="44">
        <f>CONCATENATE(C234,":",F234)</f>
        <v>668</v>
      </c>
      <c r="H234" t="s" s="44">
        <f>CONCATENATE("k",SUBSTITUTE(SUBSTITUTE(PROPER($D234),":",""),"-",""))</f>
        <v>1903</v>
      </c>
      <c r="I234" s="43"/>
      <c r="J234" t="s" s="44">
        <f>$F234</f>
        <v>660</v>
      </c>
      <c r="K234" t="s" s="44">
        <f>$H234</f>
        <v>1903</v>
      </c>
      <c r="L234" s="44"/>
      <c r="M234" s="43"/>
      <c r="N234" t="s" s="44">
        <v>154</v>
      </c>
      <c r="O234" t="s" s="44">
        <v>446</v>
      </c>
      <c r="P234" t="s" s="44">
        <v>661</v>
      </c>
      <c r="Q234" t="s" s="44">
        <v>662</v>
      </c>
      <c r="R234" t="s" s="44">
        <v>663</v>
      </c>
      <c r="S234" s="43"/>
      <c r="T234" s="43"/>
      <c r="U234" s="43"/>
      <c r="V234" s="43"/>
      <c r="W234" t="s" s="44">
        <f t="shared" si="581"/>
        <v>618</v>
      </c>
      <c r="X234" s="43"/>
      <c r="Y234" s="43"/>
      <c r="Z234" s="43"/>
      <c r="AA234" s="43"/>
      <c r="AB234" s="43"/>
      <c r="AC234" s="43"/>
      <c r="AD234" s="15"/>
      <c r="AE234" t="s" s="44">
        <f t="shared" si="41"/>
        <v>104</v>
      </c>
      <c r="AF234" s="46"/>
      <c r="AG234" t="s" s="47">
        <v>664</v>
      </c>
      <c r="AH234" t="s" s="47">
        <v>1904</v>
      </c>
      <c r="AI234" s="15"/>
      <c r="AJ234" s="15"/>
      <c r="AK234" s="15"/>
      <c r="AL234" s="43"/>
      <c r="AM234" s="43"/>
      <c r="AN234" s="43"/>
      <c r="AO234" s="15"/>
      <c r="AP234" s="48"/>
    </row>
    <row r="235" ht="20.1" customHeight="1">
      <c r="A235" s="41"/>
      <c r="B235" t="s" s="42">
        <f>CONCATENATE('Collections - Collections'!$A$3,"/",D235)</f>
        <v>1905</v>
      </c>
      <c r="C235" t="s" s="44">
        <f t="shared" si="2334"/>
        <v>1882</v>
      </c>
      <c r="D235" t="s" s="44">
        <f>G235</f>
        <v>679</v>
      </c>
      <c r="E235" t="s" s="44">
        <f>CONCATENATE('Collections - Collections'!$C$3,"/",C235)</f>
        <v>1886</v>
      </c>
      <c r="F235" t="s" s="106">
        <v>671</v>
      </c>
      <c r="G235" t="s" s="44">
        <f>CONCATENATE(C235,":",F235)</f>
        <v>679</v>
      </c>
      <c r="H235" t="s" s="44">
        <f>CONCATENATE("k",SUBSTITUTE(SUBSTITUTE(PROPER($D235),":",""),"-",""))</f>
        <v>1906</v>
      </c>
      <c r="I235" s="43"/>
      <c r="J235" t="s" s="44">
        <f>$F235</f>
        <v>673</v>
      </c>
      <c r="K235" t="s" s="44">
        <f>$H235</f>
        <v>1906</v>
      </c>
      <c r="L235" s="44"/>
      <c r="M235" s="43"/>
      <c r="N235" t="s" s="44">
        <v>154</v>
      </c>
      <c r="O235" t="s" s="44">
        <v>446</v>
      </c>
      <c r="P235" t="s" s="44">
        <v>674</v>
      </c>
      <c r="Q235" s="43"/>
      <c r="R235" s="43"/>
      <c r="S235" s="43"/>
      <c r="T235" s="43"/>
      <c r="U235" s="43"/>
      <c r="V235" s="43"/>
      <c r="W235" t="s" s="44">
        <f t="shared" si="581"/>
        <v>618</v>
      </c>
      <c r="X235" s="43"/>
      <c r="Y235" s="43"/>
      <c r="Z235" s="43"/>
      <c r="AA235" s="43"/>
      <c r="AB235" s="43"/>
      <c r="AC235" s="43"/>
      <c r="AD235" s="15"/>
      <c r="AE235" t="s" s="44">
        <f t="shared" si="41"/>
        <v>104</v>
      </c>
      <c r="AF235" s="46"/>
      <c r="AG235" t="s" s="47">
        <v>1907</v>
      </c>
      <c r="AH235" t="s" s="47">
        <v>1908</v>
      </c>
      <c r="AI235" s="15"/>
      <c r="AJ235" s="15"/>
      <c r="AK235" s="15"/>
      <c r="AL235" s="43"/>
      <c r="AM235" s="43"/>
      <c r="AN235" s="43"/>
      <c r="AO235" s="15"/>
      <c r="AP235" s="48"/>
    </row>
    <row r="236" ht="20.1" customHeight="1">
      <c r="A236" s="41"/>
      <c r="B236" t="s" s="42">
        <f>CONCATENATE('Collections - Collections'!$A$3,"/",D236)</f>
        <v>1909</v>
      </c>
      <c r="C236" t="s" s="44">
        <f t="shared" si="2334"/>
        <v>1882</v>
      </c>
      <c r="D236" t="s" s="44">
        <f>G236</f>
        <v>690</v>
      </c>
      <c r="E236" t="s" s="44">
        <f>CONCATENATE('Collections - Collections'!$C$3,"/",C236)</f>
        <v>1886</v>
      </c>
      <c r="F236" t="s" s="106">
        <v>682</v>
      </c>
      <c r="G236" t="s" s="44">
        <f>CONCATENATE(C236,":",F236)</f>
        <v>690</v>
      </c>
      <c r="H236" t="s" s="44">
        <f>CONCATENATE("k",SUBSTITUTE(SUBSTITUTE(PROPER($D236),":",""),"-",""))</f>
        <v>1910</v>
      </c>
      <c r="I236" s="43"/>
      <c r="J236" t="s" s="44">
        <f>$F236</f>
        <v>684</v>
      </c>
      <c r="K236" t="s" s="44">
        <f>$H236</f>
        <v>1910</v>
      </c>
      <c r="L236" s="44"/>
      <c r="M236" s="43"/>
      <c r="N236" t="s" s="44">
        <v>154</v>
      </c>
      <c r="O236" t="s" s="44">
        <v>446</v>
      </c>
      <c r="P236" t="s" s="44">
        <v>682</v>
      </c>
      <c r="Q236" s="43"/>
      <c r="R236" s="43"/>
      <c r="S236" s="43"/>
      <c r="T236" s="43"/>
      <c r="U236" s="43"/>
      <c r="V236" s="43"/>
      <c r="W236" t="s" s="44">
        <f t="shared" si="581"/>
        <v>618</v>
      </c>
      <c r="X236" s="43"/>
      <c r="Y236" s="43"/>
      <c r="Z236" s="43"/>
      <c r="AA236" s="43"/>
      <c r="AB236" s="43"/>
      <c r="AC236" s="43"/>
      <c r="AD236" s="15"/>
      <c r="AE236" t="s" s="44">
        <f t="shared" si="41"/>
        <v>104</v>
      </c>
      <c r="AF236" s="46"/>
      <c r="AG236" t="s" s="47">
        <v>686</v>
      </c>
      <c r="AH236" t="s" s="47">
        <v>1911</v>
      </c>
      <c r="AI236" s="15"/>
      <c r="AJ236" s="15"/>
      <c r="AK236" s="15"/>
      <c r="AL236" s="43"/>
      <c r="AM236" s="43"/>
      <c r="AN236" s="43"/>
      <c r="AO236" s="15"/>
      <c r="AP236" s="48"/>
    </row>
    <row r="237" ht="32.05" customHeight="1">
      <c r="A237" s="41"/>
      <c r="B237" t="s" s="42">
        <f>CONCATENATE('Collections - Collections'!$A$3,"/",D237)</f>
        <v>1912</v>
      </c>
      <c r="C237" t="s" s="44">
        <f t="shared" si="2334"/>
        <v>1882</v>
      </c>
      <c r="D237" t="s" s="44">
        <f>G237</f>
        <v>702</v>
      </c>
      <c r="E237" t="s" s="44">
        <f>CONCATENATE('Collections - Collections'!$C$3,"/",C237)</f>
        <v>1886</v>
      </c>
      <c r="F237" t="s" s="106">
        <v>693</v>
      </c>
      <c r="G237" t="s" s="44">
        <f>CONCATENATE(C237,":",F237)</f>
        <v>702</v>
      </c>
      <c r="H237" t="s" s="44">
        <f>CONCATENATE("k",SUBSTITUTE(SUBSTITUTE(PROPER($D237),":",""),"-",""))</f>
        <v>1913</v>
      </c>
      <c r="I237" s="43"/>
      <c r="J237" t="s" s="44">
        <f>$F237</f>
        <v>695</v>
      </c>
      <c r="K237" t="s" s="44">
        <f>$H237</f>
        <v>1913</v>
      </c>
      <c r="L237" s="44"/>
      <c r="M237" s="43"/>
      <c r="N237" t="s" s="44">
        <v>154</v>
      </c>
      <c r="O237" t="s" s="44">
        <v>446</v>
      </c>
      <c r="P237" t="s" s="44">
        <v>696</v>
      </c>
      <c r="Q237" t="s" s="44">
        <v>1366</v>
      </c>
      <c r="R237" s="43"/>
      <c r="S237" s="43"/>
      <c r="T237" s="43"/>
      <c r="U237" s="43"/>
      <c r="V237" s="43"/>
      <c r="W237" t="s" s="44">
        <f t="shared" si="581"/>
        <v>618</v>
      </c>
      <c r="X237" s="43"/>
      <c r="Y237" s="43"/>
      <c r="Z237" s="43"/>
      <c r="AA237" s="43"/>
      <c r="AB237" s="43"/>
      <c r="AC237" s="43"/>
      <c r="AD237" s="15"/>
      <c r="AE237" t="s" s="44">
        <f t="shared" si="41"/>
        <v>104</v>
      </c>
      <c r="AF237" s="46"/>
      <c r="AG237" t="s" s="47">
        <v>698</v>
      </c>
      <c r="AH237" t="s" s="47">
        <v>1914</v>
      </c>
      <c r="AI237" s="15"/>
      <c r="AJ237" s="15"/>
      <c r="AK237" s="15"/>
      <c r="AL237" s="43"/>
      <c r="AM237" s="43"/>
      <c r="AN237" s="43"/>
      <c r="AO237" s="15"/>
      <c r="AP237" s="48"/>
    </row>
    <row r="238" ht="20.1" customHeight="1">
      <c r="A238" s="41"/>
      <c r="B238" t="s" s="42">
        <f>CONCATENATE('Collections - Collections'!$A$3,"/",D238)</f>
        <v>1915</v>
      </c>
      <c r="C238" t="s" s="44">
        <f t="shared" si="2334"/>
        <v>1882</v>
      </c>
      <c r="D238" t="s" s="44">
        <f>G238</f>
        <v>1916</v>
      </c>
      <c r="E238" t="s" s="44">
        <f>CONCATENATE('Collections - Collections'!$C$3,"/",C238)</f>
        <v>1886</v>
      </c>
      <c r="F238" t="s" s="106">
        <v>1917</v>
      </c>
      <c r="G238" t="s" s="44">
        <f>CONCATENATE(C238,":",F238)</f>
        <v>1916</v>
      </c>
      <c r="H238" t="s" s="44">
        <f>CONCATENATE("k",SUBSTITUTE(SUBSTITUTE(PROPER($D238),":",""),"-",""))</f>
        <v>1918</v>
      </c>
      <c r="I238" s="43"/>
      <c r="J238" t="s" s="44">
        <f>$F238</f>
        <v>1919</v>
      </c>
      <c r="K238" t="s" s="44">
        <f>$H238</f>
        <v>1918</v>
      </c>
      <c r="L238" s="44"/>
      <c r="M238" s="43"/>
      <c r="N238" t="s" s="44">
        <v>154</v>
      </c>
      <c r="O238" t="s" s="44">
        <v>446</v>
      </c>
      <c r="P238" t="s" s="44">
        <v>1920</v>
      </c>
      <c r="Q238" t="s" s="44">
        <v>1921</v>
      </c>
      <c r="R238" t="s" s="44">
        <v>1922</v>
      </c>
      <c r="S238" s="43"/>
      <c r="T238" s="43"/>
      <c r="U238" s="43"/>
      <c r="V238" s="43"/>
      <c r="W238" t="s" s="44">
        <f t="shared" si="581"/>
        <v>618</v>
      </c>
      <c r="X238" s="43"/>
      <c r="Y238" s="43"/>
      <c r="Z238" s="43"/>
      <c r="AA238" s="43"/>
      <c r="AB238" s="43"/>
      <c r="AC238" s="43"/>
      <c r="AD238" s="15"/>
      <c r="AE238" t="s" s="44">
        <f t="shared" si="41"/>
        <v>104</v>
      </c>
      <c r="AF238" s="46"/>
      <c r="AG238" t="s" s="47">
        <v>1923</v>
      </c>
      <c r="AH238" t="s" s="47">
        <v>1924</v>
      </c>
      <c r="AI238" s="15"/>
      <c r="AJ238" s="15"/>
      <c r="AK238" s="15"/>
      <c r="AL238" s="43"/>
      <c r="AM238" s="43"/>
      <c r="AN238" s="43"/>
      <c r="AO238" s="15"/>
      <c r="AP238" s="48"/>
    </row>
    <row r="239" ht="20.1" customHeight="1">
      <c r="A239" s="41"/>
      <c r="B239" t="s" s="42">
        <f>CONCATENATE('Collections - Collections'!$A$3,"/",D239)</f>
        <v>1925</v>
      </c>
      <c r="C239" t="s" s="44">
        <f t="shared" si="2334"/>
        <v>1882</v>
      </c>
      <c r="D239" t="s" s="44">
        <f>G239</f>
        <v>723</v>
      </c>
      <c r="E239" t="s" s="44">
        <f>CONCATENATE('Collections - Collections'!$C$3,"/",C239)</f>
        <v>1886</v>
      </c>
      <c r="F239" t="s" s="106">
        <v>716</v>
      </c>
      <c r="G239" t="s" s="44">
        <f>CONCATENATE(C239,":",F239)</f>
        <v>723</v>
      </c>
      <c r="H239" t="s" s="44">
        <f>CONCATENATE("k",SUBSTITUTE(SUBSTITUTE(PROPER($D239),":",""),"-",""))</f>
        <v>1926</v>
      </c>
      <c r="I239" s="43"/>
      <c r="J239" t="s" s="44">
        <f>$F239</f>
        <v>718</v>
      </c>
      <c r="K239" t="s" s="44">
        <f>$H239</f>
        <v>1926</v>
      </c>
      <c r="L239" s="44"/>
      <c r="M239" s="43"/>
      <c r="N239" t="s" s="44">
        <v>154</v>
      </c>
      <c r="O239" t="s" s="44">
        <v>446</v>
      </c>
      <c r="P239" t="s" s="44">
        <v>716</v>
      </c>
      <c r="Q239" s="43"/>
      <c r="R239" s="43"/>
      <c r="S239" s="43"/>
      <c r="T239" s="43"/>
      <c r="U239" s="43"/>
      <c r="V239" s="43"/>
      <c r="W239" t="s" s="44">
        <f t="shared" si="581"/>
        <v>618</v>
      </c>
      <c r="X239" s="43"/>
      <c r="Y239" s="43"/>
      <c r="Z239" s="43"/>
      <c r="AA239" s="43"/>
      <c r="AB239" s="43"/>
      <c r="AC239" s="43"/>
      <c r="AD239" s="15"/>
      <c r="AE239" t="s" s="44">
        <f t="shared" si="41"/>
        <v>104</v>
      </c>
      <c r="AF239" s="46"/>
      <c r="AG239" t="s" s="47">
        <v>719</v>
      </c>
      <c r="AH239" t="s" s="47">
        <v>1927</v>
      </c>
      <c r="AI239" s="15"/>
      <c r="AJ239" s="15"/>
      <c r="AK239" s="15"/>
      <c r="AL239" s="43"/>
      <c r="AM239" s="43"/>
      <c r="AN239" s="43"/>
      <c r="AO239" s="15"/>
      <c r="AP239" s="48"/>
    </row>
    <row r="240" ht="20.1" customHeight="1">
      <c r="A240" s="41"/>
      <c r="B240" t="s" s="42">
        <f>CONCATENATE('Collections - Collections'!$A$3,"/",D240)</f>
        <v>1928</v>
      </c>
      <c r="C240" t="s" s="44">
        <f t="shared" si="2334"/>
        <v>1882</v>
      </c>
      <c r="D240" t="s" s="44">
        <f>G240</f>
        <v>734</v>
      </c>
      <c r="E240" t="s" s="44">
        <f>CONCATENATE('Collections - Collections'!$C$3,"/",C240)</f>
        <v>1886</v>
      </c>
      <c r="F240" t="s" s="106">
        <v>726</v>
      </c>
      <c r="G240" t="s" s="44">
        <f>CONCATENATE(C240,":",F240)</f>
        <v>734</v>
      </c>
      <c r="H240" t="s" s="44">
        <f>CONCATENATE("k",SUBSTITUTE(SUBSTITUTE(PROPER($D240),":",""),"-",""))</f>
        <v>1929</v>
      </c>
      <c r="I240" s="43"/>
      <c r="J240" t="s" s="44">
        <f>$F240</f>
        <v>728</v>
      </c>
      <c r="K240" t="s" s="44">
        <f>$H240</f>
        <v>1929</v>
      </c>
      <c r="L240" s="44"/>
      <c r="M240" s="43"/>
      <c r="N240" t="s" s="44">
        <v>154</v>
      </c>
      <c r="O240" t="s" s="44">
        <v>446</v>
      </c>
      <c r="P240" t="s" s="44">
        <v>729</v>
      </c>
      <c r="Q240" s="43"/>
      <c r="R240" s="43"/>
      <c r="S240" s="43"/>
      <c r="T240" s="43"/>
      <c r="U240" s="43"/>
      <c r="V240" s="43"/>
      <c r="W240" t="s" s="44">
        <f t="shared" si="581"/>
        <v>618</v>
      </c>
      <c r="X240" s="43"/>
      <c r="Y240" s="43"/>
      <c r="Z240" s="43"/>
      <c r="AA240" s="43"/>
      <c r="AB240" s="43"/>
      <c r="AC240" s="43"/>
      <c r="AD240" s="15"/>
      <c r="AE240" t="s" s="44">
        <f t="shared" si="41"/>
        <v>104</v>
      </c>
      <c r="AF240" s="46"/>
      <c r="AG240" t="s" s="47">
        <v>1930</v>
      </c>
      <c r="AH240" t="s" s="47">
        <v>1931</v>
      </c>
      <c r="AI240" s="15"/>
      <c r="AJ240" s="15"/>
      <c r="AK240" s="15"/>
      <c r="AL240" s="43"/>
      <c r="AM240" s="43"/>
      <c r="AN240" s="43"/>
      <c r="AO240" s="15"/>
      <c r="AP240" s="48"/>
    </row>
    <row r="241" ht="20.1" customHeight="1">
      <c r="A241" s="41"/>
      <c r="B241" t="s" s="42">
        <f>CONCATENATE('Collections - Collections'!$A$3,"/",D241)</f>
        <v>1932</v>
      </c>
      <c r="C241" t="s" s="44">
        <f>$D$240</f>
        <v>734</v>
      </c>
      <c r="D241" t="s" s="44">
        <f>G241</f>
        <v>743</v>
      </c>
      <c r="E241" t="s" s="44">
        <f>CONCATENATE('Collections - Collections'!$C$3,"/",C241)</f>
        <v>1933</v>
      </c>
      <c r="F241" t="s" s="106">
        <v>437</v>
      </c>
      <c r="G241" t="s" s="44">
        <f>CONCATENATE(C241,":",F241)</f>
        <v>743</v>
      </c>
      <c r="H241" t="s" s="44">
        <f>CONCATENATE("k",SUBSTITUTE(SUBSTITUTE(PROPER($D241),":",""),"-",""))</f>
        <v>1934</v>
      </c>
      <c r="I241" s="43"/>
      <c r="J241" t="s" s="44">
        <f>$F241</f>
        <v>439</v>
      </c>
      <c r="K241" t="s" s="44">
        <f>$H241</f>
        <v>1934</v>
      </c>
      <c r="L241" s="44"/>
      <c r="M241" s="43"/>
      <c r="N241" t="s" s="44">
        <v>154</v>
      </c>
      <c r="O241" t="s" s="44">
        <v>446</v>
      </c>
      <c r="P241" t="s" s="44">
        <v>729</v>
      </c>
      <c r="Q241" t="s" s="44">
        <v>437</v>
      </c>
      <c r="R241" s="43"/>
      <c r="S241" s="43"/>
      <c r="T241" s="43"/>
      <c r="U241" s="43"/>
      <c r="V241" s="43"/>
      <c r="W241" t="s" s="44">
        <f t="shared" si="581"/>
        <v>618</v>
      </c>
      <c r="X241" s="43"/>
      <c r="Y241" s="43"/>
      <c r="Z241" s="43"/>
      <c r="AA241" s="43"/>
      <c r="AB241" s="43"/>
      <c r="AC241" s="43"/>
      <c r="AD241" s="15"/>
      <c r="AE241" t="s" s="44">
        <f t="shared" si="41"/>
        <v>104</v>
      </c>
      <c r="AF241" s="46"/>
      <c r="AG241" t="s" s="47">
        <v>739</v>
      </c>
      <c r="AH241" t="s" s="47">
        <v>1935</v>
      </c>
      <c r="AI241" s="15"/>
      <c r="AJ241" s="15"/>
      <c r="AK241" s="15"/>
      <c r="AL241" s="43"/>
      <c r="AM241" s="43"/>
      <c r="AN241" s="43"/>
      <c r="AO241" s="15"/>
      <c r="AP241" s="48"/>
    </row>
    <row r="242" ht="32.05" customHeight="1">
      <c r="A242" s="41"/>
      <c r="B242" t="s" s="42">
        <f>CONCATENATE('Collections - Collections'!$A$3,"/",D242)</f>
        <v>1936</v>
      </c>
      <c r="C242" t="s" s="44">
        <f>$D$240</f>
        <v>734</v>
      </c>
      <c r="D242" t="s" s="44">
        <f>G242</f>
        <v>751</v>
      </c>
      <c r="E242" t="s" s="44">
        <f>CONCATENATE('Collections - Collections'!$C$3,"/",C242)</f>
        <v>1933</v>
      </c>
      <c r="F242" t="s" s="106">
        <v>615</v>
      </c>
      <c r="G242" t="s" s="44">
        <f>CONCATENATE(C242,":",F242)</f>
        <v>751</v>
      </c>
      <c r="H242" t="s" s="44">
        <f>CONCATENATE("k",SUBSTITUTE(SUBSTITUTE(PROPER($D242),":",""),"-",""))</f>
        <v>1937</v>
      </c>
      <c r="I242" s="43"/>
      <c r="J242" t="s" s="44">
        <f>$F242</f>
        <v>617</v>
      </c>
      <c r="K242" t="s" s="44">
        <f>$H242</f>
        <v>1937</v>
      </c>
      <c r="L242" s="44"/>
      <c r="M242" s="43"/>
      <c r="N242" t="s" s="44">
        <v>154</v>
      </c>
      <c r="O242" t="s" s="44">
        <v>446</v>
      </c>
      <c r="P242" t="s" s="44">
        <v>729</v>
      </c>
      <c r="Q242" s="43"/>
      <c r="R242" s="43"/>
      <c r="S242" s="43"/>
      <c r="T242" s="43"/>
      <c r="U242" s="43"/>
      <c r="V242" s="43"/>
      <c r="W242" t="s" s="44">
        <f t="shared" si="581"/>
        <v>618</v>
      </c>
      <c r="X242" s="43"/>
      <c r="Y242" s="43"/>
      <c r="Z242" s="43"/>
      <c r="AA242" s="43"/>
      <c r="AB242" s="43"/>
      <c r="AC242" s="43"/>
      <c r="AD242" s="15"/>
      <c r="AE242" t="s" s="44">
        <f t="shared" si="41"/>
        <v>104</v>
      </c>
      <c r="AF242" s="46"/>
      <c r="AG242" t="s" s="47">
        <v>747</v>
      </c>
      <c r="AH242" t="s" s="47">
        <v>1938</v>
      </c>
      <c r="AI242" s="15"/>
      <c r="AJ242" s="15"/>
      <c r="AK242" s="15"/>
      <c r="AL242" s="43"/>
      <c r="AM242" s="43"/>
      <c r="AN242" s="43"/>
      <c r="AO242" s="15"/>
      <c r="AP242" s="48"/>
    </row>
    <row r="243" ht="20.1" customHeight="1">
      <c r="A243" s="41"/>
      <c r="B243" t="s" s="42">
        <f>CONCATENATE('Collections - Collections'!$A$3,"/",D243)</f>
        <v>1939</v>
      </c>
      <c r="C243" t="s" s="44">
        <f t="shared" si="2334"/>
        <v>1882</v>
      </c>
      <c r="D243" t="s" s="44">
        <f>G243</f>
        <v>768</v>
      </c>
      <c r="E243" t="s" s="44">
        <f>CONCATENATE('Collections - Collections'!$C$3,"/",C243)</f>
        <v>1886</v>
      </c>
      <c r="F243" t="s" s="106">
        <v>164</v>
      </c>
      <c r="G243" t="s" s="44">
        <f>CONCATENATE(C243,":",F243)</f>
        <v>768</v>
      </c>
      <c r="H243" t="s" s="44">
        <f>CONCATENATE("k",SUBSTITUTE(SUBSTITUTE(PROPER($D243),":",""),"-",""))</f>
        <v>1940</v>
      </c>
      <c r="I243" s="43"/>
      <c r="J243" t="s" s="44">
        <f>$F243</f>
        <v>166</v>
      </c>
      <c r="K243" t="s" s="44">
        <f>$H243</f>
        <v>1940</v>
      </c>
      <c r="L243" s="44"/>
      <c r="M243" s="43"/>
      <c r="N243" t="s" s="44">
        <v>154</v>
      </c>
      <c r="O243" t="s" s="44">
        <v>446</v>
      </c>
      <c r="P243" t="s" s="44">
        <v>167</v>
      </c>
      <c r="Q243" s="43"/>
      <c r="R243" s="43"/>
      <c r="S243" s="43"/>
      <c r="T243" s="43"/>
      <c r="U243" s="43"/>
      <c r="V243" s="43"/>
      <c r="W243" t="s" s="44">
        <f t="shared" si="581"/>
        <v>618</v>
      </c>
      <c r="X243" s="43"/>
      <c r="Y243" s="43"/>
      <c r="Z243" s="43"/>
      <c r="AA243" s="43"/>
      <c r="AB243" s="43"/>
      <c r="AC243" s="43"/>
      <c r="AD243" s="15"/>
      <c r="AE243" t="s" s="44">
        <f t="shared" si="41"/>
        <v>104</v>
      </c>
      <c r="AF243" s="46"/>
      <c r="AG243" t="s" s="47">
        <v>764</v>
      </c>
      <c r="AH243" t="s" s="47">
        <v>1941</v>
      </c>
      <c r="AI243" s="15"/>
      <c r="AJ243" s="15"/>
      <c r="AK243" s="15"/>
      <c r="AL243" s="43"/>
      <c r="AM243" s="43"/>
      <c r="AN243" s="43"/>
      <c r="AO243" s="15"/>
      <c r="AP243" s="48"/>
    </row>
    <row r="244" ht="20.1" customHeight="1">
      <c r="A244" s="41"/>
      <c r="B244" t="s" s="42">
        <f>CONCATENATE('Collections - Collections'!$A$3,"/",D244)</f>
        <v>1942</v>
      </c>
      <c r="C244" t="s" s="44">
        <f t="shared" si="2334"/>
        <v>1882</v>
      </c>
      <c r="D244" t="s" s="44">
        <f>G244</f>
        <v>779</v>
      </c>
      <c r="E244" t="s" s="44">
        <f>CONCATENATE('Collections - Collections'!$C$3,"/",C244)</f>
        <v>1886</v>
      </c>
      <c r="F244" t="s" s="106">
        <v>771</v>
      </c>
      <c r="G244" t="s" s="44">
        <f>CONCATENATE(C244,":",F244)</f>
        <v>779</v>
      </c>
      <c r="H244" t="s" s="44">
        <f>CONCATENATE("k",SUBSTITUTE(SUBSTITUTE(PROPER($D244),":",""),"-",""))</f>
        <v>1943</v>
      </c>
      <c r="I244" s="43"/>
      <c r="J244" t="s" s="44">
        <f>$F244</f>
        <v>773</v>
      </c>
      <c r="K244" t="s" s="44">
        <f>$H244</f>
        <v>1943</v>
      </c>
      <c r="L244" s="44"/>
      <c r="M244" s="43"/>
      <c r="N244" t="s" s="44">
        <v>154</v>
      </c>
      <c r="O244" t="s" s="44">
        <v>446</v>
      </c>
      <c r="P244" t="s" s="44">
        <v>774</v>
      </c>
      <c r="Q244" s="43"/>
      <c r="R244" s="43"/>
      <c r="S244" s="43"/>
      <c r="T244" s="43"/>
      <c r="U244" s="43"/>
      <c r="V244" s="43"/>
      <c r="W244" t="s" s="44">
        <f t="shared" si="581"/>
        <v>618</v>
      </c>
      <c r="X244" s="43"/>
      <c r="Y244" s="43"/>
      <c r="Z244" s="43"/>
      <c r="AA244" s="43"/>
      <c r="AB244" s="43"/>
      <c r="AC244" s="43"/>
      <c r="AD244" s="15"/>
      <c r="AE244" t="s" s="44">
        <f t="shared" si="41"/>
        <v>104</v>
      </c>
      <c r="AF244" s="46"/>
      <c r="AG244" t="s" s="47">
        <v>1944</v>
      </c>
      <c r="AH244" t="s" s="47">
        <v>1945</v>
      </c>
      <c r="AI244" s="15"/>
      <c r="AJ244" s="15"/>
      <c r="AK244" s="15"/>
      <c r="AL244" s="43"/>
      <c r="AM244" s="43"/>
      <c r="AN244" s="43"/>
      <c r="AO244" s="15"/>
      <c r="AP244" s="48"/>
    </row>
    <row r="245" ht="20.3" customHeight="1">
      <c r="A245" s="135"/>
      <c r="B245" t="s" s="136">
        <f>CONCATENATE('Collections - Collections'!$A$3,"/",D245)</f>
        <v>1946</v>
      </c>
      <c r="C245" t="s" s="137">
        <f>$G$244</f>
        <v>779</v>
      </c>
      <c r="D245" t="s" s="137">
        <f>G245</f>
        <v>1947</v>
      </c>
      <c r="E245" t="s" s="137">
        <f>CONCATENATE('Collections - Collections'!$C$3,"/",C245)</f>
        <v>1948</v>
      </c>
      <c r="F245" t="s" s="138">
        <v>567</v>
      </c>
      <c r="G245" t="s" s="137">
        <f>CONCATENATE(C245,":",F245)</f>
        <v>1947</v>
      </c>
      <c r="H245" t="s" s="137">
        <f>CONCATENATE("k",SUBSTITUTE(SUBSTITUTE(PROPER($D245),":",""),"-",""))</f>
        <v>1949</v>
      </c>
      <c r="I245" s="140"/>
      <c r="J245" t="s" s="137">
        <f>$F245</f>
        <v>569</v>
      </c>
      <c r="K245" t="s" s="137">
        <f>$H245</f>
        <v>1949</v>
      </c>
      <c r="L245" s="137"/>
      <c r="M245" s="140"/>
      <c r="N245" t="s" s="137">
        <v>154</v>
      </c>
      <c r="O245" t="s" s="137">
        <v>446</v>
      </c>
      <c r="P245" t="s" s="137">
        <v>774</v>
      </c>
      <c r="Q245" t="s" s="137">
        <v>567</v>
      </c>
      <c r="R245" s="140"/>
      <c r="S245" s="140"/>
      <c r="T245" s="140"/>
      <c r="U245" s="140"/>
      <c r="V245" s="140"/>
      <c r="W245" t="s" s="137">
        <f t="shared" si="581"/>
        <v>618</v>
      </c>
      <c r="X245" s="140"/>
      <c r="Y245" s="140"/>
      <c r="Z245" s="140"/>
      <c r="AA245" s="140"/>
      <c r="AB245" s="140"/>
      <c r="AC245" s="140"/>
      <c r="AD245" s="141"/>
      <c r="AE245" t="s" s="137">
        <f t="shared" si="41"/>
        <v>104</v>
      </c>
      <c r="AF245" s="142"/>
      <c r="AG245" t="s" s="143">
        <v>1950</v>
      </c>
      <c r="AH245" t="s" s="143">
        <v>1951</v>
      </c>
      <c r="AI245" s="141"/>
      <c r="AJ245" s="141"/>
      <c r="AK245" s="141"/>
      <c r="AL245" s="140"/>
      <c r="AM245" s="140"/>
      <c r="AN245" s="140"/>
      <c r="AO245" s="141"/>
      <c r="AP245" s="144"/>
    </row>
    <row r="246" ht="44.3" customHeight="1">
      <c r="A246" t="s" s="207">
        <v>367</v>
      </c>
      <c r="B246" t="s" s="194">
        <f>CONCATENATE('Collections - Collections'!$A$3,"/",D246)</f>
        <v>1952</v>
      </c>
      <c r="C246" t="s" s="195">
        <f t="shared" si="2175"/>
        <v>153</v>
      </c>
      <c r="D246" t="s" s="195">
        <f>G246</f>
        <v>791</v>
      </c>
      <c r="E246" t="s" s="195">
        <f>CONCATENATE('Collections - Collections'!$C$3,"/",C246)</f>
        <v>1815</v>
      </c>
      <c r="F246" t="s" s="196">
        <v>318</v>
      </c>
      <c r="G246" t="s" s="208">
        <f>CONCATENATE(C246,":",F246)</f>
        <v>791</v>
      </c>
      <c r="H246" t="s" s="195">
        <f>CONCATENATE("k",SUBSTITUTE(SUBSTITUTE(PROPER($D246),":",""),"-",""))</f>
        <v>1953</v>
      </c>
      <c r="I246" s="197"/>
      <c r="J246" t="s" s="195">
        <f>$F246</f>
        <v>320</v>
      </c>
      <c r="K246" t="s" s="195">
        <f>$H246</f>
        <v>1953</v>
      </c>
      <c r="L246" s="195"/>
      <c r="M246" s="197"/>
      <c r="N246" t="s" s="195">
        <v>154</v>
      </c>
      <c r="O246" t="s" s="195">
        <v>318</v>
      </c>
      <c r="P246" s="197"/>
      <c r="Q246" s="197"/>
      <c r="R246" s="197"/>
      <c r="S246" s="197"/>
      <c r="T246" s="197"/>
      <c r="U246" s="197"/>
      <c r="V246" s="197"/>
      <c r="W246" t="s" s="195">
        <f t="shared" si="771"/>
        <v>786</v>
      </c>
      <c r="X246" s="197"/>
      <c r="Y246" s="197"/>
      <c r="Z246" s="197"/>
      <c r="AA246" s="197"/>
      <c r="AB246" s="197"/>
      <c r="AC246" s="197"/>
      <c r="AD246" s="198"/>
      <c r="AE246" t="s" s="195">
        <f t="shared" si="41"/>
        <v>104</v>
      </c>
      <c r="AF246" s="199"/>
      <c r="AG246" t="s" s="200">
        <v>322</v>
      </c>
      <c r="AH246" t="s" s="200">
        <v>1954</v>
      </c>
      <c r="AI246" t="s" s="200">
        <v>1955</v>
      </c>
      <c r="AJ246" t="s" s="117">
        <v>1956</v>
      </c>
      <c r="AK246" s="198"/>
      <c r="AL246" s="197"/>
      <c r="AM246" s="197"/>
      <c r="AN246" s="197"/>
      <c r="AO246" s="198"/>
      <c r="AP246" s="202"/>
    </row>
    <row r="247" ht="44.3" customHeight="1">
      <c r="A247" s="155"/>
      <c r="B247" t="s" s="156">
        <f>CONCATENATE('Collections - Collections'!$A$3,"/",D247)</f>
        <v>1957</v>
      </c>
      <c r="C247" t="s" s="157">
        <f>$D$246</f>
        <v>791</v>
      </c>
      <c r="D247" t="s" s="157">
        <f>G247</f>
        <v>801</v>
      </c>
      <c r="E247" t="s" s="157">
        <f>CONCATENATE('Collections - Collections'!$C$3,"/",C247)</f>
        <v>1958</v>
      </c>
      <c r="F247" t="s" s="158">
        <v>795</v>
      </c>
      <c r="G247" t="s" s="157">
        <f>CONCATENATE(C247,":",F247)</f>
        <v>801</v>
      </c>
      <c r="H247" t="s" s="157">
        <f>CONCATENATE("k",SUBSTITUTE(SUBSTITUTE(PROPER($D247),":",""),"-",""))</f>
        <v>1959</v>
      </c>
      <c r="I247" s="160"/>
      <c r="J247" t="s" s="157">
        <f>$F247</f>
        <v>797</v>
      </c>
      <c r="K247" t="s" s="157">
        <f>$H247</f>
        <v>1959</v>
      </c>
      <c r="L247" s="157"/>
      <c r="M247" s="160"/>
      <c r="N247" t="s" s="157">
        <v>154</v>
      </c>
      <c r="O247" t="s" s="157">
        <v>318</v>
      </c>
      <c r="P247" t="s" s="157">
        <v>795</v>
      </c>
      <c r="Q247" s="160"/>
      <c r="R247" s="160"/>
      <c r="S247" s="160"/>
      <c r="T247" s="160"/>
      <c r="U247" s="160"/>
      <c r="V247" s="160"/>
      <c r="W247" t="s" s="157">
        <f t="shared" si="771"/>
        <v>786</v>
      </c>
      <c r="X247" s="160"/>
      <c r="Y247" s="160"/>
      <c r="Z247" s="160"/>
      <c r="AA247" s="160"/>
      <c r="AB247" s="160"/>
      <c r="AC247" s="160"/>
      <c r="AD247" s="161"/>
      <c r="AE247" t="s" s="157">
        <f t="shared" si="41"/>
        <v>104</v>
      </c>
      <c r="AF247" s="162"/>
      <c r="AG247" t="s" s="163">
        <v>1960</v>
      </c>
      <c r="AH247" t="s" s="163">
        <v>1961</v>
      </c>
      <c r="AI247" t="s" s="157">
        <v>1962</v>
      </c>
      <c r="AJ247" t="s" s="209">
        <v>1963</v>
      </c>
      <c r="AK247" s="161"/>
      <c r="AL247" s="160"/>
      <c r="AM247" s="160"/>
      <c r="AN247" s="160"/>
      <c r="AO247" s="161"/>
      <c r="AP247" s="164"/>
    </row>
    <row r="248" ht="56.45" customHeight="1">
      <c r="A248" s="135"/>
      <c r="B248" t="s" s="136">
        <f>CONCATENATE('Collections - Collections'!$A$3,"/",D248)</f>
        <v>1964</v>
      </c>
      <c r="C248" t="s" s="137">
        <f>$D$246</f>
        <v>791</v>
      </c>
      <c r="D248" t="s" s="137">
        <f>G248</f>
        <v>810</v>
      </c>
      <c r="E248" t="s" s="137">
        <f>CONCATENATE('Collections - Collections'!$C$3,"/",C248)</f>
        <v>1958</v>
      </c>
      <c r="F248" t="s" s="138">
        <v>804</v>
      </c>
      <c r="G248" t="s" s="137">
        <f>CONCATENATE(C248,":",F248)</f>
        <v>810</v>
      </c>
      <c r="H248" t="s" s="137">
        <f>CONCATENATE("k",SUBSTITUTE(SUBSTITUTE(PROPER($D248),":",""),"-",""))</f>
        <v>1965</v>
      </c>
      <c r="I248" s="140"/>
      <c r="J248" t="s" s="137">
        <f>$F248</f>
        <v>806</v>
      </c>
      <c r="K248" t="s" s="137">
        <f>$H248</f>
        <v>1965</v>
      </c>
      <c r="L248" s="137"/>
      <c r="M248" s="140"/>
      <c r="N248" t="s" s="137">
        <v>154</v>
      </c>
      <c r="O248" t="s" s="137">
        <v>318</v>
      </c>
      <c r="P248" t="s" s="137">
        <v>804</v>
      </c>
      <c r="Q248" s="140"/>
      <c r="R248" s="140"/>
      <c r="S248" s="140"/>
      <c r="T248" s="140"/>
      <c r="U248" s="140"/>
      <c r="V248" s="140"/>
      <c r="W248" t="s" s="137">
        <f t="shared" si="771"/>
        <v>786</v>
      </c>
      <c r="X248" s="140"/>
      <c r="Y248" s="140"/>
      <c r="Z248" s="140"/>
      <c r="AA248" s="140"/>
      <c r="AB248" s="140"/>
      <c r="AC248" s="140"/>
      <c r="AD248" s="141"/>
      <c r="AE248" t="s" s="137">
        <f t="shared" si="41"/>
        <v>104</v>
      </c>
      <c r="AF248" s="142"/>
      <c r="AG248" t="s" s="143">
        <v>1966</v>
      </c>
      <c r="AH248" t="s" s="143">
        <v>1967</v>
      </c>
      <c r="AI248" t="s" s="143">
        <v>1968</v>
      </c>
      <c r="AJ248" t="s" s="200">
        <v>1969</v>
      </c>
      <c r="AK248" s="141"/>
      <c r="AL248" s="140"/>
      <c r="AM248" s="140"/>
      <c r="AN248" s="140"/>
      <c r="AO248" s="141"/>
      <c r="AP248" s="144"/>
    </row>
    <row r="249" ht="32.3" customHeight="1">
      <c r="A249" t="s" s="207">
        <v>367</v>
      </c>
      <c r="B249" t="s" s="194">
        <f>CONCATENATE('Collections - Collections'!$A$3,"/",D249)</f>
        <v>1970</v>
      </c>
      <c r="C249" t="s" s="195">
        <f t="shared" si="2524" ref="C249:C259">$D$8</f>
        <v>153</v>
      </c>
      <c r="D249" t="s" s="195">
        <f>G249</f>
        <v>1971</v>
      </c>
      <c r="E249" t="s" s="195">
        <f>CONCATENATE('Collections - Collections'!$C$3,"/",C249)</f>
        <v>1815</v>
      </c>
      <c r="F249" t="s" s="196">
        <v>991</v>
      </c>
      <c r="G249" t="s" s="195">
        <f>CONCATENATE(C249,":",F249)</f>
        <v>1971</v>
      </c>
      <c r="H249" t="s" s="195">
        <f>CONCATENATE("k",SUBSTITUTE(SUBSTITUTE(PROPER($D249),":",""),"-",""))</f>
        <v>1972</v>
      </c>
      <c r="I249" s="197"/>
      <c r="J249" t="s" s="195">
        <f>$F249</f>
        <v>1973</v>
      </c>
      <c r="K249" t="s" s="195">
        <f>$H249</f>
        <v>1972</v>
      </c>
      <c r="L249" s="195"/>
      <c r="M249" s="197"/>
      <c r="N249" t="s" s="195">
        <v>154</v>
      </c>
      <c r="O249" t="s" s="195">
        <v>991</v>
      </c>
      <c r="P249" s="197"/>
      <c r="Q249" s="197"/>
      <c r="R249" s="197"/>
      <c r="S249" s="197"/>
      <c r="T249" s="197"/>
      <c r="U249" s="197"/>
      <c r="V249" s="197"/>
      <c r="W249" t="s" s="195">
        <f>$D$102</f>
        <v>987</v>
      </c>
      <c r="X249" s="197"/>
      <c r="Y249" s="197"/>
      <c r="Z249" s="197"/>
      <c r="AA249" s="197"/>
      <c r="AB249" s="197"/>
      <c r="AC249" s="197"/>
      <c r="AD249" s="198"/>
      <c r="AE249" t="s" s="195">
        <f t="shared" si="41"/>
        <v>104</v>
      </c>
      <c r="AF249" s="199"/>
      <c r="AG249" t="s" s="200">
        <v>1974</v>
      </c>
      <c r="AH249" t="s" s="200">
        <v>1975</v>
      </c>
      <c r="AI249" s="198"/>
      <c r="AJ249" s="210"/>
      <c r="AK249" s="198"/>
      <c r="AL249" s="197"/>
      <c r="AM249" s="197"/>
      <c r="AN249" s="197"/>
      <c r="AO249" s="198"/>
      <c r="AP249" s="202"/>
    </row>
    <row r="250" ht="20.15" customHeight="1">
      <c r="A250" s="155"/>
      <c r="B250" t="s" s="156">
        <f>CONCATENATE('Collections - Collections'!$A$3,"/",D250)</f>
        <v>1976</v>
      </c>
      <c r="C250" t="s" s="157">
        <f t="shared" si="2524"/>
        <v>153</v>
      </c>
      <c r="D250" t="s" s="157">
        <f>G250</f>
        <v>1977</v>
      </c>
      <c r="E250" t="s" s="157">
        <f>CONCATENATE('Collections - Collections'!$C$3,"/",C250)</f>
        <v>1815</v>
      </c>
      <c r="F250" t="s" s="158">
        <v>998</v>
      </c>
      <c r="G250" t="s" s="157">
        <f>CONCATENATE(C250,":",F250)</f>
        <v>1977</v>
      </c>
      <c r="H250" t="s" s="157">
        <f>CONCATENATE("k",SUBSTITUTE(SUBSTITUTE(PROPER($D250),":",""),"-",""))</f>
        <v>1978</v>
      </c>
      <c r="I250" s="160"/>
      <c r="J250" t="s" s="157">
        <f>$F250</f>
        <v>1745</v>
      </c>
      <c r="K250" t="s" s="157">
        <f>$H250</f>
        <v>1978</v>
      </c>
      <c r="L250" s="157"/>
      <c r="M250" s="160"/>
      <c r="N250" t="s" s="157">
        <v>154</v>
      </c>
      <c r="O250" t="s" s="157">
        <v>998</v>
      </c>
      <c r="P250" s="160"/>
      <c r="Q250" s="160"/>
      <c r="R250" s="160"/>
      <c r="S250" s="160"/>
      <c r="T250" s="160"/>
      <c r="U250" s="160"/>
      <c r="V250" s="160"/>
      <c r="W250" t="s" s="157">
        <f>$D$103</f>
        <v>994</v>
      </c>
      <c r="X250" s="160"/>
      <c r="Y250" s="160"/>
      <c r="Z250" s="160"/>
      <c r="AA250" s="160"/>
      <c r="AB250" s="160"/>
      <c r="AC250" s="160"/>
      <c r="AD250" s="161"/>
      <c r="AE250" t="s" s="157">
        <f t="shared" si="41"/>
        <v>104</v>
      </c>
      <c r="AF250" s="162"/>
      <c r="AG250" t="s" s="163">
        <v>1979</v>
      </c>
      <c r="AH250" t="s" s="163">
        <v>1980</v>
      </c>
      <c r="AI250" s="161"/>
      <c r="AJ250" s="161"/>
      <c r="AK250" s="161"/>
      <c r="AL250" s="160"/>
      <c r="AM250" s="160"/>
      <c r="AN250" s="160"/>
      <c r="AO250" s="161"/>
      <c r="AP250" s="164"/>
    </row>
    <row r="251" ht="20.1" customHeight="1">
      <c r="A251" s="41"/>
      <c r="B251" t="s" s="42">
        <f>CONCATENATE('Collections - Collections'!$A$3,"/",D251)</f>
        <v>1981</v>
      </c>
      <c r="C251" t="s" s="44">
        <f t="shared" si="2524"/>
        <v>153</v>
      </c>
      <c r="D251" t="s" s="44">
        <f>G251</f>
        <v>862</v>
      </c>
      <c r="E251" t="s" s="44">
        <f>CONCATENATE('Collections - Collections'!$C$3,"/",C251)</f>
        <v>1815</v>
      </c>
      <c r="F251" t="s" s="106">
        <v>470</v>
      </c>
      <c r="G251" t="s" s="44">
        <f>CONCATENATE(C251,":",F251)</f>
        <v>862</v>
      </c>
      <c r="H251" t="s" s="44">
        <f>CONCATENATE("k",SUBSTITUTE(SUBSTITUTE(PROPER($D251),":",""),"-",""))</f>
        <v>1982</v>
      </c>
      <c r="I251" s="43"/>
      <c r="J251" t="s" s="44">
        <f>$F251</f>
        <v>472</v>
      </c>
      <c r="K251" t="s" s="44">
        <f>$H251</f>
        <v>1982</v>
      </c>
      <c r="L251" s="44"/>
      <c r="M251" s="43"/>
      <c r="N251" t="s" s="44">
        <v>154</v>
      </c>
      <c r="O251" t="s" s="44">
        <v>470</v>
      </c>
      <c r="P251" s="43"/>
      <c r="Q251" s="43"/>
      <c r="R251" s="43"/>
      <c r="S251" s="43"/>
      <c r="T251" s="43"/>
      <c r="U251" s="43"/>
      <c r="V251" s="43"/>
      <c r="W251" t="s" s="44">
        <f t="shared" si="879"/>
        <v>858</v>
      </c>
      <c r="X251" s="43"/>
      <c r="Y251" s="43"/>
      <c r="Z251" s="43"/>
      <c r="AA251" s="43"/>
      <c r="AB251" s="43"/>
      <c r="AC251" s="43"/>
      <c r="AD251" s="15"/>
      <c r="AE251" t="s" s="44">
        <f t="shared" si="41"/>
        <v>104</v>
      </c>
      <c r="AF251" s="46"/>
      <c r="AG251" t="s" s="47">
        <v>859</v>
      </c>
      <c r="AH251" t="s" s="47">
        <v>1983</v>
      </c>
      <c r="AI251" s="15"/>
      <c r="AJ251" s="15"/>
      <c r="AK251" s="15"/>
      <c r="AL251" s="43"/>
      <c r="AM251" s="43"/>
      <c r="AN251" s="43"/>
      <c r="AO251" s="15"/>
      <c r="AP251" s="48"/>
    </row>
    <row r="252" ht="20.1" customHeight="1">
      <c r="A252" s="41"/>
      <c r="B252" t="s" s="42">
        <f>CONCATENATE('Collections - Collections'!$A$3,"/",D252)</f>
        <v>1984</v>
      </c>
      <c r="C252" t="s" s="44">
        <f>$D$251</f>
        <v>862</v>
      </c>
      <c r="D252" t="s" s="44">
        <f>G252</f>
        <v>872</v>
      </c>
      <c r="E252" t="s" s="44">
        <f>CONCATENATE('Collections - Collections'!$C$3,"/",C252)</f>
        <v>1985</v>
      </c>
      <c r="F252" t="s" s="106">
        <v>865</v>
      </c>
      <c r="G252" t="s" s="44">
        <f>CONCATENATE(C252,":",F252)</f>
        <v>872</v>
      </c>
      <c r="H252" t="s" s="44">
        <f>CONCATENATE("k",SUBSTITUTE(SUBSTITUTE(PROPER($D252),":",""),"-",""))</f>
        <v>1986</v>
      </c>
      <c r="I252" s="43"/>
      <c r="J252" t="s" s="44">
        <f>$F252</f>
        <v>867</v>
      </c>
      <c r="K252" t="s" s="44">
        <f>$H252</f>
        <v>1986</v>
      </c>
      <c r="L252" s="44"/>
      <c r="M252" s="43"/>
      <c r="N252" t="s" s="44">
        <v>154</v>
      </c>
      <c r="O252" t="s" s="44">
        <v>865</v>
      </c>
      <c r="P252" s="43"/>
      <c r="Q252" s="43"/>
      <c r="R252" s="43"/>
      <c r="S252" s="43"/>
      <c r="T252" s="43"/>
      <c r="U252" s="43"/>
      <c r="V252" s="43"/>
      <c r="W252" t="s" s="44">
        <f t="shared" si="891"/>
        <v>868</v>
      </c>
      <c r="X252" s="43"/>
      <c r="Y252" s="43"/>
      <c r="Z252" s="43"/>
      <c r="AA252" s="43"/>
      <c r="AB252" s="43"/>
      <c r="AC252" s="43"/>
      <c r="AD252" s="15"/>
      <c r="AE252" t="s" s="44">
        <f t="shared" si="41"/>
        <v>104</v>
      </c>
      <c r="AF252" s="46"/>
      <c r="AG252" t="s" s="47">
        <v>869</v>
      </c>
      <c r="AH252" t="s" s="47">
        <v>1987</v>
      </c>
      <c r="AI252" s="15"/>
      <c r="AJ252" s="15"/>
      <c r="AK252" s="15"/>
      <c r="AL252" s="43"/>
      <c r="AM252" s="43"/>
      <c r="AN252" s="43"/>
      <c r="AO252" s="15"/>
      <c r="AP252" s="48"/>
    </row>
    <row r="253" ht="20.1" customHeight="1">
      <c r="A253" s="41"/>
      <c r="B253" t="s" s="42">
        <f>CONCATENATE('Collections - Collections'!$A$3,"/",D253)</f>
        <v>1988</v>
      </c>
      <c r="C253" t="s" s="44">
        <f t="shared" si="2524"/>
        <v>153</v>
      </c>
      <c r="D253" t="s" s="44">
        <f>G253</f>
        <v>920</v>
      </c>
      <c r="E253" t="s" s="44">
        <f>CONCATENATE('Collections - Collections'!$C$3,"/",C253)</f>
        <v>1815</v>
      </c>
      <c r="F253" t="s" s="106">
        <v>913</v>
      </c>
      <c r="G253" t="s" s="44">
        <f>CONCATENATE(C253,":",F253)</f>
        <v>920</v>
      </c>
      <c r="H253" t="s" s="44">
        <f>CONCATENATE("k",SUBSTITUTE(SUBSTITUTE(PROPER($D253),":",""),"-",""))</f>
        <v>1989</v>
      </c>
      <c r="I253" s="43"/>
      <c r="J253" t="s" s="44">
        <f>$F253</f>
        <v>915</v>
      </c>
      <c r="K253" t="s" s="44">
        <f>$H253</f>
        <v>1989</v>
      </c>
      <c r="L253" s="44"/>
      <c r="M253" s="43"/>
      <c r="N253" t="s" s="44">
        <v>154</v>
      </c>
      <c r="O253" t="s" s="44">
        <v>23</v>
      </c>
      <c r="P253" s="43"/>
      <c r="Q253" s="43"/>
      <c r="R253" s="43"/>
      <c r="S253" s="43"/>
      <c r="T253" s="43"/>
      <c r="U253" s="43"/>
      <c r="V253" s="43"/>
      <c r="W253" t="s" s="44">
        <f t="shared" si="951"/>
        <v>916</v>
      </c>
      <c r="X253" s="43"/>
      <c r="Y253" s="43"/>
      <c r="Z253" s="43"/>
      <c r="AA253" s="43"/>
      <c r="AB253" s="43"/>
      <c r="AC253" s="43"/>
      <c r="AD253" s="15"/>
      <c r="AE253" t="s" s="44">
        <f t="shared" si="41"/>
        <v>104</v>
      </c>
      <c r="AF253" s="46"/>
      <c r="AG253" t="s" s="47">
        <v>1017</v>
      </c>
      <c r="AH253" t="s" s="47">
        <v>1990</v>
      </c>
      <c r="AI253" s="15"/>
      <c r="AJ253" s="15"/>
      <c r="AK253" s="15"/>
      <c r="AL253" s="43"/>
      <c r="AM253" s="43"/>
      <c r="AN253" s="43"/>
      <c r="AO253" s="15"/>
      <c r="AP253" s="48"/>
    </row>
    <row r="254" ht="20.1" customHeight="1">
      <c r="A254" s="41"/>
      <c r="B254" t="s" s="42">
        <f>CONCATENATE('Collections - Collections'!$A$3,"/",D254)</f>
        <v>1991</v>
      </c>
      <c r="C254" t="s" s="44">
        <f t="shared" si="2524"/>
        <v>153</v>
      </c>
      <c r="D254" t="s" s="44">
        <f>G254</f>
        <v>890</v>
      </c>
      <c r="E254" t="s" s="44">
        <f>CONCATENATE('Collections - Collections'!$C$3,"/",C254)</f>
        <v>1815</v>
      </c>
      <c r="F254" t="s" s="106">
        <v>883</v>
      </c>
      <c r="G254" t="s" s="44">
        <f>CONCATENATE(C254,":",F254)</f>
        <v>890</v>
      </c>
      <c r="H254" t="s" s="44">
        <f>CONCATENATE("k",SUBSTITUTE(SUBSTITUTE(PROPER($D254),":",""),"-",""))</f>
        <v>1992</v>
      </c>
      <c r="I254" s="43"/>
      <c r="J254" t="s" s="44">
        <f>$F254</f>
        <v>885</v>
      </c>
      <c r="K254" t="s" s="44">
        <f>$H254</f>
        <v>1992</v>
      </c>
      <c r="L254" s="44"/>
      <c r="M254" s="43"/>
      <c r="N254" t="s" s="44">
        <v>154</v>
      </c>
      <c r="O254" t="s" s="44">
        <v>883</v>
      </c>
      <c r="P254" s="43"/>
      <c r="Q254" s="43"/>
      <c r="R254" s="43"/>
      <c r="S254" s="43"/>
      <c r="T254" s="43"/>
      <c r="U254" s="43"/>
      <c r="V254" s="43"/>
      <c r="W254" t="s" s="44">
        <f t="shared" si="915"/>
        <v>886</v>
      </c>
      <c r="X254" s="43"/>
      <c r="Y254" s="43"/>
      <c r="Z254" s="43"/>
      <c r="AA254" s="43"/>
      <c r="AB254" s="43"/>
      <c r="AC254" s="43"/>
      <c r="AD254" s="15"/>
      <c r="AE254" t="s" s="44">
        <f t="shared" si="41"/>
        <v>104</v>
      </c>
      <c r="AF254" s="46"/>
      <c r="AG254" t="s" s="47">
        <v>887</v>
      </c>
      <c r="AH254" t="s" s="47">
        <v>1993</v>
      </c>
      <c r="AI254" s="15"/>
      <c r="AJ254" s="15"/>
      <c r="AK254" s="15"/>
      <c r="AL254" s="43"/>
      <c r="AM254" s="43"/>
      <c r="AN254" s="43"/>
      <c r="AO254" s="15"/>
      <c r="AP254" s="48"/>
    </row>
    <row r="255" ht="20.1" customHeight="1">
      <c r="A255" s="41"/>
      <c r="B255" t="s" s="42">
        <f>CONCATENATE('Collections - Collections'!$A$3,"/",D255)</f>
        <v>1994</v>
      </c>
      <c r="C255" t="s" s="44">
        <f t="shared" si="2524"/>
        <v>153</v>
      </c>
      <c r="D255" t="s" s="44">
        <f>G255</f>
        <v>900</v>
      </c>
      <c r="E255" t="s" s="44">
        <f>CONCATENATE('Collections - Collections'!$C$3,"/",C255)</f>
        <v>1815</v>
      </c>
      <c r="F255" t="s" s="106">
        <v>893</v>
      </c>
      <c r="G255" t="s" s="44">
        <f>CONCATENATE(C255,":",F255)</f>
        <v>900</v>
      </c>
      <c r="H255" t="s" s="44">
        <f>CONCATENATE("k",SUBSTITUTE(SUBSTITUTE(PROPER($D255),":",""),"-",""))</f>
        <v>1995</v>
      </c>
      <c r="I255" s="43"/>
      <c r="J255" t="s" s="44">
        <f>$F255</f>
        <v>895</v>
      </c>
      <c r="K255" t="s" s="44">
        <f>$H255</f>
        <v>1995</v>
      </c>
      <c r="L255" s="44"/>
      <c r="M255" s="43"/>
      <c r="N255" t="s" s="44">
        <v>154</v>
      </c>
      <c r="O255" t="s" s="44">
        <v>893</v>
      </c>
      <c r="P255" s="43"/>
      <c r="Q255" s="43"/>
      <c r="R255" s="43"/>
      <c r="S255" s="43"/>
      <c r="T255" s="43"/>
      <c r="U255" s="43"/>
      <c r="V255" s="43"/>
      <c r="W255" t="s" s="44">
        <f t="shared" si="927"/>
        <v>896</v>
      </c>
      <c r="X255" s="43"/>
      <c r="Y255" s="43"/>
      <c r="Z255" s="43"/>
      <c r="AA255" s="43"/>
      <c r="AB255" s="43"/>
      <c r="AC255" s="43"/>
      <c r="AD255" s="15"/>
      <c r="AE255" t="s" s="44">
        <f t="shared" si="41"/>
        <v>104</v>
      </c>
      <c r="AF255" s="46"/>
      <c r="AG255" t="s" s="47">
        <v>897</v>
      </c>
      <c r="AH255" t="s" s="47">
        <v>1996</v>
      </c>
      <c r="AI255" s="15"/>
      <c r="AJ255" s="15"/>
      <c r="AK255" s="15"/>
      <c r="AL255" s="43"/>
      <c r="AM255" s="43"/>
      <c r="AN255" s="43"/>
      <c r="AO255" s="15"/>
      <c r="AP255" s="48"/>
    </row>
    <row r="256" ht="20.1" customHeight="1">
      <c r="A256" s="41"/>
      <c r="B256" t="s" s="42">
        <f>CONCATENATE('Collections - Collections'!$A$3,"/",D256)</f>
        <v>1997</v>
      </c>
      <c r="C256" t="s" s="44">
        <f t="shared" si="2524"/>
        <v>153</v>
      </c>
      <c r="D256" t="s" s="44">
        <f>G256</f>
        <v>910</v>
      </c>
      <c r="E256" t="s" s="44">
        <f>CONCATENATE('Collections - Collections'!$C$3,"/",C256)</f>
        <v>1815</v>
      </c>
      <c r="F256" t="s" s="106">
        <v>903</v>
      </c>
      <c r="G256" t="s" s="44">
        <f>CONCATENATE(C256,":",F256)</f>
        <v>910</v>
      </c>
      <c r="H256" t="s" s="44">
        <f>CONCATENATE("k",SUBSTITUTE(SUBSTITUTE(PROPER($D256),":",""),"-",""))</f>
        <v>1998</v>
      </c>
      <c r="I256" s="43"/>
      <c r="J256" t="s" s="44">
        <f>$F256</f>
        <v>905</v>
      </c>
      <c r="K256" t="s" s="44">
        <f>$H256</f>
        <v>1998</v>
      </c>
      <c r="L256" s="44"/>
      <c r="M256" s="43"/>
      <c r="N256" t="s" s="44">
        <v>154</v>
      </c>
      <c r="O256" t="s" s="44">
        <v>903</v>
      </c>
      <c r="P256" s="43"/>
      <c r="Q256" s="43"/>
      <c r="R256" s="43"/>
      <c r="S256" s="43"/>
      <c r="T256" s="43"/>
      <c r="U256" s="43"/>
      <c r="V256" s="43"/>
      <c r="W256" t="s" s="44">
        <f t="shared" si="939"/>
        <v>906</v>
      </c>
      <c r="X256" s="43"/>
      <c r="Y256" s="43"/>
      <c r="Z256" s="43"/>
      <c r="AA256" s="43"/>
      <c r="AB256" s="43"/>
      <c r="AC256" s="43"/>
      <c r="AD256" s="15"/>
      <c r="AE256" t="s" s="44">
        <f t="shared" si="41"/>
        <v>104</v>
      </c>
      <c r="AF256" s="46"/>
      <c r="AG256" t="s" s="47">
        <v>907</v>
      </c>
      <c r="AH256" t="s" s="47">
        <v>1999</v>
      </c>
      <c r="AI256" s="15"/>
      <c r="AJ256" s="15"/>
      <c r="AK256" s="15"/>
      <c r="AL256" s="43"/>
      <c r="AM256" s="43"/>
      <c r="AN256" s="43"/>
      <c r="AO256" s="15"/>
      <c r="AP256" s="48"/>
    </row>
    <row r="257" ht="20.1" customHeight="1">
      <c r="A257" s="41"/>
      <c r="B257" t="s" s="42">
        <f>CONCATENATE('Collections - Collections'!$A$3,"/",D257)</f>
        <v>2000</v>
      </c>
      <c r="C257" t="s" s="44">
        <f t="shared" si="2524"/>
        <v>153</v>
      </c>
      <c r="D257" t="s" s="44">
        <f>G257</f>
        <v>927</v>
      </c>
      <c r="E257" t="s" s="44">
        <f>CONCATENATE('Collections - Collections'!$C$3,"/",C257)</f>
        <v>1815</v>
      </c>
      <c r="F257" t="s" s="106">
        <v>403</v>
      </c>
      <c r="G257" t="s" s="44">
        <f>CONCATENATE(C257,":",F257)</f>
        <v>927</v>
      </c>
      <c r="H257" t="s" s="44">
        <f>CONCATENATE("k",SUBSTITUTE(SUBSTITUTE(PROPER($D257),":",""),"-",""))</f>
        <v>2001</v>
      </c>
      <c r="I257" s="43"/>
      <c r="J257" t="s" s="44">
        <f>$F257</f>
        <v>405</v>
      </c>
      <c r="K257" t="s" s="44">
        <f>$H257</f>
        <v>2001</v>
      </c>
      <c r="L257" s="44"/>
      <c r="M257" s="43"/>
      <c r="N257" t="s" s="44">
        <v>154</v>
      </c>
      <c r="O257" t="s" s="44">
        <v>403</v>
      </c>
      <c r="P257" s="43"/>
      <c r="Q257" s="43"/>
      <c r="R257" s="43"/>
      <c r="S257" s="43"/>
      <c r="T257" s="43"/>
      <c r="U257" s="43"/>
      <c r="V257" s="43"/>
      <c r="W257" t="s" s="44">
        <f t="shared" si="963"/>
        <v>924</v>
      </c>
      <c r="X257" s="43"/>
      <c r="Y257" s="43"/>
      <c r="Z257" s="43"/>
      <c r="AA257" s="43"/>
      <c r="AB257" s="43"/>
      <c r="AC257" s="43"/>
      <c r="AD257" s="15"/>
      <c r="AE257" t="s" s="44">
        <f t="shared" si="41"/>
        <v>104</v>
      </c>
      <c r="AF257" s="46"/>
      <c r="AG257" t="s" s="47">
        <v>2002</v>
      </c>
      <c r="AH257" t="s" s="47">
        <v>2003</v>
      </c>
      <c r="AI257" s="15"/>
      <c r="AJ257" s="15"/>
      <c r="AK257" s="15"/>
      <c r="AL257" s="43"/>
      <c r="AM257" s="43"/>
      <c r="AN257" s="43"/>
      <c r="AO257" s="15"/>
      <c r="AP257" s="48"/>
    </row>
    <row r="258" ht="20.1" customHeight="1">
      <c r="A258" s="41"/>
      <c r="B258" t="s" s="42">
        <f>CONCATENATE('Collections - Collections'!$A$3,"/",D258)</f>
        <v>2004</v>
      </c>
      <c r="C258" t="s" s="44">
        <f t="shared" si="2524"/>
        <v>153</v>
      </c>
      <c r="D258" t="s" s="44">
        <f>G258</f>
        <v>937</v>
      </c>
      <c r="E258" t="s" s="44">
        <f>CONCATENATE('Collections - Collections'!$C$3,"/",C258)</f>
        <v>1815</v>
      </c>
      <c r="F258" t="s" s="106">
        <v>930</v>
      </c>
      <c r="G258" t="s" s="44">
        <f>CONCATENATE(C258,":",F258)</f>
        <v>937</v>
      </c>
      <c r="H258" t="s" s="44">
        <f>CONCATENATE("k",SUBSTITUTE(SUBSTITUTE(PROPER($D258),":",""),"-",""))</f>
        <v>2005</v>
      </c>
      <c r="I258" s="43"/>
      <c r="J258" t="s" s="44">
        <f>$F258</f>
        <v>932</v>
      </c>
      <c r="K258" t="s" s="44">
        <f>$H258</f>
        <v>2005</v>
      </c>
      <c r="L258" s="44"/>
      <c r="M258" s="43"/>
      <c r="N258" t="s" s="44">
        <v>154</v>
      </c>
      <c r="O258" t="s" s="44">
        <v>930</v>
      </c>
      <c r="P258" s="43"/>
      <c r="Q258" s="43"/>
      <c r="R258" s="43"/>
      <c r="S258" s="43"/>
      <c r="T258" s="43"/>
      <c r="U258" s="43"/>
      <c r="V258" s="43"/>
      <c r="W258" t="s" s="44">
        <f t="shared" si="975"/>
        <v>933</v>
      </c>
      <c r="X258" s="43"/>
      <c r="Y258" s="43"/>
      <c r="Z258" s="43"/>
      <c r="AA258" s="43"/>
      <c r="AB258" s="43"/>
      <c r="AC258" s="43"/>
      <c r="AD258" s="15"/>
      <c r="AE258" t="s" s="44">
        <f t="shared" si="2622" ref="AE258:AE366">$D$309</f>
        <v>104</v>
      </c>
      <c r="AF258" s="46"/>
      <c r="AG258" t="s" s="47">
        <v>2006</v>
      </c>
      <c r="AH258" t="s" s="47">
        <v>2007</v>
      </c>
      <c r="AI258" s="15"/>
      <c r="AJ258" s="15"/>
      <c r="AK258" s="15"/>
      <c r="AL258" s="43"/>
      <c r="AM258" s="43"/>
      <c r="AN258" s="43"/>
      <c r="AO258" s="15"/>
      <c r="AP258" s="48"/>
    </row>
    <row r="259" ht="20.9" customHeight="1">
      <c r="A259" s="50"/>
      <c r="B259" t="s" s="51">
        <f>CONCATENATE('Collections - Collections'!$A$3,"/",D259)</f>
        <v>2008</v>
      </c>
      <c r="C259" t="s" s="54">
        <f t="shared" si="2524"/>
        <v>153</v>
      </c>
      <c r="D259" t="s" s="54">
        <f>G259</f>
        <v>947</v>
      </c>
      <c r="E259" t="s" s="54">
        <f>CONCATENATE('Collections - Collections'!$C$3,"/",C259)</f>
        <v>1815</v>
      </c>
      <c r="F259" t="s" s="109">
        <v>41</v>
      </c>
      <c r="G259" t="s" s="54">
        <f>CONCATENATE(C259,":",F259)</f>
        <v>947</v>
      </c>
      <c r="H259" t="s" s="54">
        <f>CONCATENATE("k",SUBSTITUTE(SUBSTITUTE(PROPER($D259),":",""),"-",""))</f>
        <v>2009</v>
      </c>
      <c r="I259" s="52"/>
      <c r="J259" t="s" s="54">
        <f>$F259</f>
        <v>941</v>
      </c>
      <c r="K259" t="s" s="54">
        <f>$H259</f>
        <v>2009</v>
      </c>
      <c r="L259" s="54"/>
      <c r="M259" s="52"/>
      <c r="N259" t="s" s="54">
        <v>154</v>
      </c>
      <c r="O259" t="s" s="54">
        <v>421</v>
      </c>
      <c r="P259" t="s" s="54">
        <v>942</v>
      </c>
      <c r="Q259" s="52"/>
      <c r="R259" s="52"/>
      <c r="S259" s="52"/>
      <c r="T259" s="52"/>
      <c r="U259" s="52"/>
      <c r="V259" s="52"/>
      <c r="W259" t="s" s="54">
        <f t="shared" si="987"/>
        <v>943</v>
      </c>
      <c r="X259" s="52"/>
      <c r="Y259" s="52"/>
      <c r="Z259" s="52"/>
      <c r="AA259" s="52"/>
      <c r="AB259" s="52"/>
      <c r="AC259" s="52"/>
      <c r="AD259" s="56"/>
      <c r="AE259" t="s" s="54">
        <f t="shared" si="2622"/>
        <v>104</v>
      </c>
      <c r="AF259" s="57"/>
      <c r="AG259" t="s" s="58">
        <v>944</v>
      </c>
      <c r="AH259" t="s" s="58">
        <v>2010</v>
      </c>
      <c r="AI259" s="56"/>
      <c r="AJ259" s="56"/>
      <c r="AK259" s="56"/>
      <c r="AL259" s="52"/>
      <c r="AM259" s="52"/>
      <c r="AN259" s="52"/>
      <c r="AO259" s="56"/>
      <c r="AP259" s="59"/>
    </row>
    <row r="260" ht="33.05" customHeight="1">
      <c r="A260" t="s" s="176">
        <v>367</v>
      </c>
      <c r="B260" t="s" s="61">
        <f>CONCATENATE('Collections - Collections'!$A$3,"/",D260)</f>
        <v>2011</v>
      </c>
      <c r="C260" t="s" s="62">
        <f t="shared" si="1232"/>
        <v>183</v>
      </c>
      <c r="D260" t="s" s="62">
        <f>G260</f>
        <v>2012</v>
      </c>
      <c r="E260" t="s" s="62">
        <f>CONCATENATE('Collections - Collections'!$C$3,"/",C260)</f>
        <v>1083</v>
      </c>
      <c r="F260" t="s" s="63">
        <v>175</v>
      </c>
      <c r="G260" t="s" s="62">
        <f>CONCATENATE(C260,":",F260)</f>
        <v>2012</v>
      </c>
      <c r="H260" t="s" s="62">
        <f>CONCATENATE("k",SUBSTITUTE(SUBSTITUTE(PROPER($D260),":",""),"-",""))</f>
        <v>2013</v>
      </c>
      <c r="I260" s="65"/>
      <c r="J260" t="s" s="62">
        <f>$F260</f>
        <v>177</v>
      </c>
      <c r="K260" t="s" s="62">
        <f>$H260</f>
        <v>2013</v>
      </c>
      <c r="L260" s="62"/>
      <c r="M260" s="65"/>
      <c r="N260" t="s" s="62">
        <v>145</v>
      </c>
      <c r="O260" t="s" s="62">
        <v>184</v>
      </c>
      <c r="P260" t="s" s="62">
        <v>175</v>
      </c>
      <c r="Q260" s="65"/>
      <c r="R260" s="65"/>
      <c r="S260" s="65"/>
      <c r="T260" s="65"/>
      <c r="U260" s="65"/>
      <c r="V260" s="65"/>
      <c r="W260" s="65"/>
      <c r="X260" s="65"/>
      <c r="Y260" s="65"/>
      <c r="Z260" s="65"/>
      <c r="AA260" s="65"/>
      <c r="AB260" s="65"/>
      <c r="AC260" s="65"/>
      <c r="AD260" s="66"/>
      <c r="AE260" t="s" s="62">
        <f t="shared" si="2622"/>
        <v>104</v>
      </c>
      <c r="AF260" s="67"/>
      <c r="AG260" t="s" s="68">
        <v>2014</v>
      </c>
      <c r="AH260" t="s" s="68">
        <v>2015</v>
      </c>
      <c r="AI260" t="s" s="68">
        <v>2016</v>
      </c>
      <c r="AJ260" s="66"/>
      <c r="AK260" s="66"/>
      <c r="AL260" s="65"/>
      <c r="AM260" s="65"/>
      <c r="AN260" s="65"/>
      <c r="AO260" s="66"/>
      <c r="AP260" s="69"/>
    </row>
    <row r="261" ht="20.3" customHeight="1">
      <c r="A261" t="s" s="181">
        <v>367</v>
      </c>
      <c r="B261" t="s" s="112">
        <f>CONCATENATE('Collections - Collections'!$A$3,"/",D261)</f>
        <v>2017</v>
      </c>
      <c r="C261" t="s" s="99">
        <f t="shared" si="2643" ref="C261:C265">$D$260</f>
        <v>2012</v>
      </c>
      <c r="D261" t="s" s="99">
        <f>G261</f>
        <v>2018</v>
      </c>
      <c r="E261" t="s" s="99">
        <f>CONCATENATE('Collections - Collections'!$C$3,"/",C261)</f>
        <v>2019</v>
      </c>
      <c r="F261" t="s" s="113">
        <v>2020</v>
      </c>
      <c r="G261" t="s" s="99">
        <f>CONCATENATE(C261,":",F261)</f>
        <v>2018</v>
      </c>
      <c r="H261" t="s" s="99">
        <f>CONCATENATE("k",SUBSTITUTE(SUBSTITUTE(PROPER($D261),":",""),"-",""))</f>
        <v>2021</v>
      </c>
      <c r="I261" s="100"/>
      <c r="J261" t="s" s="99">
        <f>$F261</f>
        <v>2022</v>
      </c>
      <c r="K261" t="s" s="99">
        <f>$H261</f>
        <v>2021</v>
      </c>
      <c r="L261" s="99"/>
      <c r="M261" s="100"/>
      <c r="N261" t="s" s="99">
        <v>184</v>
      </c>
      <c r="O261" t="s" s="99">
        <v>175</v>
      </c>
      <c r="P261" t="s" s="99">
        <v>2020</v>
      </c>
      <c r="Q261" s="100"/>
      <c r="R261" s="100"/>
      <c r="S261" s="100"/>
      <c r="T261" s="100"/>
      <c r="U261" s="100"/>
      <c r="V261" s="100"/>
      <c r="W261" s="100"/>
      <c r="X261" s="100"/>
      <c r="Y261" s="100"/>
      <c r="Z261" s="100"/>
      <c r="AA261" s="100"/>
      <c r="AB261" s="100"/>
      <c r="AC261" s="100"/>
      <c r="AD261" s="115"/>
      <c r="AE261" t="s" s="99">
        <f t="shared" si="2622"/>
        <v>104</v>
      </c>
      <c r="AF261" s="116"/>
      <c r="AG261" t="s" s="117">
        <v>2023</v>
      </c>
      <c r="AH261" t="s" s="117">
        <v>2024</v>
      </c>
      <c r="AI261" s="115"/>
      <c r="AJ261" s="115"/>
      <c r="AK261" s="115"/>
      <c r="AL261" s="100"/>
      <c r="AM261" s="100"/>
      <c r="AN261" s="100"/>
      <c r="AO261" s="115"/>
      <c r="AP261" s="118"/>
    </row>
    <row r="262" ht="20.1" customHeight="1">
      <c r="A262" t="s" s="105">
        <v>367</v>
      </c>
      <c r="B262" t="s" s="42">
        <f>CONCATENATE('Collections - Collections'!$A$3,"/",D262)</f>
        <v>2025</v>
      </c>
      <c r="C262" t="s" s="44">
        <f t="shared" si="2643"/>
        <v>2012</v>
      </c>
      <c r="D262" t="s" s="44">
        <f>G262</f>
        <v>2026</v>
      </c>
      <c r="E262" t="s" s="44">
        <f>CONCATENATE('Collections - Collections'!$C$3,"/",C262)</f>
        <v>2019</v>
      </c>
      <c r="F262" t="s" s="106">
        <v>2027</v>
      </c>
      <c r="G262" t="s" s="44">
        <f>CONCATENATE(C262,":",F262)</f>
        <v>2026</v>
      </c>
      <c r="H262" t="s" s="44">
        <f>CONCATENATE("k",SUBSTITUTE(SUBSTITUTE(PROPER($D262),":",""),"-",""))</f>
        <v>2028</v>
      </c>
      <c r="I262" s="43"/>
      <c r="J262" t="s" s="44">
        <f>$F262</f>
        <v>2029</v>
      </c>
      <c r="K262" t="s" s="44">
        <f>$H262</f>
        <v>2028</v>
      </c>
      <c r="L262" s="44"/>
      <c r="M262" s="43"/>
      <c r="N262" t="s" s="44">
        <v>184</v>
      </c>
      <c r="O262" t="s" s="44">
        <v>175</v>
      </c>
      <c r="P262" t="s" s="44">
        <v>2027</v>
      </c>
      <c r="Q262" s="43"/>
      <c r="R262" s="43"/>
      <c r="S262" s="43"/>
      <c r="T262" s="43"/>
      <c r="U262" s="43"/>
      <c r="V262" s="43"/>
      <c r="W262" s="43"/>
      <c r="X262" s="43"/>
      <c r="Y262" s="43"/>
      <c r="Z262" s="43"/>
      <c r="AA262" s="43"/>
      <c r="AB262" s="43"/>
      <c r="AC262" s="43"/>
      <c r="AD262" s="15"/>
      <c r="AE262" t="s" s="44">
        <f t="shared" si="2622"/>
        <v>104</v>
      </c>
      <c r="AF262" s="46"/>
      <c r="AG262" t="s" s="47">
        <v>2030</v>
      </c>
      <c r="AH262" t="s" s="47">
        <v>2031</v>
      </c>
      <c r="AI262" s="15"/>
      <c r="AJ262" s="15"/>
      <c r="AK262" s="15"/>
      <c r="AL262" s="43"/>
      <c r="AM262" s="43"/>
      <c r="AN262" s="43"/>
      <c r="AO262" s="15"/>
      <c r="AP262" s="48"/>
    </row>
    <row r="263" ht="20.1" customHeight="1">
      <c r="A263" t="s" s="105">
        <v>367</v>
      </c>
      <c r="B263" t="s" s="42">
        <f>CONCATENATE('Collections - Collections'!$A$3,"/",D263)</f>
        <v>2032</v>
      </c>
      <c r="C263" t="s" s="44">
        <f t="shared" si="2643"/>
        <v>2012</v>
      </c>
      <c r="D263" t="s" s="44">
        <f>G263</f>
        <v>2033</v>
      </c>
      <c r="E263" t="s" s="44">
        <f>CONCATENATE('Collections - Collections'!$C$3,"/",C263)</f>
        <v>2019</v>
      </c>
      <c r="F263" t="s" s="106">
        <v>123</v>
      </c>
      <c r="G263" t="s" s="44">
        <f>CONCATENATE(C263,":",F263)</f>
        <v>2033</v>
      </c>
      <c r="H263" t="s" s="44">
        <f>CONCATENATE("k",SUBSTITUTE(SUBSTITUTE(PROPER($D263),":",""),"-",""))</f>
        <v>2034</v>
      </c>
      <c r="I263" s="43"/>
      <c r="J263" t="s" s="44">
        <f>$F263</f>
        <v>125</v>
      </c>
      <c r="K263" t="s" s="44">
        <f>$H263</f>
        <v>2034</v>
      </c>
      <c r="L263" s="44"/>
      <c r="M263" s="43"/>
      <c r="N263" t="s" s="44">
        <v>184</v>
      </c>
      <c r="O263" t="s" s="44">
        <v>175</v>
      </c>
      <c r="P263" t="s" s="44">
        <v>123</v>
      </c>
      <c r="Q263" s="43"/>
      <c r="R263" s="43"/>
      <c r="S263" s="43"/>
      <c r="T263" s="43"/>
      <c r="U263" s="43"/>
      <c r="V263" s="43"/>
      <c r="W263" s="43"/>
      <c r="X263" s="43"/>
      <c r="Y263" s="43"/>
      <c r="Z263" s="43"/>
      <c r="AA263" s="43"/>
      <c r="AB263" s="43"/>
      <c r="AC263" s="43"/>
      <c r="AD263" s="15"/>
      <c r="AE263" t="s" s="44">
        <f t="shared" si="2622"/>
        <v>104</v>
      </c>
      <c r="AF263" s="46"/>
      <c r="AG263" t="s" s="47">
        <v>2035</v>
      </c>
      <c r="AH263" t="s" s="47">
        <v>2036</v>
      </c>
      <c r="AI263" s="15"/>
      <c r="AJ263" s="15"/>
      <c r="AK263" s="15"/>
      <c r="AL263" s="43"/>
      <c r="AM263" s="43"/>
      <c r="AN263" s="43"/>
      <c r="AO263" s="15"/>
      <c r="AP263" s="48"/>
    </row>
    <row r="264" ht="32.05" customHeight="1">
      <c r="A264" t="s" s="105">
        <v>367</v>
      </c>
      <c r="B264" t="s" s="42">
        <f>CONCATENATE('Collections - Collections'!$A$3,"/",D264)</f>
        <v>2037</v>
      </c>
      <c r="C264" t="s" s="44">
        <f t="shared" si="2643"/>
        <v>2012</v>
      </c>
      <c r="D264" t="s" s="44">
        <f>G264</f>
        <v>2038</v>
      </c>
      <c r="E264" t="s" s="44">
        <f>CONCATENATE('Collections - Collections'!$C$3,"/",C264)</f>
        <v>2019</v>
      </c>
      <c r="F264" t="s" s="106">
        <v>2039</v>
      </c>
      <c r="G264" t="s" s="44">
        <f>CONCATENATE(C264,":",F264)</f>
        <v>2038</v>
      </c>
      <c r="H264" t="s" s="44">
        <f>CONCATENATE("k",SUBSTITUTE(SUBSTITUTE(PROPER($D264),":",""),"-",""))</f>
        <v>2040</v>
      </c>
      <c r="I264" s="43"/>
      <c r="J264" t="s" s="44">
        <f>$F264</f>
        <v>2041</v>
      </c>
      <c r="K264" t="s" s="44">
        <f>$H264</f>
        <v>2040</v>
      </c>
      <c r="L264" s="44"/>
      <c r="M264" s="43"/>
      <c r="N264" t="s" s="44">
        <v>184</v>
      </c>
      <c r="O264" t="s" s="44">
        <v>175</v>
      </c>
      <c r="P264" t="s" s="44">
        <v>2039</v>
      </c>
      <c r="Q264" s="43"/>
      <c r="R264" s="43"/>
      <c r="S264" s="43"/>
      <c r="T264" s="43"/>
      <c r="U264" s="43"/>
      <c r="V264" s="43"/>
      <c r="W264" s="43"/>
      <c r="X264" s="43"/>
      <c r="Y264" s="43"/>
      <c r="Z264" s="43"/>
      <c r="AA264" s="43"/>
      <c r="AB264" s="43"/>
      <c r="AC264" s="43"/>
      <c r="AD264" s="15"/>
      <c r="AE264" t="s" s="44">
        <f t="shared" si="2622"/>
        <v>104</v>
      </c>
      <c r="AF264" s="46"/>
      <c r="AG264" t="s" s="47">
        <v>2042</v>
      </c>
      <c r="AH264" t="s" s="47">
        <v>2043</v>
      </c>
      <c r="AI264" s="15"/>
      <c r="AJ264" s="15"/>
      <c r="AK264" s="15"/>
      <c r="AL264" s="43"/>
      <c r="AM264" s="43"/>
      <c r="AN264" s="43"/>
      <c r="AO264" s="15"/>
      <c r="AP264" s="48"/>
    </row>
    <row r="265" ht="32.35" customHeight="1">
      <c r="A265" t="s" s="182">
        <v>367</v>
      </c>
      <c r="B265" t="s" s="120">
        <f>CONCATENATE('Collections - Collections'!$A$3,"/",D265)</f>
        <v>2044</v>
      </c>
      <c r="C265" t="s" s="76">
        <f t="shared" si="2643"/>
        <v>2012</v>
      </c>
      <c r="D265" t="s" s="76">
        <f>G265</f>
        <v>2045</v>
      </c>
      <c r="E265" t="s" s="76">
        <f>CONCATENATE('Collections - Collections'!$C$3,"/",C265)</f>
        <v>2019</v>
      </c>
      <c r="F265" t="s" s="121">
        <v>2046</v>
      </c>
      <c r="G265" t="s" s="76">
        <f>CONCATENATE(C265,":",F265)</f>
        <v>2045</v>
      </c>
      <c r="H265" t="s" s="76">
        <f>CONCATENATE("k",SUBSTITUTE(SUBSTITUTE(PROPER($D265),":",""),"-",""))</f>
        <v>2047</v>
      </c>
      <c r="I265" s="123"/>
      <c r="J265" t="s" s="76">
        <f>$F265</f>
        <v>2048</v>
      </c>
      <c r="K265" t="s" s="76">
        <f>$H265</f>
        <v>2047</v>
      </c>
      <c r="L265" s="76"/>
      <c r="M265" s="123"/>
      <c r="N265" t="s" s="76">
        <v>184</v>
      </c>
      <c r="O265" t="s" s="76">
        <v>175</v>
      </c>
      <c r="P265" t="s" s="76">
        <v>2046</v>
      </c>
      <c r="Q265" s="123"/>
      <c r="R265" s="123"/>
      <c r="S265" s="123"/>
      <c r="T265" s="123"/>
      <c r="U265" s="123"/>
      <c r="V265" s="123"/>
      <c r="W265" s="123"/>
      <c r="X265" s="123"/>
      <c r="Y265" s="123"/>
      <c r="Z265" s="123"/>
      <c r="AA265" s="123"/>
      <c r="AB265" s="123"/>
      <c r="AC265" s="123"/>
      <c r="AD265" s="17"/>
      <c r="AE265" t="s" s="76">
        <f t="shared" si="2622"/>
        <v>104</v>
      </c>
      <c r="AF265" s="124"/>
      <c r="AG265" t="s" s="125">
        <v>2049</v>
      </c>
      <c r="AH265" t="s" s="125">
        <v>2050</v>
      </c>
      <c r="AI265" s="17"/>
      <c r="AJ265" s="17"/>
      <c r="AK265" s="17"/>
      <c r="AL265" s="123"/>
      <c r="AM265" s="123"/>
      <c r="AN265" s="123"/>
      <c r="AO265" s="17"/>
      <c r="AP265" s="126"/>
    </row>
    <row r="266" ht="20.6" customHeight="1">
      <c r="A266" t="s" s="211">
        <v>367</v>
      </c>
      <c r="B266" t="s" s="128">
        <f>CONCATENATE('Collections - Collections'!$A$3,"/",D266)</f>
        <v>2051</v>
      </c>
      <c r="C266" t="s" s="87">
        <f t="shared" si="235"/>
        <v>193</v>
      </c>
      <c r="D266" t="s" s="87">
        <f>G266</f>
        <v>2052</v>
      </c>
      <c r="E266" t="s" s="87">
        <f>CONCATENATE('Collections - Collections'!$C$3,"/",C266)</f>
        <v>346</v>
      </c>
      <c r="F266" t="s" s="129">
        <v>175</v>
      </c>
      <c r="G266" t="s" s="87">
        <f>CONCATENATE(C266,":",F266)</f>
        <v>2052</v>
      </c>
      <c r="H266" t="s" s="87">
        <f>CONCATENATE("k",SUBSTITUTE(SUBSTITUTE(PROPER($D266),":",""),"-",""))</f>
        <v>2053</v>
      </c>
      <c r="I266" s="88"/>
      <c r="J266" t="s" s="87">
        <f>$F266</f>
        <v>177</v>
      </c>
      <c r="K266" t="s" s="87">
        <f>$H266</f>
        <v>2053</v>
      </c>
      <c r="L266" s="87"/>
      <c r="M266" s="88"/>
      <c r="N266" t="s" s="87">
        <v>145</v>
      </c>
      <c r="O266" t="s" s="87">
        <v>194</v>
      </c>
      <c r="P266" t="s" s="87">
        <v>175</v>
      </c>
      <c r="Q266" s="88"/>
      <c r="R266" s="88"/>
      <c r="S266" s="88"/>
      <c r="T266" s="88"/>
      <c r="U266" s="88"/>
      <c r="V266" s="88"/>
      <c r="W266" s="88"/>
      <c r="X266" s="88"/>
      <c r="Y266" s="88"/>
      <c r="Z266" s="88"/>
      <c r="AA266" s="88"/>
      <c r="AB266" s="88"/>
      <c r="AC266" s="88"/>
      <c r="AD266" s="131"/>
      <c r="AE266" t="s" s="87">
        <f t="shared" si="2622"/>
        <v>104</v>
      </c>
      <c r="AF266" s="132"/>
      <c r="AG266" t="s" s="133">
        <v>2054</v>
      </c>
      <c r="AH266" t="s" s="133">
        <v>2055</v>
      </c>
      <c r="AI266" s="131"/>
      <c r="AJ266" s="131"/>
      <c r="AK266" s="131"/>
      <c r="AL266" s="88"/>
      <c r="AM266" s="88"/>
      <c r="AN266" s="88"/>
      <c r="AO266" s="131"/>
      <c r="AP266" s="134"/>
    </row>
    <row r="267" ht="32.25" customHeight="1">
      <c r="A267" t="s" s="181">
        <v>367</v>
      </c>
      <c r="B267" t="s" s="112">
        <f>CONCATENATE('Collections - Collections'!$A$3,"/",D267)</f>
        <v>2056</v>
      </c>
      <c r="C267" t="s" s="99">
        <f t="shared" si="2697" ref="C267:C271">$D$266</f>
        <v>2052</v>
      </c>
      <c r="D267" t="s" s="99">
        <f>G267</f>
        <v>2057</v>
      </c>
      <c r="E267" t="s" s="99">
        <f>CONCATENATE('Collections - Collections'!$C$3,"/",C267)</f>
        <v>2058</v>
      </c>
      <c r="F267" t="s" s="113">
        <v>2059</v>
      </c>
      <c r="G267" t="s" s="99">
        <f>CONCATENATE(C267,":",F267)</f>
        <v>2057</v>
      </c>
      <c r="H267" t="s" s="99">
        <f>CONCATENATE("k",SUBSTITUTE(SUBSTITUTE(PROPER($D267),":",""),"-",""))</f>
        <v>2060</v>
      </c>
      <c r="I267" s="100"/>
      <c r="J267" t="s" s="99">
        <f>$F267</f>
        <v>2061</v>
      </c>
      <c r="K267" t="s" s="99">
        <f>$H267</f>
        <v>2060</v>
      </c>
      <c r="L267" s="99"/>
      <c r="M267" s="100"/>
      <c r="N267" t="s" s="99">
        <v>194</v>
      </c>
      <c r="O267" t="s" s="99">
        <v>175</v>
      </c>
      <c r="P267" t="s" s="99">
        <v>2059</v>
      </c>
      <c r="Q267" s="100"/>
      <c r="R267" s="100"/>
      <c r="S267" s="100"/>
      <c r="T267" s="100"/>
      <c r="U267" s="100"/>
      <c r="V267" s="100"/>
      <c r="W267" s="100"/>
      <c r="X267" s="100"/>
      <c r="Y267" s="100"/>
      <c r="Z267" s="100"/>
      <c r="AA267" s="100"/>
      <c r="AB267" s="100"/>
      <c r="AC267" s="100"/>
      <c r="AD267" s="115"/>
      <c r="AE267" t="s" s="99">
        <f t="shared" si="2622"/>
        <v>104</v>
      </c>
      <c r="AF267" s="116"/>
      <c r="AG267" t="s" s="117">
        <v>2062</v>
      </c>
      <c r="AH267" t="s" s="117">
        <v>2063</v>
      </c>
      <c r="AI267" s="115"/>
      <c r="AJ267" s="115"/>
      <c r="AK267" s="115"/>
      <c r="AL267" s="100"/>
      <c r="AM267" s="100"/>
      <c r="AN267" s="100"/>
      <c r="AO267" s="115"/>
      <c r="AP267" s="118"/>
    </row>
    <row r="268" ht="32.05" customHeight="1">
      <c r="A268" t="s" s="105">
        <v>367</v>
      </c>
      <c r="B268" t="s" s="42">
        <f>CONCATENATE('Collections - Collections'!$A$3,"/",D268)</f>
        <v>2064</v>
      </c>
      <c r="C268" t="s" s="44">
        <f t="shared" si="2697"/>
        <v>2052</v>
      </c>
      <c r="D268" t="s" s="44">
        <f>G268</f>
        <v>2065</v>
      </c>
      <c r="E268" t="s" s="44">
        <f>CONCATENATE('Collections - Collections'!$C$3,"/",C268)</f>
        <v>2058</v>
      </c>
      <c r="F268" t="s" s="106">
        <v>2066</v>
      </c>
      <c r="G268" t="s" s="44">
        <f>CONCATENATE(C268,":",F268)</f>
        <v>2065</v>
      </c>
      <c r="H268" t="s" s="44">
        <f>CONCATENATE("k",SUBSTITUTE(SUBSTITUTE(PROPER($D268),":",""),"-",""))</f>
        <v>2067</v>
      </c>
      <c r="I268" s="43"/>
      <c r="J268" t="s" s="44">
        <f>$F268</f>
        <v>2068</v>
      </c>
      <c r="K268" t="s" s="44">
        <f>$H268</f>
        <v>2067</v>
      </c>
      <c r="L268" s="44"/>
      <c r="M268" s="43"/>
      <c r="N268" t="s" s="44">
        <v>194</v>
      </c>
      <c r="O268" t="s" s="44">
        <v>175</v>
      </c>
      <c r="P268" t="s" s="44">
        <v>2066</v>
      </c>
      <c r="Q268" s="43"/>
      <c r="R268" s="43"/>
      <c r="S268" s="43"/>
      <c r="T268" s="43"/>
      <c r="U268" s="43"/>
      <c r="V268" s="43"/>
      <c r="W268" s="43"/>
      <c r="X268" s="43"/>
      <c r="Y268" s="43"/>
      <c r="Z268" s="43"/>
      <c r="AA268" s="43"/>
      <c r="AB268" s="43"/>
      <c r="AC268" s="43"/>
      <c r="AD268" s="15"/>
      <c r="AE268" t="s" s="44">
        <f t="shared" si="2622"/>
        <v>104</v>
      </c>
      <c r="AF268" s="46"/>
      <c r="AG268" t="s" s="47">
        <v>2069</v>
      </c>
      <c r="AH268" t="s" s="47">
        <v>2070</v>
      </c>
      <c r="AI268" s="15"/>
      <c r="AJ268" s="15"/>
      <c r="AK268" s="15"/>
      <c r="AL268" s="43"/>
      <c r="AM268" s="43"/>
      <c r="AN268" s="43"/>
      <c r="AO268" s="15"/>
      <c r="AP268" s="48"/>
    </row>
    <row r="269" ht="32.05" customHeight="1">
      <c r="A269" t="s" s="105">
        <v>367</v>
      </c>
      <c r="B269" t="s" s="42">
        <f>CONCATENATE('Collections - Collections'!$A$3,"/",D269)</f>
        <v>2071</v>
      </c>
      <c r="C269" t="s" s="44">
        <f t="shared" si="2697"/>
        <v>2052</v>
      </c>
      <c r="D269" t="s" s="44">
        <f>G269</f>
        <v>2072</v>
      </c>
      <c r="E269" t="s" s="44">
        <f>CONCATENATE('Collections - Collections'!$C$3,"/",C269)</f>
        <v>2058</v>
      </c>
      <c r="F269" t="s" s="106">
        <v>2073</v>
      </c>
      <c r="G269" t="s" s="44">
        <f>CONCATENATE(C269,":",F269)</f>
        <v>2072</v>
      </c>
      <c r="H269" t="s" s="44">
        <f>CONCATENATE("k",SUBSTITUTE(SUBSTITUTE(PROPER($D269),":",""),"-",""))</f>
        <v>2074</v>
      </c>
      <c r="I269" s="43"/>
      <c r="J269" t="s" s="44">
        <f>$F269</f>
        <v>2075</v>
      </c>
      <c r="K269" t="s" s="44">
        <f>$H269</f>
        <v>2074</v>
      </c>
      <c r="L269" s="44"/>
      <c r="M269" s="43"/>
      <c r="N269" t="s" s="44">
        <v>194</v>
      </c>
      <c r="O269" t="s" s="44">
        <v>175</v>
      </c>
      <c r="P269" t="s" s="44">
        <v>2073</v>
      </c>
      <c r="Q269" s="43"/>
      <c r="R269" s="43"/>
      <c r="S269" s="43"/>
      <c r="T269" s="43"/>
      <c r="U269" s="43"/>
      <c r="V269" s="43"/>
      <c r="W269" s="43"/>
      <c r="X269" s="43"/>
      <c r="Y269" s="43"/>
      <c r="Z269" s="43"/>
      <c r="AA269" s="43"/>
      <c r="AB269" s="43"/>
      <c r="AC269" s="43"/>
      <c r="AD269" s="15"/>
      <c r="AE269" t="s" s="44">
        <f t="shared" si="2622"/>
        <v>104</v>
      </c>
      <c r="AF269" s="46"/>
      <c r="AG269" t="s" s="47">
        <v>2076</v>
      </c>
      <c r="AH269" t="s" s="47">
        <v>2077</v>
      </c>
      <c r="AI269" s="15"/>
      <c r="AJ269" s="15"/>
      <c r="AK269" s="15"/>
      <c r="AL269" s="43"/>
      <c r="AM269" s="43"/>
      <c r="AN269" s="43"/>
      <c r="AO269" s="15"/>
      <c r="AP269" s="48"/>
    </row>
    <row r="270" ht="32.05" customHeight="1">
      <c r="A270" t="s" s="105">
        <v>367</v>
      </c>
      <c r="B270" t="s" s="42">
        <f>CONCATENATE('Collections - Collections'!$A$3,"/",D270)</f>
        <v>2078</v>
      </c>
      <c r="C270" t="s" s="44">
        <f t="shared" si="2697"/>
        <v>2052</v>
      </c>
      <c r="D270" t="s" s="44">
        <f>G270</f>
        <v>2079</v>
      </c>
      <c r="E270" t="s" s="44">
        <f>CONCATENATE('Collections - Collections'!$C$3,"/",C270)</f>
        <v>2058</v>
      </c>
      <c r="F270" t="s" s="106">
        <v>2080</v>
      </c>
      <c r="G270" t="s" s="44">
        <f>CONCATENATE(C270,":",F270)</f>
        <v>2079</v>
      </c>
      <c r="H270" t="s" s="44">
        <f>CONCATENATE("k",SUBSTITUTE(SUBSTITUTE(PROPER($D270),":",""),"-",""))</f>
        <v>2081</v>
      </c>
      <c r="I270" s="43"/>
      <c r="J270" t="s" s="44">
        <f>$F270</f>
        <v>2082</v>
      </c>
      <c r="K270" t="s" s="44">
        <f>$H270</f>
        <v>2081</v>
      </c>
      <c r="L270" s="44"/>
      <c r="M270" s="43"/>
      <c r="N270" t="s" s="44">
        <v>194</v>
      </c>
      <c r="O270" t="s" s="44">
        <v>175</v>
      </c>
      <c r="P270" t="s" s="44">
        <v>2080</v>
      </c>
      <c r="Q270" s="43"/>
      <c r="R270" s="43"/>
      <c r="S270" s="43"/>
      <c r="T270" s="43"/>
      <c r="U270" s="43"/>
      <c r="V270" s="43"/>
      <c r="W270" s="43"/>
      <c r="X270" s="43"/>
      <c r="Y270" s="43"/>
      <c r="Z270" s="43"/>
      <c r="AA270" s="43"/>
      <c r="AB270" s="43"/>
      <c r="AC270" s="43"/>
      <c r="AD270" s="15"/>
      <c r="AE270" t="s" s="44">
        <f t="shared" si="2622"/>
        <v>104</v>
      </c>
      <c r="AF270" s="46"/>
      <c r="AG270" t="s" s="47">
        <v>2083</v>
      </c>
      <c r="AH270" t="s" s="47">
        <v>2084</v>
      </c>
      <c r="AI270" s="15"/>
      <c r="AJ270" s="15"/>
      <c r="AK270" s="15"/>
      <c r="AL270" s="43"/>
      <c r="AM270" s="43"/>
      <c r="AN270" s="43"/>
      <c r="AO270" s="15"/>
      <c r="AP270" s="48"/>
    </row>
    <row r="271" ht="32.85" customHeight="1">
      <c r="A271" t="s" s="108">
        <v>367</v>
      </c>
      <c r="B271" t="s" s="51">
        <f>CONCATENATE('Collections - Collections'!$A$3,"/",D271)</f>
        <v>2085</v>
      </c>
      <c r="C271" t="s" s="54">
        <f t="shared" si="2697"/>
        <v>2052</v>
      </c>
      <c r="D271" t="s" s="54">
        <f>G271</f>
        <v>2086</v>
      </c>
      <c r="E271" t="s" s="54">
        <f>CONCATENATE('Collections - Collections'!$C$3,"/",C271)</f>
        <v>2058</v>
      </c>
      <c r="F271" t="s" s="109">
        <v>2087</v>
      </c>
      <c r="G271" t="s" s="54">
        <f>CONCATENATE(C271,":",F271)</f>
        <v>2086</v>
      </c>
      <c r="H271" t="s" s="54">
        <f>CONCATENATE("k",SUBSTITUTE(SUBSTITUTE(PROPER($D271),":",""),"-",""))</f>
        <v>2088</v>
      </c>
      <c r="I271" s="52"/>
      <c r="J271" t="s" s="54">
        <f>$F271</f>
        <v>2089</v>
      </c>
      <c r="K271" t="s" s="54">
        <f>$H271</f>
        <v>2088</v>
      </c>
      <c r="L271" s="54"/>
      <c r="M271" s="52"/>
      <c r="N271" t="s" s="54">
        <v>194</v>
      </c>
      <c r="O271" t="s" s="54">
        <v>175</v>
      </c>
      <c r="P271" t="s" s="54">
        <v>2087</v>
      </c>
      <c r="Q271" s="52"/>
      <c r="R271" s="52"/>
      <c r="S271" s="52"/>
      <c r="T271" s="52"/>
      <c r="U271" s="52"/>
      <c r="V271" s="52"/>
      <c r="W271" s="52"/>
      <c r="X271" s="52"/>
      <c r="Y271" s="52"/>
      <c r="Z271" s="52"/>
      <c r="AA271" s="52"/>
      <c r="AB271" s="52"/>
      <c r="AC271" s="52"/>
      <c r="AD271" s="56"/>
      <c r="AE271" t="s" s="54">
        <f t="shared" si="2622"/>
        <v>104</v>
      </c>
      <c r="AF271" s="57"/>
      <c r="AG271" t="s" s="58">
        <v>2090</v>
      </c>
      <c r="AH271" t="s" s="58">
        <v>2091</v>
      </c>
      <c r="AI271" s="56"/>
      <c r="AJ271" s="56"/>
      <c r="AK271" s="56"/>
      <c r="AL271" s="52"/>
      <c r="AM271" s="52"/>
      <c r="AN271" s="52"/>
      <c r="AO271" s="56"/>
      <c r="AP271" s="59"/>
    </row>
    <row r="272" ht="21.25" customHeight="1">
      <c r="A272" s="165"/>
      <c r="B272" t="s" s="166">
        <f>CONCATENATE('Collections - Collections'!$A$3,"/",D272)</f>
        <v>2092</v>
      </c>
      <c r="C272" t="s" s="167">
        <f t="shared" si="253"/>
        <v>141</v>
      </c>
      <c r="D272" t="s" s="167">
        <f>G272</f>
        <v>2093</v>
      </c>
      <c r="E272" t="s" s="167">
        <f>CONCATENATE('Collections - Collections'!$C$3,"/",C272)</f>
        <v>362</v>
      </c>
      <c r="F272" t="s" s="168">
        <v>175</v>
      </c>
      <c r="G272" t="s" s="167">
        <f>CONCATENATE(C272,":",F272)</f>
        <v>2093</v>
      </c>
      <c r="H272" t="s" s="167">
        <f>CONCATENATE("k",SUBSTITUTE(SUBSTITUTE(PROPER($D272),":",""),"-",""))</f>
        <v>2094</v>
      </c>
      <c r="I272" s="170"/>
      <c r="J272" t="s" s="167">
        <f>$F272</f>
        <v>177</v>
      </c>
      <c r="K272" t="s" s="167">
        <f>$H272</f>
        <v>2094</v>
      </c>
      <c r="L272" s="167"/>
      <c r="M272" s="170"/>
      <c r="N272" t="s" s="167">
        <v>145</v>
      </c>
      <c r="O272" t="s" s="167">
        <v>175</v>
      </c>
      <c r="P272" s="170"/>
      <c r="Q272" s="170"/>
      <c r="R272" s="170"/>
      <c r="S272" s="170"/>
      <c r="T272" s="170"/>
      <c r="U272" s="170"/>
      <c r="V272" s="170"/>
      <c r="W272" s="170"/>
      <c r="X272" s="170"/>
      <c r="Y272" s="170"/>
      <c r="Z272" s="170"/>
      <c r="AA272" s="170"/>
      <c r="AB272" s="170"/>
      <c r="AC272" s="170"/>
      <c r="AD272" s="171"/>
      <c r="AE272" t="s" s="167">
        <f t="shared" si="2622"/>
        <v>104</v>
      </c>
      <c r="AF272" s="172"/>
      <c r="AG272" t="s" s="173">
        <v>2095</v>
      </c>
      <c r="AH272" t="s" s="173">
        <v>2096</v>
      </c>
      <c r="AI272" s="171"/>
      <c r="AJ272" s="171"/>
      <c r="AK272" s="171"/>
      <c r="AL272" s="170"/>
      <c r="AM272" s="170"/>
      <c r="AN272" s="170"/>
      <c r="AO272" s="171"/>
      <c r="AP272" s="174"/>
    </row>
    <row r="273" ht="32.35" customHeight="1">
      <c r="A273" t="s" s="93">
        <v>367</v>
      </c>
      <c r="B273" t="s" s="94">
        <f>CONCATENATE('Collections - Collections'!$A$3,"/",D273)</f>
        <v>2097</v>
      </c>
      <c r="C273" t="s" s="95">
        <f t="shared" si="2751" ref="C273:C278">$D$10</f>
        <v>174</v>
      </c>
      <c r="D273" t="s" s="95">
        <f>G273</f>
        <v>2098</v>
      </c>
      <c r="E273" t="s" s="95">
        <f>CONCATENATE('Collections - Collections'!$C$3,"/",C273)</f>
        <v>2099</v>
      </c>
      <c r="F273" t="s" s="96">
        <v>2100</v>
      </c>
      <c r="G273" t="s" s="95">
        <f>CONCATENATE(C273,":",F273)</f>
        <v>2098</v>
      </c>
      <c r="H273" t="s" s="95">
        <f>CONCATENATE("k",SUBSTITUTE(SUBSTITUTE(PROPER($D273),":",""),"-",""))</f>
        <v>2101</v>
      </c>
      <c r="I273" s="98"/>
      <c r="J273" t="s" s="95">
        <f>$F273</f>
        <v>2102</v>
      </c>
      <c r="K273" t="s" s="95">
        <f>$H273</f>
        <v>2101</v>
      </c>
      <c r="L273" s="95"/>
      <c r="M273" s="98"/>
      <c r="N273" t="s" s="95">
        <v>175</v>
      </c>
      <c r="O273" t="s" s="95">
        <v>470</v>
      </c>
      <c r="P273" t="s" s="95">
        <v>2100</v>
      </c>
      <c r="Q273" s="98"/>
      <c r="R273" s="98"/>
      <c r="S273" s="98"/>
      <c r="T273" s="98"/>
      <c r="U273" s="98"/>
      <c r="V273" s="98"/>
      <c r="W273" s="98"/>
      <c r="X273" s="98"/>
      <c r="Y273" s="98"/>
      <c r="Z273" s="98"/>
      <c r="AA273" s="98"/>
      <c r="AB273" s="98"/>
      <c r="AC273" s="98"/>
      <c r="AD273" s="101"/>
      <c r="AE273" t="s" s="95">
        <f t="shared" si="2622"/>
        <v>104</v>
      </c>
      <c r="AF273" s="102"/>
      <c r="AG273" t="s" s="103">
        <v>2103</v>
      </c>
      <c r="AH273" t="s" s="103">
        <v>2104</v>
      </c>
      <c r="AI273" t="s" s="103">
        <v>2105</v>
      </c>
      <c r="AJ273" s="101"/>
      <c r="AK273" s="101"/>
      <c r="AL273" s="98"/>
      <c r="AM273" s="98"/>
      <c r="AN273" s="98"/>
      <c r="AO273" s="101"/>
      <c r="AP273" s="104"/>
    </row>
    <row r="274" ht="56.05" customHeight="1">
      <c r="A274" t="s" s="105">
        <v>367</v>
      </c>
      <c r="B274" t="s" s="42">
        <f>CONCATENATE('Collections - Collections'!$A$3,"/",D274)</f>
        <v>2106</v>
      </c>
      <c r="C274" t="s" s="44">
        <f t="shared" si="2751"/>
        <v>174</v>
      </c>
      <c r="D274" t="s" s="44">
        <f>G274</f>
        <v>2107</v>
      </c>
      <c r="E274" t="s" s="44">
        <f>CONCATENATE('Collections - Collections'!$C$3,"/",C274)</f>
        <v>2099</v>
      </c>
      <c r="F274" t="s" s="106">
        <v>2108</v>
      </c>
      <c r="G274" t="s" s="44">
        <f>CONCATENATE(C274,":",F274)</f>
        <v>2107</v>
      </c>
      <c r="H274" t="s" s="44">
        <f>CONCATENATE("k",SUBSTITUTE(SUBSTITUTE(PROPER($D274),":",""),"-",""))</f>
        <v>2109</v>
      </c>
      <c r="I274" s="43"/>
      <c r="J274" t="s" s="44">
        <f>$F274</f>
        <v>2110</v>
      </c>
      <c r="K274" t="s" s="44">
        <f>$H274</f>
        <v>2109</v>
      </c>
      <c r="L274" s="44"/>
      <c r="M274" s="43"/>
      <c r="N274" t="s" s="44">
        <v>175</v>
      </c>
      <c r="O274" t="s" s="44">
        <v>2111</v>
      </c>
      <c r="P274" s="43"/>
      <c r="Q274" s="43"/>
      <c r="R274" s="43"/>
      <c r="S274" s="43"/>
      <c r="T274" s="43"/>
      <c r="U274" s="43"/>
      <c r="V274" s="43"/>
      <c r="W274" s="43"/>
      <c r="X274" s="43"/>
      <c r="Y274" s="43"/>
      <c r="Z274" s="43"/>
      <c r="AA274" s="43"/>
      <c r="AB274" s="43"/>
      <c r="AC274" s="43"/>
      <c r="AD274" s="15"/>
      <c r="AE274" t="s" s="44">
        <f t="shared" si="2622"/>
        <v>104</v>
      </c>
      <c r="AF274" s="46"/>
      <c r="AG274" t="s" s="47">
        <v>2112</v>
      </c>
      <c r="AH274" t="s" s="47">
        <v>2113</v>
      </c>
      <c r="AI274" t="s" s="47">
        <v>2114</v>
      </c>
      <c r="AJ274" t="s" s="47">
        <v>2115</v>
      </c>
      <c r="AK274" s="15"/>
      <c r="AL274" s="43"/>
      <c r="AM274" s="43"/>
      <c r="AN274" s="43"/>
      <c r="AO274" s="15"/>
      <c r="AP274" s="48"/>
    </row>
    <row r="275" ht="56.05" customHeight="1">
      <c r="A275" t="s" s="105">
        <v>367</v>
      </c>
      <c r="B275" t="s" s="42">
        <f>CONCATENATE('Collections - Collections'!$A$3,"/",D275)</f>
        <v>2116</v>
      </c>
      <c r="C275" t="s" s="44">
        <f t="shared" si="2751"/>
        <v>174</v>
      </c>
      <c r="D275" t="s" s="44">
        <f>G275</f>
        <v>2117</v>
      </c>
      <c r="E275" t="s" s="44">
        <f>CONCATENATE('Collections - Collections'!$C$3,"/",C275)</f>
        <v>2099</v>
      </c>
      <c r="F275" t="s" s="106">
        <v>2118</v>
      </c>
      <c r="G275" t="s" s="44">
        <f>CONCATENATE(C275,":",F275)</f>
        <v>2117</v>
      </c>
      <c r="H275" t="s" s="44">
        <f>CONCATENATE("k",SUBSTITUTE(SUBSTITUTE(PROPER($D275),":",""),"-",""))</f>
        <v>2119</v>
      </c>
      <c r="I275" s="43"/>
      <c r="J275" t="s" s="44">
        <f>$F275</f>
        <v>2120</v>
      </c>
      <c r="K275" t="s" s="44">
        <f>$H275</f>
        <v>2119</v>
      </c>
      <c r="L275" s="44"/>
      <c r="M275" s="43"/>
      <c r="N275" t="s" s="44">
        <v>175</v>
      </c>
      <c r="O275" t="s" s="44">
        <v>470</v>
      </c>
      <c r="P275" t="s" s="44">
        <v>2118</v>
      </c>
      <c r="Q275" s="43"/>
      <c r="R275" s="43"/>
      <c r="S275" s="43"/>
      <c r="T275" s="43"/>
      <c r="U275" s="43"/>
      <c r="V275" s="43"/>
      <c r="W275" s="43"/>
      <c r="X275" s="43"/>
      <c r="Y275" s="43"/>
      <c r="Z275" s="43"/>
      <c r="AA275" s="43"/>
      <c r="AB275" s="43"/>
      <c r="AC275" s="43"/>
      <c r="AD275" s="15"/>
      <c r="AE275" t="s" s="44">
        <f t="shared" si="2622"/>
        <v>104</v>
      </c>
      <c r="AF275" s="46"/>
      <c r="AG275" t="s" s="47">
        <v>2121</v>
      </c>
      <c r="AH275" t="s" s="47">
        <v>2122</v>
      </c>
      <c r="AI275" t="s" s="47">
        <v>2123</v>
      </c>
      <c r="AJ275" s="15"/>
      <c r="AK275" s="15"/>
      <c r="AL275" s="43"/>
      <c r="AM275" s="43"/>
      <c r="AN275" s="43"/>
      <c r="AO275" s="15"/>
      <c r="AP275" s="48"/>
    </row>
    <row r="276" ht="32.05" customHeight="1">
      <c r="A276" t="s" s="105">
        <v>367</v>
      </c>
      <c r="B276" t="s" s="42">
        <f>CONCATENATE('Collections - Collections'!$A$3,"/",D276)</f>
        <v>2124</v>
      </c>
      <c r="C276" t="s" s="44">
        <f t="shared" si="2751"/>
        <v>174</v>
      </c>
      <c r="D276" t="s" s="44">
        <f>G276</f>
        <v>2125</v>
      </c>
      <c r="E276" t="s" s="44">
        <f>CONCATENATE('Collections - Collections'!$C$3,"/",C276)</f>
        <v>2099</v>
      </c>
      <c r="F276" t="s" s="106">
        <v>2126</v>
      </c>
      <c r="G276" t="s" s="44">
        <f>CONCATENATE(C276,":",F276)</f>
        <v>2125</v>
      </c>
      <c r="H276" t="s" s="44">
        <f>CONCATENATE("k",SUBSTITUTE(SUBSTITUTE(PROPER($D276),":",""),"-",""))</f>
        <v>2127</v>
      </c>
      <c r="I276" s="43"/>
      <c r="J276" t="s" s="44">
        <f>$F276</f>
        <v>2128</v>
      </c>
      <c r="K276" t="s" s="44">
        <f>$H276</f>
        <v>2127</v>
      </c>
      <c r="L276" s="44"/>
      <c r="M276" s="43"/>
      <c r="N276" t="s" s="44">
        <v>175</v>
      </c>
      <c r="O276" t="s" s="44">
        <v>470</v>
      </c>
      <c r="P276" t="s" s="44">
        <v>2126</v>
      </c>
      <c r="Q276" s="43"/>
      <c r="R276" s="43"/>
      <c r="S276" s="43"/>
      <c r="T276" s="43"/>
      <c r="U276" s="43"/>
      <c r="V276" s="43"/>
      <c r="W276" s="43"/>
      <c r="X276" s="43"/>
      <c r="Y276" s="43"/>
      <c r="Z276" s="43"/>
      <c r="AA276" s="43"/>
      <c r="AB276" s="43"/>
      <c r="AC276" s="43"/>
      <c r="AD276" s="15"/>
      <c r="AE276" t="s" s="44">
        <f t="shared" si="2622"/>
        <v>104</v>
      </c>
      <c r="AF276" s="46"/>
      <c r="AG276" t="s" s="47">
        <v>2129</v>
      </c>
      <c r="AH276" t="s" s="47">
        <v>2130</v>
      </c>
      <c r="AI276" t="s" s="47">
        <v>2131</v>
      </c>
      <c r="AJ276" s="15"/>
      <c r="AK276" s="15"/>
      <c r="AL276" s="43"/>
      <c r="AM276" s="43"/>
      <c r="AN276" s="43"/>
      <c r="AO276" s="15"/>
      <c r="AP276" s="48"/>
    </row>
    <row r="277" ht="32.05" customHeight="1">
      <c r="A277" t="s" s="105">
        <v>367</v>
      </c>
      <c r="B277" t="s" s="42">
        <f>CONCATENATE('Collections - Collections'!$A$3,"/",D277)</f>
        <v>2132</v>
      </c>
      <c r="C277" t="s" s="44">
        <f t="shared" si="2751"/>
        <v>174</v>
      </c>
      <c r="D277" t="s" s="44">
        <f>G277</f>
        <v>2133</v>
      </c>
      <c r="E277" t="s" s="44">
        <f>CONCATENATE('Collections - Collections'!$C$3,"/",C277)</f>
        <v>2099</v>
      </c>
      <c r="F277" t="s" s="106">
        <v>2134</v>
      </c>
      <c r="G277" t="s" s="44">
        <f>CONCATENATE(C277,":",F277)</f>
        <v>2133</v>
      </c>
      <c r="H277" t="s" s="44">
        <f>CONCATENATE("k",SUBSTITUTE(SUBSTITUTE(PROPER($D277),":",""),"-",""))</f>
        <v>2135</v>
      </c>
      <c r="I277" s="43"/>
      <c r="J277" t="s" s="44">
        <f>$F277</f>
        <v>2136</v>
      </c>
      <c r="K277" t="s" s="44">
        <f>$H277</f>
        <v>2135</v>
      </c>
      <c r="L277" s="44"/>
      <c r="M277" s="43"/>
      <c r="N277" t="s" s="44">
        <v>175</v>
      </c>
      <c r="O277" t="s" s="44">
        <v>470</v>
      </c>
      <c r="P277" t="s" s="44">
        <v>2134</v>
      </c>
      <c r="Q277" s="43"/>
      <c r="R277" s="43"/>
      <c r="S277" s="43"/>
      <c r="T277" s="43"/>
      <c r="U277" s="43"/>
      <c r="V277" s="43"/>
      <c r="W277" s="43"/>
      <c r="X277" s="43"/>
      <c r="Y277" s="43"/>
      <c r="Z277" s="43"/>
      <c r="AA277" s="43"/>
      <c r="AB277" s="43"/>
      <c r="AC277" s="43"/>
      <c r="AD277" s="15"/>
      <c r="AE277" t="s" s="44">
        <f t="shared" si="2622"/>
        <v>104</v>
      </c>
      <c r="AF277" s="46"/>
      <c r="AG277" t="s" s="47">
        <v>2137</v>
      </c>
      <c r="AH277" t="s" s="47">
        <v>2138</v>
      </c>
      <c r="AI277" t="s" s="47">
        <v>2139</v>
      </c>
      <c r="AJ277" s="15"/>
      <c r="AK277" s="15"/>
      <c r="AL277" s="43"/>
      <c r="AM277" s="43"/>
      <c r="AN277" s="43"/>
      <c r="AO277" s="15"/>
      <c r="AP277" s="48"/>
    </row>
    <row r="278" ht="20.9" customHeight="1">
      <c r="A278" t="s" s="108">
        <v>367</v>
      </c>
      <c r="B278" t="s" s="51">
        <f>CONCATENATE('Collections - Collections'!$A$3,"/",D278)</f>
        <v>2140</v>
      </c>
      <c r="C278" t="s" s="54">
        <f t="shared" si="2751"/>
        <v>174</v>
      </c>
      <c r="D278" t="s" s="54">
        <f>G278</f>
        <v>2141</v>
      </c>
      <c r="E278" t="s" s="54">
        <f>CONCATENATE('Collections - Collections'!$C$3,"/",C278)</f>
        <v>2099</v>
      </c>
      <c r="F278" t="s" s="109">
        <v>942</v>
      </c>
      <c r="G278" t="s" s="54">
        <f>CONCATENATE(C278,":",F278)</f>
        <v>2141</v>
      </c>
      <c r="H278" t="s" s="54">
        <f>CONCATENATE("k",SUBSTITUTE(SUBSTITUTE(PROPER($D278),":",""),"-",""))</f>
        <v>2142</v>
      </c>
      <c r="I278" s="52"/>
      <c r="J278" t="s" s="54">
        <f>$F278</f>
        <v>2143</v>
      </c>
      <c r="K278" t="s" s="54">
        <f>$H278</f>
        <v>2142</v>
      </c>
      <c r="L278" s="54"/>
      <c r="M278" s="52"/>
      <c r="N278" t="s" s="54">
        <v>175</v>
      </c>
      <c r="O278" t="s" s="54">
        <v>413</v>
      </c>
      <c r="P278" t="s" s="54">
        <v>942</v>
      </c>
      <c r="Q278" s="52"/>
      <c r="R278" s="52"/>
      <c r="S278" s="52"/>
      <c r="T278" s="52"/>
      <c r="U278" s="52"/>
      <c r="V278" s="52"/>
      <c r="W278" s="52"/>
      <c r="X278" s="52"/>
      <c r="Y278" s="52"/>
      <c r="Z278" s="52"/>
      <c r="AA278" s="52"/>
      <c r="AB278" s="52"/>
      <c r="AC278" s="52"/>
      <c r="AD278" s="56"/>
      <c r="AE278" t="s" s="54">
        <f t="shared" si="2622"/>
        <v>104</v>
      </c>
      <c r="AF278" s="57"/>
      <c r="AG278" t="s" s="58">
        <v>2144</v>
      </c>
      <c r="AH278" t="s" s="58">
        <v>2145</v>
      </c>
      <c r="AI278" t="s" s="58">
        <v>2146</v>
      </c>
      <c r="AJ278" s="56"/>
      <c r="AK278" s="56"/>
      <c r="AL278" s="52"/>
      <c r="AM278" s="52"/>
      <c r="AN278" s="52"/>
      <c r="AO278" s="56"/>
      <c r="AP278" s="59"/>
    </row>
    <row r="279" ht="21.1" customHeight="1">
      <c r="A279" t="s" s="176">
        <v>367</v>
      </c>
      <c r="B279" t="s" s="61">
        <f>CONCATENATE('Collections - Collections'!$A$3,"/",D279)</f>
        <v>2147</v>
      </c>
      <c r="C279" t="s" s="62">
        <f>$G$11</f>
        <v>183</v>
      </c>
      <c r="D279" t="s" s="62">
        <f>G279</f>
        <v>2148</v>
      </c>
      <c r="E279" t="s" s="62">
        <f>CONCATENATE('Collections - Collections'!$C$3,"/",C279)</f>
        <v>1083</v>
      </c>
      <c r="F279" t="s" s="63">
        <v>1259</v>
      </c>
      <c r="G279" t="s" s="64">
        <f>CONCATENATE(C279,":",F279)</f>
        <v>2148</v>
      </c>
      <c r="H279" t="s" s="62">
        <f>CONCATENATE("k",SUBSTITUTE(SUBSTITUTE(PROPER($D279),":",""),"-",""))</f>
        <v>2149</v>
      </c>
      <c r="I279" s="65"/>
      <c r="J279" t="s" s="62">
        <f>$F279</f>
        <v>2150</v>
      </c>
      <c r="K279" t="s" s="62">
        <f>$H279</f>
        <v>2149</v>
      </c>
      <c r="L279" s="62"/>
      <c r="M279" s="65"/>
      <c r="N279" t="s" s="62">
        <v>145</v>
      </c>
      <c r="O279" t="s" s="62">
        <v>184</v>
      </c>
      <c r="P279" t="s" s="62">
        <v>1259</v>
      </c>
      <c r="Q279" s="65"/>
      <c r="R279" s="65"/>
      <c r="S279" s="65"/>
      <c r="T279" s="65"/>
      <c r="U279" s="65"/>
      <c r="V279" s="65"/>
      <c r="W279" s="65"/>
      <c r="X279" s="65"/>
      <c r="Y279" s="65"/>
      <c r="Z279" s="65"/>
      <c r="AA279" s="65"/>
      <c r="AB279" s="65"/>
      <c r="AC279" s="65"/>
      <c r="AD279" s="66"/>
      <c r="AE279" t="s" s="62">
        <f t="shared" si="2622"/>
        <v>104</v>
      </c>
      <c r="AF279" s="67"/>
      <c r="AG279" t="s" s="68">
        <v>2151</v>
      </c>
      <c r="AH279" t="s" s="68">
        <v>2152</v>
      </c>
      <c r="AI279" s="66"/>
      <c r="AJ279" s="66"/>
      <c r="AK279" s="66"/>
      <c r="AL279" s="65"/>
      <c r="AM279" s="65"/>
      <c r="AN279" s="65"/>
      <c r="AO279" s="66"/>
      <c r="AP279" s="69"/>
    </row>
    <row r="280" ht="21.1" customHeight="1">
      <c r="A280" s="212"/>
      <c r="B280" t="s" s="213">
        <f>CONCATENATE('Collections - Collections'!$A$3,"/",D280)</f>
        <v>2153</v>
      </c>
      <c r="C280" t="s" s="214">
        <f>$D$279</f>
        <v>2148</v>
      </c>
      <c r="D280" t="s" s="214">
        <f>G280</f>
        <v>2154</v>
      </c>
      <c r="E280" t="s" s="214">
        <f>CONCATENATE('Collections - Collections'!$C$3,"/",C280)</f>
        <v>2155</v>
      </c>
      <c r="F280" t="s" s="215">
        <v>2156</v>
      </c>
      <c r="G280" t="s" s="214">
        <f>CONCATENATE(C280,":",F280)</f>
        <v>2154</v>
      </c>
      <c r="H280" t="s" s="214">
        <f>CONCATENATE("k",SUBSTITUTE(SUBSTITUTE(PROPER($D280),":",""),"-",""))</f>
        <v>2157</v>
      </c>
      <c r="I280" s="216"/>
      <c r="J280" t="s" s="214">
        <f>$F280</f>
        <v>2158</v>
      </c>
      <c r="K280" t="s" s="214">
        <f>$H280</f>
        <v>2157</v>
      </c>
      <c r="L280" s="214"/>
      <c r="M280" s="216"/>
      <c r="N280" t="s" s="214">
        <v>2159</v>
      </c>
      <c r="O280" t="s" s="214">
        <v>2156</v>
      </c>
      <c r="P280" s="216"/>
      <c r="Q280" s="216"/>
      <c r="R280" s="216"/>
      <c r="S280" s="216"/>
      <c r="T280" s="216"/>
      <c r="U280" s="216"/>
      <c r="V280" s="216"/>
      <c r="W280" s="216"/>
      <c r="X280" s="216"/>
      <c r="Y280" s="216"/>
      <c r="Z280" s="216"/>
      <c r="AA280" s="216"/>
      <c r="AB280" s="216"/>
      <c r="AC280" s="216"/>
      <c r="AD280" s="217"/>
      <c r="AE280" t="s" s="214">
        <f t="shared" si="2622"/>
        <v>104</v>
      </c>
      <c r="AF280" s="218"/>
      <c r="AG280" t="s" s="219">
        <v>2160</v>
      </c>
      <c r="AH280" t="s" s="219">
        <v>2161</v>
      </c>
      <c r="AI280" s="217"/>
      <c r="AJ280" s="217"/>
      <c r="AK280" s="217"/>
      <c r="AL280" s="216"/>
      <c r="AM280" s="216"/>
      <c r="AN280" s="216"/>
      <c r="AO280" s="217"/>
      <c r="AP280" s="220"/>
    </row>
    <row r="281" ht="81.05" customHeight="1">
      <c r="A281" t="s" s="176">
        <v>367</v>
      </c>
      <c r="B281" t="s" s="61">
        <f>CONCATENATE('Collections - Collections'!$A$3,"/",D281)</f>
        <v>2162</v>
      </c>
      <c r="C281" t="s" s="62">
        <f t="shared" si="1286"/>
        <v>193</v>
      </c>
      <c r="D281" t="s" s="62">
        <f>G281</f>
        <v>2163</v>
      </c>
      <c r="E281" t="s" s="62">
        <f>CONCATENATE('Collections - Collections'!$C$3,"/",C281)</f>
        <v>346</v>
      </c>
      <c r="F281" t="s" s="63">
        <v>1259</v>
      </c>
      <c r="G281" t="s" s="64">
        <f>CONCATENATE(C281,":",F281)</f>
        <v>2163</v>
      </c>
      <c r="H281" t="s" s="62">
        <f>CONCATENATE("k",SUBSTITUTE(SUBSTITUTE(PROPER($D281),":",""),"-",""))</f>
        <v>2164</v>
      </c>
      <c r="I281" s="65"/>
      <c r="J281" t="s" s="62">
        <f>$F281</f>
        <v>2150</v>
      </c>
      <c r="K281" t="s" s="62">
        <f>$H281</f>
        <v>2164</v>
      </c>
      <c r="L281" s="62"/>
      <c r="M281" s="65"/>
      <c r="N281" t="s" s="62">
        <v>145</v>
      </c>
      <c r="O281" t="s" s="62">
        <v>194</v>
      </c>
      <c r="P281" t="s" s="62">
        <v>1259</v>
      </c>
      <c r="Q281" s="65"/>
      <c r="R281" s="65"/>
      <c r="S281" s="65"/>
      <c r="T281" s="65"/>
      <c r="U281" s="65"/>
      <c r="V281" s="65"/>
      <c r="W281" s="65"/>
      <c r="X281" s="65"/>
      <c r="Y281" s="65"/>
      <c r="Z281" s="65"/>
      <c r="AA281" s="65"/>
      <c r="AB281" s="65"/>
      <c r="AC281" s="65"/>
      <c r="AD281" s="66"/>
      <c r="AE281" t="s" s="62">
        <f t="shared" si="2622"/>
        <v>104</v>
      </c>
      <c r="AF281" s="67"/>
      <c r="AG281" t="s" s="68">
        <v>2165</v>
      </c>
      <c r="AH281" t="s" s="68">
        <v>2166</v>
      </c>
      <c r="AI281" t="s" s="68">
        <v>2167</v>
      </c>
      <c r="AJ281" s="66"/>
      <c r="AK281" s="66"/>
      <c r="AL281" s="65"/>
      <c r="AM281" s="65"/>
      <c r="AN281" s="65"/>
      <c r="AO281" s="66"/>
      <c r="AP281" s="69"/>
    </row>
    <row r="282" ht="20.3" customHeight="1">
      <c r="A282" s="111"/>
      <c r="B282" t="s" s="112">
        <f>CONCATENATE('Collections - Collections'!$A$3,"/",D282)</f>
        <v>2168</v>
      </c>
      <c r="C282" t="s" s="99">
        <f t="shared" si="2832" ref="C282:C284">$D$281</f>
        <v>2163</v>
      </c>
      <c r="D282" t="s" s="99">
        <f>G282</f>
        <v>2169</v>
      </c>
      <c r="E282" t="s" s="99">
        <f>CONCATENATE('Collections - Collections'!$C$3,"/",C282)</f>
        <v>2170</v>
      </c>
      <c r="F282" t="s" s="113">
        <v>2171</v>
      </c>
      <c r="G282" t="s" s="114">
        <f>CONCATENATE(C282,":",F282)</f>
        <v>2169</v>
      </c>
      <c r="H282" t="s" s="99">
        <f>CONCATENATE("k",SUBSTITUTE(SUBSTITUTE(PROPER($D282),":",""),"-",""))</f>
        <v>2172</v>
      </c>
      <c r="I282" s="100"/>
      <c r="J282" t="s" s="99">
        <f>$F282</f>
        <v>2173</v>
      </c>
      <c r="K282" t="s" s="99">
        <f>$H282</f>
        <v>2172</v>
      </c>
      <c r="L282" s="99"/>
      <c r="M282" s="100"/>
      <c r="N282" t="s" s="99">
        <v>1259</v>
      </c>
      <c r="O282" t="s" s="99">
        <v>2174</v>
      </c>
      <c r="P282" s="100"/>
      <c r="Q282" s="100"/>
      <c r="R282" s="100"/>
      <c r="S282" s="100"/>
      <c r="T282" s="100"/>
      <c r="U282" s="100"/>
      <c r="V282" s="100"/>
      <c r="W282" s="100"/>
      <c r="X282" s="100"/>
      <c r="Y282" s="100"/>
      <c r="Z282" s="100"/>
      <c r="AA282" s="100"/>
      <c r="AB282" s="100"/>
      <c r="AC282" s="100"/>
      <c r="AD282" s="115"/>
      <c r="AE282" t="s" s="99">
        <f t="shared" si="2622"/>
        <v>104</v>
      </c>
      <c r="AF282" s="116"/>
      <c r="AG282" t="s" s="117">
        <v>2175</v>
      </c>
      <c r="AH282" t="s" s="117">
        <v>2176</v>
      </c>
      <c r="AI282" s="115"/>
      <c r="AJ282" s="115"/>
      <c r="AK282" s="115"/>
      <c r="AL282" s="100"/>
      <c r="AM282" s="100"/>
      <c r="AN282" s="100"/>
      <c r="AO282" s="115"/>
      <c r="AP282" s="118"/>
    </row>
    <row r="283" ht="20.1" customHeight="1">
      <c r="A283" s="41"/>
      <c r="B283" t="s" s="42">
        <f>CONCATENATE('Collections - Collections'!$A$3,"/",D283)</f>
        <v>2177</v>
      </c>
      <c r="C283" t="s" s="44">
        <f t="shared" si="2832"/>
        <v>2163</v>
      </c>
      <c r="D283" t="s" s="44">
        <f>G283</f>
        <v>2178</v>
      </c>
      <c r="E283" t="s" s="44">
        <f>CONCATENATE('Collections - Collections'!$C$3,"/",C283)</f>
        <v>2170</v>
      </c>
      <c r="F283" t="s" s="106">
        <v>2179</v>
      </c>
      <c r="G283" t="s" s="107">
        <f>CONCATENATE(C283,":",F283)</f>
        <v>2178</v>
      </c>
      <c r="H283" t="s" s="44">
        <f>CONCATENATE("k",SUBSTITUTE(SUBSTITUTE(PROPER($D283),":",""),"-",""))</f>
        <v>2180</v>
      </c>
      <c r="I283" s="43"/>
      <c r="J283" t="s" s="44">
        <f>$F283</f>
        <v>2181</v>
      </c>
      <c r="K283" t="s" s="44">
        <f>$H283</f>
        <v>2180</v>
      </c>
      <c r="L283" s="44"/>
      <c r="M283" s="43"/>
      <c r="N283" t="s" s="44">
        <v>1259</v>
      </c>
      <c r="O283" t="s" s="44">
        <v>2179</v>
      </c>
      <c r="P283" s="43"/>
      <c r="Q283" s="43"/>
      <c r="R283" s="43"/>
      <c r="S283" s="43"/>
      <c r="T283" s="43"/>
      <c r="U283" s="43"/>
      <c r="V283" s="43"/>
      <c r="W283" s="43"/>
      <c r="X283" s="43"/>
      <c r="Y283" s="43"/>
      <c r="Z283" s="43"/>
      <c r="AA283" s="43"/>
      <c r="AB283" s="43"/>
      <c r="AC283" s="43"/>
      <c r="AD283" s="15"/>
      <c r="AE283" t="s" s="44">
        <f t="shared" si="2622"/>
        <v>104</v>
      </c>
      <c r="AF283" s="46"/>
      <c r="AG283" t="s" s="47">
        <v>2182</v>
      </c>
      <c r="AH283" t="s" s="47">
        <v>2183</v>
      </c>
      <c r="AI283" s="15"/>
      <c r="AJ283" s="15"/>
      <c r="AK283" s="15"/>
      <c r="AL283" s="43"/>
      <c r="AM283" s="43"/>
      <c r="AN283" s="43"/>
      <c r="AO283" s="15"/>
      <c r="AP283" s="48"/>
    </row>
    <row r="284" ht="20.9" customHeight="1">
      <c r="A284" s="50"/>
      <c r="B284" t="s" s="51">
        <f>CONCATENATE('Collections - Collections'!$A$3,"/",D284)</f>
        <v>2184</v>
      </c>
      <c r="C284" t="s" s="54">
        <f t="shared" si="2832"/>
        <v>2163</v>
      </c>
      <c r="D284" t="s" s="54">
        <f>G284</f>
        <v>2185</v>
      </c>
      <c r="E284" t="s" s="54">
        <f>CONCATENATE('Collections - Collections'!$C$3,"/",C284)</f>
        <v>2170</v>
      </c>
      <c r="F284" t="s" s="109">
        <v>2059</v>
      </c>
      <c r="G284" t="s" s="110">
        <f>CONCATENATE(C284,":",F284)</f>
        <v>2185</v>
      </c>
      <c r="H284" t="s" s="54">
        <f>CONCATENATE("k",SUBSTITUTE(SUBSTITUTE(PROPER($D284),":",""),"-",""))</f>
        <v>2186</v>
      </c>
      <c r="I284" s="52"/>
      <c r="J284" t="s" s="54">
        <f>$F284</f>
        <v>2061</v>
      </c>
      <c r="K284" t="s" s="54">
        <f>$H284</f>
        <v>2186</v>
      </c>
      <c r="L284" s="54"/>
      <c r="M284" s="52"/>
      <c r="N284" t="s" s="54">
        <v>1259</v>
      </c>
      <c r="O284" t="s" s="54">
        <v>2059</v>
      </c>
      <c r="P284" s="52"/>
      <c r="Q284" s="52"/>
      <c r="R284" s="52"/>
      <c r="S284" s="52"/>
      <c r="T284" s="52"/>
      <c r="U284" s="52"/>
      <c r="V284" s="52"/>
      <c r="W284" s="52"/>
      <c r="X284" s="52"/>
      <c r="Y284" s="52"/>
      <c r="Z284" s="52"/>
      <c r="AA284" s="52"/>
      <c r="AB284" s="52"/>
      <c r="AC284" s="52"/>
      <c r="AD284" s="56"/>
      <c r="AE284" t="s" s="54">
        <f t="shared" si="2622"/>
        <v>104</v>
      </c>
      <c r="AF284" s="57"/>
      <c r="AG284" t="s" s="58">
        <v>2187</v>
      </c>
      <c r="AH284" t="s" s="58">
        <v>2188</v>
      </c>
      <c r="AI284" s="56"/>
      <c r="AJ284" s="56"/>
      <c r="AK284" s="56"/>
      <c r="AL284" s="52"/>
      <c r="AM284" s="52"/>
      <c r="AN284" s="52"/>
      <c r="AO284" s="56"/>
      <c r="AP284" s="59"/>
    </row>
    <row r="285" ht="45.2" customHeight="1">
      <c r="A285" t="s" s="176">
        <v>367</v>
      </c>
      <c r="B285" t="s" s="61">
        <f>CONCATENATE('Collections - Collections'!$A$3,"/",D285)</f>
        <v>2189</v>
      </c>
      <c r="C285" t="s" s="62">
        <f t="shared" si="2859" ref="C285:C353">$D$7</f>
        <v>141</v>
      </c>
      <c r="D285" t="s" s="62">
        <f>G285</f>
        <v>2190</v>
      </c>
      <c r="E285" t="s" s="62">
        <f>CONCATENATE('Collections - Collections'!$C$3,"/",C285)</f>
        <v>362</v>
      </c>
      <c r="F285" t="s" s="63">
        <v>214</v>
      </c>
      <c r="G285" t="s" s="64">
        <f>CONCATENATE(C285,":",F285)</f>
        <v>2190</v>
      </c>
      <c r="H285" t="s" s="62">
        <f>CONCATENATE("k",SUBSTITUTE(SUBSTITUTE(PROPER($D285),":",""),"-",""))</f>
        <v>2191</v>
      </c>
      <c r="I285" s="65"/>
      <c r="J285" t="s" s="62">
        <f>$F285</f>
        <v>216</v>
      </c>
      <c r="K285" t="s" s="62">
        <f>$H285</f>
        <v>2191</v>
      </c>
      <c r="L285" s="62"/>
      <c r="M285" s="65"/>
      <c r="N285" t="s" s="62">
        <v>145</v>
      </c>
      <c r="O285" t="s" s="167">
        <v>214</v>
      </c>
      <c r="P285" s="65"/>
      <c r="Q285" s="65"/>
      <c r="R285" s="65"/>
      <c r="S285" s="65"/>
      <c r="T285" s="65"/>
      <c r="U285" s="65"/>
      <c r="V285" s="65"/>
      <c r="W285" s="65"/>
      <c r="X285" s="65"/>
      <c r="Y285" s="65"/>
      <c r="Z285" s="65"/>
      <c r="AA285" s="65"/>
      <c r="AB285" s="65"/>
      <c r="AC285" s="65"/>
      <c r="AD285" s="66"/>
      <c r="AE285" t="s" s="62">
        <f t="shared" si="2622"/>
        <v>104</v>
      </c>
      <c r="AF285" s="67"/>
      <c r="AG285" t="s" s="68">
        <v>2192</v>
      </c>
      <c r="AH285" t="s" s="68">
        <v>2193</v>
      </c>
      <c r="AI285" t="s" s="68">
        <v>2194</v>
      </c>
      <c r="AJ285" s="66"/>
      <c r="AK285" s="66"/>
      <c r="AL285" s="65"/>
      <c r="AM285" s="65"/>
      <c r="AN285" s="65"/>
      <c r="AO285" s="66"/>
      <c r="AP285" s="69"/>
    </row>
    <row r="286" ht="56.35" customHeight="1">
      <c r="A286" s="111"/>
      <c r="B286" t="s" s="112">
        <f>CONCATENATE('Collections - Collections'!$A$3,"/",D286)</f>
        <v>2195</v>
      </c>
      <c r="C286" t="s" s="99">
        <f t="shared" si="2868" ref="C286:C290">$D$14</f>
        <v>213</v>
      </c>
      <c r="D286" t="s" s="99">
        <f>G286</f>
        <v>2196</v>
      </c>
      <c r="E286" t="s" s="99">
        <f>CONCATENATE('Collections - Collections'!$C$3,"/",C286)</f>
        <v>2197</v>
      </c>
      <c r="F286" t="s" s="113">
        <v>397</v>
      </c>
      <c r="G286" t="s" s="99">
        <f>CONCATENATE(C286,":",F286)</f>
        <v>2196</v>
      </c>
      <c r="H286" t="s" s="99">
        <f>CONCATENATE("k",SUBSTITUTE(SUBSTITUTE(PROPER($D286),":",""),"-",""))</f>
        <v>2198</v>
      </c>
      <c r="I286" s="100"/>
      <c r="J286" t="s" s="99">
        <f>$F286</f>
        <v>480</v>
      </c>
      <c r="K286" t="s" s="99">
        <f>$H286</f>
        <v>2198</v>
      </c>
      <c r="L286" s="99"/>
      <c r="M286" s="100"/>
      <c r="N286" t="s" s="99">
        <v>214</v>
      </c>
      <c r="O286" t="s" s="95">
        <v>397</v>
      </c>
      <c r="P286" s="100"/>
      <c r="Q286" s="100"/>
      <c r="R286" s="100"/>
      <c r="S286" s="100"/>
      <c r="T286" s="100"/>
      <c r="U286" s="100"/>
      <c r="V286" s="100"/>
      <c r="W286" s="100"/>
      <c r="X286" s="100"/>
      <c r="Y286" s="100"/>
      <c r="Z286" s="100"/>
      <c r="AA286" s="100"/>
      <c r="AB286" s="100"/>
      <c r="AC286" s="100"/>
      <c r="AD286" s="115"/>
      <c r="AE286" t="s" s="99">
        <f t="shared" si="2622"/>
        <v>104</v>
      </c>
      <c r="AF286" s="116">
        <v>0</v>
      </c>
      <c r="AG286" t="s" s="117">
        <v>2199</v>
      </c>
      <c r="AH286" t="s" s="117">
        <v>2200</v>
      </c>
      <c r="AI286" t="s" s="117">
        <v>2201</v>
      </c>
      <c r="AJ286" s="115"/>
      <c r="AK286" s="115"/>
      <c r="AL286" s="100"/>
      <c r="AM286" s="100"/>
      <c r="AN286" s="100"/>
      <c r="AO286" s="115"/>
      <c r="AP286" s="118"/>
    </row>
    <row r="287" ht="56.05" customHeight="1">
      <c r="A287" s="41"/>
      <c r="B287" t="s" s="42">
        <f>CONCATENATE('Collections - Collections'!$A$3,"/",D287)</f>
        <v>2202</v>
      </c>
      <c r="C287" t="s" s="44">
        <f t="shared" si="2868"/>
        <v>213</v>
      </c>
      <c r="D287" t="s" s="44">
        <f>G287</f>
        <v>2203</v>
      </c>
      <c r="E287" t="s" s="44">
        <f>CONCATENATE('Collections - Collections'!$C$3,"/",C287)</f>
        <v>2197</v>
      </c>
      <c r="F287" t="s" s="106">
        <v>2204</v>
      </c>
      <c r="G287" t="s" s="44">
        <f>CONCATENATE(C287,":",F287)</f>
        <v>2203</v>
      </c>
      <c r="H287" t="s" s="44">
        <f>CONCATENATE("k",SUBSTITUTE(SUBSTITUTE(PROPER($D287),":",""),"-",""))</f>
        <v>2205</v>
      </c>
      <c r="I287" s="43"/>
      <c r="J287" t="s" s="44">
        <f>$F287</f>
        <v>2206</v>
      </c>
      <c r="K287" t="s" s="44">
        <f>$H287</f>
        <v>2205</v>
      </c>
      <c r="L287" s="44"/>
      <c r="M287" s="43"/>
      <c r="N287" t="s" s="44">
        <v>214</v>
      </c>
      <c r="O287" t="s" s="44">
        <v>2204</v>
      </c>
      <c r="P287" s="43"/>
      <c r="Q287" s="43"/>
      <c r="R287" s="43"/>
      <c r="S287" s="43"/>
      <c r="T287" s="43"/>
      <c r="U287" s="43"/>
      <c r="V287" s="43"/>
      <c r="W287" s="43"/>
      <c r="X287" s="43"/>
      <c r="Y287" s="43"/>
      <c r="Z287" s="43"/>
      <c r="AA287" s="43"/>
      <c r="AB287" s="43"/>
      <c r="AC287" s="43"/>
      <c r="AD287" s="15"/>
      <c r="AE287" t="s" s="44">
        <f t="shared" si="2622"/>
        <v>104</v>
      </c>
      <c r="AF287" s="46">
        <v>1</v>
      </c>
      <c r="AG287" t="s" s="47">
        <v>2207</v>
      </c>
      <c r="AH287" t="s" s="47">
        <v>2208</v>
      </c>
      <c r="AI287" t="s" s="47">
        <v>2209</v>
      </c>
      <c r="AJ287" s="15"/>
      <c r="AK287" s="15"/>
      <c r="AL287" s="43"/>
      <c r="AM287" s="43"/>
      <c r="AN287" s="43"/>
      <c r="AO287" s="15"/>
      <c r="AP287" s="48"/>
    </row>
    <row r="288" ht="68.05" customHeight="1">
      <c r="A288" s="41"/>
      <c r="B288" t="s" s="42">
        <f>CONCATENATE('Collections - Collections'!$A$3,"/",D288)</f>
        <v>2210</v>
      </c>
      <c r="C288" t="s" s="44">
        <f t="shared" si="2868"/>
        <v>213</v>
      </c>
      <c r="D288" t="s" s="44">
        <f>G288</f>
        <v>2211</v>
      </c>
      <c r="E288" t="s" s="44">
        <f>CONCATENATE('Collections - Collections'!$C$3,"/",C288)</f>
        <v>2197</v>
      </c>
      <c r="F288" t="s" s="106">
        <v>2212</v>
      </c>
      <c r="G288" t="s" s="44">
        <f>CONCATENATE(C288,":",F288)</f>
        <v>2211</v>
      </c>
      <c r="H288" t="s" s="44">
        <f>CONCATENATE("k",SUBSTITUTE(SUBSTITUTE(PROPER($D288),":",""),"-",""))</f>
        <v>2213</v>
      </c>
      <c r="I288" s="43"/>
      <c r="J288" t="s" s="44">
        <f>$F288</f>
        <v>2214</v>
      </c>
      <c r="K288" t="s" s="44">
        <f>$H288</f>
        <v>2213</v>
      </c>
      <c r="L288" s="44"/>
      <c r="M288" s="43"/>
      <c r="N288" t="s" s="44">
        <v>214</v>
      </c>
      <c r="O288" t="s" s="44">
        <v>2212</v>
      </c>
      <c r="P288" s="43"/>
      <c r="Q288" s="43"/>
      <c r="R288" s="43"/>
      <c r="S288" s="43"/>
      <c r="T288" s="43"/>
      <c r="U288" s="43"/>
      <c r="V288" s="43"/>
      <c r="W288" s="43"/>
      <c r="X288" s="43"/>
      <c r="Y288" s="43"/>
      <c r="Z288" s="43"/>
      <c r="AA288" s="43"/>
      <c r="AB288" s="43"/>
      <c r="AC288" s="43"/>
      <c r="AD288" s="15"/>
      <c r="AE288" t="s" s="44">
        <f t="shared" si="2622"/>
        <v>104</v>
      </c>
      <c r="AF288" s="46">
        <v>2</v>
      </c>
      <c r="AG288" t="s" s="47">
        <v>2215</v>
      </c>
      <c r="AH288" t="s" s="47">
        <v>2216</v>
      </c>
      <c r="AI288" t="s" s="47">
        <v>2217</v>
      </c>
      <c r="AJ288" s="15"/>
      <c r="AK288" s="15"/>
      <c r="AL288" s="43"/>
      <c r="AM288" s="43"/>
      <c r="AN288" s="43"/>
      <c r="AO288" s="15"/>
      <c r="AP288" s="48"/>
    </row>
    <row r="289" ht="68.05" customHeight="1">
      <c r="A289" s="41"/>
      <c r="B289" t="s" s="42">
        <f>CONCATENATE('Collections - Collections'!$A$3,"/",D289)</f>
        <v>2218</v>
      </c>
      <c r="C289" t="s" s="44">
        <f t="shared" si="2868"/>
        <v>213</v>
      </c>
      <c r="D289" t="s" s="44">
        <f>G289</f>
        <v>2219</v>
      </c>
      <c r="E289" t="s" s="44">
        <f>CONCATENATE('Collections - Collections'!$C$3,"/",C289)</f>
        <v>2197</v>
      </c>
      <c r="F289" t="s" s="106">
        <v>470</v>
      </c>
      <c r="G289" t="s" s="44">
        <f>CONCATENATE(C289,":",F289)</f>
        <v>2219</v>
      </c>
      <c r="H289" t="s" s="44">
        <f>CONCATENATE("k",SUBSTITUTE(SUBSTITUTE(PROPER($D289),":",""),"-",""))</f>
        <v>2220</v>
      </c>
      <c r="I289" s="43"/>
      <c r="J289" t="s" s="44">
        <f>$F289</f>
        <v>472</v>
      </c>
      <c r="K289" t="s" s="44">
        <f>$H289</f>
        <v>2220</v>
      </c>
      <c r="L289" s="44"/>
      <c r="M289" s="43"/>
      <c r="N289" t="s" s="44">
        <v>214</v>
      </c>
      <c r="O289" t="s" s="44">
        <v>470</v>
      </c>
      <c r="P289" s="43"/>
      <c r="Q289" s="43"/>
      <c r="R289" s="43"/>
      <c r="S289" s="43"/>
      <c r="T289" s="43"/>
      <c r="U289" s="43"/>
      <c r="V289" s="43"/>
      <c r="W289" s="43"/>
      <c r="X289" s="43"/>
      <c r="Y289" s="43"/>
      <c r="Z289" s="43"/>
      <c r="AA289" s="43"/>
      <c r="AB289" s="43"/>
      <c r="AC289" s="43"/>
      <c r="AD289" s="15"/>
      <c r="AE289" t="s" s="44">
        <f t="shared" si="2622"/>
        <v>104</v>
      </c>
      <c r="AF289" s="46">
        <v>3</v>
      </c>
      <c r="AG289" t="s" s="47">
        <v>2221</v>
      </c>
      <c r="AH289" t="s" s="47">
        <v>2222</v>
      </c>
      <c r="AI289" t="s" s="47">
        <v>2223</v>
      </c>
      <c r="AJ289" s="15"/>
      <c r="AK289" s="15"/>
      <c r="AL289" s="43"/>
      <c r="AM289" s="43"/>
      <c r="AN289" s="43"/>
      <c r="AO289" s="15"/>
      <c r="AP289" s="48"/>
    </row>
    <row r="290" ht="68.85" customHeight="1">
      <c r="A290" s="50"/>
      <c r="B290" t="s" s="51">
        <f>CONCATENATE('Collections - Collections'!$A$3,"/",D290)</f>
        <v>2224</v>
      </c>
      <c r="C290" t="s" s="54">
        <f t="shared" si="2868"/>
        <v>213</v>
      </c>
      <c r="D290" t="s" s="54">
        <f>G290</f>
        <v>2225</v>
      </c>
      <c r="E290" t="s" s="54">
        <f>CONCATENATE('Collections - Collections'!$C$3,"/",C290)</f>
        <v>2197</v>
      </c>
      <c r="F290" t="s" s="109">
        <v>2226</v>
      </c>
      <c r="G290" t="s" s="54">
        <f>CONCATENATE(C290,":",F290)</f>
        <v>2225</v>
      </c>
      <c r="H290" t="s" s="54">
        <f>CONCATENATE("k",SUBSTITUTE(SUBSTITUTE(PROPER($D290),":",""),"-",""))</f>
        <v>2227</v>
      </c>
      <c r="I290" s="52"/>
      <c r="J290" t="s" s="54">
        <f>$F290</f>
        <v>2228</v>
      </c>
      <c r="K290" t="s" s="54">
        <f>$H290</f>
        <v>2227</v>
      </c>
      <c r="L290" s="54"/>
      <c r="M290" s="52"/>
      <c r="N290" t="s" s="54">
        <v>214</v>
      </c>
      <c r="O290" t="s" s="54">
        <v>2226</v>
      </c>
      <c r="P290" s="52"/>
      <c r="Q290" s="52"/>
      <c r="R290" s="52"/>
      <c r="S290" s="52"/>
      <c r="T290" s="52"/>
      <c r="U290" s="52"/>
      <c r="V290" s="52"/>
      <c r="W290" s="52"/>
      <c r="X290" s="52"/>
      <c r="Y290" s="52"/>
      <c r="Z290" s="52"/>
      <c r="AA290" s="52"/>
      <c r="AB290" s="52"/>
      <c r="AC290" s="52"/>
      <c r="AD290" s="56"/>
      <c r="AE290" t="s" s="54">
        <f t="shared" si="2622"/>
        <v>104</v>
      </c>
      <c r="AF290" s="57">
        <v>4</v>
      </c>
      <c r="AG290" t="s" s="58">
        <v>2229</v>
      </c>
      <c r="AH290" t="s" s="58">
        <v>2230</v>
      </c>
      <c r="AI290" t="s" s="58">
        <v>2231</v>
      </c>
      <c r="AJ290" s="56"/>
      <c r="AK290" s="56"/>
      <c r="AL290" s="52"/>
      <c r="AM290" s="52"/>
      <c r="AN290" s="52"/>
      <c r="AO290" s="56"/>
      <c r="AP290" s="59"/>
    </row>
    <row r="291" ht="57.05" customHeight="1">
      <c r="A291" t="s" s="176">
        <v>367</v>
      </c>
      <c r="B291" t="s" s="61">
        <f>CONCATENATE('Collections - Collections'!$A$3,"/",D291)</f>
        <v>2232</v>
      </c>
      <c r="C291" t="s" s="62">
        <f t="shared" si="2859"/>
        <v>141</v>
      </c>
      <c r="D291" t="s" s="62">
        <f>G291</f>
        <v>2233</v>
      </c>
      <c r="E291" t="s" s="62">
        <f>CONCATENATE('Collections - Collections'!$C$3,"/",C291)</f>
        <v>362</v>
      </c>
      <c r="F291" t="s" s="63">
        <v>224</v>
      </c>
      <c r="G291" t="s" s="64">
        <f>CONCATENATE(C291,":",F291)</f>
        <v>2233</v>
      </c>
      <c r="H291" t="s" s="62">
        <f>CONCATENATE("k",SUBSTITUTE(SUBSTITUTE(PROPER($D291),":",""),"-",""))</f>
        <v>2234</v>
      </c>
      <c r="I291" s="65"/>
      <c r="J291" t="s" s="62">
        <f>$F291</f>
        <v>226</v>
      </c>
      <c r="K291" t="s" s="62">
        <f>$H291</f>
        <v>2234</v>
      </c>
      <c r="L291" s="62"/>
      <c r="M291" s="65"/>
      <c r="N291" t="s" s="62">
        <v>145</v>
      </c>
      <c r="O291" t="s" s="62">
        <v>224</v>
      </c>
      <c r="P291" s="65"/>
      <c r="Q291" s="65"/>
      <c r="R291" s="65"/>
      <c r="S291" s="65"/>
      <c r="T291" s="65"/>
      <c r="U291" s="65"/>
      <c r="V291" s="65"/>
      <c r="W291" s="65"/>
      <c r="X291" s="65"/>
      <c r="Y291" s="65"/>
      <c r="Z291" s="65"/>
      <c r="AA291" s="65"/>
      <c r="AB291" s="65"/>
      <c r="AC291" s="65"/>
      <c r="AD291" s="66"/>
      <c r="AE291" t="s" s="62">
        <f t="shared" si="2622"/>
        <v>104</v>
      </c>
      <c r="AF291" s="67"/>
      <c r="AG291" t="s" s="68">
        <v>2235</v>
      </c>
      <c r="AH291" t="s" s="68">
        <v>2236</v>
      </c>
      <c r="AI291" t="s" s="68">
        <v>2237</v>
      </c>
      <c r="AJ291" s="66"/>
      <c r="AK291" s="66"/>
      <c r="AL291" s="65"/>
      <c r="AM291" s="65"/>
      <c r="AN291" s="65"/>
      <c r="AO291" s="66"/>
      <c r="AP291" s="69"/>
    </row>
    <row r="292" ht="32.25" customHeight="1">
      <c r="A292" s="111"/>
      <c r="B292" t="s" s="112">
        <f>CONCATENATE('Collections - Collections'!$A$3,"/",D292)</f>
        <v>2238</v>
      </c>
      <c r="C292" t="s" s="99">
        <f t="shared" si="2922" ref="C292:C301">$D$15</f>
        <v>223</v>
      </c>
      <c r="D292" t="s" s="99">
        <f>G292</f>
        <v>2239</v>
      </c>
      <c r="E292" t="s" s="99">
        <f>CONCATENATE('Collections - Collections'!$C$3,"/",C292)</f>
        <v>2240</v>
      </c>
      <c r="F292" t="s" s="113">
        <v>470</v>
      </c>
      <c r="G292" t="s" s="99">
        <f>CONCATENATE(C292,":",F292)</f>
        <v>2239</v>
      </c>
      <c r="H292" t="s" s="99">
        <f>CONCATENATE("k",SUBSTITUTE(SUBSTITUTE(PROPER($D292),":",""),"-",""))</f>
        <v>2241</v>
      </c>
      <c r="I292" s="100"/>
      <c r="J292" t="s" s="99">
        <f>$F292</f>
        <v>472</v>
      </c>
      <c r="K292" t="s" s="99">
        <f>$H292</f>
        <v>2241</v>
      </c>
      <c r="L292" s="99"/>
      <c r="M292" s="100"/>
      <c r="N292" t="s" s="99">
        <v>224</v>
      </c>
      <c r="O292" t="s" s="99">
        <v>470</v>
      </c>
      <c r="P292" s="100"/>
      <c r="Q292" s="100"/>
      <c r="R292" s="100"/>
      <c r="S292" s="100"/>
      <c r="T292" s="100"/>
      <c r="U292" s="100"/>
      <c r="V292" s="100"/>
      <c r="W292" s="100"/>
      <c r="X292" s="100"/>
      <c r="Y292" s="100"/>
      <c r="Z292" s="100"/>
      <c r="AA292" s="100"/>
      <c r="AB292" s="100"/>
      <c r="AC292" s="100"/>
      <c r="AD292" s="115"/>
      <c r="AE292" t="s" s="99">
        <f t="shared" si="2622"/>
        <v>104</v>
      </c>
      <c r="AF292" s="116"/>
      <c r="AG292" t="s" s="117">
        <v>267</v>
      </c>
      <c r="AH292" t="s" s="117">
        <v>2242</v>
      </c>
      <c r="AI292" s="115"/>
      <c r="AJ292" s="115"/>
      <c r="AK292" s="115"/>
      <c r="AL292" s="100"/>
      <c r="AM292" s="100"/>
      <c r="AN292" s="100"/>
      <c r="AO292" s="115"/>
      <c r="AP292" s="118"/>
    </row>
    <row r="293" ht="32.05" customHeight="1">
      <c r="A293" s="41"/>
      <c r="B293" t="s" s="42">
        <f>CONCATENATE('Collections - Collections'!$A$3,"/",D293)</f>
        <v>2243</v>
      </c>
      <c r="C293" t="s" s="44">
        <f t="shared" si="2922"/>
        <v>223</v>
      </c>
      <c r="D293" t="s" s="44">
        <f>G293</f>
        <v>2244</v>
      </c>
      <c r="E293" t="s" s="44">
        <f>CONCATENATE('Collections - Collections'!$C$3,"/",C293)</f>
        <v>2240</v>
      </c>
      <c r="F293" t="s" s="106">
        <v>2245</v>
      </c>
      <c r="G293" t="s" s="44">
        <f>CONCATENATE(C293,":",F293)</f>
        <v>2244</v>
      </c>
      <c r="H293" t="s" s="44">
        <f>CONCATENATE("k",SUBSTITUTE(SUBSTITUTE(PROPER($D293),":",""),"-",""))</f>
        <v>2246</v>
      </c>
      <c r="I293" s="43"/>
      <c r="J293" t="s" s="44">
        <f>$F293</f>
        <v>2247</v>
      </c>
      <c r="K293" t="s" s="44">
        <f>$H293</f>
        <v>2246</v>
      </c>
      <c r="L293" s="44"/>
      <c r="M293" s="43"/>
      <c r="N293" t="s" s="44">
        <v>224</v>
      </c>
      <c r="O293" t="s" s="44">
        <v>2245</v>
      </c>
      <c r="P293" s="43"/>
      <c r="Q293" s="43"/>
      <c r="R293" s="43"/>
      <c r="S293" s="43"/>
      <c r="T293" s="43"/>
      <c r="U293" s="43"/>
      <c r="V293" s="43"/>
      <c r="W293" s="43"/>
      <c r="X293" s="43"/>
      <c r="Y293" s="43"/>
      <c r="Z293" s="43"/>
      <c r="AA293" s="43"/>
      <c r="AB293" s="43"/>
      <c r="AC293" s="43"/>
      <c r="AD293" s="15"/>
      <c r="AE293" t="s" s="44">
        <f t="shared" si="2622"/>
        <v>104</v>
      </c>
      <c r="AF293" s="46"/>
      <c r="AG293" t="s" s="47">
        <v>2248</v>
      </c>
      <c r="AH293" t="s" s="47">
        <v>2249</v>
      </c>
      <c r="AI293" s="15"/>
      <c r="AJ293" s="15"/>
      <c r="AK293" s="15"/>
      <c r="AL293" s="43"/>
      <c r="AM293" s="43"/>
      <c r="AN293" s="43"/>
      <c r="AO293" s="15"/>
      <c r="AP293" s="48"/>
    </row>
    <row r="294" ht="32.05" customHeight="1">
      <c r="A294" s="41"/>
      <c r="B294" t="s" s="42">
        <f>CONCATENATE('Collections - Collections'!$A$3,"/",D294)</f>
        <v>2250</v>
      </c>
      <c r="C294" t="s" s="44">
        <f t="shared" si="2922"/>
        <v>223</v>
      </c>
      <c r="D294" t="s" s="44">
        <f>G294</f>
        <v>2251</v>
      </c>
      <c r="E294" t="s" s="44">
        <f>CONCATENATE('Collections - Collections'!$C$3,"/",C294)</f>
        <v>2240</v>
      </c>
      <c r="F294" t="s" s="106">
        <v>2252</v>
      </c>
      <c r="G294" t="s" s="44">
        <f>CONCATENATE(C294,":",F294)</f>
        <v>2251</v>
      </c>
      <c r="H294" t="s" s="44">
        <f>CONCATENATE("k",SUBSTITUTE(SUBSTITUTE(PROPER($D294),":",""),"-",""))</f>
        <v>2253</v>
      </c>
      <c r="I294" s="43"/>
      <c r="J294" t="s" s="44">
        <f>$F294</f>
        <v>2254</v>
      </c>
      <c r="K294" t="s" s="44">
        <f>$H294</f>
        <v>2253</v>
      </c>
      <c r="L294" s="44"/>
      <c r="M294" s="43"/>
      <c r="N294" t="s" s="44">
        <v>224</v>
      </c>
      <c r="O294" t="s" s="44">
        <v>2252</v>
      </c>
      <c r="P294" s="43"/>
      <c r="Q294" s="43"/>
      <c r="R294" s="43"/>
      <c r="S294" s="43"/>
      <c r="T294" s="43"/>
      <c r="U294" s="43"/>
      <c r="V294" s="43"/>
      <c r="W294" s="43"/>
      <c r="X294" s="43"/>
      <c r="Y294" s="43"/>
      <c r="Z294" s="43"/>
      <c r="AA294" s="43"/>
      <c r="AB294" s="43"/>
      <c r="AC294" s="43"/>
      <c r="AD294" s="15"/>
      <c r="AE294" t="s" s="44">
        <f t="shared" si="2622"/>
        <v>104</v>
      </c>
      <c r="AF294" s="46"/>
      <c r="AG294" t="s" s="47">
        <v>2255</v>
      </c>
      <c r="AH294" t="s" s="47">
        <v>2256</v>
      </c>
      <c r="AI294" s="15"/>
      <c r="AJ294" s="15"/>
      <c r="AK294" s="15"/>
      <c r="AL294" s="43"/>
      <c r="AM294" s="43"/>
      <c r="AN294" s="43"/>
      <c r="AO294" s="15"/>
      <c r="AP294" s="48"/>
    </row>
    <row r="295" ht="32.05" customHeight="1">
      <c r="A295" s="41"/>
      <c r="B295" t="s" s="42">
        <f>CONCATENATE('Collections - Collections'!$A$3,"/",D295)</f>
        <v>2257</v>
      </c>
      <c r="C295" t="s" s="44">
        <f t="shared" si="2922"/>
        <v>223</v>
      </c>
      <c r="D295" t="s" s="44">
        <f>G295</f>
        <v>2258</v>
      </c>
      <c r="E295" t="s" s="44">
        <f>CONCATENATE('Collections - Collections'!$C$3,"/",C295)</f>
        <v>2240</v>
      </c>
      <c r="F295" t="s" s="106">
        <v>2259</v>
      </c>
      <c r="G295" t="s" s="44">
        <f>CONCATENATE(C295,":",F295)</f>
        <v>2258</v>
      </c>
      <c r="H295" t="s" s="44">
        <f>CONCATENATE("k",SUBSTITUTE(SUBSTITUTE(PROPER($D295),":",""),"-",""))</f>
        <v>2260</v>
      </c>
      <c r="I295" s="43"/>
      <c r="J295" t="s" s="44">
        <f>$F295</f>
        <v>2261</v>
      </c>
      <c r="K295" t="s" s="44">
        <f>$H295</f>
        <v>2260</v>
      </c>
      <c r="L295" s="44"/>
      <c r="M295" s="43"/>
      <c r="N295" t="s" s="44">
        <v>224</v>
      </c>
      <c r="O295" t="s" s="44">
        <v>2262</v>
      </c>
      <c r="P295" s="43"/>
      <c r="Q295" s="43"/>
      <c r="R295" s="43"/>
      <c r="S295" s="43"/>
      <c r="T295" s="43"/>
      <c r="U295" s="43"/>
      <c r="V295" s="43"/>
      <c r="W295" s="43"/>
      <c r="X295" s="43"/>
      <c r="Y295" s="43"/>
      <c r="Z295" s="43"/>
      <c r="AA295" s="43"/>
      <c r="AB295" s="43"/>
      <c r="AC295" s="43"/>
      <c r="AD295" s="15"/>
      <c r="AE295" t="s" s="44">
        <f t="shared" si="2622"/>
        <v>104</v>
      </c>
      <c r="AF295" s="46"/>
      <c r="AG295" t="s" s="47">
        <v>2263</v>
      </c>
      <c r="AH295" t="s" s="47">
        <v>2264</v>
      </c>
      <c r="AI295" s="15"/>
      <c r="AJ295" s="15"/>
      <c r="AK295" s="15"/>
      <c r="AL295" s="43"/>
      <c r="AM295" s="43"/>
      <c r="AN295" s="43"/>
      <c r="AO295" s="15"/>
      <c r="AP295" s="48"/>
    </row>
    <row r="296" ht="32.05" customHeight="1">
      <c r="A296" s="41"/>
      <c r="B296" t="s" s="42">
        <f>CONCATENATE('Collections - Collections'!$A$3,"/",D296)</f>
        <v>2265</v>
      </c>
      <c r="C296" t="s" s="44">
        <f t="shared" si="2922"/>
        <v>223</v>
      </c>
      <c r="D296" t="s" s="44">
        <f>G296</f>
        <v>2266</v>
      </c>
      <c r="E296" t="s" s="44">
        <f>CONCATENATE('Collections - Collections'!$C$3,"/",C296)</f>
        <v>2240</v>
      </c>
      <c r="F296" t="s" s="106">
        <v>2267</v>
      </c>
      <c r="G296" t="s" s="44">
        <f>CONCATENATE(C296,":",F296)</f>
        <v>2266</v>
      </c>
      <c r="H296" t="s" s="44">
        <f>CONCATENATE("k",SUBSTITUTE(SUBSTITUTE(PROPER($D296),":",""),"-",""))</f>
        <v>2268</v>
      </c>
      <c r="I296" s="43"/>
      <c r="J296" t="s" s="44">
        <f>$F296</f>
        <v>2269</v>
      </c>
      <c r="K296" t="s" s="44">
        <f>$H296</f>
        <v>2268</v>
      </c>
      <c r="L296" s="44"/>
      <c r="M296" s="43"/>
      <c r="N296" t="s" s="44">
        <v>224</v>
      </c>
      <c r="O296" t="s" s="44">
        <v>2270</v>
      </c>
      <c r="P296" s="43"/>
      <c r="Q296" s="43"/>
      <c r="R296" s="43"/>
      <c r="S296" s="43"/>
      <c r="T296" s="43"/>
      <c r="U296" s="43"/>
      <c r="V296" s="43"/>
      <c r="W296" s="43"/>
      <c r="X296" s="43"/>
      <c r="Y296" s="43"/>
      <c r="Z296" s="43"/>
      <c r="AA296" s="43"/>
      <c r="AB296" s="43"/>
      <c r="AC296" s="43"/>
      <c r="AD296" s="15"/>
      <c r="AE296" t="s" s="44">
        <f t="shared" si="2622"/>
        <v>104</v>
      </c>
      <c r="AF296" s="46"/>
      <c r="AG296" t="s" s="47">
        <v>2271</v>
      </c>
      <c r="AH296" t="s" s="47">
        <v>2272</v>
      </c>
      <c r="AI296" s="15"/>
      <c r="AJ296" s="15"/>
      <c r="AK296" s="15"/>
      <c r="AL296" s="43"/>
      <c r="AM296" s="43"/>
      <c r="AN296" s="43"/>
      <c r="AO296" s="15"/>
      <c r="AP296" s="48"/>
    </row>
    <row r="297" ht="32.05" customHeight="1">
      <c r="A297" s="41"/>
      <c r="B297" t="s" s="42">
        <f>CONCATENATE('Collections - Collections'!$A$3,"/",D297)</f>
        <v>2273</v>
      </c>
      <c r="C297" t="s" s="44">
        <f t="shared" si="2922"/>
        <v>223</v>
      </c>
      <c r="D297" t="s" s="44">
        <f>G297</f>
        <v>2274</v>
      </c>
      <c r="E297" t="s" s="44">
        <f>CONCATENATE('Collections - Collections'!$C$3,"/",C297)</f>
        <v>2240</v>
      </c>
      <c r="F297" t="s" s="106">
        <v>2275</v>
      </c>
      <c r="G297" t="s" s="44">
        <f>CONCATENATE(C297,":",F297)</f>
        <v>2274</v>
      </c>
      <c r="H297" t="s" s="44">
        <f>CONCATENATE("k",SUBSTITUTE(SUBSTITUTE(PROPER($D297),":",""),"-",""))</f>
        <v>2276</v>
      </c>
      <c r="I297" s="43"/>
      <c r="J297" t="s" s="44">
        <f>$F297</f>
        <v>2277</v>
      </c>
      <c r="K297" t="s" s="44">
        <f>$H297</f>
        <v>2276</v>
      </c>
      <c r="L297" s="44"/>
      <c r="M297" s="43"/>
      <c r="N297" t="s" s="44">
        <v>224</v>
      </c>
      <c r="O297" t="s" s="44">
        <v>2275</v>
      </c>
      <c r="P297" s="43"/>
      <c r="Q297" s="43"/>
      <c r="R297" s="43"/>
      <c r="S297" s="43"/>
      <c r="T297" s="43"/>
      <c r="U297" s="43"/>
      <c r="V297" s="43"/>
      <c r="W297" s="43"/>
      <c r="X297" s="43"/>
      <c r="Y297" s="43"/>
      <c r="Z297" s="43"/>
      <c r="AA297" s="43"/>
      <c r="AB297" s="43"/>
      <c r="AC297" s="43"/>
      <c r="AD297" s="15"/>
      <c r="AE297" t="s" s="44">
        <f t="shared" si="2622"/>
        <v>104</v>
      </c>
      <c r="AF297" s="46"/>
      <c r="AG297" t="s" s="47">
        <v>2278</v>
      </c>
      <c r="AH297" t="s" s="47">
        <v>2279</v>
      </c>
      <c r="AI297" s="15"/>
      <c r="AJ297" s="15"/>
      <c r="AK297" s="15"/>
      <c r="AL297" s="43"/>
      <c r="AM297" s="43"/>
      <c r="AN297" s="43"/>
      <c r="AO297" s="15"/>
      <c r="AP297" s="48"/>
    </row>
    <row r="298" ht="32.05" customHeight="1">
      <c r="A298" s="41"/>
      <c r="B298" t="s" s="42">
        <f>CONCATENATE('Collections - Collections'!$A$3,"/",D298)</f>
        <v>2280</v>
      </c>
      <c r="C298" t="s" s="44">
        <f t="shared" si="2922"/>
        <v>223</v>
      </c>
      <c r="D298" t="s" s="44">
        <f>G298</f>
        <v>2281</v>
      </c>
      <c r="E298" t="s" s="44">
        <f>CONCATENATE('Collections - Collections'!$C$3,"/",C298)</f>
        <v>2240</v>
      </c>
      <c r="F298" t="s" s="106">
        <v>371</v>
      </c>
      <c r="G298" t="s" s="44">
        <f>CONCATENATE(C298,":",F298)</f>
        <v>2281</v>
      </c>
      <c r="H298" t="s" s="44">
        <f>CONCATENATE("k",SUBSTITUTE(SUBSTITUTE(PROPER($D298),":",""),"-",""))</f>
        <v>2282</v>
      </c>
      <c r="I298" s="43"/>
      <c r="J298" t="s" s="44">
        <f>$F298</f>
        <v>373</v>
      </c>
      <c r="K298" t="s" s="44">
        <f>$H298</f>
        <v>2282</v>
      </c>
      <c r="L298" s="44"/>
      <c r="M298" s="43"/>
      <c r="N298" t="s" s="44">
        <v>224</v>
      </c>
      <c r="O298" t="s" s="44">
        <v>374</v>
      </c>
      <c r="P298" s="43"/>
      <c r="Q298" s="43"/>
      <c r="R298" s="43"/>
      <c r="S298" s="43"/>
      <c r="T298" s="43"/>
      <c r="U298" s="43"/>
      <c r="V298" s="43"/>
      <c r="W298" s="43"/>
      <c r="X298" s="43"/>
      <c r="Y298" s="43"/>
      <c r="Z298" s="43"/>
      <c r="AA298" s="43"/>
      <c r="AB298" s="43"/>
      <c r="AC298" s="43"/>
      <c r="AD298" s="15"/>
      <c r="AE298" t="s" s="44">
        <f t="shared" si="2622"/>
        <v>104</v>
      </c>
      <c r="AF298" s="46"/>
      <c r="AG298" t="s" s="47">
        <v>375</v>
      </c>
      <c r="AH298" t="s" s="47">
        <v>2283</v>
      </c>
      <c r="AI298" s="15"/>
      <c r="AJ298" s="15"/>
      <c r="AK298" s="15"/>
      <c r="AL298" s="43"/>
      <c r="AM298" s="43"/>
      <c r="AN298" s="43"/>
      <c r="AO298" s="15"/>
      <c r="AP298" s="48"/>
    </row>
    <row r="299" ht="44.05" customHeight="1">
      <c r="A299" s="41"/>
      <c r="B299" t="s" s="42">
        <f>CONCATENATE('Collections - Collections'!$A$3,"/",D299)</f>
        <v>2284</v>
      </c>
      <c r="C299" t="s" s="44">
        <f t="shared" si="2922"/>
        <v>223</v>
      </c>
      <c r="D299" t="s" s="44">
        <f>G299</f>
        <v>2285</v>
      </c>
      <c r="E299" t="s" s="44">
        <f>CONCATENATE('Collections - Collections'!$C$3,"/",C299)</f>
        <v>2240</v>
      </c>
      <c r="F299" t="s" s="106">
        <v>2286</v>
      </c>
      <c r="G299" t="s" s="44">
        <f>CONCATENATE(C299,":",F299)</f>
        <v>2285</v>
      </c>
      <c r="H299" t="s" s="44">
        <f>CONCATENATE("k",SUBSTITUTE(SUBSTITUTE(PROPER($D299),":",""),"-",""))</f>
        <v>2287</v>
      </c>
      <c r="I299" s="43"/>
      <c r="J299" t="s" s="44">
        <f>$F299</f>
        <v>2288</v>
      </c>
      <c r="K299" t="s" s="44">
        <f>$H299</f>
        <v>2287</v>
      </c>
      <c r="L299" s="44"/>
      <c r="M299" s="43"/>
      <c r="N299" t="s" s="44">
        <v>224</v>
      </c>
      <c r="O299" t="s" s="44">
        <v>2286</v>
      </c>
      <c r="P299" s="43"/>
      <c r="Q299" s="43"/>
      <c r="R299" s="43"/>
      <c r="S299" s="43"/>
      <c r="T299" s="43"/>
      <c r="U299" s="43"/>
      <c r="V299" s="43"/>
      <c r="W299" s="43"/>
      <c r="X299" s="43"/>
      <c r="Y299" s="43"/>
      <c r="Z299" s="43"/>
      <c r="AA299" s="43"/>
      <c r="AB299" s="43"/>
      <c r="AC299" s="43"/>
      <c r="AD299" s="15"/>
      <c r="AE299" t="s" s="44">
        <f t="shared" si="2622"/>
        <v>104</v>
      </c>
      <c r="AF299" s="46"/>
      <c r="AG299" t="s" s="47">
        <v>2289</v>
      </c>
      <c r="AH299" t="s" s="47">
        <v>2290</v>
      </c>
      <c r="AI299" s="15"/>
      <c r="AJ299" s="15"/>
      <c r="AK299" s="15"/>
      <c r="AL299" s="43"/>
      <c r="AM299" s="43"/>
      <c r="AN299" s="43"/>
      <c r="AO299" s="15"/>
      <c r="AP299" s="48"/>
    </row>
    <row r="300" ht="32.05" customHeight="1">
      <c r="A300" s="41"/>
      <c r="B300" t="s" s="42">
        <f>CONCATENATE('Collections - Collections'!$A$3,"/",D300)</f>
        <v>2291</v>
      </c>
      <c r="C300" t="s" s="44">
        <f t="shared" si="2922"/>
        <v>223</v>
      </c>
      <c r="D300" t="s" s="44">
        <f>G300</f>
        <v>2292</v>
      </c>
      <c r="E300" t="s" s="44">
        <f>CONCATENATE('Collections - Collections'!$C$3,"/",C300)</f>
        <v>2240</v>
      </c>
      <c r="F300" t="s" s="106">
        <v>2293</v>
      </c>
      <c r="G300" t="s" s="44">
        <f>CONCATENATE(C300,":",F300)</f>
        <v>2292</v>
      </c>
      <c r="H300" t="s" s="44">
        <f>CONCATENATE("k",SUBSTITUTE(SUBSTITUTE(PROPER($D300),":",""),"-",""))</f>
        <v>2294</v>
      </c>
      <c r="I300" s="43"/>
      <c r="J300" t="s" s="44">
        <f>$F300</f>
        <v>2295</v>
      </c>
      <c r="K300" t="s" s="44">
        <f>$H300</f>
        <v>2294</v>
      </c>
      <c r="L300" s="44"/>
      <c r="M300" s="43"/>
      <c r="N300" t="s" s="44">
        <v>224</v>
      </c>
      <c r="O300" t="s" s="44">
        <v>2293</v>
      </c>
      <c r="P300" s="43"/>
      <c r="Q300" s="43"/>
      <c r="R300" s="43"/>
      <c r="S300" s="43"/>
      <c r="T300" s="43"/>
      <c r="U300" s="43"/>
      <c r="V300" s="43"/>
      <c r="W300" s="43"/>
      <c r="X300" s="43"/>
      <c r="Y300" s="43"/>
      <c r="Z300" s="43"/>
      <c r="AA300" s="43"/>
      <c r="AB300" s="43"/>
      <c r="AC300" s="43"/>
      <c r="AD300" s="15"/>
      <c r="AE300" t="s" s="44">
        <f t="shared" si="2622"/>
        <v>104</v>
      </c>
      <c r="AF300" s="46"/>
      <c r="AG300" t="s" s="47">
        <v>2296</v>
      </c>
      <c r="AH300" t="s" s="47">
        <v>2297</v>
      </c>
      <c r="AI300" s="15"/>
      <c r="AJ300" s="15"/>
      <c r="AK300" s="15"/>
      <c r="AL300" s="43"/>
      <c r="AM300" s="43"/>
      <c r="AN300" s="43"/>
      <c r="AO300" s="15"/>
      <c r="AP300" s="48"/>
    </row>
    <row r="301" ht="32.85" customHeight="1">
      <c r="A301" s="50"/>
      <c r="B301" t="s" s="51">
        <f>CONCATENATE('Collections - Collections'!$A$3,"/",D301)</f>
        <v>2298</v>
      </c>
      <c r="C301" t="s" s="54">
        <f t="shared" si="2922"/>
        <v>223</v>
      </c>
      <c r="D301" t="s" s="54">
        <f>G301</f>
        <v>2299</v>
      </c>
      <c r="E301" t="s" s="54">
        <f>CONCATENATE('Collections - Collections'!$C$3,"/",C301)</f>
        <v>2240</v>
      </c>
      <c r="F301" t="s" s="109">
        <v>2300</v>
      </c>
      <c r="G301" t="s" s="54">
        <f>CONCATENATE(C301,":",F301)</f>
        <v>2299</v>
      </c>
      <c r="H301" t="s" s="54">
        <f>CONCATENATE("k",SUBSTITUTE(SUBSTITUTE(PROPER($D301),":",""),"-",""))</f>
        <v>2301</v>
      </c>
      <c r="I301" s="52"/>
      <c r="J301" t="s" s="54">
        <f>$F301</f>
        <v>2302</v>
      </c>
      <c r="K301" t="s" s="54">
        <f>$H301</f>
        <v>2301</v>
      </c>
      <c r="L301" s="54"/>
      <c r="M301" s="52"/>
      <c r="N301" t="s" s="54">
        <v>224</v>
      </c>
      <c r="O301" t="s" s="54">
        <v>2300</v>
      </c>
      <c r="P301" s="52"/>
      <c r="Q301" s="52"/>
      <c r="R301" s="52"/>
      <c r="S301" s="52"/>
      <c r="T301" s="52"/>
      <c r="U301" s="52"/>
      <c r="V301" s="52"/>
      <c r="W301" s="52"/>
      <c r="X301" s="52"/>
      <c r="Y301" s="52"/>
      <c r="Z301" s="52"/>
      <c r="AA301" s="52"/>
      <c r="AB301" s="52"/>
      <c r="AC301" s="52"/>
      <c r="AD301" s="56"/>
      <c r="AE301" t="s" s="54">
        <f t="shared" si="2622"/>
        <v>104</v>
      </c>
      <c r="AF301" s="57"/>
      <c r="AG301" t="s" s="58">
        <v>2303</v>
      </c>
      <c r="AH301" t="s" s="58">
        <v>2304</v>
      </c>
      <c r="AI301" s="56"/>
      <c r="AJ301" s="56"/>
      <c r="AK301" s="56"/>
      <c r="AL301" s="52"/>
      <c r="AM301" s="52"/>
      <c r="AN301" s="52"/>
      <c r="AO301" s="56"/>
      <c r="AP301" s="59"/>
    </row>
    <row r="302" ht="21.25" customHeight="1">
      <c r="A302" t="s" s="221">
        <v>367</v>
      </c>
      <c r="B302" t="s" s="166">
        <f>CONCATENATE('Collections - Collections'!$A$3,"/",D302)</f>
        <v>2305</v>
      </c>
      <c r="C302" t="s" s="167">
        <f t="shared" si="2859"/>
        <v>141</v>
      </c>
      <c r="D302" t="s" s="167">
        <f>G302</f>
        <v>2306</v>
      </c>
      <c r="E302" t="s" s="167">
        <f>CONCATENATE('Collections - Collections'!$C$3,"/",C302)</f>
        <v>362</v>
      </c>
      <c r="F302" t="s" s="168">
        <v>282</v>
      </c>
      <c r="G302" t="s" s="169">
        <f>CONCATENATE(C302,":",F302)</f>
        <v>2306</v>
      </c>
      <c r="H302" t="s" s="167">
        <f>CONCATENATE("k",SUBSTITUTE(SUBSTITUTE(PROPER($D302),":",""),"-",""))</f>
        <v>2307</v>
      </c>
      <c r="I302" s="170"/>
      <c r="J302" t="s" s="167">
        <f>$F302</f>
        <v>284</v>
      </c>
      <c r="K302" t="s" s="167">
        <f>$H302</f>
        <v>2307</v>
      </c>
      <c r="L302" s="167"/>
      <c r="M302" s="170"/>
      <c r="N302" t="s" s="167">
        <v>145</v>
      </c>
      <c r="O302" t="s" s="167">
        <v>282</v>
      </c>
      <c r="P302" s="170"/>
      <c r="Q302" s="170"/>
      <c r="R302" s="170"/>
      <c r="S302" s="170"/>
      <c r="T302" s="170"/>
      <c r="U302" s="170"/>
      <c r="V302" s="170"/>
      <c r="W302" s="170"/>
      <c r="X302" s="170"/>
      <c r="Y302" s="170"/>
      <c r="Z302" s="170"/>
      <c r="AA302" s="170"/>
      <c r="AB302" s="170"/>
      <c r="AC302" s="170"/>
      <c r="AD302" s="171"/>
      <c r="AE302" t="s" s="167">
        <f t="shared" si="2622"/>
        <v>104</v>
      </c>
      <c r="AF302" s="172"/>
      <c r="AG302" t="s" s="173">
        <v>2308</v>
      </c>
      <c r="AH302" t="s" s="173">
        <v>2309</v>
      </c>
      <c r="AI302" s="171"/>
      <c r="AJ302" s="171"/>
      <c r="AK302" s="171"/>
      <c r="AL302" s="170"/>
      <c r="AM302" s="170"/>
      <c r="AN302" s="170"/>
      <c r="AO302" s="171"/>
      <c r="AP302" s="174"/>
    </row>
    <row r="303" ht="21.25" customHeight="1">
      <c r="A303" s="222"/>
      <c r="B303" t="s" s="223">
        <f>CONCATENATE('Collections - Collections'!$A$3,"/",D303)</f>
        <v>2310</v>
      </c>
      <c r="C303" t="s" s="224">
        <f t="shared" si="3021" ref="C303:C306">$D$21</f>
        <v>281</v>
      </c>
      <c r="D303" t="s" s="224">
        <f>G303</f>
        <v>2311</v>
      </c>
      <c r="E303" t="s" s="224">
        <f>CONCATENATE('Collections - Collections'!$C$3,"/",C303)</f>
        <v>2312</v>
      </c>
      <c r="F303" t="s" s="225">
        <v>2100</v>
      </c>
      <c r="G303" t="s" s="226">
        <f>CONCATENATE(C303,":",F303)</f>
        <v>2311</v>
      </c>
      <c r="H303" t="s" s="224">
        <f>CONCATENATE("k",SUBSTITUTE(SUBSTITUTE(PROPER($D303),":",""),"-",""))</f>
        <v>2313</v>
      </c>
      <c r="I303" s="227"/>
      <c r="J303" t="s" s="224">
        <f>$F303</f>
        <v>2102</v>
      </c>
      <c r="K303" t="s" s="224">
        <f>$H303</f>
        <v>2313</v>
      </c>
      <c r="L303" s="224"/>
      <c r="M303" s="227"/>
      <c r="N303" t="s" s="224">
        <v>2100</v>
      </c>
      <c r="O303" s="227"/>
      <c r="P303" s="227"/>
      <c r="Q303" s="227"/>
      <c r="R303" s="227"/>
      <c r="S303" s="227"/>
      <c r="T303" s="227"/>
      <c r="U303" s="227"/>
      <c r="V303" s="227"/>
      <c r="W303" s="227"/>
      <c r="X303" s="227"/>
      <c r="Y303" s="227"/>
      <c r="Z303" s="227"/>
      <c r="AA303" s="227"/>
      <c r="AB303" s="227"/>
      <c r="AC303" s="227"/>
      <c r="AD303" s="228"/>
      <c r="AE303" t="s" s="224">
        <f t="shared" si="2622"/>
        <v>104</v>
      </c>
      <c r="AF303" s="229"/>
      <c r="AG303" t="s" s="230">
        <v>2314</v>
      </c>
      <c r="AH303" t="s" s="230">
        <v>2315</v>
      </c>
      <c r="AI303" s="228"/>
      <c r="AJ303" s="228"/>
      <c r="AK303" s="228"/>
      <c r="AL303" s="227"/>
      <c r="AM303" s="227"/>
      <c r="AN303" s="227"/>
      <c r="AO303" s="228"/>
      <c r="AP303" s="231"/>
    </row>
    <row r="304" ht="21.1" customHeight="1">
      <c r="A304" s="60"/>
      <c r="B304" t="s" s="61">
        <f>CONCATENATE('Collections - Collections'!$A$3,"/",D304)</f>
        <v>2316</v>
      </c>
      <c r="C304" t="s" s="62">
        <f>$D$302</f>
        <v>2306</v>
      </c>
      <c r="D304" t="s" s="62">
        <f>G304</f>
        <v>2317</v>
      </c>
      <c r="E304" t="s" s="62">
        <f>CONCATENATE('Collections - Collections'!$C$3,"/",C304)</f>
        <v>2318</v>
      </c>
      <c r="F304" t="s" s="63">
        <v>293</v>
      </c>
      <c r="G304" t="s" s="64">
        <f>CONCATENATE(C304,":",F304)</f>
        <v>2317</v>
      </c>
      <c r="H304" t="s" s="62">
        <f>CONCATENATE("k",SUBSTITUTE(SUBSTITUTE(PROPER($D304),":",""),"-",""))</f>
        <v>2319</v>
      </c>
      <c r="I304" s="65"/>
      <c r="J304" t="s" s="62">
        <f>$F304</f>
        <v>2320</v>
      </c>
      <c r="K304" t="s" s="62">
        <f>$H304</f>
        <v>2319</v>
      </c>
      <c r="L304" s="62"/>
      <c r="M304" s="65"/>
      <c r="N304" t="s" s="62">
        <v>145</v>
      </c>
      <c r="O304" t="s" s="62">
        <v>282</v>
      </c>
      <c r="P304" t="s" s="62">
        <v>293</v>
      </c>
      <c r="Q304" s="65"/>
      <c r="R304" s="65"/>
      <c r="S304" s="65"/>
      <c r="T304" s="65"/>
      <c r="U304" s="65"/>
      <c r="V304" s="65"/>
      <c r="W304" s="65"/>
      <c r="X304" s="65"/>
      <c r="Y304" s="65"/>
      <c r="Z304" s="65"/>
      <c r="AA304" s="65"/>
      <c r="AB304" s="65"/>
      <c r="AC304" s="65"/>
      <c r="AD304" s="66"/>
      <c r="AE304" t="s" s="62">
        <f t="shared" si="2622"/>
        <v>104</v>
      </c>
      <c r="AF304" s="67"/>
      <c r="AG304" t="s" s="68">
        <v>2321</v>
      </c>
      <c r="AH304" t="s" s="68">
        <v>2322</v>
      </c>
      <c r="AI304" s="66"/>
      <c r="AJ304" s="66"/>
      <c r="AK304" s="66"/>
      <c r="AL304" s="65"/>
      <c r="AM304" s="65"/>
      <c r="AN304" s="65"/>
      <c r="AO304" s="66"/>
      <c r="AP304" s="69"/>
    </row>
    <row r="305" ht="20.3" customHeight="1">
      <c r="A305" s="111"/>
      <c r="B305" t="s" s="112">
        <f>CONCATENATE('Collections - Collections'!$A$3,"/",D305)</f>
        <v>2323</v>
      </c>
      <c r="C305" t="s" s="99">
        <f t="shared" si="3021"/>
        <v>281</v>
      </c>
      <c r="D305" t="s" s="99">
        <f>G305</f>
        <v>2324</v>
      </c>
      <c r="E305" t="s" s="99">
        <f>CONCATENATE('Collections - Collections'!$C$3,"/",C305)</f>
        <v>2312</v>
      </c>
      <c r="F305" t="s" s="113">
        <v>2325</v>
      </c>
      <c r="G305" t="s" s="114">
        <f>CONCATENATE(C305,":",F305)</f>
        <v>2324</v>
      </c>
      <c r="H305" t="s" s="99">
        <f>CONCATENATE("k",SUBSTITUTE(SUBSTITUTE(PROPER($D305),":",""),"-",""))</f>
        <v>2326</v>
      </c>
      <c r="I305" s="100"/>
      <c r="J305" t="s" s="99">
        <f>$F305</f>
        <v>2327</v>
      </c>
      <c r="K305" t="s" s="99">
        <f>$H305</f>
        <v>2326</v>
      </c>
      <c r="L305" s="99"/>
      <c r="M305" s="100"/>
      <c r="N305" t="s" s="99">
        <v>282</v>
      </c>
      <c r="O305" t="s" s="99">
        <v>293</v>
      </c>
      <c r="P305" t="s" s="99">
        <v>2325</v>
      </c>
      <c r="Q305" t="s" s="99">
        <v>2328</v>
      </c>
      <c r="R305" s="100"/>
      <c r="S305" s="100"/>
      <c r="T305" s="100"/>
      <c r="U305" s="100"/>
      <c r="V305" s="100"/>
      <c r="W305" s="100"/>
      <c r="X305" s="100"/>
      <c r="Y305" s="100"/>
      <c r="Z305" s="100"/>
      <c r="AA305" s="100"/>
      <c r="AB305" s="100"/>
      <c r="AC305" s="100"/>
      <c r="AD305" s="115"/>
      <c r="AE305" t="s" s="99">
        <f t="shared" si="2622"/>
        <v>104</v>
      </c>
      <c r="AF305" s="116"/>
      <c r="AG305" t="s" s="117">
        <v>2329</v>
      </c>
      <c r="AH305" t="s" s="117">
        <v>2330</v>
      </c>
      <c r="AI305" s="115"/>
      <c r="AJ305" s="115"/>
      <c r="AK305" s="115"/>
      <c r="AL305" s="100"/>
      <c r="AM305" s="100"/>
      <c r="AN305" s="100"/>
      <c r="AO305" s="115"/>
      <c r="AP305" s="118"/>
    </row>
    <row r="306" ht="20.9" customHeight="1">
      <c r="A306" s="50"/>
      <c r="B306" t="s" s="51">
        <f>CONCATENATE('Collections - Collections'!$A$3,"/",D306)</f>
        <v>2331</v>
      </c>
      <c r="C306" t="s" s="54">
        <f t="shared" si="3021"/>
        <v>281</v>
      </c>
      <c r="D306" t="s" s="54">
        <f>G306</f>
        <v>2332</v>
      </c>
      <c r="E306" t="s" s="54">
        <f>CONCATENATE('Collections - Collections'!$C$3,"/",C306)</f>
        <v>2312</v>
      </c>
      <c r="F306" t="s" s="109">
        <v>2333</v>
      </c>
      <c r="G306" t="s" s="110">
        <f>CONCATENATE(C306,":",F306)</f>
        <v>2332</v>
      </c>
      <c r="H306" t="s" s="54">
        <f>CONCATENATE("k",SUBSTITUTE(SUBSTITUTE(PROPER($D306),":",""),"-",""))</f>
        <v>2334</v>
      </c>
      <c r="I306" s="52"/>
      <c r="J306" t="s" s="54">
        <f>$F306</f>
        <v>2335</v>
      </c>
      <c r="K306" t="s" s="54">
        <f>$H306</f>
        <v>2334</v>
      </c>
      <c r="L306" s="54"/>
      <c r="M306" s="52"/>
      <c r="N306" t="s" s="54">
        <v>282</v>
      </c>
      <c r="O306" t="s" s="54">
        <v>293</v>
      </c>
      <c r="P306" t="s" s="54">
        <v>2336</v>
      </c>
      <c r="Q306" t="s" s="54">
        <v>2337</v>
      </c>
      <c r="R306" t="s" s="54">
        <v>2333</v>
      </c>
      <c r="S306" s="52"/>
      <c r="T306" s="52"/>
      <c r="U306" s="52"/>
      <c r="V306" s="52"/>
      <c r="W306" s="52"/>
      <c r="X306" s="52"/>
      <c r="Y306" s="52"/>
      <c r="Z306" s="52"/>
      <c r="AA306" s="52"/>
      <c r="AB306" s="52"/>
      <c r="AC306" s="52"/>
      <c r="AD306" s="56"/>
      <c r="AE306" t="s" s="54">
        <f t="shared" si="2622"/>
        <v>104</v>
      </c>
      <c r="AF306" s="57"/>
      <c r="AG306" t="s" s="58">
        <v>2338</v>
      </c>
      <c r="AH306" t="s" s="58">
        <v>2339</v>
      </c>
      <c r="AI306" s="56"/>
      <c r="AJ306" s="56"/>
      <c r="AK306" s="56"/>
      <c r="AL306" s="52"/>
      <c r="AM306" s="52"/>
      <c r="AN306" s="52"/>
      <c r="AO306" s="56"/>
      <c r="AP306" s="59"/>
    </row>
    <row r="307" ht="81.05" customHeight="1">
      <c r="A307" t="s" s="176">
        <v>367</v>
      </c>
      <c r="B307" t="s" s="61">
        <f>CONCATENATE('Collections - Collections'!$A$3,"/",D307)</f>
        <v>2340</v>
      </c>
      <c r="C307" t="s" s="62">
        <f t="shared" si="3057" ref="C307:C327">$G$22</f>
        <v>289</v>
      </c>
      <c r="D307" t="s" s="62">
        <f>G307</f>
        <v>2341</v>
      </c>
      <c r="E307" t="s" s="62">
        <f>CONCATENATE('Collections - Collections'!$C$3,"/",C307)</f>
        <v>2342</v>
      </c>
      <c r="F307" t="s" s="63">
        <v>2343</v>
      </c>
      <c r="G307" t="s" s="64">
        <f>CONCATENATE(C307,":",F307)</f>
        <v>2341</v>
      </c>
      <c r="H307" t="s" s="62">
        <f>CONCATENATE("k",SUBSTITUTE(SUBSTITUTE(PROPER($D307),":",""),"-",""))</f>
        <v>2344</v>
      </c>
      <c r="I307" s="65"/>
      <c r="J307" t="s" s="62">
        <f>$F307</f>
        <v>2345</v>
      </c>
      <c r="K307" t="s" s="62">
        <f>$H307</f>
        <v>2344</v>
      </c>
      <c r="L307" s="62"/>
      <c r="M307" s="65"/>
      <c r="N307" t="s" s="62">
        <v>145</v>
      </c>
      <c r="O307" t="s" s="62">
        <v>290</v>
      </c>
      <c r="P307" t="s" s="62">
        <v>2343</v>
      </c>
      <c r="Q307" s="65"/>
      <c r="R307" s="65"/>
      <c r="S307" s="65"/>
      <c r="T307" s="65"/>
      <c r="U307" s="65"/>
      <c r="V307" s="65"/>
      <c r="W307" s="65"/>
      <c r="X307" s="65"/>
      <c r="Y307" s="65"/>
      <c r="Z307" s="65"/>
      <c r="AA307" s="65"/>
      <c r="AB307" s="65"/>
      <c r="AC307" s="65"/>
      <c r="AD307" s="66"/>
      <c r="AE307" t="s" s="62">
        <f t="shared" si="2622"/>
        <v>104</v>
      </c>
      <c r="AF307" s="67"/>
      <c r="AG307" t="s" s="68">
        <v>2346</v>
      </c>
      <c r="AH307" t="s" s="68">
        <v>2347</v>
      </c>
      <c r="AI307" t="s" s="68">
        <v>2348</v>
      </c>
      <c r="AJ307" s="66"/>
      <c r="AK307" s="66"/>
      <c r="AL307" s="65"/>
      <c r="AM307" s="65"/>
      <c r="AN307" s="65"/>
      <c r="AO307" s="66"/>
      <c r="AP307" s="69"/>
    </row>
    <row r="308" ht="44.25" customHeight="1">
      <c r="A308" s="111"/>
      <c r="B308" t="s" s="112">
        <f>CONCATENATE('Collections - Collections'!$A$3,"/",D308)</f>
        <v>2349</v>
      </c>
      <c r="C308" t="s" s="99">
        <f t="shared" si="3066" ref="C308:C311">$G$307</f>
        <v>2341</v>
      </c>
      <c r="D308" t="s" s="99">
        <f>G308</f>
        <v>2350</v>
      </c>
      <c r="E308" t="s" s="99">
        <f>CONCATENATE('Collections - Collections'!$C$3,"/",C308)</f>
        <v>2351</v>
      </c>
      <c r="F308" t="s" s="113">
        <v>2352</v>
      </c>
      <c r="G308" t="s" s="99">
        <f>CONCATENATE(C308,":",F308)</f>
        <v>2350</v>
      </c>
      <c r="H308" t="s" s="99">
        <f>CONCATENATE("k",SUBSTITUTE(SUBSTITUTE(PROPER($D308),":",""),"-",""))</f>
        <v>2353</v>
      </c>
      <c r="I308" s="100"/>
      <c r="J308" t="s" s="99">
        <f>$F308</f>
        <v>2354</v>
      </c>
      <c r="K308" t="s" s="99">
        <f>$H308</f>
        <v>2353</v>
      </c>
      <c r="L308" s="99"/>
      <c r="M308" s="100"/>
      <c r="N308" t="s" s="99">
        <v>290</v>
      </c>
      <c r="O308" t="s" s="99">
        <v>2343</v>
      </c>
      <c r="P308" t="s" s="99">
        <v>2352</v>
      </c>
      <c r="Q308" s="100"/>
      <c r="R308" s="100"/>
      <c r="S308" s="100"/>
      <c r="T308" s="100"/>
      <c r="U308" s="100"/>
      <c r="V308" s="100"/>
      <c r="W308" s="100"/>
      <c r="X308" s="100"/>
      <c r="Y308" s="100"/>
      <c r="Z308" s="100"/>
      <c r="AA308" s="100"/>
      <c r="AB308" s="100"/>
      <c r="AC308" s="100"/>
      <c r="AD308" s="115"/>
      <c r="AE308" t="s" s="99">
        <f t="shared" si="2622"/>
        <v>104</v>
      </c>
      <c r="AF308" s="116">
        <v>0</v>
      </c>
      <c r="AG308" t="s" s="117">
        <v>2355</v>
      </c>
      <c r="AH308" t="s" s="117">
        <v>2356</v>
      </c>
      <c r="AI308" t="s" s="117">
        <v>2357</v>
      </c>
      <c r="AJ308" s="115"/>
      <c r="AK308" s="115"/>
      <c r="AL308" s="100"/>
      <c r="AM308" s="100"/>
      <c r="AN308" s="100"/>
      <c r="AO308" s="115"/>
      <c r="AP308" s="118"/>
    </row>
    <row r="309" ht="68.05" customHeight="1">
      <c r="A309" s="41"/>
      <c r="B309" t="s" s="42">
        <f>CONCATENATE('Collections - Collections'!$A$3,"/",D309)</f>
        <v>2358</v>
      </c>
      <c r="C309" t="s" s="44">
        <f t="shared" si="3066"/>
        <v>2341</v>
      </c>
      <c r="D309" t="s" s="44">
        <f>G309</f>
        <v>104</v>
      </c>
      <c r="E309" t="s" s="44">
        <f>CONCATENATE('Collections - Collections'!$C$3,"/",C309)</f>
        <v>2351</v>
      </c>
      <c r="F309" t="s" s="106">
        <v>2204</v>
      </c>
      <c r="G309" t="s" s="44">
        <f>CONCATENATE(C309,":",F309)</f>
        <v>104</v>
      </c>
      <c r="H309" t="s" s="44">
        <f>CONCATENATE("k",SUBSTITUTE(SUBSTITUTE(PROPER($D309),":",""),"-",""))</f>
        <v>2359</v>
      </c>
      <c r="I309" s="43"/>
      <c r="J309" t="s" s="44">
        <f>$F309</f>
        <v>2206</v>
      </c>
      <c r="K309" t="s" s="44">
        <f>$H309</f>
        <v>2359</v>
      </c>
      <c r="L309" s="44"/>
      <c r="M309" s="43"/>
      <c r="N309" t="s" s="44">
        <v>290</v>
      </c>
      <c r="O309" t="s" s="44">
        <v>2343</v>
      </c>
      <c r="P309" t="s" s="44">
        <v>2204</v>
      </c>
      <c r="Q309" s="43"/>
      <c r="R309" s="43"/>
      <c r="S309" s="43"/>
      <c r="T309" s="43"/>
      <c r="U309" s="43"/>
      <c r="V309" s="43"/>
      <c r="W309" s="43"/>
      <c r="X309" s="43"/>
      <c r="Y309" s="43"/>
      <c r="Z309" s="43"/>
      <c r="AA309" s="43"/>
      <c r="AB309" s="43"/>
      <c r="AC309" s="43"/>
      <c r="AD309" s="15"/>
      <c r="AE309" t="s" s="44">
        <f t="shared" si="2622"/>
        <v>104</v>
      </c>
      <c r="AF309" s="46">
        <v>1</v>
      </c>
      <c r="AG309" t="s" s="47">
        <v>2360</v>
      </c>
      <c r="AH309" t="s" s="47">
        <v>2361</v>
      </c>
      <c r="AI309" t="s" s="47">
        <v>2362</v>
      </c>
      <c r="AJ309" s="15"/>
      <c r="AK309" s="15"/>
      <c r="AL309" s="43"/>
      <c r="AM309" s="43"/>
      <c r="AN309" s="43"/>
      <c r="AO309" s="15"/>
      <c r="AP309" s="48"/>
    </row>
    <row r="310" ht="56.05" customHeight="1">
      <c r="A310" s="41"/>
      <c r="B310" t="s" s="42">
        <f>CONCATENATE('Collections - Collections'!$A$3,"/",D310)</f>
        <v>2363</v>
      </c>
      <c r="C310" t="s" s="44">
        <f t="shared" si="3066"/>
        <v>2341</v>
      </c>
      <c r="D310" t="s" s="44">
        <f>G310</f>
        <v>2364</v>
      </c>
      <c r="E310" t="s" s="44">
        <f>CONCATENATE('Collections - Collections'!$C$3,"/",C310)</f>
        <v>2351</v>
      </c>
      <c r="F310" t="s" s="232">
        <v>2212</v>
      </c>
      <c r="G310" t="s" s="44">
        <f>CONCATENATE(C310,":",F310)</f>
        <v>2364</v>
      </c>
      <c r="H310" t="s" s="44">
        <f>CONCATENATE("k",SUBSTITUTE(SUBSTITUTE(PROPER($D310),":",""),"-",""))</f>
        <v>2365</v>
      </c>
      <c r="I310" s="43"/>
      <c r="J310" t="s" s="44">
        <f>$F310</f>
        <v>2214</v>
      </c>
      <c r="K310" t="s" s="44">
        <f>$H310</f>
        <v>2365</v>
      </c>
      <c r="L310" s="44"/>
      <c r="M310" s="43"/>
      <c r="N310" t="s" s="44">
        <v>290</v>
      </c>
      <c r="O310" t="s" s="44">
        <v>2343</v>
      </c>
      <c r="P310" t="s" s="204">
        <v>2212</v>
      </c>
      <c r="Q310" s="205"/>
      <c r="R310" s="205"/>
      <c r="S310" s="205"/>
      <c r="T310" s="205"/>
      <c r="U310" s="43"/>
      <c r="V310" s="43"/>
      <c r="W310" s="43"/>
      <c r="X310" s="43"/>
      <c r="Y310" s="43"/>
      <c r="Z310" s="43"/>
      <c r="AA310" s="43"/>
      <c r="AB310" s="43"/>
      <c r="AC310" s="43"/>
      <c r="AD310" s="15"/>
      <c r="AE310" t="s" s="44">
        <f t="shared" si="2622"/>
        <v>104</v>
      </c>
      <c r="AF310" s="46">
        <v>2</v>
      </c>
      <c r="AG310" t="s" s="206">
        <v>2366</v>
      </c>
      <c r="AH310" t="s" s="204">
        <v>2367</v>
      </c>
      <c r="AI310" t="s" s="206">
        <v>2368</v>
      </c>
      <c r="AJ310" s="15"/>
      <c r="AK310" s="15"/>
      <c r="AL310" s="43"/>
      <c r="AM310" s="43"/>
      <c r="AN310" s="43"/>
      <c r="AO310" s="15"/>
      <c r="AP310" s="48"/>
    </row>
    <row r="311" ht="44.85" customHeight="1">
      <c r="A311" s="50"/>
      <c r="B311" t="s" s="51">
        <f>CONCATENATE('Collections - Collections'!$A$3,"/",D311)</f>
        <v>2369</v>
      </c>
      <c r="C311" t="s" s="54">
        <f t="shared" si="3066"/>
        <v>2341</v>
      </c>
      <c r="D311" t="s" s="54">
        <f>G311</f>
        <v>2370</v>
      </c>
      <c r="E311" t="s" s="54">
        <f>CONCATENATE('Collections - Collections'!$C$3,"/",C311)</f>
        <v>2351</v>
      </c>
      <c r="F311" t="s" s="233">
        <v>470</v>
      </c>
      <c r="G311" t="s" s="54">
        <f>CONCATENATE(C311,":",F311)</f>
        <v>2370</v>
      </c>
      <c r="H311" t="s" s="54">
        <f>CONCATENATE("k",SUBSTITUTE(SUBSTITUTE(PROPER($D311),":",""),"-",""))</f>
        <v>2371</v>
      </c>
      <c r="I311" s="52"/>
      <c r="J311" t="s" s="54">
        <f>$F311</f>
        <v>472</v>
      </c>
      <c r="K311" t="s" s="54">
        <f>$H311</f>
        <v>2371</v>
      </c>
      <c r="L311" s="54"/>
      <c r="M311" s="52"/>
      <c r="N311" t="s" s="54">
        <v>290</v>
      </c>
      <c r="O311" t="s" s="54">
        <v>2343</v>
      </c>
      <c r="P311" t="s" s="234">
        <v>470</v>
      </c>
      <c r="Q311" s="235"/>
      <c r="R311" s="235"/>
      <c r="S311" s="235"/>
      <c r="T311" s="235"/>
      <c r="U311" s="52"/>
      <c r="V311" s="52"/>
      <c r="W311" s="52"/>
      <c r="X311" s="52"/>
      <c r="Y311" s="52"/>
      <c r="Z311" s="52"/>
      <c r="AA311" s="52"/>
      <c r="AB311" s="52"/>
      <c r="AC311" s="52"/>
      <c r="AD311" s="56"/>
      <c r="AE311" t="s" s="54">
        <f t="shared" si="2622"/>
        <v>104</v>
      </c>
      <c r="AF311" s="57">
        <v>3</v>
      </c>
      <c r="AG311" t="s" s="236">
        <v>859</v>
      </c>
      <c r="AH311" t="s" s="234">
        <v>2372</v>
      </c>
      <c r="AI311" t="s" s="236">
        <v>2373</v>
      </c>
      <c r="AJ311" s="56"/>
      <c r="AK311" s="56"/>
      <c r="AL311" s="52"/>
      <c r="AM311" s="52"/>
      <c r="AN311" s="52"/>
      <c r="AO311" s="56"/>
      <c r="AP311" s="59"/>
    </row>
    <row r="312" ht="69.05" customHeight="1">
      <c r="A312" t="s" s="176">
        <v>367</v>
      </c>
      <c r="B312" t="s" s="61">
        <f>CONCATENATE('Collections - Collections'!$A$3,"/",D312)</f>
        <v>2374</v>
      </c>
      <c r="C312" t="s" s="62">
        <f t="shared" si="3057"/>
        <v>289</v>
      </c>
      <c r="D312" t="s" s="62">
        <f>G312</f>
        <v>2375</v>
      </c>
      <c r="E312" t="s" s="62">
        <f>CONCATENATE('Collections - Collections'!$C$3,"/",C312)</f>
        <v>2342</v>
      </c>
      <c r="F312" t="s" s="63">
        <v>293</v>
      </c>
      <c r="G312" t="s" s="64">
        <f>CONCATENATE(C312,":",F312)</f>
        <v>2375</v>
      </c>
      <c r="H312" t="s" s="62">
        <f>CONCATENATE("k",SUBSTITUTE(SUBSTITUTE(PROPER($D312),":",""),"-",""))</f>
        <v>2376</v>
      </c>
      <c r="I312" s="65"/>
      <c r="J312" t="s" s="62">
        <f>$F312</f>
        <v>2320</v>
      </c>
      <c r="K312" t="s" s="62">
        <f>$H312</f>
        <v>2376</v>
      </c>
      <c r="L312" s="62"/>
      <c r="M312" s="65"/>
      <c r="N312" t="s" s="62">
        <v>145</v>
      </c>
      <c r="O312" t="s" s="62">
        <v>290</v>
      </c>
      <c r="P312" t="s" s="62">
        <v>293</v>
      </c>
      <c r="Q312" s="65"/>
      <c r="R312" s="65"/>
      <c r="S312" s="65"/>
      <c r="T312" s="65"/>
      <c r="U312" s="65"/>
      <c r="V312" s="65"/>
      <c r="W312" s="65"/>
      <c r="X312" s="65"/>
      <c r="Y312" s="65"/>
      <c r="Z312" s="65"/>
      <c r="AA312" s="65"/>
      <c r="AB312" s="65"/>
      <c r="AC312" s="65"/>
      <c r="AD312" s="66"/>
      <c r="AE312" t="s" s="62">
        <f t="shared" si="2622"/>
        <v>104</v>
      </c>
      <c r="AF312" s="67"/>
      <c r="AG312" t="s" s="68">
        <v>294</v>
      </c>
      <c r="AH312" t="s" s="68">
        <v>2377</v>
      </c>
      <c r="AI312" t="s" s="68">
        <v>2378</v>
      </c>
      <c r="AJ312" t="s" s="68">
        <v>2379</v>
      </c>
      <c r="AK312" s="66"/>
      <c r="AL312" s="65"/>
      <c r="AM312" s="65"/>
      <c r="AN312" s="65"/>
      <c r="AO312" s="66"/>
      <c r="AP312" s="69"/>
    </row>
    <row r="313" ht="44.25" customHeight="1">
      <c r="A313" s="111"/>
      <c r="B313" t="s" s="112">
        <f>CONCATENATE('Collections - Collections'!$A$3,"/",D313)</f>
        <v>2380</v>
      </c>
      <c r="C313" t="s" s="99">
        <f t="shared" si="3111" ref="C313:C316">$G$312</f>
        <v>2375</v>
      </c>
      <c r="D313" t="s" s="99">
        <f>G313</f>
        <v>2381</v>
      </c>
      <c r="E313" t="s" s="99">
        <f>CONCATENATE('Collections - Collections'!$C$3,"/",C313)</f>
        <v>2382</v>
      </c>
      <c r="F313" t="s" s="113">
        <v>2383</v>
      </c>
      <c r="G313" t="s" s="99">
        <f>CONCATENATE(C313,":",F313)</f>
        <v>2381</v>
      </c>
      <c r="H313" t="s" s="99">
        <f>CONCATENATE("k",SUBSTITUTE(SUBSTITUTE(PROPER($D313),":",""),"-",""))</f>
        <v>2384</v>
      </c>
      <c r="I313" s="100"/>
      <c r="J313" t="s" s="99">
        <f>$F313</f>
        <v>2385</v>
      </c>
      <c r="K313" t="s" s="99">
        <f>$H313</f>
        <v>2384</v>
      </c>
      <c r="L313" s="99"/>
      <c r="M313" s="100"/>
      <c r="N313" t="s" s="99">
        <v>290</v>
      </c>
      <c r="O313" t="s" s="99">
        <v>293</v>
      </c>
      <c r="P313" t="s" s="99">
        <v>2383</v>
      </c>
      <c r="Q313" s="100"/>
      <c r="R313" s="100"/>
      <c r="S313" s="100"/>
      <c r="T313" s="100"/>
      <c r="U313" s="100"/>
      <c r="V313" s="100"/>
      <c r="W313" s="100"/>
      <c r="X313" s="100"/>
      <c r="Y313" s="100"/>
      <c r="Z313" s="100"/>
      <c r="AA313" s="100"/>
      <c r="AB313" s="100"/>
      <c r="AC313" s="100"/>
      <c r="AD313" s="115"/>
      <c r="AE313" t="s" s="99">
        <f t="shared" si="2622"/>
        <v>104</v>
      </c>
      <c r="AF313" s="116"/>
      <c r="AG313" t="s" s="117">
        <v>2386</v>
      </c>
      <c r="AH313" t="s" s="117">
        <v>2387</v>
      </c>
      <c r="AI313" t="s" s="117">
        <v>2388</v>
      </c>
      <c r="AJ313" t="s" s="117">
        <v>2389</v>
      </c>
      <c r="AK313" s="115"/>
      <c r="AL313" s="100"/>
      <c r="AM313" s="100"/>
      <c r="AN313" s="100"/>
      <c r="AO313" s="115"/>
      <c r="AP313" s="118"/>
    </row>
    <row r="314" ht="44.05" customHeight="1">
      <c r="A314" s="41"/>
      <c r="B314" t="s" s="42">
        <f>CONCATENATE('Collections - Collections'!$A$3,"/",D314)</f>
        <v>2390</v>
      </c>
      <c r="C314" t="s" s="44">
        <f t="shared" si="3111"/>
        <v>2375</v>
      </c>
      <c r="D314" t="s" s="44">
        <f>G314</f>
        <v>2391</v>
      </c>
      <c r="E314" t="s" s="44">
        <f>CONCATENATE('Collections - Collections'!$C$3,"/",C314)</f>
        <v>2382</v>
      </c>
      <c r="F314" t="s" s="106">
        <v>2392</v>
      </c>
      <c r="G314" t="s" s="44">
        <f>CONCATENATE(C314,":",F314)</f>
        <v>2391</v>
      </c>
      <c r="H314" t="s" s="44">
        <f>CONCATENATE("k",SUBSTITUTE(SUBSTITUTE(PROPER($D314),":",""),"-",""))</f>
        <v>2393</v>
      </c>
      <c r="I314" s="43"/>
      <c r="J314" t="s" s="44">
        <f>$F314</f>
        <v>2394</v>
      </c>
      <c r="K314" t="s" s="44">
        <f>$H314</f>
        <v>2393</v>
      </c>
      <c r="L314" s="44"/>
      <c r="M314" s="43"/>
      <c r="N314" t="s" s="44">
        <v>290</v>
      </c>
      <c r="O314" t="s" s="44">
        <v>293</v>
      </c>
      <c r="P314" t="s" s="44">
        <v>2392</v>
      </c>
      <c r="Q314" s="43"/>
      <c r="R314" s="43"/>
      <c r="S314" s="43"/>
      <c r="T314" s="43"/>
      <c r="U314" s="43"/>
      <c r="V314" s="43"/>
      <c r="W314" s="43"/>
      <c r="X314" s="43"/>
      <c r="Y314" s="43"/>
      <c r="Z314" s="43"/>
      <c r="AA314" s="43"/>
      <c r="AB314" s="43"/>
      <c r="AC314" s="43"/>
      <c r="AD314" s="15"/>
      <c r="AE314" t="s" s="44">
        <f t="shared" si="2622"/>
        <v>104</v>
      </c>
      <c r="AF314" s="46"/>
      <c r="AG314" t="s" s="47">
        <v>2395</v>
      </c>
      <c r="AH314" t="s" s="47">
        <v>2396</v>
      </c>
      <c r="AI314" t="s" s="47">
        <v>2397</v>
      </c>
      <c r="AJ314" t="s" s="47">
        <v>2398</v>
      </c>
      <c r="AK314" s="15"/>
      <c r="AL314" s="43"/>
      <c r="AM314" s="43"/>
      <c r="AN314" s="43"/>
      <c r="AO314" s="15"/>
      <c r="AP314" s="48"/>
    </row>
    <row r="315" ht="32.05" customHeight="1">
      <c r="A315" s="41"/>
      <c r="B315" t="s" s="42">
        <f>CONCATENATE('Collections - Collections'!$A$3,"/",D315)</f>
        <v>2399</v>
      </c>
      <c r="C315" t="s" s="44">
        <f t="shared" si="3111"/>
        <v>2375</v>
      </c>
      <c r="D315" t="s" s="44">
        <f>G315</f>
        <v>2400</v>
      </c>
      <c r="E315" t="s" s="44">
        <f>CONCATENATE('Collections - Collections'!$C$3,"/",C315)</f>
        <v>2382</v>
      </c>
      <c r="F315" t="s" s="106">
        <v>2401</v>
      </c>
      <c r="G315" t="s" s="44">
        <f>CONCATENATE(C315,":",F315)</f>
        <v>2400</v>
      </c>
      <c r="H315" t="s" s="44">
        <f>CONCATENATE("k",SUBSTITUTE(SUBSTITUTE(PROPER($D315),":",""),"-",""))</f>
        <v>2402</v>
      </c>
      <c r="I315" s="43"/>
      <c r="J315" t="s" s="44">
        <f>$F315</f>
        <v>2403</v>
      </c>
      <c r="K315" t="s" s="44">
        <f>$H315</f>
        <v>2402</v>
      </c>
      <c r="L315" s="44"/>
      <c r="M315" s="43"/>
      <c r="N315" t="s" s="44">
        <v>290</v>
      </c>
      <c r="O315" t="s" s="44">
        <v>293</v>
      </c>
      <c r="P315" t="s" s="44">
        <v>2401</v>
      </c>
      <c r="Q315" s="43"/>
      <c r="R315" s="43"/>
      <c r="S315" s="43"/>
      <c r="T315" s="43"/>
      <c r="U315" s="43"/>
      <c r="V315" s="43"/>
      <c r="W315" s="43"/>
      <c r="X315" s="43"/>
      <c r="Y315" s="43"/>
      <c r="Z315" s="43"/>
      <c r="AA315" s="43"/>
      <c r="AB315" s="43"/>
      <c r="AC315" s="43"/>
      <c r="AD315" s="15"/>
      <c r="AE315" t="s" s="44">
        <f t="shared" si="2622"/>
        <v>104</v>
      </c>
      <c r="AF315" s="46"/>
      <c r="AG315" t="s" s="47">
        <v>2404</v>
      </c>
      <c r="AH315" t="s" s="47">
        <v>2405</v>
      </c>
      <c r="AI315" t="s" s="47">
        <v>2406</v>
      </c>
      <c r="AJ315" t="s" s="47">
        <v>2407</v>
      </c>
      <c r="AK315" s="15"/>
      <c r="AL315" s="43"/>
      <c r="AM315" s="43"/>
      <c r="AN315" s="43"/>
      <c r="AO315" s="15"/>
      <c r="AP315" s="48"/>
    </row>
    <row r="316" ht="32.85" customHeight="1">
      <c r="A316" s="50"/>
      <c r="B316" t="s" s="51">
        <f>CONCATENATE('Collections - Collections'!$A$3,"/",D316)</f>
        <v>2408</v>
      </c>
      <c r="C316" t="s" s="54">
        <f t="shared" si="3111"/>
        <v>2375</v>
      </c>
      <c r="D316" t="s" s="54">
        <f>G316</f>
        <v>2409</v>
      </c>
      <c r="E316" t="s" s="54">
        <f>CONCATENATE('Collections - Collections'!$C$3,"/",C316)</f>
        <v>2382</v>
      </c>
      <c r="F316" t="s" s="109">
        <v>2410</v>
      </c>
      <c r="G316" t="s" s="54">
        <f>CONCATENATE(C316,":",F316)</f>
        <v>2409</v>
      </c>
      <c r="H316" t="s" s="54">
        <f>CONCATENATE("k",SUBSTITUTE(SUBSTITUTE(PROPER($D316),":",""),"-",""))</f>
        <v>2411</v>
      </c>
      <c r="I316" s="52"/>
      <c r="J316" t="s" s="54">
        <f>$F316</f>
        <v>2412</v>
      </c>
      <c r="K316" t="s" s="54">
        <f>$H316</f>
        <v>2411</v>
      </c>
      <c r="L316" s="54"/>
      <c r="M316" s="52"/>
      <c r="N316" t="s" s="54">
        <v>290</v>
      </c>
      <c r="O316" t="s" s="54">
        <v>293</v>
      </c>
      <c r="P316" t="s" s="54">
        <v>2410</v>
      </c>
      <c r="Q316" s="52"/>
      <c r="R316" s="52"/>
      <c r="S316" s="52"/>
      <c r="T316" s="52"/>
      <c r="U316" s="52"/>
      <c r="V316" s="52"/>
      <c r="W316" s="52"/>
      <c r="X316" s="52"/>
      <c r="Y316" s="52"/>
      <c r="Z316" s="52"/>
      <c r="AA316" s="52"/>
      <c r="AB316" s="52"/>
      <c r="AC316" s="52"/>
      <c r="AD316" s="56"/>
      <c r="AE316" t="s" s="54">
        <f t="shared" si="2622"/>
        <v>104</v>
      </c>
      <c r="AF316" s="57"/>
      <c r="AG316" t="s" s="58">
        <v>2413</v>
      </c>
      <c r="AH316" t="s" s="58">
        <v>2414</v>
      </c>
      <c r="AI316" t="s" s="58">
        <v>2415</v>
      </c>
      <c r="AJ316" t="s" s="58">
        <v>2416</v>
      </c>
      <c r="AK316" s="56"/>
      <c r="AL316" s="52"/>
      <c r="AM316" s="52"/>
      <c r="AN316" s="52"/>
      <c r="AO316" s="56"/>
      <c r="AP316" s="59"/>
    </row>
    <row r="317" ht="81.05" customHeight="1">
      <c r="A317" t="s" s="176">
        <v>367</v>
      </c>
      <c r="B317" t="s" s="61">
        <f>CONCATENATE('Collections - Collections'!$A$3,"/",D317)</f>
        <v>2417</v>
      </c>
      <c r="C317" t="s" s="62">
        <f t="shared" si="3057"/>
        <v>289</v>
      </c>
      <c r="D317" t="s" s="62">
        <f>G317</f>
        <v>2418</v>
      </c>
      <c r="E317" t="s" s="62">
        <f>CONCATENATE('Collections - Collections'!$C$3,"/",C317)</f>
        <v>2342</v>
      </c>
      <c r="F317" t="s" s="63">
        <v>2419</v>
      </c>
      <c r="G317" t="s" s="64">
        <f>CONCATENATE(C317,":",F317)</f>
        <v>2418</v>
      </c>
      <c r="H317" t="s" s="62">
        <f>CONCATENATE("k",SUBSTITUTE(SUBSTITUTE(PROPER($D317),":",""),"-",""))</f>
        <v>2420</v>
      </c>
      <c r="I317" s="65"/>
      <c r="J317" t="s" s="62">
        <f>$F317</f>
        <v>2421</v>
      </c>
      <c r="K317" t="s" s="62">
        <f>$H317</f>
        <v>2420</v>
      </c>
      <c r="L317" s="62"/>
      <c r="M317" s="65"/>
      <c r="N317" t="s" s="62">
        <v>145</v>
      </c>
      <c r="O317" t="s" s="62">
        <v>290</v>
      </c>
      <c r="P317" t="s" s="62">
        <v>2419</v>
      </c>
      <c r="Q317" s="65"/>
      <c r="R317" s="65"/>
      <c r="S317" s="65"/>
      <c r="T317" s="65"/>
      <c r="U317" s="65"/>
      <c r="V317" s="65"/>
      <c r="W317" s="65"/>
      <c r="X317" s="65"/>
      <c r="Y317" s="65"/>
      <c r="Z317" s="65"/>
      <c r="AA317" s="65"/>
      <c r="AB317" s="65"/>
      <c r="AC317" s="65"/>
      <c r="AD317" s="66"/>
      <c r="AE317" t="s" s="62">
        <f t="shared" si="2622"/>
        <v>104</v>
      </c>
      <c r="AF317" s="67"/>
      <c r="AG317" t="s" s="68">
        <v>2422</v>
      </c>
      <c r="AH317" t="s" s="68">
        <v>2423</v>
      </c>
      <c r="AI317" t="s" s="68">
        <v>2424</v>
      </c>
      <c r="AJ317" s="66"/>
      <c r="AK317" s="66"/>
      <c r="AL317" s="65"/>
      <c r="AM317" s="65"/>
      <c r="AN317" s="65"/>
      <c r="AO317" s="66"/>
      <c r="AP317" s="69"/>
    </row>
    <row r="318" ht="44.25" customHeight="1">
      <c r="A318" s="111"/>
      <c r="B318" t="s" s="112">
        <f>CONCATENATE('Collections - Collections'!$A$3,"/",D318)</f>
        <v>2425</v>
      </c>
      <c r="C318" t="s" s="99">
        <f t="shared" si="3156" ref="C318:C321">$G$317</f>
        <v>2418</v>
      </c>
      <c r="D318" t="s" s="99">
        <f>G318</f>
        <v>2426</v>
      </c>
      <c r="E318" t="s" s="99">
        <f>CONCATENATE('Collections - Collections'!$C$3,"/",C318)</f>
        <v>2427</v>
      </c>
      <c r="F318" t="s" s="113">
        <v>2428</v>
      </c>
      <c r="G318" t="s" s="99">
        <f>CONCATENATE(C318,":",F318)</f>
        <v>2426</v>
      </c>
      <c r="H318" t="s" s="99">
        <f>CONCATENATE("k",SUBSTITUTE(SUBSTITUTE(PROPER($D318),":",""),"-",""))</f>
        <v>2429</v>
      </c>
      <c r="I318" s="100"/>
      <c r="J318" t="s" s="99">
        <f>$F318</f>
        <v>2430</v>
      </c>
      <c r="K318" t="s" s="99">
        <f>$H318</f>
        <v>2429</v>
      </c>
      <c r="L318" s="99"/>
      <c r="M318" s="100"/>
      <c r="N318" t="s" s="99">
        <v>290</v>
      </c>
      <c r="O318" t="s" s="99">
        <v>2419</v>
      </c>
      <c r="P318" t="s" s="99">
        <v>2428</v>
      </c>
      <c r="Q318" s="100"/>
      <c r="R318" s="100"/>
      <c r="S318" s="100"/>
      <c r="T318" s="100"/>
      <c r="U318" s="100"/>
      <c r="V318" s="100"/>
      <c r="W318" s="100"/>
      <c r="X318" s="100"/>
      <c r="Y318" s="100"/>
      <c r="Z318" s="100"/>
      <c r="AA318" s="100"/>
      <c r="AB318" s="100"/>
      <c r="AC318" s="100"/>
      <c r="AD318" s="115"/>
      <c r="AE318" t="s" s="99">
        <f t="shared" si="2622"/>
        <v>104</v>
      </c>
      <c r="AF318" s="116"/>
      <c r="AG318" t="s" s="117">
        <v>2431</v>
      </c>
      <c r="AH318" t="s" s="117">
        <v>2432</v>
      </c>
      <c r="AI318" t="s" s="117">
        <v>2433</v>
      </c>
      <c r="AJ318" s="115"/>
      <c r="AK318" s="115"/>
      <c r="AL318" s="100"/>
      <c r="AM318" s="100"/>
      <c r="AN318" s="100"/>
      <c r="AO318" s="115"/>
      <c r="AP318" s="118"/>
    </row>
    <row r="319" ht="56.05" customHeight="1">
      <c r="A319" s="41"/>
      <c r="B319" t="s" s="42">
        <f>CONCATENATE('Collections - Collections'!$A$3,"/",D319)</f>
        <v>2434</v>
      </c>
      <c r="C319" t="s" s="44">
        <f t="shared" si="3156"/>
        <v>2418</v>
      </c>
      <c r="D319" t="s" s="44">
        <f>G319</f>
        <v>2435</v>
      </c>
      <c r="E319" t="s" s="44">
        <f>CONCATENATE('Collections - Collections'!$C$3,"/",C319)</f>
        <v>2427</v>
      </c>
      <c r="F319" t="s" s="106">
        <v>2436</v>
      </c>
      <c r="G319" t="s" s="44">
        <f>CONCATENATE(C319,":",F319)</f>
        <v>2435</v>
      </c>
      <c r="H319" t="s" s="44">
        <f>CONCATENATE("k",SUBSTITUTE(SUBSTITUTE(PROPER($D319),":",""),"-",""))</f>
        <v>2437</v>
      </c>
      <c r="I319" s="43"/>
      <c r="J319" t="s" s="44">
        <f>$F319</f>
        <v>2438</v>
      </c>
      <c r="K319" t="s" s="44">
        <f>$H319</f>
        <v>2437</v>
      </c>
      <c r="L319" s="44"/>
      <c r="M319" s="43"/>
      <c r="N319" t="s" s="44">
        <v>290</v>
      </c>
      <c r="O319" t="s" s="44">
        <v>2419</v>
      </c>
      <c r="P319" t="s" s="44">
        <v>2436</v>
      </c>
      <c r="Q319" s="43"/>
      <c r="R319" s="43"/>
      <c r="S319" s="43"/>
      <c r="T319" s="43"/>
      <c r="U319" s="43"/>
      <c r="V319" s="43"/>
      <c r="W319" s="43"/>
      <c r="X319" s="43"/>
      <c r="Y319" s="43"/>
      <c r="Z319" s="43"/>
      <c r="AA319" s="43"/>
      <c r="AB319" s="43"/>
      <c r="AC319" s="43"/>
      <c r="AD319" s="15"/>
      <c r="AE319" t="s" s="44">
        <f t="shared" si="2622"/>
        <v>104</v>
      </c>
      <c r="AF319" s="46"/>
      <c r="AG319" t="s" s="47">
        <v>2439</v>
      </c>
      <c r="AH319" t="s" s="47">
        <v>2440</v>
      </c>
      <c r="AI319" t="s" s="47">
        <v>2441</v>
      </c>
      <c r="AJ319" s="15"/>
      <c r="AK319" s="15"/>
      <c r="AL319" s="43"/>
      <c r="AM319" s="43"/>
      <c r="AN319" s="43"/>
      <c r="AO319" s="15"/>
      <c r="AP319" s="48"/>
    </row>
    <row r="320" ht="44.05" customHeight="1">
      <c r="A320" s="41"/>
      <c r="B320" t="s" s="42">
        <f>CONCATENATE('Collections - Collections'!$A$3,"/",D320)</f>
        <v>2442</v>
      </c>
      <c r="C320" t="s" s="44">
        <f t="shared" si="3156"/>
        <v>2418</v>
      </c>
      <c r="D320" t="s" s="44">
        <f>G320</f>
        <v>2443</v>
      </c>
      <c r="E320" t="s" s="44">
        <f>CONCATENATE('Collections - Collections'!$C$3,"/",C320)</f>
        <v>2427</v>
      </c>
      <c r="F320" t="s" s="106">
        <v>2444</v>
      </c>
      <c r="G320" t="s" s="44">
        <f>CONCATENATE(C320,":",F320)</f>
        <v>2443</v>
      </c>
      <c r="H320" t="s" s="44">
        <f>CONCATENATE("k",SUBSTITUTE(SUBSTITUTE(PROPER($D320),":",""),"-",""))</f>
        <v>2445</v>
      </c>
      <c r="I320" s="43"/>
      <c r="J320" t="s" s="44">
        <f>$F320</f>
        <v>2446</v>
      </c>
      <c r="K320" t="s" s="44">
        <f>$H320</f>
        <v>2445</v>
      </c>
      <c r="L320" s="44"/>
      <c r="M320" s="43"/>
      <c r="N320" t="s" s="44">
        <v>290</v>
      </c>
      <c r="O320" t="s" s="44">
        <v>2419</v>
      </c>
      <c r="P320" t="s" s="44">
        <v>2444</v>
      </c>
      <c r="Q320" s="43"/>
      <c r="R320" s="43"/>
      <c r="S320" s="43"/>
      <c r="T320" s="43"/>
      <c r="U320" s="43"/>
      <c r="V320" s="43"/>
      <c r="W320" s="43"/>
      <c r="X320" s="43"/>
      <c r="Y320" s="43"/>
      <c r="Z320" s="43"/>
      <c r="AA320" s="43"/>
      <c r="AB320" s="43"/>
      <c r="AC320" s="43"/>
      <c r="AD320" s="15"/>
      <c r="AE320" t="s" s="44">
        <f t="shared" si="2622"/>
        <v>104</v>
      </c>
      <c r="AF320" s="46"/>
      <c r="AG320" t="s" s="47">
        <v>2447</v>
      </c>
      <c r="AH320" t="s" s="47">
        <v>2448</v>
      </c>
      <c r="AI320" t="s" s="47">
        <v>2449</v>
      </c>
      <c r="AJ320" t="s" s="47">
        <v>2450</v>
      </c>
      <c r="AK320" s="15"/>
      <c r="AL320" s="43"/>
      <c r="AM320" s="43"/>
      <c r="AN320" s="43"/>
      <c r="AO320" s="15"/>
      <c r="AP320" s="48"/>
    </row>
    <row r="321" ht="44.85" customHeight="1">
      <c r="A321" s="50"/>
      <c r="B321" t="s" s="51">
        <f>CONCATENATE('Collections - Collections'!$A$3,"/",D321)</f>
        <v>2451</v>
      </c>
      <c r="C321" t="s" s="54">
        <f t="shared" si="3156"/>
        <v>2418</v>
      </c>
      <c r="D321" t="s" s="54">
        <f>G321</f>
        <v>2452</v>
      </c>
      <c r="E321" t="s" s="54">
        <f>CONCATENATE('Collections - Collections'!$C$3,"/",C321)</f>
        <v>2427</v>
      </c>
      <c r="F321" t="s" s="109">
        <v>2453</v>
      </c>
      <c r="G321" t="s" s="54">
        <f>CONCATENATE(C321,":",F321)</f>
        <v>2452</v>
      </c>
      <c r="H321" t="s" s="54">
        <f>CONCATENATE("k",SUBSTITUTE(SUBSTITUTE(PROPER($D321),":",""),"-",""))</f>
        <v>2454</v>
      </c>
      <c r="I321" s="52"/>
      <c r="J321" t="s" s="54">
        <f>$F321</f>
        <v>2455</v>
      </c>
      <c r="K321" t="s" s="54">
        <f>$H321</f>
        <v>2454</v>
      </c>
      <c r="L321" s="54"/>
      <c r="M321" s="52"/>
      <c r="N321" t="s" s="54">
        <v>290</v>
      </c>
      <c r="O321" t="s" s="54">
        <v>2419</v>
      </c>
      <c r="P321" t="s" s="54">
        <v>2453</v>
      </c>
      <c r="Q321" s="52"/>
      <c r="R321" s="52"/>
      <c r="S321" s="52"/>
      <c r="T321" s="52"/>
      <c r="U321" s="52"/>
      <c r="V321" s="52"/>
      <c r="W321" s="52"/>
      <c r="X321" s="52"/>
      <c r="Y321" s="52"/>
      <c r="Z321" s="52"/>
      <c r="AA321" s="52"/>
      <c r="AB321" s="52"/>
      <c r="AC321" s="52"/>
      <c r="AD321" s="56"/>
      <c r="AE321" t="s" s="54">
        <f t="shared" si="2622"/>
        <v>104</v>
      </c>
      <c r="AF321" s="57"/>
      <c r="AG321" t="s" s="58">
        <v>2456</v>
      </c>
      <c r="AH321" t="s" s="58">
        <v>2457</v>
      </c>
      <c r="AI321" t="s" s="58">
        <v>2458</v>
      </c>
      <c r="AJ321" s="56"/>
      <c r="AK321" s="56"/>
      <c r="AL321" s="52"/>
      <c r="AM321" s="52"/>
      <c r="AN321" s="52"/>
      <c r="AO321" s="56"/>
      <c r="AP321" s="59"/>
    </row>
    <row r="322" ht="57.05" customHeight="1">
      <c r="A322" t="s" s="176">
        <v>367</v>
      </c>
      <c r="B322" t="s" s="61">
        <f>CONCATENATE('Collections - Collections'!$A$3,"/",D322)</f>
        <v>2459</v>
      </c>
      <c r="C322" t="s" s="62">
        <f t="shared" si="3057"/>
        <v>289</v>
      </c>
      <c r="D322" t="s" s="62">
        <f>G322</f>
        <v>2460</v>
      </c>
      <c r="E322" t="s" s="62">
        <f>CONCATENATE('Collections - Collections'!$C$3,"/",C322)</f>
        <v>2342</v>
      </c>
      <c r="F322" t="s" s="63">
        <v>1778</v>
      </c>
      <c r="G322" t="s" s="64">
        <f>CONCATENATE(C322,":",F322)</f>
        <v>2460</v>
      </c>
      <c r="H322" t="s" s="62">
        <f>CONCATENATE("k",SUBSTITUTE(SUBSTITUTE(PROPER($D322),":",""),"-",""))</f>
        <v>2461</v>
      </c>
      <c r="I322" s="65"/>
      <c r="J322" t="s" s="62">
        <f>$F322</f>
        <v>2462</v>
      </c>
      <c r="K322" t="s" s="62">
        <f>$H322</f>
        <v>2461</v>
      </c>
      <c r="L322" s="62"/>
      <c r="M322" s="65"/>
      <c r="N322" t="s" s="62">
        <v>145</v>
      </c>
      <c r="O322" t="s" s="62">
        <v>290</v>
      </c>
      <c r="P322" t="s" s="62">
        <v>1778</v>
      </c>
      <c r="Q322" s="65"/>
      <c r="R322" s="65"/>
      <c r="S322" s="65"/>
      <c r="T322" s="65"/>
      <c r="U322" s="65"/>
      <c r="V322" s="65"/>
      <c r="W322" s="65"/>
      <c r="X322" s="65"/>
      <c r="Y322" s="65"/>
      <c r="Z322" s="65"/>
      <c r="AA322" s="65"/>
      <c r="AB322" s="65"/>
      <c r="AC322" s="65"/>
      <c r="AD322" s="66"/>
      <c r="AE322" t="s" s="62">
        <f t="shared" si="2622"/>
        <v>104</v>
      </c>
      <c r="AF322" s="67"/>
      <c r="AG322" t="s" s="68">
        <v>2463</v>
      </c>
      <c r="AH322" t="s" s="68">
        <v>2464</v>
      </c>
      <c r="AI322" t="s" s="68">
        <v>2465</v>
      </c>
      <c r="AJ322" s="66"/>
      <c r="AK322" s="66"/>
      <c r="AL322" s="65"/>
      <c r="AM322" s="65"/>
      <c r="AN322" s="65"/>
      <c r="AO322" s="66"/>
      <c r="AP322" s="69"/>
    </row>
    <row r="323" ht="32.25" customHeight="1">
      <c r="A323" s="111"/>
      <c r="B323" t="s" s="112">
        <f>CONCATENATE('Collections - Collections'!$A$3,"/",D323)</f>
        <v>2466</v>
      </c>
      <c r="C323" t="s" s="99">
        <f t="shared" si="3201" ref="C323:C326">$D$322</f>
        <v>2460</v>
      </c>
      <c r="D323" t="s" s="99">
        <f>G323</f>
        <v>2467</v>
      </c>
      <c r="E323" t="s" s="99">
        <f>CONCATENATE('Collections - Collections'!$C$3,"/",C323)</f>
        <v>2468</v>
      </c>
      <c r="F323" t="s" s="113">
        <v>2469</v>
      </c>
      <c r="G323" t="s" s="99">
        <f>CONCATENATE(C323,":",F323)</f>
        <v>2467</v>
      </c>
      <c r="H323" t="s" s="99">
        <f>CONCATENATE("k",SUBSTITUTE(SUBSTITUTE(PROPER($D323),":",""),"-",""))</f>
        <v>2470</v>
      </c>
      <c r="I323" s="100"/>
      <c r="J323" t="s" s="99">
        <f>$F323</f>
        <v>2471</v>
      </c>
      <c r="K323" t="s" s="99">
        <f>$H323</f>
        <v>2470</v>
      </c>
      <c r="L323" s="99"/>
      <c r="M323" s="100"/>
      <c r="N323" t="s" s="99">
        <v>290</v>
      </c>
      <c r="O323" t="s" s="99">
        <v>1778</v>
      </c>
      <c r="P323" t="s" s="99">
        <v>2469</v>
      </c>
      <c r="Q323" s="100"/>
      <c r="R323" s="100"/>
      <c r="S323" s="100"/>
      <c r="T323" s="100"/>
      <c r="U323" s="100"/>
      <c r="V323" s="100"/>
      <c r="W323" s="100"/>
      <c r="X323" s="100"/>
      <c r="Y323" s="100"/>
      <c r="Z323" s="100"/>
      <c r="AA323" s="100"/>
      <c r="AB323" s="100"/>
      <c r="AC323" s="100"/>
      <c r="AD323" s="115"/>
      <c r="AE323" t="s" s="99">
        <f t="shared" si="2622"/>
        <v>104</v>
      </c>
      <c r="AF323" s="116"/>
      <c r="AG323" t="s" s="117">
        <v>2472</v>
      </c>
      <c r="AH323" t="s" s="117">
        <v>2473</v>
      </c>
      <c r="AI323" t="s" s="117">
        <v>2474</v>
      </c>
      <c r="AJ323" s="115"/>
      <c r="AK323" s="115"/>
      <c r="AL323" s="100"/>
      <c r="AM323" s="100"/>
      <c r="AN323" s="100"/>
      <c r="AO323" s="115"/>
      <c r="AP323" s="118"/>
    </row>
    <row r="324" ht="32.05" customHeight="1">
      <c r="A324" s="41"/>
      <c r="B324" t="s" s="42">
        <f>CONCATENATE('Collections - Collections'!$A$3,"/",D324)</f>
        <v>2475</v>
      </c>
      <c r="C324" t="s" s="44">
        <f t="shared" si="3201"/>
        <v>2460</v>
      </c>
      <c r="D324" t="s" s="44">
        <f>G324</f>
        <v>2476</v>
      </c>
      <c r="E324" t="s" s="44">
        <f>CONCATENATE('Collections - Collections'!$C$3,"/",C324)</f>
        <v>2468</v>
      </c>
      <c r="F324" t="s" s="106">
        <v>2477</v>
      </c>
      <c r="G324" t="s" s="44">
        <f>CONCATENATE(C324,":",F324)</f>
        <v>2476</v>
      </c>
      <c r="H324" t="s" s="44">
        <f>CONCATENATE("k",SUBSTITUTE(SUBSTITUTE(PROPER($D324),":",""),"-",""))</f>
        <v>2478</v>
      </c>
      <c r="I324" s="43"/>
      <c r="J324" t="s" s="44">
        <f>$F324</f>
        <v>2479</v>
      </c>
      <c r="K324" t="s" s="44">
        <f>$H324</f>
        <v>2478</v>
      </c>
      <c r="L324" s="44"/>
      <c r="M324" s="43"/>
      <c r="N324" t="s" s="44">
        <v>290</v>
      </c>
      <c r="O324" t="s" s="44">
        <v>1778</v>
      </c>
      <c r="P324" t="s" s="44">
        <v>2477</v>
      </c>
      <c r="Q324" s="43"/>
      <c r="R324" s="43"/>
      <c r="S324" s="43"/>
      <c r="T324" s="43"/>
      <c r="U324" s="43"/>
      <c r="V324" s="43"/>
      <c r="W324" s="43"/>
      <c r="X324" s="43"/>
      <c r="Y324" s="43"/>
      <c r="Z324" s="43"/>
      <c r="AA324" s="43"/>
      <c r="AB324" s="43"/>
      <c r="AC324" s="43"/>
      <c r="AD324" s="15"/>
      <c r="AE324" t="s" s="44">
        <f t="shared" si="2622"/>
        <v>104</v>
      </c>
      <c r="AF324" s="46"/>
      <c r="AG324" t="s" s="47">
        <v>2480</v>
      </c>
      <c r="AH324" t="s" s="47">
        <v>2481</v>
      </c>
      <c r="AI324" t="s" s="47">
        <v>2482</v>
      </c>
      <c r="AJ324" s="15"/>
      <c r="AK324" s="15"/>
      <c r="AL324" s="43"/>
      <c r="AM324" s="43"/>
      <c r="AN324" s="43"/>
      <c r="AO324" s="15"/>
      <c r="AP324" s="48"/>
    </row>
    <row r="325" ht="20.1" customHeight="1">
      <c r="A325" s="41"/>
      <c r="B325" t="s" s="42">
        <f>CONCATENATE('Collections - Collections'!$A$3,"/",D325)</f>
        <v>2483</v>
      </c>
      <c r="C325" t="s" s="44">
        <f t="shared" si="3201"/>
        <v>2460</v>
      </c>
      <c r="D325" t="s" s="44">
        <f>G325</f>
        <v>2484</v>
      </c>
      <c r="E325" t="s" s="44">
        <f>CONCATENATE('Collections - Collections'!$C$3,"/",C325)</f>
        <v>2468</v>
      </c>
      <c r="F325" t="s" s="106">
        <v>2485</v>
      </c>
      <c r="G325" t="s" s="44">
        <f>CONCATENATE(C325,":",F325)</f>
        <v>2484</v>
      </c>
      <c r="H325" t="s" s="44">
        <f>CONCATENATE("k",SUBSTITUTE(SUBSTITUTE(PROPER($D325),":",""),"-",""))</f>
        <v>2486</v>
      </c>
      <c r="I325" s="43"/>
      <c r="J325" t="s" s="44">
        <f>$F325</f>
        <v>2487</v>
      </c>
      <c r="K325" t="s" s="44">
        <f>$H325</f>
        <v>2486</v>
      </c>
      <c r="L325" s="44"/>
      <c r="M325" s="43"/>
      <c r="N325" t="s" s="44">
        <v>290</v>
      </c>
      <c r="O325" t="s" s="44">
        <v>1778</v>
      </c>
      <c r="P325" t="s" s="44">
        <v>2485</v>
      </c>
      <c r="Q325" s="43"/>
      <c r="R325" s="43"/>
      <c r="S325" s="43"/>
      <c r="T325" s="43"/>
      <c r="U325" s="43"/>
      <c r="V325" s="43"/>
      <c r="W325" s="43"/>
      <c r="X325" s="43"/>
      <c r="Y325" s="43"/>
      <c r="Z325" s="43"/>
      <c r="AA325" s="43"/>
      <c r="AB325" s="43"/>
      <c r="AC325" s="43"/>
      <c r="AD325" s="15"/>
      <c r="AE325" t="s" s="44">
        <f t="shared" si="2622"/>
        <v>104</v>
      </c>
      <c r="AF325" s="46"/>
      <c r="AG325" t="s" s="47">
        <v>2488</v>
      </c>
      <c r="AH325" t="s" s="47">
        <v>2489</v>
      </c>
      <c r="AI325" t="s" s="47">
        <v>2490</v>
      </c>
      <c r="AJ325" s="15"/>
      <c r="AK325" s="15"/>
      <c r="AL325" s="43"/>
      <c r="AM325" s="43"/>
      <c r="AN325" s="43"/>
      <c r="AO325" s="15"/>
      <c r="AP325" s="48"/>
    </row>
    <row r="326" ht="20.9" customHeight="1">
      <c r="A326" s="50"/>
      <c r="B326" t="s" s="51">
        <f>CONCATENATE('Collections - Collections'!$A$3,"/",D326)</f>
        <v>2491</v>
      </c>
      <c r="C326" t="s" s="54">
        <f t="shared" si="3201"/>
        <v>2460</v>
      </c>
      <c r="D326" t="s" s="54">
        <f>G326</f>
        <v>2492</v>
      </c>
      <c r="E326" t="s" s="54">
        <f>CONCATENATE('Collections - Collections'!$C$3,"/",C326)</f>
        <v>2468</v>
      </c>
      <c r="F326" t="s" s="109">
        <v>2493</v>
      </c>
      <c r="G326" t="s" s="54">
        <f>CONCATENATE(C326,":",F326)</f>
        <v>2492</v>
      </c>
      <c r="H326" t="s" s="54">
        <f>CONCATENATE("k",SUBSTITUTE(SUBSTITUTE(PROPER($D326),":",""),"-",""))</f>
        <v>2494</v>
      </c>
      <c r="I326" s="52"/>
      <c r="J326" t="s" s="54">
        <f>$F326</f>
        <v>2495</v>
      </c>
      <c r="K326" t="s" s="54">
        <f>$H326</f>
        <v>2494</v>
      </c>
      <c r="L326" s="54"/>
      <c r="M326" s="52"/>
      <c r="N326" t="s" s="54">
        <v>290</v>
      </c>
      <c r="O326" t="s" s="54">
        <v>1778</v>
      </c>
      <c r="P326" t="s" s="54">
        <v>2493</v>
      </c>
      <c r="Q326" t="s" s="54">
        <v>2496</v>
      </c>
      <c r="R326" s="52"/>
      <c r="S326" s="52"/>
      <c r="T326" s="52"/>
      <c r="U326" s="52"/>
      <c r="V326" s="52"/>
      <c r="W326" s="52"/>
      <c r="X326" s="52"/>
      <c r="Y326" s="52"/>
      <c r="Z326" s="52"/>
      <c r="AA326" s="52"/>
      <c r="AB326" s="52"/>
      <c r="AC326" s="52"/>
      <c r="AD326" s="56"/>
      <c r="AE326" t="s" s="54">
        <f t="shared" si="2622"/>
        <v>104</v>
      </c>
      <c r="AF326" s="57"/>
      <c r="AG326" t="s" s="58">
        <v>2497</v>
      </c>
      <c r="AH326" t="s" s="58">
        <v>2498</v>
      </c>
      <c r="AI326" t="s" s="58">
        <v>2499</v>
      </c>
      <c r="AJ326" s="56"/>
      <c r="AK326" s="56"/>
      <c r="AL326" s="52"/>
      <c r="AM326" s="52"/>
      <c r="AN326" s="52"/>
      <c r="AO326" s="56"/>
      <c r="AP326" s="59"/>
    </row>
    <row r="327" ht="57.2" customHeight="1">
      <c r="A327" t="s" s="221">
        <v>367</v>
      </c>
      <c r="B327" t="s" s="166">
        <f>CONCATENATE('Collections - Collections'!$A$3,"/",D327)</f>
        <v>2500</v>
      </c>
      <c r="C327" t="s" s="167">
        <f t="shared" si="3057"/>
        <v>289</v>
      </c>
      <c r="D327" t="s" s="167">
        <f>G327</f>
        <v>2501</v>
      </c>
      <c r="E327" t="s" s="167">
        <f>CONCATENATE('Collections - Collections'!$C$3,"/",C327)</f>
        <v>2342</v>
      </c>
      <c r="F327" t="s" s="168">
        <v>2502</v>
      </c>
      <c r="G327" t="s" s="167">
        <f>CONCATENATE(C327,":",F327)</f>
        <v>2501</v>
      </c>
      <c r="H327" t="s" s="167">
        <f>CONCATENATE("k",SUBSTITUTE(SUBSTITUTE(PROPER($D327),":",""),"-",""))</f>
        <v>2503</v>
      </c>
      <c r="I327" s="170"/>
      <c r="J327" t="s" s="167">
        <f>$F327</f>
        <v>2504</v>
      </c>
      <c r="K327" t="s" s="167">
        <f>$H327</f>
        <v>2503</v>
      </c>
      <c r="L327" s="167"/>
      <c r="M327" s="170"/>
      <c r="N327" t="s" s="167">
        <v>145</v>
      </c>
      <c r="O327" t="s" s="167">
        <v>290</v>
      </c>
      <c r="P327" t="s" s="167">
        <v>2502</v>
      </c>
      <c r="Q327" s="170"/>
      <c r="R327" s="170"/>
      <c r="S327" s="170"/>
      <c r="T327" s="170"/>
      <c r="U327" s="170"/>
      <c r="V327" s="170"/>
      <c r="W327" s="170"/>
      <c r="X327" s="170"/>
      <c r="Y327" s="170"/>
      <c r="Z327" s="170"/>
      <c r="AA327" s="170"/>
      <c r="AB327" s="170"/>
      <c r="AC327" s="170"/>
      <c r="AD327" s="171"/>
      <c r="AE327" t="s" s="167">
        <f t="shared" si="2622"/>
        <v>104</v>
      </c>
      <c r="AF327" s="172"/>
      <c r="AG327" t="s" s="173">
        <v>2505</v>
      </c>
      <c r="AH327" t="s" s="173">
        <v>2506</v>
      </c>
      <c r="AI327" t="s" s="173">
        <v>2507</v>
      </c>
      <c r="AJ327" t="s" s="173">
        <v>2508</v>
      </c>
      <c r="AK327" s="171"/>
      <c r="AL327" s="170"/>
      <c r="AM327" s="170"/>
      <c r="AN327" s="170"/>
      <c r="AO327" s="171"/>
      <c r="AP327" s="174"/>
    </row>
    <row r="328" ht="20.6" customHeight="1">
      <c r="A328" s="127"/>
      <c r="B328" t="s" s="128">
        <f>CONCATENATE('Collections - Collections'!$A$3,"/",D328)</f>
        <v>2509</v>
      </c>
      <c r="C328" t="s" s="87">
        <f t="shared" si="3246" ref="C328:C331">$D$327</f>
        <v>2501</v>
      </c>
      <c r="D328" t="s" s="87">
        <f>G328</f>
        <v>2510</v>
      </c>
      <c r="E328" t="s" s="87">
        <f>CONCATENATE('Collections - Collections'!$C$3,"/",C328)</f>
        <v>2511</v>
      </c>
      <c r="F328" t="s" s="129">
        <v>175</v>
      </c>
      <c r="G328" t="s" s="87">
        <f>CONCATENATE(C328,":",F328)</f>
        <v>2510</v>
      </c>
      <c r="H328" t="s" s="87">
        <f>CONCATENATE("k",SUBSTITUTE(SUBSTITUTE(PROPER($D328),":",""),"-",""))</f>
        <v>2512</v>
      </c>
      <c r="I328" s="88"/>
      <c r="J328" t="s" s="87">
        <f>$F328</f>
        <v>177</v>
      </c>
      <c r="K328" t="s" s="87">
        <f>$H328</f>
        <v>2512</v>
      </c>
      <c r="L328" s="87"/>
      <c r="M328" s="88"/>
      <c r="N328" t="s" s="87">
        <v>145</v>
      </c>
      <c r="O328" t="s" s="87">
        <v>290</v>
      </c>
      <c r="P328" t="s" s="87">
        <v>2502</v>
      </c>
      <c r="Q328" t="s" s="87">
        <v>175</v>
      </c>
      <c r="R328" s="88"/>
      <c r="S328" s="88"/>
      <c r="T328" s="88"/>
      <c r="U328" s="88"/>
      <c r="V328" s="88"/>
      <c r="W328" s="88"/>
      <c r="X328" s="88"/>
      <c r="Y328" s="88"/>
      <c r="Z328" s="88"/>
      <c r="AA328" s="88"/>
      <c r="AB328" s="88"/>
      <c r="AC328" s="88"/>
      <c r="AD328" s="131"/>
      <c r="AE328" t="s" s="87">
        <f t="shared" si="2622"/>
        <v>104</v>
      </c>
      <c r="AF328" s="132"/>
      <c r="AG328" t="s" s="133">
        <v>178</v>
      </c>
      <c r="AH328" t="s" s="133">
        <v>2513</v>
      </c>
      <c r="AI328" t="s" s="133">
        <v>2514</v>
      </c>
      <c r="AJ328" s="131"/>
      <c r="AK328" s="131"/>
      <c r="AL328" s="88"/>
      <c r="AM328" s="88"/>
      <c r="AN328" s="88"/>
      <c r="AO328" s="131"/>
      <c r="AP328" s="134"/>
    </row>
    <row r="329" ht="32.25" customHeight="1">
      <c r="A329" s="111"/>
      <c r="B329" t="s" s="112">
        <f>CONCATENATE('Collections - Collections'!$A$3,"/",D329)</f>
        <v>2515</v>
      </c>
      <c r="C329" t="s" s="99">
        <f t="shared" si="3255" ref="C329:C330">$D$328</f>
        <v>2510</v>
      </c>
      <c r="D329" t="s" s="99">
        <f>G329</f>
        <v>2516</v>
      </c>
      <c r="E329" t="s" s="99">
        <f>CONCATENATE('Collections - Collections'!$C$3,"/",C329)</f>
        <v>2517</v>
      </c>
      <c r="F329" t="s" s="113">
        <v>514</v>
      </c>
      <c r="G329" t="s" s="99">
        <f>CONCATENATE(C329,":",F329)</f>
        <v>2516</v>
      </c>
      <c r="H329" t="s" s="99">
        <f>CONCATENATE("k",SUBSTITUTE(SUBSTITUTE(PROPER($D329),":",""),"-",""))</f>
        <v>2518</v>
      </c>
      <c r="I329" s="100"/>
      <c r="J329" t="s" s="99">
        <f>$F329</f>
        <v>516</v>
      </c>
      <c r="K329" t="s" s="99">
        <f>$H329</f>
        <v>2518</v>
      </c>
      <c r="L329" s="99"/>
      <c r="M329" s="100"/>
      <c r="N329" t="s" s="99">
        <v>290</v>
      </c>
      <c r="O329" t="s" s="99">
        <v>2502</v>
      </c>
      <c r="P329" t="s" s="99">
        <v>175</v>
      </c>
      <c r="Q329" s="100"/>
      <c r="R329" s="100"/>
      <c r="S329" s="100"/>
      <c r="T329" s="100"/>
      <c r="U329" s="100"/>
      <c r="V329" s="100"/>
      <c r="W329" s="100"/>
      <c r="X329" s="100"/>
      <c r="Y329" s="100"/>
      <c r="Z329" s="100"/>
      <c r="AA329" s="100"/>
      <c r="AB329" s="100"/>
      <c r="AC329" s="100"/>
      <c r="AD329" s="115"/>
      <c r="AE329" t="s" s="99">
        <f t="shared" si="2622"/>
        <v>104</v>
      </c>
      <c r="AF329" s="116"/>
      <c r="AG329" t="s" s="117">
        <v>2519</v>
      </c>
      <c r="AH329" t="s" s="117">
        <v>2520</v>
      </c>
      <c r="AI329" t="s" s="117">
        <v>2521</v>
      </c>
      <c r="AJ329" s="115"/>
      <c r="AK329" s="115"/>
      <c r="AL329" s="100"/>
      <c r="AM329" s="100"/>
      <c r="AN329" s="100"/>
      <c r="AO329" s="115"/>
      <c r="AP329" s="118"/>
    </row>
    <row r="330" ht="32.85" customHeight="1">
      <c r="A330" s="50"/>
      <c r="B330" t="s" s="51">
        <f>CONCATENATE('Collections - Collections'!$A$3,"/",D330)</f>
        <v>2522</v>
      </c>
      <c r="C330" t="s" s="54">
        <f t="shared" si="3255"/>
        <v>2510</v>
      </c>
      <c r="D330" t="s" s="54">
        <f>G330</f>
        <v>2523</v>
      </c>
      <c r="E330" t="s" s="54">
        <f>CONCATENATE('Collections - Collections'!$C$3,"/",C330)</f>
        <v>2517</v>
      </c>
      <c r="F330" t="s" s="109">
        <v>865</v>
      </c>
      <c r="G330" t="s" s="54">
        <f>CONCATENATE(C330,":",F330)</f>
        <v>2523</v>
      </c>
      <c r="H330" t="s" s="54">
        <f>CONCATENATE("k",SUBSTITUTE(SUBSTITUTE(PROPER($D330),":",""),"-",""))</f>
        <v>2524</v>
      </c>
      <c r="I330" s="52"/>
      <c r="J330" t="s" s="54">
        <f>$F330</f>
        <v>867</v>
      </c>
      <c r="K330" t="s" s="54">
        <f>$H330</f>
        <v>2524</v>
      </c>
      <c r="L330" s="54"/>
      <c r="M330" s="52"/>
      <c r="N330" t="s" s="54">
        <v>290</v>
      </c>
      <c r="O330" t="s" s="54">
        <v>2502</v>
      </c>
      <c r="P330" t="s" s="54">
        <v>175</v>
      </c>
      <c r="Q330" t="s" s="54">
        <v>865</v>
      </c>
      <c r="R330" s="52"/>
      <c r="S330" s="52"/>
      <c r="T330" s="52"/>
      <c r="U330" s="52"/>
      <c r="V330" s="52"/>
      <c r="W330" s="52"/>
      <c r="X330" s="52"/>
      <c r="Y330" s="52"/>
      <c r="Z330" s="52"/>
      <c r="AA330" s="52"/>
      <c r="AB330" s="52"/>
      <c r="AC330" s="52"/>
      <c r="AD330" s="56"/>
      <c r="AE330" t="s" s="54">
        <f t="shared" si="2622"/>
        <v>104</v>
      </c>
      <c r="AF330" s="57"/>
      <c r="AG330" t="s" s="58">
        <v>2525</v>
      </c>
      <c r="AH330" t="s" s="58">
        <v>2526</v>
      </c>
      <c r="AI330" t="s" s="58">
        <v>2527</v>
      </c>
      <c r="AJ330" s="56"/>
      <c r="AK330" s="56"/>
      <c r="AL330" s="52"/>
      <c r="AM330" s="52"/>
      <c r="AN330" s="52"/>
      <c r="AO330" s="56"/>
      <c r="AP330" s="59"/>
    </row>
    <row r="331" ht="21.1" customHeight="1">
      <c r="A331" s="60"/>
      <c r="B331" t="s" s="61">
        <f>CONCATENATE('Collections - Collections'!$A$3,"/",D331)</f>
        <v>2528</v>
      </c>
      <c r="C331" t="s" s="62">
        <f t="shared" si="3246"/>
        <v>2501</v>
      </c>
      <c r="D331" t="s" s="62">
        <f>G331</f>
        <v>2529</v>
      </c>
      <c r="E331" t="s" s="62">
        <f>CONCATENATE('Collections - Collections'!$C$3,"/",C331)</f>
        <v>2511</v>
      </c>
      <c r="F331" t="s" s="63">
        <v>615</v>
      </c>
      <c r="G331" t="s" s="62">
        <f>CONCATENATE(C331,":",F331)</f>
        <v>2529</v>
      </c>
      <c r="H331" t="s" s="62">
        <f>CONCATENATE("k",SUBSTITUTE(SUBSTITUTE(PROPER($D331),":",""),"-",""))</f>
        <v>2530</v>
      </c>
      <c r="I331" s="65"/>
      <c r="J331" t="s" s="62">
        <f>$F331</f>
        <v>617</v>
      </c>
      <c r="K331" t="s" s="62">
        <f>$H331</f>
        <v>2530</v>
      </c>
      <c r="L331" s="62"/>
      <c r="M331" s="65"/>
      <c r="N331" t="s" s="62">
        <v>145</v>
      </c>
      <c r="O331" t="s" s="62">
        <v>290</v>
      </c>
      <c r="P331" t="s" s="62">
        <v>2502</v>
      </c>
      <c r="Q331" t="s" s="62">
        <v>615</v>
      </c>
      <c r="R331" s="65"/>
      <c r="S331" s="65"/>
      <c r="T331" s="65"/>
      <c r="U331" s="65"/>
      <c r="V331" s="65"/>
      <c r="W331" s="65"/>
      <c r="X331" s="65"/>
      <c r="Y331" s="65"/>
      <c r="Z331" s="65"/>
      <c r="AA331" s="65"/>
      <c r="AB331" s="65"/>
      <c r="AC331" s="65"/>
      <c r="AD331" s="66"/>
      <c r="AE331" t="s" s="62">
        <f t="shared" si="2622"/>
        <v>104</v>
      </c>
      <c r="AF331" s="67"/>
      <c r="AG331" t="s" s="68">
        <v>2531</v>
      </c>
      <c r="AH331" t="s" s="68">
        <v>2532</v>
      </c>
      <c r="AI331" t="s" s="68">
        <v>2533</v>
      </c>
      <c r="AJ331" s="66"/>
      <c r="AK331" s="66"/>
      <c r="AL331" s="65"/>
      <c r="AM331" s="65"/>
      <c r="AN331" s="65"/>
      <c r="AO331" s="66"/>
      <c r="AP331" s="69"/>
    </row>
    <row r="332" ht="56.25" customHeight="1">
      <c r="A332" s="111"/>
      <c r="B332" t="s" s="112">
        <f>CONCATENATE('Collections - Collections'!$A$3,"/",D332)</f>
        <v>2534</v>
      </c>
      <c r="C332" t="s" s="99">
        <f t="shared" si="3282" ref="C332:C337">$D$331</f>
        <v>2529</v>
      </c>
      <c r="D332" t="s" s="99">
        <f>G332</f>
        <v>2535</v>
      </c>
      <c r="E332" t="s" s="99">
        <f>CONCATENATE('Collections - Collections'!$C$3,"/",C332)</f>
        <v>2536</v>
      </c>
      <c r="F332" t="s" s="113">
        <v>2537</v>
      </c>
      <c r="G332" t="s" s="99">
        <f>CONCATENATE(C332,":",F332)</f>
        <v>2535</v>
      </c>
      <c r="H332" t="s" s="99">
        <f>CONCATENATE("k",SUBSTITUTE(SUBSTITUTE(PROPER($D332),":",""),"-",""))</f>
        <v>2538</v>
      </c>
      <c r="I332" s="100"/>
      <c r="J332" t="s" s="99">
        <f>$F332</f>
        <v>2539</v>
      </c>
      <c r="K332" t="s" s="99">
        <f>$H332</f>
        <v>2538</v>
      </c>
      <c r="L332" s="99"/>
      <c r="M332" s="100"/>
      <c r="N332" t="s" s="99">
        <v>290</v>
      </c>
      <c r="O332" t="s" s="99">
        <v>2502</v>
      </c>
      <c r="P332" t="s" s="99">
        <v>615</v>
      </c>
      <c r="Q332" t="s" s="99">
        <v>2020</v>
      </c>
      <c r="R332" s="100"/>
      <c r="S332" s="100"/>
      <c r="T332" s="100"/>
      <c r="U332" s="100"/>
      <c r="V332" s="100"/>
      <c r="W332" s="100"/>
      <c r="X332" s="100"/>
      <c r="Y332" s="100"/>
      <c r="Z332" s="100"/>
      <c r="AA332" s="100"/>
      <c r="AB332" s="100"/>
      <c r="AC332" s="100"/>
      <c r="AD332" s="115"/>
      <c r="AE332" t="s" s="99">
        <f t="shared" si="2622"/>
        <v>104</v>
      </c>
      <c r="AF332" s="116"/>
      <c r="AG332" t="s" s="117">
        <v>2540</v>
      </c>
      <c r="AH332" t="s" s="117">
        <v>2541</v>
      </c>
      <c r="AI332" t="s" s="117">
        <v>2542</v>
      </c>
      <c r="AJ332" s="115"/>
      <c r="AK332" s="115"/>
      <c r="AL332" s="100"/>
      <c r="AM332" s="100"/>
      <c r="AN332" s="100"/>
      <c r="AO332" s="115"/>
      <c r="AP332" s="118"/>
    </row>
    <row r="333" ht="44.25" customHeight="1">
      <c r="A333" s="41"/>
      <c r="B333" t="s" s="42">
        <f>CONCATENATE('Collections - Collections'!$A$3,"/",D333)</f>
        <v>2543</v>
      </c>
      <c r="C333" t="s" s="44">
        <f>$D$332</f>
        <v>2535</v>
      </c>
      <c r="D333" t="s" s="44">
        <f>G333</f>
        <v>2544</v>
      </c>
      <c r="E333" t="s" s="44">
        <f>CONCATENATE('Collections - Collections'!$C$3,"/",C333)</f>
        <v>2545</v>
      </c>
      <c r="F333" t="s" s="106">
        <v>2546</v>
      </c>
      <c r="G333" t="s" s="44">
        <f>CONCATENATE(C333,":",F333)</f>
        <v>2544</v>
      </c>
      <c r="H333" t="s" s="44">
        <f>CONCATENATE("k",SUBSTITUTE(SUBSTITUTE(PROPER($D333),":",""),"-",""))</f>
        <v>2547</v>
      </c>
      <c r="I333" s="43"/>
      <c r="J333" t="s" s="44">
        <f>$F333</f>
        <v>2548</v>
      </c>
      <c r="K333" t="s" s="44">
        <f>$H333</f>
        <v>2547</v>
      </c>
      <c r="L333" s="44"/>
      <c r="M333" s="43"/>
      <c r="N333" t="s" s="44">
        <v>290</v>
      </c>
      <c r="O333" t="s" s="44">
        <v>2502</v>
      </c>
      <c r="P333" t="s" s="44">
        <v>615</v>
      </c>
      <c r="Q333" t="s" s="44">
        <v>2020</v>
      </c>
      <c r="R333" t="s" s="44">
        <v>2027</v>
      </c>
      <c r="S333" s="43"/>
      <c r="T333" s="43"/>
      <c r="U333" s="43"/>
      <c r="V333" s="43"/>
      <c r="W333" s="43"/>
      <c r="X333" s="43"/>
      <c r="Y333" s="43"/>
      <c r="Z333" s="43"/>
      <c r="AA333" s="43"/>
      <c r="AB333" s="43"/>
      <c r="AC333" s="43"/>
      <c r="AD333" s="15"/>
      <c r="AE333" t="s" s="44">
        <f t="shared" si="2622"/>
        <v>104</v>
      </c>
      <c r="AF333" s="46"/>
      <c r="AG333" t="s" s="47">
        <v>2549</v>
      </c>
      <c r="AH333" t="s" s="47">
        <v>2550</v>
      </c>
      <c r="AI333" t="s" s="143">
        <v>2551</v>
      </c>
      <c r="AJ333" s="15"/>
      <c r="AK333" s="15"/>
      <c r="AL333" s="43"/>
      <c r="AM333" s="43"/>
      <c r="AN333" s="43"/>
      <c r="AO333" s="15"/>
      <c r="AP333" s="48"/>
    </row>
    <row r="334" ht="44.45" customHeight="1">
      <c r="A334" s="41"/>
      <c r="B334" t="s" s="42">
        <f>CONCATENATE('Collections - Collections'!$A$3,"/",D334)</f>
        <v>2552</v>
      </c>
      <c r="C334" t="s" s="44">
        <f t="shared" si="3282"/>
        <v>2529</v>
      </c>
      <c r="D334" t="s" s="44">
        <f>G334</f>
        <v>2553</v>
      </c>
      <c r="E334" t="s" s="44">
        <f>CONCATENATE('Collections - Collections'!$C$3,"/",C334)</f>
        <v>2536</v>
      </c>
      <c r="F334" t="s" s="106">
        <v>2546</v>
      </c>
      <c r="G334" t="s" s="44">
        <f>CONCATENATE(C334,":",F334)</f>
        <v>2553</v>
      </c>
      <c r="H334" t="s" s="44">
        <f>CONCATENATE("k",SUBSTITUTE(SUBSTITUTE(PROPER($D334),":",""),"-",""))</f>
        <v>2554</v>
      </c>
      <c r="I334" s="43"/>
      <c r="J334" t="s" s="44">
        <f>$F334</f>
        <v>2548</v>
      </c>
      <c r="K334" t="s" s="44">
        <f>$H334</f>
        <v>2554</v>
      </c>
      <c r="L334" s="44"/>
      <c r="M334" s="43"/>
      <c r="N334" t="s" s="44">
        <v>290</v>
      </c>
      <c r="O334" t="s" s="44">
        <v>2502</v>
      </c>
      <c r="P334" t="s" s="44">
        <v>615</v>
      </c>
      <c r="Q334" t="s" s="44">
        <v>2027</v>
      </c>
      <c r="R334" s="43"/>
      <c r="S334" s="43"/>
      <c r="T334" s="43"/>
      <c r="U334" s="43"/>
      <c r="V334" s="43"/>
      <c r="W334" s="43"/>
      <c r="X334" s="43"/>
      <c r="Y334" s="43"/>
      <c r="Z334" s="43"/>
      <c r="AA334" s="43"/>
      <c r="AB334" s="43"/>
      <c r="AC334" s="43"/>
      <c r="AD334" s="15"/>
      <c r="AE334" t="s" s="44">
        <f t="shared" si="2622"/>
        <v>104</v>
      </c>
      <c r="AF334" s="46"/>
      <c r="AG334" t="s" s="47">
        <v>2555</v>
      </c>
      <c r="AH334" t="s" s="47">
        <v>2556</v>
      </c>
      <c r="AI334" t="s" s="237">
        <v>2557</v>
      </c>
      <c r="AJ334" s="15"/>
      <c r="AK334" s="15"/>
      <c r="AL334" s="43"/>
      <c r="AM334" s="43"/>
      <c r="AN334" s="43"/>
      <c r="AO334" s="15"/>
      <c r="AP334" s="48"/>
    </row>
    <row r="335" ht="68.45" customHeight="1">
      <c r="A335" s="41"/>
      <c r="B335" t="s" s="42">
        <f>CONCATENATE('Collections - Collections'!$A$3,"/",D335)</f>
        <v>2558</v>
      </c>
      <c r="C335" t="s" s="44">
        <f t="shared" si="3282"/>
        <v>2529</v>
      </c>
      <c r="D335" t="s" s="44">
        <f>G335</f>
        <v>2559</v>
      </c>
      <c r="E335" t="s" s="44">
        <f>CONCATENATE('Collections - Collections'!$C$3,"/",C335)</f>
        <v>2536</v>
      </c>
      <c r="F335" t="s" s="106">
        <v>2560</v>
      </c>
      <c r="G335" t="s" s="44">
        <f>CONCATENATE(C335,":",F335)</f>
        <v>2559</v>
      </c>
      <c r="H335" t="s" s="44">
        <f>CONCATENATE("k",SUBSTITUTE(SUBSTITUTE(PROPER($D335),":",""),"-",""))</f>
        <v>2561</v>
      </c>
      <c r="I335" s="43"/>
      <c r="J335" t="s" s="44">
        <f>$F335</f>
        <v>2562</v>
      </c>
      <c r="K335" t="s" s="44">
        <f>$H335</f>
        <v>2561</v>
      </c>
      <c r="L335" s="44"/>
      <c r="M335" s="43"/>
      <c r="N335" t="s" s="44">
        <v>290</v>
      </c>
      <c r="O335" t="s" s="44">
        <v>2502</v>
      </c>
      <c r="P335" t="s" s="44">
        <v>615</v>
      </c>
      <c r="Q335" t="s" s="44">
        <v>2563</v>
      </c>
      <c r="R335" t="s" s="44">
        <v>2027</v>
      </c>
      <c r="S335" s="43"/>
      <c r="T335" s="43"/>
      <c r="U335" s="43"/>
      <c r="V335" s="43"/>
      <c r="W335" s="43"/>
      <c r="X335" s="43"/>
      <c r="Y335" s="43"/>
      <c r="Z335" s="43"/>
      <c r="AA335" s="43"/>
      <c r="AB335" s="43"/>
      <c r="AC335" s="43"/>
      <c r="AD335" s="15"/>
      <c r="AE335" t="s" s="44">
        <f t="shared" si="2622"/>
        <v>104</v>
      </c>
      <c r="AF335" s="46"/>
      <c r="AG335" t="s" s="47">
        <v>2564</v>
      </c>
      <c r="AH335" t="s" s="47">
        <v>2565</v>
      </c>
      <c r="AI335" t="s" s="237">
        <v>2566</v>
      </c>
      <c r="AJ335" s="15"/>
      <c r="AK335" s="15"/>
      <c r="AL335" s="43"/>
      <c r="AM335" s="43"/>
      <c r="AN335" s="43"/>
      <c r="AO335" s="15"/>
      <c r="AP335" s="48"/>
    </row>
    <row r="336" ht="68.25" customHeight="1">
      <c r="A336" s="41"/>
      <c r="B336" t="s" s="42">
        <f>CONCATENATE('Collections - Collections'!$A$3,"/",D336)</f>
        <v>2567</v>
      </c>
      <c r="C336" t="s" s="44">
        <f>$D$335</f>
        <v>2559</v>
      </c>
      <c r="D336" t="s" s="44">
        <f>G336</f>
        <v>2568</v>
      </c>
      <c r="E336" t="s" s="44">
        <f>CONCATENATE('Collections - Collections'!$C$3,"/",C336)</f>
        <v>2569</v>
      </c>
      <c r="F336" t="s" s="106">
        <v>2537</v>
      </c>
      <c r="G336" t="s" s="44">
        <f>CONCATENATE(C336,":",F336)</f>
        <v>2568</v>
      </c>
      <c r="H336" t="s" s="44">
        <f>CONCATENATE("k",SUBSTITUTE(SUBSTITUTE(PROPER($D336),":",""),"-",""))</f>
        <v>2570</v>
      </c>
      <c r="I336" s="43"/>
      <c r="J336" t="s" s="44">
        <f>$F336</f>
        <v>2539</v>
      </c>
      <c r="K336" t="s" s="44">
        <f>$H336</f>
        <v>2570</v>
      </c>
      <c r="L336" s="44"/>
      <c r="M336" s="43"/>
      <c r="N336" t="s" s="44">
        <v>290</v>
      </c>
      <c r="O336" t="s" s="44">
        <v>2502</v>
      </c>
      <c r="P336" t="s" s="44">
        <v>615</v>
      </c>
      <c r="Q336" t="s" s="44">
        <v>2563</v>
      </c>
      <c r="R336" t="s" s="44">
        <v>2020</v>
      </c>
      <c r="S336" s="43"/>
      <c r="T336" s="43"/>
      <c r="U336" s="43"/>
      <c r="V336" s="43"/>
      <c r="W336" s="43"/>
      <c r="X336" s="43"/>
      <c r="Y336" s="43"/>
      <c r="Z336" s="43"/>
      <c r="AA336" s="43"/>
      <c r="AB336" s="43"/>
      <c r="AC336" s="43"/>
      <c r="AD336" s="15"/>
      <c r="AE336" t="s" s="44">
        <f t="shared" si="2622"/>
        <v>104</v>
      </c>
      <c r="AF336" s="46"/>
      <c r="AG336" t="s" s="47">
        <v>2571</v>
      </c>
      <c r="AH336" t="s" s="47">
        <v>2572</v>
      </c>
      <c r="AI336" t="s" s="117">
        <v>2573</v>
      </c>
      <c r="AJ336" s="15"/>
      <c r="AK336" s="15"/>
      <c r="AL336" s="43"/>
      <c r="AM336" s="43"/>
      <c r="AN336" s="43"/>
      <c r="AO336" s="15"/>
      <c r="AP336" s="48"/>
    </row>
    <row r="337" ht="32.85" customHeight="1">
      <c r="A337" s="50"/>
      <c r="B337" t="s" s="51">
        <f>CONCATENATE('Collections - Collections'!$A$3,"/",D337)</f>
        <v>2574</v>
      </c>
      <c r="C337" t="s" s="54">
        <f t="shared" si="3282"/>
        <v>2529</v>
      </c>
      <c r="D337" t="s" s="54">
        <f>G337</f>
        <v>2575</v>
      </c>
      <c r="E337" t="s" s="54">
        <f>CONCATENATE('Collections - Collections'!$C$3,"/",C337)</f>
        <v>2536</v>
      </c>
      <c r="F337" t="s" s="109">
        <v>2576</v>
      </c>
      <c r="G337" t="s" s="54">
        <f>CONCATENATE(C337,":",F337)</f>
        <v>2575</v>
      </c>
      <c r="H337" t="s" s="54">
        <f>CONCATENATE("k",SUBSTITUTE(SUBSTITUTE(PROPER($D337),":",""),"-",""))</f>
        <v>2577</v>
      </c>
      <c r="I337" s="52"/>
      <c r="J337" t="s" s="54">
        <f>$F337</f>
        <v>2578</v>
      </c>
      <c r="K337" t="s" s="54">
        <f>$H337</f>
        <v>2577</v>
      </c>
      <c r="L337" s="54"/>
      <c r="M337" s="52"/>
      <c r="N337" t="s" s="54">
        <v>290</v>
      </c>
      <c r="O337" t="s" s="54">
        <v>2502</v>
      </c>
      <c r="P337" t="s" s="54">
        <v>615</v>
      </c>
      <c r="Q337" t="s" s="54">
        <v>2576</v>
      </c>
      <c r="R337" s="52"/>
      <c r="S337" s="52"/>
      <c r="T337" s="52"/>
      <c r="U337" s="52"/>
      <c r="V337" s="52"/>
      <c r="W337" s="52"/>
      <c r="X337" s="52"/>
      <c r="Y337" s="52"/>
      <c r="Z337" s="52"/>
      <c r="AA337" s="52"/>
      <c r="AB337" s="52"/>
      <c r="AC337" s="52"/>
      <c r="AD337" s="56"/>
      <c r="AE337" t="s" s="54">
        <f t="shared" si="2622"/>
        <v>104</v>
      </c>
      <c r="AF337" s="57"/>
      <c r="AG337" t="s" s="58">
        <v>2579</v>
      </c>
      <c r="AH337" t="s" s="58">
        <v>2580</v>
      </c>
      <c r="AI337" t="s" s="58">
        <v>2581</v>
      </c>
      <c r="AJ337" s="56"/>
      <c r="AK337" s="56"/>
      <c r="AL337" s="52"/>
      <c r="AM337" s="52"/>
      <c r="AN337" s="52"/>
      <c r="AO337" s="56"/>
      <c r="AP337" s="59"/>
    </row>
    <row r="338" ht="45.05" customHeight="1">
      <c r="A338" t="s" s="176">
        <v>367</v>
      </c>
      <c r="B338" t="s" s="61">
        <f>CONCATENATE('Collections - Collections'!$A$3,"/",D338)</f>
        <v>2582</v>
      </c>
      <c r="C338" t="s" s="62">
        <f t="shared" si="3336" ref="C338:C344">$D$12</f>
        <v>193</v>
      </c>
      <c r="D338" t="s" s="62">
        <f>G338</f>
        <v>2583</v>
      </c>
      <c r="E338" t="s" s="62">
        <f>CONCATENATE('Collections - Collections'!$C$3,"/",C338)</f>
        <v>346</v>
      </c>
      <c r="F338" t="s" s="63">
        <v>795</v>
      </c>
      <c r="G338" t="s" s="62">
        <f>CONCATENATE(C338,":",F338)</f>
        <v>2583</v>
      </c>
      <c r="H338" t="s" s="62">
        <f>CONCATENATE("k",SUBSTITUTE(SUBSTITUTE(PROPER($D338),":",""),"-",""))</f>
        <v>2584</v>
      </c>
      <c r="I338" s="65"/>
      <c r="J338" t="s" s="62">
        <f>$F338</f>
        <v>797</v>
      </c>
      <c r="K338" t="s" s="62">
        <f>$H338</f>
        <v>2584</v>
      </c>
      <c r="L338" s="62"/>
      <c r="M338" s="65"/>
      <c r="N338" t="s" s="62">
        <v>145</v>
      </c>
      <c r="O338" t="s" s="62">
        <v>194</v>
      </c>
      <c r="P338" t="s" s="62">
        <v>795</v>
      </c>
      <c r="Q338" s="65"/>
      <c r="R338" s="65"/>
      <c r="S338" s="65"/>
      <c r="T338" s="65"/>
      <c r="U338" s="65"/>
      <c r="V338" s="65"/>
      <c r="W338" s="65"/>
      <c r="X338" s="65"/>
      <c r="Y338" s="65"/>
      <c r="Z338" s="65"/>
      <c r="AA338" s="65"/>
      <c r="AB338" s="65"/>
      <c r="AC338" s="65"/>
      <c r="AD338" s="66"/>
      <c r="AE338" t="s" s="62">
        <f t="shared" si="2622"/>
        <v>104</v>
      </c>
      <c r="AF338" s="67"/>
      <c r="AG338" t="s" s="68">
        <v>2585</v>
      </c>
      <c r="AH338" s="66"/>
      <c r="AI338" t="s" s="68">
        <v>2586</v>
      </c>
      <c r="AJ338" s="66"/>
      <c r="AK338" s="66"/>
      <c r="AL338" s="65"/>
      <c r="AM338" s="65"/>
      <c r="AN338" s="65"/>
      <c r="AO338" s="66"/>
      <c r="AP338" s="69"/>
    </row>
    <row r="339" ht="20.6" customHeight="1">
      <c r="A339" s="70"/>
      <c r="B339" t="s" s="71">
        <f>CONCATENATE('Collections - Collections'!$A$3,"/",D339)</f>
        <v>2587</v>
      </c>
      <c r="C339" t="s" s="72">
        <f>$D$338</f>
        <v>2583</v>
      </c>
      <c r="D339" t="s" s="72">
        <f>G339</f>
        <v>2588</v>
      </c>
      <c r="E339" t="s" s="72">
        <f>CONCATENATE('Collections - Collections'!$C$3,"/",C339)</f>
        <v>2589</v>
      </c>
      <c r="F339" t="s" s="73">
        <v>998</v>
      </c>
      <c r="G339" t="s" s="72">
        <f>CONCATENATE(C339,":",F339)</f>
        <v>2588</v>
      </c>
      <c r="H339" t="s" s="72">
        <f>CONCATENATE("k",SUBSTITUTE(SUBSTITUTE(PROPER($D339),":",""),"-",""))</f>
        <v>2590</v>
      </c>
      <c r="I339" s="75"/>
      <c r="J339" t="s" s="72">
        <f>$F339</f>
        <v>1745</v>
      </c>
      <c r="K339" t="s" s="72">
        <f>$H339</f>
        <v>2590</v>
      </c>
      <c r="L339" s="72"/>
      <c r="M339" s="75"/>
      <c r="N339" t="s" s="72">
        <v>194</v>
      </c>
      <c r="O339" t="s" s="72">
        <v>795</v>
      </c>
      <c r="P339" t="s" s="72">
        <v>998</v>
      </c>
      <c r="Q339" s="75"/>
      <c r="R339" s="75"/>
      <c r="S339" s="75"/>
      <c r="T339" s="75"/>
      <c r="U339" s="75"/>
      <c r="V339" s="75"/>
      <c r="W339" s="75"/>
      <c r="X339" s="75"/>
      <c r="Y339" s="75"/>
      <c r="Z339" s="75"/>
      <c r="AA339" s="75"/>
      <c r="AB339" s="75"/>
      <c r="AC339" s="75"/>
      <c r="AD339" s="77"/>
      <c r="AE339" t="s" s="72">
        <f t="shared" si="2622"/>
        <v>104</v>
      </c>
      <c r="AF339" s="78"/>
      <c r="AG339" t="s" s="79">
        <v>2591</v>
      </c>
      <c r="AH339" s="77"/>
      <c r="AI339" s="77"/>
      <c r="AJ339" s="77"/>
      <c r="AK339" s="77"/>
      <c r="AL339" s="75"/>
      <c r="AM339" s="75"/>
      <c r="AN339" s="75"/>
      <c r="AO339" s="77"/>
      <c r="AP339" s="80"/>
    </row>
    <row r="340" ht="20.6" customHeight="1">
      <c r="A340" s="127"/>
      <c r="B340" t="s" s="128">
        <f>CONCATENATE('Collections - Collections'!$A$3,"/",D340)</f>
        <v>2592</v>
      </c>
      <c r="C340" t="s" s="87">
        <f t="shared" si="2859"/>
        <v>141</v>
      </c>
      <c r="D340" t="s" s="87">
        <f>G340</f>
        <v>2593</v>
      </c>
      <c r="E340" t="s" s="87">
        <f>CONCATENATE('Collections - Collections'!$C$3,"/",C340)</f>
        <v>362</v>
      </c>
      <c r="F340" t="s" s="129">
        <v>795</v>
      </c>
      <c r="G340" t="s" s="87">
        <f>CONCATENATE(C340,":",F340)</f>
        <v>2593</v>
      </c>
      <c r="H340" t="s" s="87">
        <f>CONCATENATE("k",SUBSTITUTE(SUBSTITUTE(PROPER($D340),":",""),"-",""))</f>
        <v>2594</v>
      </c>
      <c r="I340" s="88"/>
      <c r="J340" t="s" s="87">
        <f>$F340</f>
        <v>797</v>
      </c>
      <c r="K340" t="s" s="87">
        <f>$H340</f>
        <v>2594</v>
      </c>
      <c r="L340" s="87"/>
      <c r="M340" s="88"/>
      <c r="N340" t="s" s="87">
        <v>145</v>
      </c>
      <c r="O340" t="s" s="87">
        <v>795</v>
      </c>
      <c r="P340" s="88"/>
      <c r="Q340" s="88"/>
      <c r="R340" s="88"/>
      <c r="S340" s="88"/>
      <c r="T340" s="88"/>
      <c r="U340" s="88"/>
      <c r="V340" s="88"/>
      <c r="W340" s="88"/>
      <c r="X340" s="88"/>
      <c r="Y340" s="88"/>
      <c r="Z340" s="88"/>
      <c r="AA340" s="88"/>
      <c r="AB340" s="88"/>
      <c r="AC340" s="88"/>
      <c r="AD340" s="131"/>
      <c r="AE340" t="s" s="87">
        <f t="shared" si="2622"/>
        <v>104</v>
      </c>
      <c r="AF340" s="132"/>
      <c r="AG340" t="s" s="133">
        <v>2585</v>
      </c>
      <c r="AH340" t="s" s="133">
        <v>2595</v>
      </c>
      <c r="AI340" s="131"/>
      <c r="AJ340" s="131"/>
      <c r="AK340" s="131"/>
      <c r="AL340" s="88"/>
      <c r="AM340" s="88"/>
      <c r="AN340" s="88"/>
      <c r="AO340" s="131"/>
      <c r="AP340" s="134"/>
    </row>
    <row r="341" ht="44.25" customHeight="1">
      <c r="A341" s="111"/>
      <c r="B341" t="s" s="112">
        <f>CONCATENATE('Collections - Collections'!$A$3,"/",D341)</f>
        <v>2596</v>
      </c>
      <c r="C341" t="s" s="99">
        <f t="shared" si="3363" ref="C341:C343">$D$339</f>
        <v>2588</v>
      </c>
      <c r="D341" t="s" s="99">
        <f>G341</f>
        <v>2597</v>
      </c>
      <c r="E341" t="s" s="99">
        <f>CONCATENATE('Collections - Collections'!$C$3,"/",C341)</f>
        <v>2598</v>
      </c>
      <c r="F341" t="s" s="113">
        <v>2087</v>
      </c>
      <c r="G341" t="s" s="99">
        <f>CONCATENATE(C341,":",F341)</f>
        <v>2597</v>
      </c>
      <c r="H341" t="s" s="99">
        <f>CONCATENATE("k",SUBSTITUTE(SUBSTITUTE(PROPER($D341),":",""),"-",""))</f>
        <v>2599</v>
      </c>
      <c r="I341" s="100"/>
      <c r="J341" t="s" s="99">
        <f>$F341</f>
        <v>2089</v>
      </c>
      <c r="K341" t="s" s="99">
        <f>$H341</f>
        <v>2599</v>
      </c>
      <c r="L341" s="99"/>
      <c r="M341" s="100"/>
      <c r="N341" t="s" s="99">
        <v>795</v>
      </c>
      <c r="O341" t="s" s="99">
        <v>998</v>
      </c>
      <c r="P341" t="s" s="99">
        <v>2087</v>
      </c>
      <c r="Q341" s="100"/>
      <c r="R341" s="100"/>
      <c r="S341" s="100"/>
      <c r="T341" s="100"/>
      <c r="U341" s="100"/>
      <c r="V341" s="100"/>
      <c r="W341" s="100"/>
      <c r="X341" s="100"/>
      <c r="Y341" s="100"/>
      <c r="Z341" s="100"/>
      <c r="AA341" s="100"/>
      <c r="AB341" s="100"/>
      <c r="AC341" s="100"/>
      <c r="AD341" s="115"/>
      <c r="AE341" t="s" s="99">
        <f t="shared" si="2622"/>
        <v>104</v>
      </c>
      <c r="AF341" s="116"/>
      <c r="AG341" t="s" s="117">
        <v>2600</v>
      </c>
      <c r="AH341" t="s" s="117">
        <v>2601</v>
      </c>
      <c r="AI341" t="s" s="117">
        <v>2602</v>
      </c>
      <c r="AJ341" s="115"/>
      <c r="AK341" s="115"/>
      <c r="AL341" s="100"/>
      <c r="AM341" s="100"/>
      <c r="AN341" s="100"/>
      <c r="AO341" s="115"/>
      <c r="AP341" s="118"/>
    </row>
    <row r="342" ht="32.05" customHeight="1">
      <c r="A342" s="41"/>
      <c r="B342" t="s" s="42">
        <f>CONCATENATE('Collections - Collections'!$A$3,"/",D342)</f>
        <v>2603</v>
      </c>
      <c r="C342" t="s" s="44">
        <f t="shared" si="3363"/>
        <v>2588</v>
      </c>
      <c r="D342" t="s" s="44">
        <f>G342</f>
        <v>2604</v>
      </c>
      <c r="E342" t="s" s="44">
        <f>CONCATENATE('Collections - Collections'!$C$3,"/",C342)</f>
        <v>2598</v>
      </c>
      <c r="F342" t="s" s="106">
        <v>2605</v>
      </c>
      <c r="G342" t="s" s="44">
        <f>CONCATENATE(C342,":",F342)</f>
        <v>2604</v>
      </c>
      <c r="H342" t="s" s="44">
        <f>CONCATENATE("k",SUBSTITUTE(SUBSTITUTE(PROPER($D342),":",""),"-",""))</f>
        <v>2606</v>
      </c>
      <c r="I342" s="43"/>
      <c r="J342" t="s" s="44">
        <f>$F342</f>
        <v>2607</v>
      </c>
      <c r="K342" t="s" s="44">
        <f>$H342</f>
        <v>2606</v>
      </c>
      <c r="L342" s="44"/>
      <c r="M342" s="43"/>
      <c r="N342" t="s" s="44">
        <v>795</v>
      </c>
      <c r="O342" t="s" s="44">
        <v>998</v>
      </c>
      <c r="P342" t="s" s="44">
        <v>2605</v>
      </c>
      <c r="Q342" s="43"/>
      <c r="R342" s="43"/>
      <c r="S342" s="43"/>
      <c r="T342" s="43"/>
      <c r="U342" s="43"/>
      <c r="V342" s="43"/>
      <c r="W342" s="43"/>
      <c r="X342" s="43"/>
      <c r="Y342" s="43"/>
      <c r="Z342" s="43"/>
      <c r="AA342" s="43"/>
      <c r="AB342" s="43"/>
      <c r="AC342" s="43"/>
      <c r="AD342" s="15"/>
      <c r="AE342" t="s" s="44">
        <f t="shared" si="2622"/>
        <v>104</v>
      </c>
      <c r="AF342" s="46"/>
      <c r="AG342" t="s" s="47">
        <v>2608</v>
      </c>
      <c r="AH342" t="s" s="47">
        <v>2609</v>
      </c>
      <c r="AI342" t="s" s="47">
        <v>2610</v>
      </c>
      <c r="AJ342" s="15"/>
      <c r="AK342" s="15"/>
      <c r="AL342" s="43"/>
      <c r="AM342" s="43"/>
      <c r="AN342" s="43"/>
      <c r="AO342" s="15"/>
      <c r="AP342" s="48"/>
    </row>
    <row r="343" ht="32.85" customHeight="1">
      <c r="A343" s="50"/>
      <c r="B343" t="s" s="51">
        <f>CONCATENATE('Collections - Collections'!$A$3,"/",D343)</f>
        <v>2611</v>
      </c>
      <c r="C343" t="s" s="54">
        <f t="shared" si="3363"/>
        <v>2588</v>
      </c>
      <c r="D343" t="s" s="54">
        <f>G343</f>
        <v>2612</v>
      </c>
      <c r="E343" t="s" s="54">
        <f>CONCATENATE('Collections - Collections'!$C$3,"/",C343)</f>
        <v>2598</v>
      </c>
      <c r="F343" t="s" s="109">
        <v>2613</v>
      </c>
      <c r="G343" t="s" s="54">
        <f>CONCATENATE(C343,":",F343)</f>
        <v>2612</v>
      </c>
      <c r="H343" t="s" s="54">
        <f>CONCATENATE("k",SUBSTITUTE(SUBSTITUTE(PROPER($D343),":",""),"-",""))</f>
        <v>2614</v>
      </c>
      <c r="I343" s="52"/>
      <c r="J343" t="s" s="54">
        <f>$F343</f>
        <v>2615</v>
      </c>
      <c r="K343" t="s" s="54">
        <f>$H343</f>
        <v>2614</v>
      </c>
      <c r="L343" s="54"/>
      <c r="M343" s="52"/>
      <c r="N343" t="s" s="54">
        <v>795</v>
      </c>
      <c r="O343" t="s" s="54">
        <v>998</v>
      </c>
      <c r="P343" t="s" s="54">
        <v>2616</v>
      </c>
      <c r="Q343" s="52"/>
      <c r="R343" s="52"/>
      <c r="S343" s="52"/>
      <c r="T343" s="52"/>
      <c r="U343" s="52"/>
      <c r="V343" s="52"/>
      <c r="W343" s="52"/>
      <c r="X343" s="52"/>
      <c r="Y343" s="52"/>
      <c r="Z343" s="52"/>
      <c r="AA343" s="52"/>
      <c r="AB343" s="52"/>
      <c r="AC343" s="52"/>
      <c r="AD343" s="56"/>
      <c r="AE343" t="s" s="54">
        <f t="shared" si="2622"/>
        <v>104</v>
      </c>
      <c r="AF343" s="57"/>
      <c r="AG343" t="s" s="58">
        <v>2617</v>
      </c>
      <c r="AH343" t="s" s="58">
        <v>2618</v>
      </c>
      <c r="AI343" t="s" s="58">
        <v>2619</v>
      </c>
      <c r="AJ343" s="56"/>
      <c r="AK343" s="56"/>
      <c r="AL343" s="52"/>
      <c r="AM343" s="52"/>
      <c r="AN343" s="52"/>
      <c r="AO343" s="56"/>
      <c r="AP343" s="59"/>
    </row>
    <row r="344" ht="45.05" customHeight="1">
      <c r="A344" t="s" s="238">
        <v>367</v>
      </c>
      <c r="B344" t="s" s="61">
        <f>CONCATENATE('Collections - Collections'!$A$3,"/",D344)</f>
        <v>2620</v>
      </c>
      <c r="C344" t="s" s="62">
        <f t="shared" si="3336"/>
        <v>193</v>
      </c>
      <c r="D344" t="s" s="62">
        <f>G344</f>
        <v>2621</v>
      </c>
      <c r="E344" t="s" s="62">
        <f>CONCATENATE('Collections - Collections'!$C$3,"/",C344)</f>
        <v>346</v>
      </c>
      <c r="F344" t="s" s="63">
        <v>2622</v>
      </c>
      <c r="G344" t="s" s="64">
        <f>CONCATENATE(C344,":",F344)</f>
        <v>2621</v>
      </c>
      <c r="H344" t="s" s="62">
        <f>CONCATENATE("k",SUBSTITUTE(SUBSTITUTE(PROPER($D344),":",""),"-",""))</f>
        <v>2623</v>
      </c>
      <c r="I344" s="65"/>
      <c r="J344" t="s" s="62">
        <f>$F344</f>
        <v>2624</v>
      </c>
      <c r="K344" t="s" s="62">
        <f>$H344</f>
        <v>2623</v>
      </c>
      <c r="L344" s="62"/>
      <c r="M344" s="65"/>
      <c r="N344" t="s" s="62">
        <v>145</v>
      </c>
      <c r="O344" t="s" s="62">
        <v>2622</v>
      </c>
      <c r="P344" s="65"/>
      <c r="Q344" s="65"/>
      <c r="R344" s="65"/>
      <c r="S344" s="65"/>
      <c r="T344" s="65"/>
      <c r="U344" s="65"/>
      <c r="V344" s="65"/>
      <c r="W344" s="65"/>
      <c r="X344" s="65"/>
      <c r="Y344" s="65"/>
      <c r="Z344" s="65"/>
      <c r="AA344" s="65"/>
      <c r="AB344" s="65"/>
      <c r="AC344" s="65"/>
      <c r="AD344" s="66"/>
      <c r="AE344" t="s" s="62">
        <f t="shared" si="2622"/>
        <v>104</v>
      </c>
      <c r="AF344" s="67"/>
      <c r="AG344" t="s" s="68">
        <v>2625</v>
      </c>
      <c r="AH344" t="s" s="68">
        <v>2626</v>
      </c>
      <c r="AI344" t="s" s="68">
        <v>2627</v>
      </c>
      <c r="AJ344" s="66"/>
      <c r="AK344" s="66"/>
      <c r="AL344" s="65"/>
      <c r="AM344" s="65"/>
      <c r="AN344" s="65"/>
      <c r="AO344" s="66"/>
      <c r="AP344" s="69"/>
    </row>
    <row r="345" ht="32.25" customHeight="1">
      <c r="A345" s="111"/>
      <c r="B345" t="s" s="112">
        <f>CONCATENATE('Collections - Collections'!$A$3,"/",D345)</f>
        <v>2628</v>
      </c>
      <c r="C345" t="s" s="99">
        <f t="shared" si="3399" ref="C345:C347">$D$344</f>
        <v>2621</v>
      </c>
      <c r="D345" t="s" s="99">
        <f>G345</f>
        <v>1673</v>
      </c>
      <c r="E345" t="s" s="99">
        <f>CONCATENATE('Collections - Collections'!$C$3,"/",C345)</f>
        <v>2629</v>
      </c>
      <c r="F345" t="s" s="113">
        <v>2630</v>
      </c>
      <c r="G345" t="s" s="99">
        <f>CONCATENATE(C345,":",F345)</f>
        <v>1673</v>
      </c>
      <c r="H345" t="s" s="99">
        <f>CONCATENATE("k",SUBSTITUTE(SUBSTITUTE(PROPER($D345),":",""),"-",""))</f>
        <v>2631</v>
      </c>
      <c r="I345" s="100"/>
      <c r="J345" t="s" s="99">
        <f>$F345</f>
        <v>2632</v>
      </c>
      <c r="K345" t="s" s="99">
        <f>$H345</f>
        <v>2631</v>
      </c>
      <c r="L345" s="99"/>
      <c r="M345" s="100"/>
      <c r="N345" t="s" s="99">
        <v>2622</v>
      </c>
      <c r="O345" t="s" s="99">
        <v>2630</v>
      </c>
      <c r="P345" t="s" s="99">
        <v>2633</v>
      </c>
      <c r="Q345" s="100"/>
      <c r="R345" s="100"/>
      <c r="S345" s="100"/>
      <c r="T345" s="100"/>
      <c r="U345" s="100"/>
      <c r="V345" s="100"/>
      <c r="W345" s="100"/>
      <c r="X345" s="100"/>
      <c r="Y345" s="100"/>
      <c r="Z345" s="100"/>
      <c r="AA345" s="100"/>
      <c r="AB345" s="100"/>
      <c r="AC345" s="100"/>
      <c r="AD345" s="115"/>
      <c r="AE345" t="s" s="99">
        <f t="shared" si="2622"/>
        <v>104</v>
      </c>
      <c r="AF345" s="116"/>
      <c r="AG345" t="s" s="117">
        <v>2634</v>
      </c>
      <c r="AH345" t="s" s="117">
        <v>2635</v>
      </c>
      <c r="AI345" t="s" s="117">
        <v>2636</v>
      </c>
      <c r="AJ345" s="115"/>
      <c r="AK345" s="115"/>
      <c r="AL345" s="100"/>
      <c r="AM345" s="100"/>
      <c r="AN345" s="100"/>
      <c r="AO345" s="115"/>
      <c r="AP345" s="118"/>
    </row>
    <row r="346" ht="32.05" customHeight="1">
      <c r="A346" s="41"/>
      <c r="B346" t="s" s="42">
        <f>CONCATENATE('Collections - Collections'!$A$3,"/",D346)</f>
        <v>2637</v>
      </c>
      <c r="C346" t="s" s="44">
        <f t="shared" si="3399"/>
        <v>2621</v>
      </c>
      <c r="D346" t="s" s="44">
        <f>G346</f>
        <v>1746</v>
      </c>
      <c r="E346" t="s" s="44">
        <f>CONCATENATE('Collections - Collections'!$C$3,"/",C346)</f>
        <v>2629</v>
      </c>
      <c r="F346" t="s" s="106">
        <v>2638</v>
      </c>
      <c r="G346" t="s" s="44">
        <f>CONCATENATE(C346,":",F346)</f>
        <v>1746</v>
      </c>
      <c r="H346" t="s" s="44">
        <f>CONCATENATE("k",SUBSTITUTE(SUBSTITUTE(PROPER($D346),":",""),"-",""))</f>
        <v>2639</v>
      </c>
      <c r="I346" s="43"/>
      <c r="J346" t="s" s="44">
        <f>$F346</f>
        <v>2640</v>
      </c>
      <c r="K346" t="s" s="44">
        <f>$H346</f>
        <v>2639</v>
      </c>
      <c r="L346" s="44"/>
      <c r="M346" s="43"/>
      <c r="N346" t="s" s="44">
        <v>2622</v>
      </c>
      <c r="O346" t="s" s="44">
        <v>2638</v>
      </c>
      <c r="P346" t="s" s="44">
        <v>2641</v>
      </c>
      <c r="Q346" s="43"/>
      <c r="R346" s="43"/>
      <c r="S346" s="43"/>
      <c r="T346" s="43"/>
      <c r="U346" s="43"/>
      <c r="V346" s="43"/>
      <c r="W346" s="43"/>
      <c r="X346" s="43"/>
      <c r="Y346" s="43"/>
      <c r="Z346" s="43"/>
      <c r="AA346" s="43"/>
      <c r="AB346" s="43"/>
      <c r="AC346" s="43"/>
      <c r="AD346" s="15"/>
      <c r="AE346" t="s" s="44">
        <f t="shared" si="2622"/>
        <v>104</v>
      </c>
      <c r="AF346" s="46"/>
      <c r="AG346" t="s" s="47">
        <v>2642</v>
      </c>
      <c r="AH346" t="s" s="47">
        <v>2643</v>
      </c>
      <c r="AI346" t="s" s="47">
        <v>2644</v>
      </c>
      <c r="AJ346" s="15"/>
      <c r="AK346" s="15"/>
      <c r="AL346" s="43"/>
      <c r="AM346" s="43"/>
      <c r="AN346" s="43"/>
      <c r="AO346" s="15"/>
      <c r="AP346" s="48"/>
    </row>
    <row r="347" ht="32.85" customHeight="1">
      <c r="A347" s="50"/>
      <c r="B347" t="s" s="51">
        <f>CONCATENATE('Collections - Collections'!$A$3,"/",D347)</f>
        <v>2645</v>
      </c>
      <c r="C347" t="s" s="54">
        <f t="shared" si="3399"/>
        <v>2621</v>
      </c>
      <c r="D347" t="s" s="54">
        <f>G347</f>
        <v>2646</v>
      </c>
      <c r="E347" t="s" s="54">
        <f>CONCATENATE('Collections - Collections'!$C$3,"/",C347)</f>
        <v>2629</v>
      </c>
      <c r="F347" t="s" s="109">
        <v>2647</v>
      </c>
      <c r="G347" t="s" s="54">
        <f>CONCATENATE(C347,":",F347)</f>
        <v>2646</v>
      </c>
      <c r="H347" t="s" s="54">
        <f>CONCATENATE("k",SUBSTITUTE(SUBSTITUTE(PROPER($D347),":",""),"-",""))</f>
        <v>2648</v>
      </c>
      <c r="I347" s="52"/>
      <c r="J347" t="s" s="54">
        <f>$F347</f>
        <v>2649</v>
      </c>
      <c r="K347" t="s" s="54">
        <f>$H347</f>
        <v>2648</v>
      </c>
      <c r="L347" s="54"/>
      <c r="M347" s="52"/>
      <c r="N347" t="s" s="54">
        <v>2622</v>
      </c>
      <c r="O347" t="s" s="54">
        <v>2647</v>
      </c>
      <c r="P347" t="s" s="54">
        <v>2650</v>
      </c>
      <c r="Q347" s="52"/>
      <c r="R347" s="52"/>
      <c r="S347" s="52"/>
      <c r="T347" s="52"/>
      <c r="U347" s="52"/>
      <c r="V347" s="52"/>
      <c r="W347" s="52"/>
      <c r="X347" s="52"/>
      <c r="Y347" s="52"/>
      <c r="Z347" s="52"/>
      <c r="AA347" s="52"/>
      <c r="AB347" s="52"/>
      <c r="AC347" s="52"/>
      <c r="AD347" s="56"/>
      <c r="AE347" t="s" s="54">
        <f t="shared" si="2622"/>
        <v>104</v>
      </c>
      <c r="AF347" s="57"/>
      <c r="AG347" t="s" s="58">
        <v>2650</v>
      </c>
      <c r="AH347" t="s" s="58">
        <v>2651</v>
      </c>
      <c r="AI347" t="s" s="58">
        <v>2652</v>
      </c>
      <c r="AJ347" s="56"/>
      <c r="AK347" s="56"/>
      <c r="AL347" s="52"/>
      <c r="AM347" s="52"/>
      <c r="AN347" s="52"/>
      <c r="AO347" s="56"/>
      <c r="AP347" s="59"/>
    </row>
    <row r="348" ht="45.05" customHeight="1">
      <c r="A348" t="s" s="176">
        <v>367</v>
      </c>
      <c r="B348" t="s" s="61">
        <f>CONCATENATE('Collections - Collections'!$A$3,"/",D348)</f>
        <v>2653</v>
      </c>
      <c r="C348" t="s" s="62">
        <f t="shared" si="2859"/>
        <v>141</v>
      </c>
      <c r="D348" t="s" s="62">
        <f>G348</f>
        <v>2654</v>
      </c>
      <c r="E348" t="s" s="62">
        <f>CONCATENATE('Collections - Collections'!$C$3,"/",C348)</f>
        <v>362</v>
      </c>
      <c r="F348" t="s" s="63">
        <v>2655</v>
      </c>
      <c r="G348" t="s" s="62">
        <f>CONCATENATE(C348,":",F348)</f>
        <v>2654</v>
      </c>
      <c r="H348" t="s" s="62">
        <f>CONCATENATE("k",SUBSTITUTE(SUBSTITUTE(PROPER($D348),":",""),"-",""))</f>
        <v>2656</v>
      </c>
      <c r="I348" s="65"/>
      <c r="J348" t="s" s="62">
        <f>$F348</f>
        <v>2657</v>
      </c>
      <c r="K348" t="s" s="62">
        <f>$H348</f>
        <v>2656</v>
      </c>
      <c r="L348" s="62"/>
      <c r="M348" s="65"/>
      <c r="N348" t="s" s="62">
        <v>145</v>
      </c>
      <c r="O348" t="s" s="62">
        <v>2655</v>
      </c>
      <c r="P348" t="s" s="62">
        <v>1652</v>
      </c>
      <c r="Q348" s="65"/>
      <c r="R348" s="65"/>
      <c r="S348" s="65"/>
      <c r="T348" s="65"/>
      <c r="U348" s="65"/>
      <c r="V348" s="65"/>
      <c r="W348" s="65"/>
      <c r="X348" s="65"/>
      <c r="Y348" s="65"/>
      <c r="Z348" s="65"/>
      <c r="AA348" s="65"/>
      <c r="AB348" s="65"/>
      <c r="AC348" s="65"/>
      <c r="AD348" s="66"/>
      <c r="AE348" t="s" s="62">
        <f t="shared" si="2622"/>
        <v>104</v>
      </c>
      <c r="AF348" s="67"/>
      <c r="AG348" t="s" s="68">
        <v>2658</v>
      </c>
      <c r="AH348" t="s" s="68">
        <v>2659</v>
      </c>
      <c r="AI348" t="s" s="68">
        <v>2660</v>
      </c>
      <c r="AJ348" s="66"/>
      <c r="AK348" s="66"/>
      <c r="AL348" s="65"/>
      <c r="AM348" s="65"/>
      <c r="AN348" s="65"/>
      <c r="AO348" s="66"/>
      <c r="AP348" s="69"/>
    </row>
    <row r="349" ht="20.3" customHeight="1">
      <c r="A349" s="111"/>
      <c r="B349" t="s" s="112">
        <f>CONCATENATE('Collections - Collections'!$A$3,"/",D349)</f>
        <v>2661</v>
      </c>
      <c r="C349" t="s" s="99">
        <f t="shared" si="3435" ref="C349:C366">$D$23</f>
        <v>298</v>
      </c>
      <c r="D349" t="s" s="99">
        <f>G349</f>
        <v>1168</v>
      </c>
      <c r="E349" t="s" s="99">
        <f>CONCATENATE('Collections - Collections'!$C$3,"/",C349)</f>
        <v>2662</v>
      </c>
      <c r="F349" t="s" s="113">
        <v>2663</v>
      </c>
      <c r="G349" t="s" s="99">
        <f>CONCATENATE(C349,":",F349)</f>
        <v>1168</v>
      </c>
      <c r="H349" t="s" s="99">
        <f>CONCATENATE("k",SUBSTITUTE(SUBSTITUTE(PROPER($D349),":",""),"-",""))</f>
        <v>2664</v>
      </c>
      <c r="I349" s="100"/>
      <c r="J349" t="s" s="99">
        <f>$F349</f>
        <v>2665</v>
      </c>
      <c r="K349" t="s" s="99">
        <f>$H349</f>
        <v>2664</v>
      </c>
      <c r="L349" s="99"/>
      <c r="M349" s="100"/>
      <c r="N349" t="s" s="99">
        <v>2655</v>
      </c>
      <c r="O349" t="s" s="99">
        <v>1226</v>
      </c>
      <c r="P349" t="s" s="99">
        <v>1652</v>
      </c>
      <c r="Q349" s="100"/>
      <c r="R349" s="100"/>
      <c r="S349" s="100"/>
      <c r="T349" s="100"/>
      <c r="U349" s="100"/>
      <c r="V349" s="100"/>
      <c r="W349" s="100"/>
      <c r="X349" s="100"/>
      <c r="Y349" s="100"/>
      <c r="Z349" s="100"/>
      <c r="AA349" s="100"/>
      <c r="AB349" s="100"/>
      <c r="AC349" s="100"/>
      <c r="AD349" s="115"/>
      <c r="AE349" t="s" s="99">
        <f t="shared" si="2622"/>
        <v>104</v>
      </c>
      <c r="AF349" s="116"/>
      <c r="AG349" t="s" s="117">
        <v>2666</v>
      </c>
      <c r="AH349" t="s" s="117">
        <v>2667</v>
      </c>
      <c r="AI349" t="s" s="117">
        <v>2668</v>
      </c>
      <c r="AJ349" s="115"/>
      <c r="AK349" s="115"/>
      <c r="AL349" s="100"/>
      <c r="AM349" s="100"/>
      <c r="AN349" s="100"/>
      <c r="AO349" s="115"/>
      <c r="AP349" s="118"/>
    </row>
    <row r="350" ht="20.1" customHeight="1">
      <c r="A350" s="41"/>
      <c r="B350" t="s" s="42">
        <f>CONCATENATE('Collections - Collections'!$A$3,"/",D350)</f>
        <v>2669</v>
      </c>
      <c r="C350" t="s" s="44">
        <f t="shared" si="3435"/>
        <v>298</v>
      </c>
      <c r="D350" t="s" s="44">
        <f>G350</f>
        <v>1177</v>
      </c>
      <c r="E350" t="s" s="44">
        <f>CONCATENATE('Collections - Collections'!$C$3,"/",C350)</f>
        <v>2662</v>
      </c>
      <c r="F350" t="s" s="106">
        <v>2670</v>
      </c>
      <c r="G350" t="s" s="44">
        <f>CONCATENATE(C350,":",F350)</f>
        <v>1177</v>
      </c>
      <c r="H350" t="s" s="44">
        <f>CONCATENATE("k",SUBSTITUTE(SUBSTITUTE(PROPER($D350),":",""),"-",""))</f>
        <v>2671</v>
      </c>
      <c r="I350" s="43"/>
      <c r="J350" t="s" s="44">
        <f>$F350</f>
        <v>2672</v>
      </c>
      <c r="K350" t="s" s="44">
        <f>$H350</f>
        <v>2671</v>
      </c>
      <c r="L350" s="44"/>
      <c r="M350" s="43"/>
      <c r="N350" t="s" s="44">
        <v>2655</v>
      </c>
      <c r="O350" t="s" s="44">
        <v>696</v>
      </c>
      <c r="P350" t="s" s="44">
        <v>1652</v>
      </c>
      <c r="Q350" s="43"/>
      <c r="R350" s="43"/>
      <c r="S350" s="43"/>
      <c r="T350" s="43"/>
      <c r="U350" s="43"/>
      <c r="V350" s="43"/>
      <c r="W350" s="43"/>
      <c r="X350" s="43"/>
      <c r="Y350" s="43"/>
      <c r="Z350" s="43"/>
      <c r="AA350" s="43"/>
      <c r="AB350" s="43"/>
      <c r="AC350" s="43"/>
      <c r="AD350" s="15"/>
      <c r="AE350" t="s" s="44">
        <f t="shared" si="2622"/>
        <v>104</v>
      </c>
      <c r="AF350" s="46"/>
      <c r="AG350" t="s" s="47">
        <v>2673</v>
      </c>
      <c r="AH350" t="s" s="47">
        <v>2674</v>
      </c>
      <c r="AI350" t="s" s="47">
        <v>2675</v>
      </c>
      <c r="AJ350" s="15"/>
      <c r="AK350" s="15"/>
      <c r="AL350" s="43"/>
      <c r="AM350" s="43"/>
      <c r="AN350" s="43"/>
      <c r="AO350" s="15"/>
      <c r="AP350" s="48"/>
    </row>
    <row r="351" ht="20.1" customHeight="1">
      <c r="A351" s="41"/>
      <c r="B351" t="s" s="42">
        <f>CONCATENATE('Collections - Collections'!$A$3,"/",D351)</f>
        <v>2676</v>
      </c>
      <c r="C351" t="s" s="44">
        <f t="shared" si="3435"/>
        <v>298</v>
      </c>
      <c r="D351" t="s" s="44">
        <f>G351</f>
        <v>1161</v>
      </c>
      <c r="E351" t="s" s="44">
        <f>CONCATENATE('Collections - Collections'!$C$3,"/",C351)</f>
        <v>2662</v>
      </c>
      <c r="F351" t="s" s="106">
        <v>2677</v>
      </c>
      <c r="G351" t="s" s="44">
        <f>CONCATENATE(C351,":",F351)</f>
        <v>1161</v>
      </c>
      <c r="H351" t="s" s="44">
        <f>CONCATENATE("k",SUBSTITUTE(SUBSTITUTE(PROPER($D351),":",""),"-",""))</f>
        <v>2678</v>
      </c>
      <c r="I351" s="43"/>
      <c r="J351" t="s" s="44">
        <f>$F351</f>
        <v>2679</v>
      </c>
      <c r="K351" t="s" s="44">
        <f>$H351</f>
        <v>2678</v>
      </c>
      <c r="L351" s="44"/>
      <c r="M351" s="43"/>
      <c r="N351" t="s" s="44">
        <v>2655</v>
      </c>
      <c r="O351" t="s" s="44">
        <v>709</v>
      </c>
      <c r="P351" t="s" s="44">
        <v>1652</v>
      </c>
      <c r="Q351" s="43"/>
      <c r="R351" s="43"/>
      <c r="S351" s="43"/>
      <c r="T351" s="43"/>
      <c r="U351" s="43"/>
      <c r="V351" s="43"/>
      <c r="W351" s="43"/>
      <c r="X351" s="43"/>
      <c r="Y351" s="43"/>
      <c r="Z351" s="43"/>
      <c r="AA351" s="43"/>
      <c r="AB351" s="43"/>
      <c r="AC351" s="43"/>
      <c r="AD351" s="15"/>
      <c r="AE351" t="s" s="44">
        <f t="shared" si="2622"/>
        <v>104</v>
      </c>
      <c r="AF351" s="46"/>
      <c r="AG351" t="s" s="47">
        <v>2680</v>
      </c>
      <c r="AH351" t="s" s="47">
        <v>2681</v>
      </c>
      <c r="AI351" t="s" s="47">
        <v>2682</v>
      </c>
      <c r="AJ351" s="15"/>
      <c r="AK351" s="15"/>
      <c r="AL351" s="43"/>
      <c r="AM351" s="43"/>
      <c r="AN351" s="43"/>
      <c r="AO351" s="15"/>
      <c r="AP351" s="48"/>
    </row>
    <row r="352" ht="32.85" customHeight="1">
      <c r="A352" s="50"/>
      <c r="B352" t="s" s="51">
        <f>CONCATENATE('Collections - Collections'!$A$3,"/",D352)</f>
        <v>2683</v>
      </c>
      <c r="C352" t="s" s="54">
        <f t="shared" si="3435"/>
        <v>298</v>
      </c>
      <c r="D352" t="s" s="54">
        <f>G352</f>
        <v>1234</v>
      </c>
      <c r="E352" t="s" s="54">
        <f>CONCATENATE('Collections - Collections'!$C$3,"/",C352)</f>
        <v>2662</v>
      </c>
      <c r="F352" t="s" s="109">
        <v>2684</v>
      </c>
      <c r="G352" t="s" s="54">
        <f>CONCATENATE(C352,":",F352)</f>
        <v>1234</v>
      </c>
      <c r="H352" t="s" s="54">
        <f>CONCATENATE("k",SUBSTITUTE(SUBSTITUTE(PROPER($D352),":",""),"-",""))</f>
        <v>2685</v>
      </c>
      <c r="I352" s="52"/>
      <c r="J352" t="s" s="54">
        <f>$F352</f>
        <v>2686</v>
      </c>
      <c r="K352" t="s" s="54">
        <f>$H352</f>
        <v>2685</v>
      </c>
      <c r="L352" s="54"/>
      <c r="M352" s="52"/>
      <c r="N352" t="s" s="54">
        <v>2655</v>
      </c>
      <c r="O352" t="s" s="54">
        <v>674</v>
      </c>
      <c r="P352" t="s" s="54">
        <v>1652</v>
      </c>
      <c r="Q352" s="52"/>
      <c r="R352" s="52"/>
      <c r="S352" s="52"/>
      <c r="T352" s="52"/>
      <c r="U352" s="52"/>
      <c r="V352" s="52"/>
      <c r="W352" s="52"/>
      <c r="X352" s="52"/>
      <c r="Y352" s="52"/>
      <c r="Z352" s="52"/>
      <c r="AA352" s="52"/>
      <c r="AB352" s="52"/>
      <c r="AC352" s="52"/>
      <c r="AD352" s="56"/>
      <c r="AE352" t="s" s="54">
        <f t="shared" si="2622"/>
        <v>104</v>
      </c>
      <c r="AF352" s="57"/>
      <c r="AG352" t="s" s="58">
        <v>2687</v>
      </c>
      <c r="AH352" t="s" s="58">
        <v>2688</v>
      </c>
      <c r="AI352" t="s" s="58">
        <v>2689</v>
      </c>
      <c r="AJ352" t="s" s="58">
        <v>2690</v>
      </c>
      <c r="AK352" s="56"/>
      <c r="AL352" s="52"/>
      <c r="AM352" s="52"/>
      <c r="AN352" s="52"/>
      <c r="AO352" s="56"/>
      <c r="AP352" s="59"/>
    </row>
    <row r="353" ht="45.05" customHeight="1">
      <c r="A353" s="60"/>
      <c r="B353" t="s" s="61">
        <f>CONCATENATE('Collections - Collections'!$A$3,"/",D353)</f>
        <v>2691</v>
      </c>
      <c r="C353" t="s" s="62">
        <f t="shared" si="2859"/>
        <v>141</v>
      </c>
      <c r="D353" t="s" s="62">
        <f>G353</f>
        <v>2692</v>
      </c>
      <c r="E353" t="s" s="62">
        <f>CONCATENATE('Collections - Collections'!$C$3,"/",C353)</f>
        <v>362</v>
      </c>
      <c r="F353" t="s" s="63">
        <v>2693</v>
      </c>
      <c r="G353" t="s" s="62">
        <f>CONCATENATE(C353,":",F353)</f>
        <v>2692</v>
      </c>
      <c r="H353" t="s" s="62">
        <f>CONCATENATE("k",SUBSTITUTE(SUBSTITUTE(PROPER($D353),":",""),"-",""))</f>
        <v>2694</v>
      </c>
      <c r="I353" s="65"/>
      <c r="J353" t="s" s="62">
        <f>$F353</f>
        <v>2695</v>
      </c>
      <c r="K353" t="s" s="62">
        <f>$H353</f>
        <v>2694</v>
      </c>
      <c r="L353" s="62"/>
      <c r="M353" s="65"/>
      <c r="N353" t="s" s="62">
        <v>145</v>
      </c>
      <c r="O353" t="s" s="62">
        <v>2693</v>
      </c>
      <c r="P353" s="65"/>
      <c r="Q353" s="65"/>
      <c r="R353" s="65"/>
      <c r="S353" s="65"/>
      <c r="T353" s="65"/>
      <c r="U353" s="65"/>
      <c r="V353" s="65"/>
      <c r="W353" s="65"/>
      <c r="X353" s="65"/>
      <c r="Y353" s="65"/>
      <c r="Z353" s="65"/>
      <c r="AA353" s="65"/>
      <c r="AB353" s="65"/>
      <c r="AC353" s="65"/>
      <c r="AD353" s="66"/>
      <c r="AE353" t="s" s="62">
        <f t="shared" si="2622"/>
        <v>104</v>
      </c>
      <c r="AF353" s="67"/>
      <c r="AG353" t="s" s="68">
        <v>2696</v>
      </c>
      <c r="AH353" t="s" s="68">
        <v>2697</v>
      </c>
      <c r="AI353" t="s" s="68">
        <v>2698</v>
      </c>
      <c r="AJ353" t="s" s="68">
        <v>2699</v>
      </c>
      <c r="AK353" s="66"/>
      <c r="AL353" s="65"/>
      <c r="AM353" s="65"/>
      <c r="AN353" s="65"/>
      <c r="AO353" s="66"/>
      <c r="AP353" s="69"/>
    </row>
    <row r="354" ht="32.25" customHeight="1">
      <c r="A354" s="111"/>
      <c r="B354" t="s" s="112">
        <f>CONCATENATE('Collections - Collections'!$A$3,"/",D354)</f>
        <v>2700</v>
      </c>
      <c r="C354" t="s" s="99">
        <f t="shared" si="3435"/>
        <v>298</v>
      </c>
      <c r="D354" t="s" s="99">
        <f>G354</f>
        <v>1244</v>
      </c>
      <c r="E354" t="s" s="99">
        <f>CONCATENATE('Collections - Collections'!$C$3,"/",C354)</f>
        <v>2662</v>
      </c>
      <c r="F354" t="s" s="113">
        <v>2701</v>
      </c>
      <c r="G354" t="s" s="99">
        <f>CONCATENATE(C354,":",F354)</f>
        <v>1244</v>
      </c>
      <c r="H354" t="s" s="99">
        <f>CONCATENATE("k",SUBSTITUTE(SUBSTITUTE(PROPER($D354),":",""),"-",""))</f>
        <v>2702</v>
      </c>
      <c r="I354" s="100"/>
      <c r="J354" t="s" s="99">
        <f>$F354</f>
        <v>2703</v>
      </c>
      <c r="K354" t="s" s="99">
        <f>$H354</f>
        <v>2702</v>
      </c>
      <c r="L354" s="99"/>
      <c r="M354" s="100"/>
      <c r="N354" t="s" s="99">
        <v>2704</v>
      </c>
      <c r="O354" t="s" s="99">
        <v>1241</v>
      </c>
      <c r="P354" t="s" s="99">
        <v>1652</v>
      </c>
      <c r="Q354" s="100"/>
      <c r="R354" s="100"/>
      <c r="S354" s="100"/>
      <c r="T354" s="100"/>
      <c r="U354" s="100"/>
      <c r="V354" s="100"/>
      <c r="W354" s="100"/>
      <c r="X354" s="100"/>
      <c r="Y354" s="100"/>
      <c r="Z354" s="100"/>
      <c r="AA354" s="100"/>
      <c r="AB354" s="100"/>
      <c r="AC354" s="100"/>
      <c r="AD354" s="115"/>
      <c r="AE354" t="s" s="99">
        <f t="shared" si="2622"/>
        <v>104</v>
      </c>
      <c r="AF354" s="116"/>
      <c r="AG354" t="s" s="117">
        <v>2705</v>
      </c>
      <c r="AH354" t="s" s="117">
        <v>2706</v>
      </c>
      <c r="AI354" t="s" s="117">
        <v>2707</v>
      </c>
      <c r="AJ354" t="s" s="117">
        <v>2708</v>
      </c>
      <c r="AK354" s="115"/>
      <c r="AL354" s="100"/>
      <c r="AM354" s="100"/>
      <c r="AN354" s="100"/>
      <c r="AO354" s="115"/>
      <c r="AP354" s="118"/>
    </row>
    <row r="355" ht="32.05" customHeight="1">
      <c r="A355" s="41"/>
      <c r="B355" t="s" s="42">
        <f>CONCATENATE('Collections - Collections'!$A$3,"/",D355)</f>
        <v>2709</v>
      </c>
      <c r="C355" t="s" s="44">
        <f t="shared" si="3435"/>
        <v>298</v>
      </c>
      <c r="D355" t="s" s="44">
        <f>G355</f>
        <v>1235</v>
      </c>
      <c r="E355" t="s" s="44">
        <f>CONCATENATE('Collections - Collections'!$C$3,"/",C355)</f>
        <v>2662</v>
      </c>
      <c r="F355" t="s" s="106">
        <v>2710</v>
      </c>
      <c r="G355" t="s" s="44">
        <f>CONCATENATE(C355,":",F355)</f>
        <v>1235</v>
      </c>
      <c r="H355" t="s" s="44">
        <f>CONCATENATE("k",SUBSTITUTE(SUBSTITUTE(PROPER($D355),":",""),"-",""))</f>
        <v>2711</v>
      </c>
      <c r="I355" s="43"/>
      <c r="J355" t="s" s="44">
        <f>$F355</f>
        <v>2712</v>
      </c>
      <c r="K355" t="s" s="44">
        <f>$H355</f>
        <v>2711</v>
      </c>
      <c r="L355" s="44"/>
      <c r="M355" s="43"/>
      <c r="N355" t="s" s="44">
        <v>2704</v>
      </c>
      <c r="O355" t="s" s="44">
        <v>674</v>
      </c>
      <c r="P355" t="s" s="44">
        <v>1652</v>
      </c>
      <c r="Q355" s="43"/>
      <c r="R355" s="43"/>
      <c r="S355" s="43"/>
      <c r="T355" s="43"/>
      <c r="U355" s="43"/>
      <c r="V355" s="43"/>
      <c r="W355" s="43"/>
      <c r="X355" s="43"/>
      <c r="Y355" s="43"/>
      <c r="Z355" s="43"/>
      <c r="AA355" s="43"/>
      <c r="AB355" s="43"/>
      <c r="AC355" s="43"/>
      <c r="AD355" s="15"/>
      <c r="AE355" t="s" s="44">
        <f t="shared" si="2622"/>
        <v>104</v>
      </c>
      <c r="AF355" s="46"/>
      <c r="AG355" t="s" s="47">
        <v>2713</v>
      </c>
      <c r="AH355" t="s" s="47">
        <v>2714</v>
      </c>
      <c r="AI355" t="s" s="47">
        <v>2715</v>
      </c>
      <c r="AJ355" t="s" s="47">
        <v>2716</v>
      </c>
      <c r="AK355" s="15"/>
      <c r="AL355" s="43"/>
      <c r="AM355" s="43"/>
      <c r="AN355" s="43"/>
      <c r="AO355" s="15"/>
      <c r="AP355" s="48"/>
    </row>
    <row r="356" ht="32.05" customHeight="1">
      <c r="A356" s="41"/>
      <c r="B356" t="s" s="42">
        <f>CONCATENATE('Collections - Collections'!$A$3,"/",D356)</f>
        <v>2717</v>
      </c>
      <c r="C356" t="s" s="44">
        <f t="shared" si="3435"/>
        <v>298</v>
      </c>
      <c r="D356" t="s" s="44">
        <f>G356</f>
        <v>1367</v>
      </c>
      <c r="E356" t="s" s="44">
        <f>CONCATENATE('Collections - Collections'!$C$3,"/",C356)</f>
        <v>2662</v>
      </c>
      <c r="F356" t="s" s="106">
        <v>2718</v>
      </c>
      <c r="G356" t="s" s="44">
        <f>CONCATENATE(C356,":",F356)</f>
        <v>1367</v>
      </c>
      <c r="H356" t="s" s="44">
        <f>CONCATENATE("k",SUBSTITUTE(SUBSTITUTE(PROPER($D356),":",""),"-",""))</f>
        <v>2719</v>
      </c>
      <c r="I356" s="43"/>
      <c r="J356" t="s" s="44">
        <f>$F356</f>
        <v>2720</v>
      </c>
      <c r="K356" t="s" s="44">
        <f>$H356</f>
        <v>2719</v>
      </c>
      <c r="L356" s="44"/>
      <c r="M356" s="43"/>
      <c r="N356" t="s" s="44">
        <v>2704</v>
      </c>
      <c r="O356" t="s" s="44">
        <v>1366</v>
      </c>
      <c r="P356" t="s" s="44">
        <v>1652</v>
      </c>
      <c r="Q356" s="43"/>
      <c r="R356" s="43"/>
      <c r="S356" s="43"/>
      <c r="T356" s="43"/>
      <c r="U356" s="43"/>
      <c r="V356" s="43"/>
      <c r="W356" s="43"/>
      <c r="X356" s="43"/>
      <c r="Y356" s="43"/>
      <c r="Z356" s="43"/>
      <c r="AA356" s="43"/>
      <c r="AB356" s="43"/>
      <c r="AC356" s="43"/>
      <c r="AD356" s="15"/>
      <c r="AE356" t="s" s="44">
        <f t="shared" si="2622"/>
        <v>104</v>
      </c>
      <c r="AF356" s="46"/>
      <c r="AG356" t="s" s="47">
        <v>2721</v>
      </c>
      <c r="AH356" t="s" s="47">
        <v>2722</v>
      </c>
      <c r="AI356" t="s" s="47">
        <v>2723</v>
      </c>
      <c r="AJ356" t="s" s="47">
        <v>2724</v>
      </c>
      <c r="AK356" s="15"/>
      <c r="AL356" s="43"/>
      <c r="AM356" s="43"/>
      <c r="AN356" s="43"/>
      <c r="AO356" s="15"/>
      <c r="AP356" s="48"/>
    </row>
    <row r="357" ht="32.05" customHeight="1">
      <c r="A357" s="41"/>
      <c r="B357" t="s" s="42">
        <f>CONCATENATE('Collections - Collections'!$A$3,"/",D357)</f>
        <v>2725</v>
      </c>
      <c r="C357" t="s" s="44">
        <f t="shared" si="3435"/>
        <v>298</v>
      </c>
      <c r="D357" t="s" s="44">
        <f>G357</f>
        <v>1316</v>
      </c>
      <c r="E357" t="s" s="44">
        <f>CONCATENATE('Collections - Collections'!$C$3,"/",C357)</f>
        <v>2662</v>
      </c>
      <c r="F357" t="s" s="106">
        <v>2726</v>
      </c>
      <c r="G357" t="s" s="44">
        <f>CONCATENATE(C357,":",F357)</f>
        <v>1316</v>
      </c>
      <c r="H357" t="s" s="44">
        <f>CONCATENATE("k",SUBSTITUTE(SUBSTITUTE(PROPER($D357),":",""),"-",""))</f>
        <v>2727</v>
      </c>
      <c r="I357" s="43"/>
      <c r="J357" t="s" s="44">
        <f>$F357</f>
        <v>2728</v>
      </c>
      <c r="K357" t="s" s="44">
        <f>$H357</f>
        <v>2727</v>
      </c>
      <c r="L357" s="44"/>
      <c r="M357" s="43"/>
      <c r="N357" t="s" s="44">
        <v>2704</v>
      </c>
      <c r="O357" t="s" s="44">
        <v>650</v>
      </c>
      <c r="P357" t="s" s="44">
        <v>1652</v>
      </c>
      <c r="Q357" s="43"/>
      <c r="R357" s="43"/>
      <c r="S357" s="43"/>
      <c r="T357" s="43"/>
      <c r="U357" s="43"/>
      <c r="V357" s="43"/>
      <c r="W357" s="43"/>
      <c r="X357" s="43"/>
      <c r="Y357" s="43"/>
      <c r="Z357" s="43"/>
      <c r="AA357" s="43"/>
      <c r="AB357" s="43"/>
      <c r="AC357" s="43"/>
      <c r="AD357" s="15"/>
      <c r="AE357" t="s" s="44">
        <f t="shared" si="2622"/>
        <v>104</v>
      </c>
      <c r="AF357" s="46"/>
      <c r="AG357" t="s" s="47">
        <v>2729</v>
      </c>
      <c r="AH357" t="s" s="47">
        <v>2730</v>
      </c>
      <c r="AI357" t="s" s="47">
        <v>2731</v>
      </c>
      <c r="AJ357" t="s" s="47">
        <v>2732</v>
      </c>
      <c r="AK357" s="15"/>
      <c r="AL357" s="43"/>
      <c r="AM357" s="43"/>
      <c r="AN357" s="43"/>
      <c r="AO357" s="15"/>
      <c r="AP357" s="48"/>
    </row>
    <row r="358" ht="32.05" customHeight="1">
      <c r="A358" s="41"/>
      <c r="B358" t="s" s="42">
        <f>CONCATENATE('Collections - Collections'!$A$3,"/",D358)</f>
        <v>2733</v>
      </c>
      <c r="C358" t="s" s="44">
        <f t="shared" si="3435"/>
        <v>298</v>
      </c>
      <c r="D358" t="s" s="44">
        <f>G358</f>
        <v>1393</v>
      </c>
      <c r="E358" t="s" s="44">
        <f>CONCATENATE('Collections - Collections'!$C$3,"/",C358)</f>
        <v>2662</v>
      </c>
      <c r="F358" t="s" s="106">
        <v>2734</v>
      </c>
      <c r="G358" t="s" s="44">
        <f>CONCATENATE(C358,":",F358)</f>
        <v>1393</v>
      </c>
      <c r="H358" t="s" s="44">
        <f>CONCATENATE("k",SUBSTITUTE(SUBSTITUTE(PROPER($D358),":",""),"-",""))</f>
        <v>2735</v>
      </c>
      <c r="I358" s="43"/>
      <c r="J358" t="s" s="44">
        <f>$F358</f>
        <v>2736</v>
      </c>
      <c r="K358" t="s" s="44">
        <f>$H358</f>
        <v>2735</v>
      </c>
      <c r="L358" s="44"/>
      <c r="M358" s="43"/>
      <c r="N358" t="s" s="44">
        <v>2704</v>
      </c>
      <c r="O358" t="s" s="44">
        <v>716</v>
      </c>
      <c r="P358" t="s" s="44">
        <v>1652</v>
      </c>
      <c r="Q358" s="43"/>
      <c r="R358" s="43"/>
      <c r="S358" s="43"/>
      <c r="T358" s="43"/>
      <c r="U358" s="43"/>
      <c r="V358" s="43"/>
      <c r="W358" s="43"/>
      <c r="X358" s="43"/>
      <c r="Y358" s="43"/>
      <c r="Z358" s="43"/>
      <c r="AA358" s="43"/>
      <c r="AB358" s="43"/>
      <c r="AC358" s="43"/>
      <c r="AD358" s="15"/>
      <c r="AE358" t="s" s="44">
        <f t="shared" si="2622"/>
        <v>104</v>
      </c>
      <c r="AF358" s="46"/>
      <c r="AG358" t="s" s="47">
        <v>2737</v>
      </c>
      <c r="AH358" t="s" s="47">
        <v>2738</v>
      </c>
      <c r="AI358" t="s" s="47">
        <v>2739</v>
      </c>
      <c r="AJ358" t="s" s="47">
        <v>2740</v>
      </c>
      <c r="AK358" s="15"/>
      <c r="AL358" s="43"/>
      <c r="AM358" s="43"/>
      <c r="AN358" s="43"/>
      <c r="AO358" s="15"/>
      <c r="AP358" s="48"/>
    </row>
    <row r="359" ht="32.05" customHeight="1">
      <c r="A359" s="41"/>
      <c r="B359" t="s" s="42">
        <f>CONCATENATE('Collections - Collections'!$A$3,"/",D359)</f>
        <v>2741</v>
      </c>
      <c r="C359" t="s" s="44">
        <f t="shared" si="3435"/>
        <v>298</v>
      </c>
      <c r="D359" t="s" s="44">
        <f>G359</f>
        <v>1385</v>
      </c>
      <c r="E359" t="s" s="44">
        <f>CONCATENATE('Collections - Collections'!$C$3,"/",C359)</f>
        <v>2662</v>
      </c>
      <c r="F359" t="s" s="106">
        <v>2742</v>
      </c>
      <c r="G359" t="s" s="44">
        <f>CONCATENATE(C359,":",F359)</f>
        <v>1385</v>
      </c>
      <c r="H359" t="s" s="44">
        <f>CONCATENATE("k",SUBSTITUTE(SUBSTITUTE(PROPER($D359),":",""),"-",""))</f>
        <v>2743</v>
      </c>
      <c r="I359" s="43"/>
      <c r="J359" t="s" s="44">
        <f>$F359</f>
        <v>2744</v>
      </c>
      <c r="K359" t="s" s="44">
        <f>$H359</f>
        <v>2743</v>
      </c>
      <c r="L359" s="44"/>
      <c r="M359" s="43"/>
      <c r="N359" t="s" s="44">
        <v>2704</v>
      </c>
      <c r="O359" t="s" s="44">
        <v>1382</v>
      </c>
      <c r="P359" t="s" s="44">
        <v>1652</v>
      </c>
      <c r="Q359" s="43"/>
      <c r="R359" s="43"/>
      <c r="S359" s="43"/>
      <c r="T359" s="43"/>
      <c r="U359" s="43"/>
      <c r="V359" s="43"/>
      <c r="W359" s="43"/>
      <c r="X359" s="43"/>
      <c r="Y359" s="43"/>
      <c r="Z359" s="43"/>
      <c r="AA359" s="43"/>
      <c r="AB359" s="43"/>
      <c r="AC359" s="43"/>
      <c r="AD359" s="15"/>
      <c r="AE359" t="s" s="44">
        <f t="shared" si="2622"/>
        <v>104</v>
      </c>
      <c r="AF359" s="46"/>
      <c r="AG359" t="s" s="47">
        <v>2745</v>
      </c>
      <c r="AH359" t="s" s="47">
        <v>2746</v>
      </c>
      <c r="AI359" t="s" s="47">
        <v>2747</v>
      </c>
      <c r="AJ359" t="s" s="47">
        <v>2740</v>
      </c>
      <c r="AK359" s="15"/>
      <c r="AL359" s="43"/>
      <c r="AM359" s="43"/>
      <c r="AN359" s="43"/>
      <c r="AO359" s="15"/>
      <c r="AP359" s="48"/>
    </row>
    <row r="360" ht="32.05" customHeight="1">
      <c r="A360" s="41"/>
      <c r="B360" t="s" s="42">
        <f>CONCATENATE('Collections - Collections'!$A$3,"/",D360)</f>
        <v>2748</v>
      </c>
      <c r="C360" t="s" s="44">
        <f t="shared" si="3435"/>
        <v>298</v>
      </c>
      <c r="D360" t="s" s="44">
        <f>G360</f>
        <v>1411</v>
      </c>
      <c r="E360" t="s" s="44">
        <f>CONCATENATE('Collections - Collections'!$C$3,"/",C360)</f>
        <v>2662</v>
      </c>
      <c r="F360" t="s" s="106">
        <v>2749</v>
      </c>
      <c r="G360" t="s" s="44">
        <f>CONCATENATE(C360,":",F360)</f>
        <v>1411</v>
      </c>
      <c r="H360" t="s" s="44">
        <f>CONCATENATE("k",SUBSTITUTE(SUBSTITUTE(PROPER($D360),":",""),"-",""))</f>
        <v>2750</v>
      </c>
      <c r="I360" s="43"/>
      <c r="J360" t="s" s="44">
        <f>$F360</f>
        <v>2751</v>
      </c>
      <c r="K360" t="s" s="44">
        <f>$H360</f>
        <v>2750</v>
      </c>
      <c r="L360" s="44"/>
      <c r="M360" s="43"/>
      <c r="N360" t="s" s="44">
        <v>2704</v>
      </c>
      <c r="O360" t="s" s="44">
        <v>1407</v>
      </c>
      <c r="P360" t="s" s="44">
        <v>1652</v>
      </c>
      <c r="Q360" s="43"/>
      <c r="R360" s="43"/>
      <c r="S360" s="43"/>
      <c r="T360" s="43"/>
      <c r="U360" s="43"/>
      <c r="V360" s="43"/>
      <c r="W360" s="43"/>
      <c r="X360" s="43"/>
      <c r="Y360" s="43"/>
      <c r="Z360" s="43"/>
      <c r="AA360" s="43"/>
      <c r="AB360" s="43"/>
      <c r="AC360" s="43"/>
      <c r="AD360" s="15"/>
      <c r="AE360" t="s" s="44">
        <f t="shared" si="2622"/>
        <v>104</v>
      </c>
      <c r="AF360" s="46"/>
      <c r="AG360" t="s" s="47">
        <v>2752</v>
      </c>
      <c r="AH360" t="s" s="47">
        <v>2753</v>
      </c>
      <c r="AI360" t="s" s="47">
        <v>2754</v>
      </c>
      <c r="AJ360" s="15"/>
      <c r="AK360" s="15"/>
      <c r="AL360" s="43"/>
      <c r="AM360" s="43"/>
      <c r="AN360" s="43"/>
      <c r="AO360" s="15"/>
      <c r="AP360" s="48"/>
    </row>
    <row r="361" ht="32.05" customHeight="1">
      <c r="A361" s="41"/>
      <c r="B361" t="s" s="42">
        <f>CONCATENATE('Collections - Collections'!$A$3,"/",D361)</f>
        <v>2755</v>
      </c>
      <c r="C361" t="s" s="44">
        <f t="shared" si="3435"/>
        <v>298</v>
      </c>
      <c r="D361" t="s" s="44">
        <f>G361</f>
        <v>1306</v>
      </c>
      <c r="E361" t="s" s="44">
        <f>CONCATENATE('Collections - Collections'!$C$3,"/",C361)</f>
        <v>2662</v>
      </c>
      <c r="F361" t="s" s="106">
        <v>2756</v>
      </c>
      <c r="G361" t="s" s="44">
        <f>CONCATENATE(C361,":",F361)</f>
        <v>1306</v>
      </c>
      <c r="H361" t="s" s="44">
        <f>CONCATENATE("k",SUBSTITUTE(SUBSTITUTE(PROPER($D361),":",""),"-",""))</f>
        <v>2757</v>
      </c>
      <c r="I361" s="43"/>
      <c r="J361" t="s" s="44">
        <f>$F361</f>
        <v>2758</v>
      </c>
      <c r="K361" t="s" s="44">
        <f>$H361</f>
        <v>2757</v>
      </c>
      <c r="L361" s="44"/>
      <c r="M361" s="43"/>
      <c r="N361" t="s" s="44">
        <v>2704</v>
      </c>
      <c r="O361" t="s" s="44">
        <v>682</v>
      </c>
      <c r="P361" t="s" s="44">
        <v>1652</v>
      </c>
      <c r="Q361" s="43"/>
      <c r="R361" s="43"/>
      <c r="S361" s="43"/>
      <c r="T361" s="43"/>
      <c r="U361" s="43"/>
      <c r="V361" s="43"/>
      <c r="W361" s="43"/>
      <c r="X361" s="43"/>
      <c r="Y361" s="43"/>
      <c r="Z361" s="43"/>
      <c r="AA361" s="43"/>
      <c r="AB361" s="43"/>
      <c r="AC361" s="43"/>
      <c r="AD361" s="15"/>
      <c r="AE361" t="s" s="44">
        <f t="shared" si="2622"/>
        <v>104</v>
      </c>
      <c r="AF361" s="46"/>
      <c r="AG361" t="s" s="47">
        <v>2759</v>
      </c>
      <c r="AH361" t="s" s="47">
        <v>2760</v>
      </c>
      <c r="AI361" t="s" s="47">
        <v>2761</v>
      </c>
      <c r="AJ361" s="15"/>
      <c r="AK361" s="15"/>
      <c r="AL361" s="43"/>
      <c r="AM361" s="43"/>
      <c r="AN361" s="43"/>
      <c r="AO361" s="15"/>
      <c r="AP361" s="48"/>
    </row>
    <row r="362" ht="32.05" customHeight="1">
      <c r="A362" s="41"/>
      <c r="B362" t="s" s="42">
        <f>CONCATENATE('Collections - Collections'!$A$3,"/",D362)</f>
        <v>2762</v>
      </c>
      <c r="C362" t="s" s="44">
        <f t="shared" si="3435"/>
        <v>298</v>
      </c>
      <c r="D362" t="s" s="44">
        <f>G362</f>
        <v>1376</v>
      </c>
      <c r="E362" t="s" s="44">
        <f>CONCATENATE('Collections - Collections'!$C$3,"/",C362)</f>
        <v>2662</v>
      </c>
      <c r="F362" t="s" s="106">
        <v>2763</v>
      </c>
      <c r="G362" t="s" s="44">
        <f>CONCATENATE(C362,":",F362)</f>
        <v>1376</v>
      </c>
      <c r="H362" t="s" s="44">
        <f>CONCATENATE("k",SUBSTITUTE(SUBSTITUTE(PROPER($D362),":",""),"-",""))</f>
        <v>2764</v>
      </c>
      <c r="I362" s="43"/>
      <c r="J362" t="s" s="44">
        <f>$F362</f>
        <v>2765</v>
      </c>
      <c r="K362" t="s" s="44">
        <f>$H362</f>
        <v>2764</v>
      </c>
      <c r="L362" s="44"/>
      <c r="M362" s="43"/>
      <c r="N362" t="s" s="44">
        <v>2704</v>
      </c>
      <c r="O362" t="s" s="44">
        <v>685</v>
      </c>
      <c r="P362" t="s" s="44">
        <v>1652</v>
      </c>
      <c r="Q362" s="43"/>
      <c r="R362" s="43"/>
      <c r="S362" s="43"/>
      <c r="T362" s="43"/>
      <c r="U362" s="43"/>
      <c r="V362" s="43"/>
      <c r="W362" s="43"/>
      <c r="X362" s="43"/>
      <c r="Y362" s="43"/>
      <c r="Z362" s="43"/>
      <c r="AA362" s="43"/>
      <c r="AB362" s="43"/>
      <c r="AC362" s="43"/>
      <c r="AD362" s="15"/>
      <c r="AE362" t="s" s="44">
        <f t="shared" si="2622"/>
        <v>104</v>
      </c>
      <c r="AF362" s="46"/>
      <c r="AG362" t="s" s="47">
        <v>2766</v>
      </c>
      <c r="AH362" t="s" s="47">
        <v>2767</v>
      </c>
      <c r="AI362" t="s" s="47">
        <v>2768</v>
      </c>
      <c r="AJ362" t="s" s="47">
        <v>2769</v>
      </c>
      <c r="AK362" s="15"/>
      <c r="AL362" s="43"/>
      <c r="AM362" s="43"/>
      <c r="AN362" s="43"/>
      <c r="AO362" s="15"/>
      <c r="AP362" s="48"/>
    </row>
    <row r="363" ht="44.05" customHeight="1">
      <c r="A363" s="41"/>
      <c r="B363" t="s" s="42">
        <f>CONCATENATE('Collections - Collections'!$A$3,"/",D363)</f>
        <v>2770</v>
      </c>
      <c r="C363" t="s" s="44">
        <f t="shared" si="3435"/>
        <v>298</v>
      </c>
      <c r="D363" t="s" s="44">
        <f>G363</f>
        <v>1324</v>
      </c>
      <c r="E363" t="s" s="44">
        <f>CONCATENATE('Collections - Collections'!$C$3,"/",C363)</f>
        <v>2662</v>
      </c>
      <c r="F363" t="s" s="106">
        <v>2771</v>
      </c>
      <c r="G363" t="s" s="44">
        <f>CONCATENATE(C363,":",F363)</f>
        <v>1324</v>
      </c>
      <c r="H363" t="s" s="44">
        <f>CONCATENATE("k",SUBSTITUTE(SUBSTITUTE(PROPER($D363),":",""),"-",""))</f>
        <v>2772</v>
      </c>
      <c r="I363" s="43"/>
      <c r="J363" t="s" s="44">
        <f>$F363</f>
        <v>2773</v>
      </c>
      <c r="K363" t="s" s="44">
        <f>$H363</f>
        <v>2772</v>
      </c>
      <c r="L363" s="44"/>
      <c r="M363" s="43"/>
      <c r="N363" t="s" s="44">
        <v>2704</v>
      </c>
      <c r="O363" t="s" s="44">
        <v>729</v>
      </c>
      <c r="P363" t="s" s="44">
        <v>253</v>
      </c>
      <c r="Q363" t="s" s="44">
        <v>1652</v>
      </c>
      <c r="R363" s="43"/>
      <c r="S363" s="43"/>
      <c r="T363" s="43"/>
      <c r="U363" s="43"/>
      <c r="V363" s="43"/>
      <c r="W363" s="43"/>
      <c r="X363" s="43"/>
      <c r="Y363" s="43"/>
      <c r="Z363" s="43"/>
      <c r="AA363" s="43"/>
      <c r="AB363" s="43"/>
      <c r="AC363" s="43"/>
      <c r="AD363" s="15"/>
      <c r="AE363" t="s" s="44">
        <f t="shared" si="2622"/>
        <v>104</v>
      </c>
      <c r="AF363" s="46"/>
      <c r="AG363" t="s" s="47">
        <v>2774</v>
      </c>
      <c r="AH363" t="s" s="47">
        <v>2775</v>
      </c>
      <c r="AI363" t="s" s="47">
        <v>2776</v>
      </c>
      <c r="AJ363" s="15"/>
      <c r="AK363" s="15"/>
      <c r="AL363" s="43"/>
      <c r="AM363" s="43"/>
      <c r="AN363" s="43"/>
      <c r="AO363" s="15"/>
      <c r="AP363" s="48"/>
    </row>
    <row r="364" ht="44.05" customHeight="1">
      <c r="A364" s="41"/>
      <c r="B364" t="s" s="42">
        <f>CONCATENATE('Collections - Collections'!$A$3,"/",D364)</f>
        <v>2777</v>
      </c>
      <c r="C364" t="s" s="44">
        <f t="shared" si="3435"/>
        <v>298</v>
      </c>
      <c r="D364" t="s" s="44">
        <f>G364</f>
        <v>1332</v>
      </c>
      <c r="E364" t="s" s="44">
        <f>CONCATENATE('Collections - Collections'!$C$3,"/",C364)</f>
        <v>2662</v>
      </c>
      <c r="F364" t="s" s="106">
        <v>2778</v>
      </c>
      <c r="G364" t="s" s="44">
        <f>CONCATENATE(C364,":",F364)</f>
        <v>1332</v>
      </c>
      <c r="H364" t="s" s="44">
        <f>CONCATENATE("k",SUBSTITUTE(SUBSTITUTE(PROPER($D364),":",""),"-",""))</f>
        <v>2779</v>
      </c>
      <c r="I364" s="43"/>
      <c r="J364" t="s" s="44">
        <f>$F364</f>
        <v>2780</v>
      </c>
      <c r="K364" t="s" s="44">
        <f>$H364</f>
        <v>2779</v>
      </c>
      <c r="L364" s="44"/>
      <c r="M364" s="43"/>
      <c r="N364" t="s" s="44">
        <v>2704</v>
      </c>
      <c r="O364" t="s" s="44">
        <v>729</v>
      </c>
      <c r="P364" t="s" s="44">
        <v>636</v>
      </c>
      <c r="Q364" t="s" s="44">
        <v>1652</v>
      </c>
      <c r="R364" s="43"/>
      <c r="S364" s="43"/>
      <c r="T364" s="43"/>
      <c r="U364" s="43"/>
      <c r="V364" s="43"/>
      <c r="W364" s="43"/>
      <c r="X364" s="43"/>
      <c r="Y364" s="43"/>
      <c r="Z364" s="43"/>
      <c r="AA364" s="43"/>
      <c r="AB364" s="43"/>
      <c r="AC364" s="43"/>
      <c r="AD364" s="15"/>
      <c r="AE364" t="s" s="44">
        <f t="shared" si="2622"/>
        <v>104</v>
      </c>
      <c r="AF364" s="46"/>
      <c r="AG364" t="s" s="47">
        <v>2781</v>
      </c>
      <c r="AH364" t="s" s="47">
        <v>2782</v>
      </c>
      <c r="AI364" t="s" s="47">
        <v>2783</v>
      </c>
      <c r="AJ364" s="15"/>
      <c r="AK364" s="15"/>
      <c r="AL364" s="43"/>
      <c r="AM364" s="43"/>
      <c r="AN364" s="43"/>
      <c r="AO364" s="15"/>
      <c r="AP364" s="48"/>
    </row>
    <row r="365" ht="44.05" customHeight="1">
      <c r="A365" s="41"/>
      <c r="B365" t="s" s="42">
        <f>CONCATENATE('Collections - Collections'!$A$3,"/",D365)</f>
        <v>2784</v>
      </c>
      <c r="C365" t="s" s="44">
        <f t="shared" si="3435"/>
        <v>298</v>
      </c>
      <c r="D365" t="s" s="44">
        <f>G365</f>
        <v>1341</v>
      </c>
      <c r="E365" t="s" s="44">
        <f>CONCATENATE('Collections - Collections'!$C$3,"/",C365)</f>
        <v>2662</v>
      </c>
      <c r="F365" t="s" s="106">
        <v>2785</v>
      </c>
      <c r="G365" t="s" s="44">
        <f>CONCATENATE(C365,":",F365)</f>
        <v>1341</v>
      </c>
      <c r="H365" t="s" s="44">
        <f>CONCATENATE("k",SUBSTITUTE(SUBSTITUTE(PROPER($D365),":",""),"-",""))</f>
        <v>2786</v>
      </c>
      <c r="I365" s="43"/>
      <c r="J365" t="s" s="44">
        <f>$F365</f>
        <v>2787</v>
      </c>
      <c r="K365" t="s" s="44">
        <f>$H365</f>
        <v>2786</v>
      </c>
      <c r="L365" s="44"/>
      <c r="M365" s="43"/>
      <c r="N365" t="s" s="44">
        <v>2704</v>
      </c>
      <c r="O365" t="s" s="44">
        <v>729</v>
      </c>
      <c r="P365" t="s" s="44">
        <v>1338</v>
      </c>
      <c r="Q365" t="s" s="44">
        <v>1652</v>
      </c>
      <c r="R365" s="43"/>
      <c r="S365" s="43"/>
      <c r="T365" s="43"/>
      <c r="U365" s="43"/>
      <c r="V365" s="43"/>
      <c r="W365" s="43"/>
      <c r="X365" s="43"/>
      <c r="Y365" s="43"/>
      <c r="Z365" s="43"/>
      <c r="AA365" s="43"/>
      <c r="AB365" s="43"/>
      <c r="AC365" s="43"/>
      <c r="AD365" s="15"/>
      <c r="AE365" t="s" s="44">
        <f t="shared" si="2622"/>
        <v>104</v>
      </c>
      <c r="AF365" s="46"/>
      <c r="AG365" t="s" s="47">
        <v>2788</v>
      </c>
      <c r="AH365" t="s" s="47">
        <v>2789</v>
      </c>
      <c r="AI365" t="s" s="47">
        <v>2790</v>
      </c>
      <c r="AJ365" s="15"/>
      <c r="AK365" s="15"/>
      <c r="AL365" s="43"/>
      <c r="AM365" s="43"/>
      <c r="AN365" s="43"/>
      <c r="AO365" s="15"/>
      <c r="AP365" s="48"/>
    </row>
    <row r="366" ht="56.85" customHeight="1">
      <c r="A366" s="50"/>
      <c r="B366" t="s" s="51">
        <f>CONCATENATE('Collections - Collections'!$A$3,"/",D366)</f>
        <v>2791</v>
      </c>
      <c r="C366" t="s" s="54">
        <f t="shared" si="3435"/>
        <v>298</v>
      </c>
      <c r="D366" t="s" s="54">
        <f>G366</f>
        <v>1360</v>
      </c>
      <c r="E366" t="s" s="54">
        <f>CONCATENATE('Collections - Collections'!$C$3,"/",C366)</f>
        <v>2662</v>
      </c>
      <c r="F366" t="s" s="109">
        <v>2792</v>
      </c>
      <c r="G366" t="s" s="54">
        <f>CONCATENATE(C366,":",F366)</f>
        <v>1360</v>
      </c>
      <c r="H366" t="s" s="54">
        <f>CONCATENATE("k",SUBSTITUTE(SUBSTITUTE(PROPER($D366),":",""),"-",""))</f>
        <v>2793</v>
      </c>
      <c r="I366" s="52"/>
      <c r="J366" t="s" s="54">
        <f>$F366</f>
        <v>2794</v>
      </c>
      <c r="K366" t="s" s="54">
        <f>$H366</f>
        <v>2793</v>
      </c>
      <c r="L366" s="54"/>
      <c r="M366" s="52"/>
      <c r="N366" t="s" s="54">
        <v>2704</v>
      </c>
      <c r="O366" t="s" s="54">
        <v>729</v>
      </c>
      <c r="P366" t="s" s="54">
        <v>123</v>
      </c>
      <c r="Q366" t="s" s="54">
        <v>1652</v>
      </c>
      <c r="R366" s="52"/>
      <c r="S366" s="52"/>
      <c r="T366" s="52"/>
      <c r="U366" s="52"/>
      <c r="V366" s="52"/>
      <c r="W366" s="52"/>
      <c r="X366" s="52"/>
      <c r="Y366" s="52"/>
      <c r="Z366" s="52"/>
      <c r="AA366" s="52"/>
      <c r="AB366" s="52"/>
      <c r="AC366" s="52"/>
      <c r="AD366" s="56"/>
      <c r="AE366" t="s" s="54">
        <f t="shared" si="2622"/>
        <v>104</v>
      </c>
      <c r="AF366" s="57"/>
      <c r="AG366" t="s" s="58">
        <v>2795</v>
      </c>
      <c r="AH366" t="s" s="58">
        <v>2796</v>
      </c>
      <c r="AI366" t="s" s="58">
        <v>2797</v>
      </c>
      <c r="AJ366" s="56"/>
      <c r="AK366" s="56"/>
      <c r="AL366" s="52"/>
      <c r="AM366" s="52"/>
      <c r="AN366" s="52"/>
      <c r="AO366" s="56"/>
      <c r="AP366" s="59"/>
    </row>
    <row r="367" ht="69.05" customHeight="1">
      <c r="A367" s="60"/>
      <c r="B367" t="s" s="61">
        <f>CONCATENATE('Collections - Collections'!$A$3,"/",D367)</f>
        <v>2798</v>
      </c>
      <c r="C367" s="65"/>
      <c r="D367" t="s" s="239">
        <f>$G367</f>
        <v>2799</v>
      </c>
      <c r="E367" s="65"/>
      <c r="F367" t="s" s="63">
        <v>2800</v>
      </c>
      <c r="G367" t="s" s="239">
        <f>CONCATENATE($F367)</f>
        <v>2799</v>
      </c>
      <c r="H367" t="s" s="62">
        <f>CONCATENATE("k",SUBSTITUTE(SUBSTITUTE(PROPER($D367),":",""),"-",""))</f>
        <v>2801</v>
      </c>
      <c r="I367" s="65"/>
      <c r="J367" t="s" s="62">
        <f>$F367</f>
        <v>2802</v>
      </c>
      <c r="K367" t="s" s="62">
        <f>$H367</f>
        <v>2801</v>
      </c>
      <c r="L367" s="62"/>
      <c r="M367" s="65"/>
      <c r="N367" t="s" s="62">
        <v>2212</v>
      </c>
      <c r="O367" s="65"/>
      <c r="P367" s="65"/>
      <c r="Q367" s="65"/>
      <c r="R367" s="65"/>
      <c r="S367" s="65"/>
      <c r="T367" s="65"/>
      <c r="U367" s="65"/>
      <c r="V367" s="65"/>
      <c r="W367" s="65"/>
      <c r="X367" s="65"/>
      <c r="Y367" s="65"/>
      <c r="Z367" s="65"/>
      <c r="AA367" s="65"/>
      <c r="AB367" s="65"/>
      <c r="AC367" s="65"/>
      <c r="AD367" s="66"/>
      <c r="AE367" t="s" s="62">
        <f t="shared" si="3602" ref="AE367:AE471">$G$310</f>
        <v>2364</v>
      </c>
      <c r="AF367" s="67"/>
      <c r="AG367" t="s" s="68">
        <v>2803</v>
      </c>
      <c r="AH367" t="s" s="68">
        <v>2804</v>
      </c>
      <c r="AI367" t="s" s="68">
        <v>2805</v>
      </c>
      <c r="AJ367" s="66"/>
      <c r="AK367" s="66"/>
      <c r="AL367" s="65"/>
      <c r="AM367" s="65"/>
      <c r="AN367" s="65"/>
      <c r="AO367" s="66"/>
      <c r="AP367" s="69"/>
    </row>
    <row r="368" ht="20.3" customHeight="1">
      <c r="A368" s="111"/>
      <c r="B368" t="s" s="112">
        <f>CONCATENATE('Collections - Collections'!$A$3,"/",D368)</f>
        <v>2806</v>
      </c>
      <c r="C368" t="s" s="99">
        <f t="shared" si="3604" ref="C368:C380">$D$367</f>
        <v>2799</v>
      </c>
      <c r="D368" t="s" s="99">
        <f>$G368</f>
        <v>2807</v>
      </c>
      <c r="E368" t="s" s="99">
        <f>CONCATENATE('Collections - Collections'!$C$3,"/",C368)</f>
        <v>2808</v>
      </c>
      <c r="F368" t="s" s="113">
        <v>380</v>
      </c>
      <c r="G368" t="s" s="99">
        <f>CONCATENATE(C368,":",F368)</f>
        <v>2807</v>
      </c>
      <c r="H368" t="s" s="99">
        <f>CONCATENATE("k",SUBSTITUTE(SUBSTITUTE(PROPER($D368),":",""),"-",""))</f>
        <v>2809</v>
      </c>
      <c r="I368" s="100"/>
      <c r="J368" t="s" s="99">
        <f>$F368</f>
        <v>382</v>
      </c>
      <c r="K368" t="s" s="99">
        <f>$H368</f>
        <v>2809</v>
      </c>
      <c r="L368" s="99"/>
      <c r="M368" s="100"/>
      <c r="N368" t="s" s="99">
        <v>2212</v>
      </c>
      <c r="O368" t="s" s="99">
        <v>383</v>
      </c>
      <c r="P368" s="100"/>
      <c r="Q368" s="100"/>
      <c r="R368" s="100"/>
      <c r="S368" s="100"/>
      <c r="T368" s="100"/>
      <c r="U368" s="100"/>
      <c r="V368" s="100"/>
      <c r="W368" s="100"/>
      <c r="X368" s="100"/>
      <c r="Y368" s="100"/>
      <c r="Z368" s="100"/>
      <c r="AA368" s="100"/>
      <c r="AB368" s="100"/>
      <c r="AC368" s="100"/>
      <c r="AD368" s="115"/>
      <c r="AE368" t="s" s="99">
        <f t="shared" si="3602"/>
        <v>2364</v>
      </c>
      <c r="AF368" s="116"/>
      <c r="AG368" t="s" s="117">
        <v>2810</v>
      </c>
      <c r="AH368" t="s" s="117">
        <v>2811</v>
      </c>
      <c r="AI368" s="115"/>
      <c r="AJ368" s="115"/>
      <c r="AK368" s="115"/>
      <c r="AL368" s="100"/>
      <c r="AM368" s="100"/>
      <c r="AN368" s="100"/>
      <c r="AO368" s="115"/>
      <c r="AP368" s="118"/>
    </row>
    <row r="369" ht="20.1" customHeight="1">
      <c r="A369" s="41"/>
      <c r="B369" t="s" s="42">
        <f>CONCATENATE('Collections - Collections'!$A$3,"/",D369)</f>
        <v>2812</v>
      </c>
      <c r="C369" t="s" s="44">
        <f t="shared" si="3604"/>
        <v>2799</v>
      </c>
      <c r="D369" t="s" s="44">
        <f>$G369</f>
        <v>2813</v>
      </c>
      <c r="E369" t="s" s="44">
        <f>CONCATENATE('Collections - Collections'!$C$3,"/",C369)</f>
        <v>2808</v>
      </c>
      <c r="F369" t="s" s="106">
        <v>2814</v>
      </c>
      <c r="G369" t="s" s="44">
        <f>CONCATENATE(C369,":",F369)</f>
        <v>2813</v>
      </c>
      <c r="H369" t="s" s="44">
        <f>CONCATENATE("k",SUBSTITUTE(SUBSTITUTE(PROPER($D369),":",""),"-",""))</f>
        <v>2815</v>
      </c>
      <c r="I369" s="43"/>
      <c r="J369" t="s" s="44">
        <f>$F369</f>
        <v>2816</v>
      </c>
      <c r="K369" t="s" s="44">
        <f>$H369</f>
        <v>2815</v>
      </c>
      <c r="L369" s="44"/>
      <c r="M369" s="43"/>
      <c r="N369" t="s" s="44">
        <v>2212</v>
      </c>
      <c r="O369" t="s" s="44">
        <v>2817</v>
      </c>
      <c r="P369" s="43"/>
      <c r="Q369" s="43"/>
      <c r="R369" s="43"/>
      <c r="S369" s="43"/>
      <c r="T369" s="43"/>
      <c r="U369" s="43"/>
      <c r="V369" s="43"/>
      <c r="W369" s="43"/>
      <c r="X369" s="43"/>
      <c r="Y369" s="43"/>
      <c r="Z369" s="43"/>
      <c r="AA369" s="43"/>
      <c r="AB369" s="43"/>
      <c r="AC369" s="43"/>
      <c r="AD369" s="15"/>
      <c r="AE369" t="s" s="44">
        <f t="shared" si="3602"/>
        <v>2364</v>
      </c>
      <c r="AF369" s="46"/>
      <c r="AG369" t="s" s="47">
        <v>2818</v>
      </c>
      <c r="AH369" t="s" s="47">
        <v>2819</v>
      </c>
      <c r="AI369" s="15"/>
      <c r="AJ369" s="15"/>
      <c r="AK369" s="15"/>
      <c r="AL369" s="43"/>
      <c r="AM369" s="43"/>
      <c r="AN369" s="43"/>
      <c r="AO369" s="15"/>
      <c r="AP369" s="48"/>
    </row>
    <row r="370" ht="20.1" customHeight="1">
      <c r="A370" s="41"/>
      <c r="B370" t="s" s="42">
        <f>CONCATENATE('Collections - Collections'!$A$3,"/",D370)</f>
        <v>2820</v>
      </c>
      <c r="C370" t="s" s="44">
        <f t="shared" si="3604"/>
        <v>2799</v>
      </c>
      <c r="D370" t="s" s="44">
        <f>$G370</f>
        <v>2821</v>
      </c>
      <c r="E370" t="s" s="44">
        <f>CONCATENATE('Collections - Collections'!$C$3,"/",C370)</f>
        <v>2808</v>
      </c>
      <c r="F370" t="s" s="106">
        <v>2822</v>
      </c>
      <c r="G370" t="s" s="44">
        <f>CONCATENATE(C370,":",F370)</f>
        <v>2821</v>
      </c>
      <c r="H370" t="s" s="44">
        <f>CONCATENATE("k",SUBSTITUTE(SUBSTITUTE(PROPER($D370),":",""),"-",""))</f>
        <v>2823</v>
      </c>
      <c r="I370" s="43"/>
      <c r="J370" t="s" s="44">
        <f>$F370</f>
        <v>2824</v>
      </c>
      <c r="K370" t="s" s="44">
        <f>$H370</f>
        <v>2823</v>
      </c>
      <c r="L370" s="44"/>
      <c r="M370" s="43"/>
      <c r="N370" t="s" s="44">
        <v>2212</v>
      </c>
      <c r="O370" t="s" s="44">
        <v>2825</v>
      </c>
      <c r="P370" s="43"/>
      <c r="Q370" s="43"/>
      <c r="R370" s="43"/>
      <c r="S370" s="43"/>
      <c r="T370" s="43"/>
      <c r="U370" s="43"/>
      <c r="V370" s="43"/>
      <c r="W370" s="43"/>
      <c r="X370" s="43"/>
      <c r="Y370" s="43"/>
      <c r="Z370" s="43"/>
      <c r="AA370" s="43"/>
      <c r="AB370" s="43"/>
      <c r="AC370" s="43"/>
      <c r="AD370" s="15"/>
      <c r="AE370" t="s" s="44">
        <f t="shared" si="3602"/>
        <v>2364</v>
      </c>
      <c r="AF370" s="46"/>
      <c r="AG370" t="s" s="47">
        <v>2826</v>
      </c>
      <c r="AH370" t="s" s="47">
        <v>2827</v>
      </c>
      <c r="AI370" s="15"/>
      <c r="AJ370" s="15"/>
      <c r="AK370" s="15"/>
      <c r="AL370" s="43"/>
      <c r="AM370" s="43"/>
      <c r="AN370" s="43"/>
      <c r="AO370" s="15"/>
      <c r="AP370" s="48"/>
    </row>
    <row r="371" ht="20.3" customHeight="1">
      <c r="A371" s="135"/>
      <c r="B371" t="s" s="136">
        <f>CONCATENATE('Collections - Collections'!$A$3,"/",D371)</f>
        <v>2828</v>
      </c>
      <c r="C371" t="s" s="137">
        <f t="shared" si="3604"/>
        <v>2799</v>
      </c>
      <c r="D371" t="s" s="137">
        <f>$G371</f>
        <v>2829</v>
      </c>
      <c r="E371" t="s" s="137">
        <f>CONCATENATE('Collections - Collections'!$C$3,"/",C371)</f>
        <v>2808</v>
      </c>
      <c r="F371" t="s" s="138">
        <v>2830</v>
      </c>
      <c r="G371" t="s" s="137">
        <f>CONCATENATE(C371,":",F371)</f>
        <v>2829</v>
      </c>
      <c r="H371" t="s" s="137">
        <f>CONCATENATE("k",SUBSTITUTE(SUBSTITUTE(PROPER($D371),":",""),"-",""))</f>
        <v>2831</v>
      </c>
      <c r="I371" s="140"/>
      <c r="J371" t="s" s="137">
        <f>$F371</f>
        <v>2832</v>
      </c>
      <c r="K371" t="s" s="137">
        <f>$H371</f>
        <v>2831</v>
      </c>
      <c r="L371" s="137"/>
      <c r="M371" s="140"/>
      <c r="N371" t="s" s="137">
        <v>2212</v>
      </c>
      <c r="O371" t="s" s="137">
        <v>2833</v>
      </c>
      <c r="P371" s="140"/>
      <c r="Q371" s="140"/>
      <c r="R371" s="140"/>
      <c r="S371" s="140"/>
      <c r="T371" s="140"/>
      <c r="U371" s="140"/>
      <c r="V371" s="140"/>
      <c r="W371" s="140"/>
      <c r="X371" s="140"/>
      <c r="Y371" s="140"/>
      <c r="Z371" s="140"/>
      <c r="AA371" s="140"/>
      <c r="AB371" s="140"/>
      <c r="AC371" s="140"/>
      <c r="AD371" s="141"/>
      <c r="AE371" t="s" s="137">
        <f t="shared" si="3602"/>
        <v>2364</v>
      </c>
      <c r="AF371" s="142"/>
      <c r="AG371" t="s" s="143">
        <v>2834</v>
      </c>
      <c r="AH371" t="s" s="143">
        <v>2835</v>
      </c>
      <c r="AI371" s="141"/>
      <c r="AJ371" s="141"/>
      <c r="AK371" s="141"/>
      <c r="AL371" s="140"/>
      <c r="AM371" s="140"/>
      <c r="AN371" s="140"/>
      <c r="AO371" s="141"/>
      <c r="AP371" s="144"/>
    </row>
    <row r="372" ht="20.3" customHeight="1">
      <c r="A372" s="111"/>
      <c r="B372" t="s" s="112">
        <f>CONCATENATE('Collections - Collections'!$A$3,"/",D372)</f>
        <v>2836</v>
      </c>
      <c r="C372" t="s" s="99">
        <f t="shared" si="3640" ref="C372:C373">$D$371</f>
        <v>2829</v>
      </c>
      <c r="D372" t="s" s="99">
        <f>$G372</f>
        <v>2837</v>
      </c>
      <c r="E372" t="s" s="99">
        <f>CONCATENATE('Collections - Collections'!$C$3,"/",C372)</f>
        <v>2838</v>
      </c>
      <c r="F372" t="s" s="113">
        <v>1604</v>
      </c>
      <c r="G372" t="s" s="99">
        <f>CONCATENATE(C372,":",F372)</f>
        <v>2837</v>
      </c>
      <c r="H372" t="s" s="99">
        <f>CONCATENATE("k",SUBSTITUTE(SUBSTITUTE(PROPER($D372),":",""),"-",""))</f>
        <v>2839</v>
      </c>
      <c r="I372" s="100"/>
      <c r="J372" t="s" s="99">
        <f>$F372</f>
        <v>2840</v>
      </c>
      <c r="K372" t="s" s="99">
        <f>$H372</f>
        <v>2839</v>
      </c>
      <c r="L372" s="99"/>
      <c r="M372" s="100"/>
      <c r="N372" t="s" s="99">
        <v>2212</v>
      </c>
      <c r="O372" t="s" s="99">
        <v>2833</v>
      </c>
      <c r="P372" t="s" s="99">
        <v>2841</v>
      </c>
      <c r="Q372" s="100"/>
      <c r="R372" s="100"/>
      <c r="S372" s="100"/>
      <c r="T372" s="100"/>
      <c r="U372" s="100"/>
      <c r="V372" s="100"/>
      <c r="W372" s="100"/>
      <c r="X372" s="100"/>
      <c r="Y372" s="100"/>
      <c r="Z372" s="100"/>
      <c r="AA372" s="100"/>
      <c r="AB372" s="100"/>
      <c r="AC372" s="100"/>
      <c r="AD372" s="115"/>
      <c r="AE372" t="s" s="99">
        <f t="shared" si="3602"/>
        <v>2364</v>
      </c>
      <c r="AF372" s="116"/>
      <c r="AG372" t="s" s="117">
        <v>2842</v>
      </c>
      <c r="AH372" t="s" s="117">
        <v>2843</v>
      </c>
      <c r="AI372" s="115"/>
      <c r="AJ372" s="115"/>
      <c r="AK372" s="115"/>
      <c r="AL372" s="100"/>
      <c r="AM372" s="100"/>
      <c r="AN372" s="100"/>
      <c r="AO372" s="115"/>
      <c r="AP372" s="118"/>
    </row>
    <row r="373" ht="20.3" customHeight="1">
      <c r="A373" s="135"/>
      <c r="B373" t="s" s="136">
        <f>CONCATENATE('Collections - Collections'!$A$3,"/",D373)</f>
        <v>2844</v>
      </c>
      <c r="C373" t="s" s="137">
        <f t="shared" si="3640"/>
        <v>2829</v>
      </c>
      <c r="D373" t="s" s="137">
        <f>$G373</f>
        <v>2845</v>
      </c>
      <c r="E373" t="s" s="137">
        <f>CONCATENATE('Collections - Collections'!$C$3,"/",C373)</f>
        <v>2838</v>
      </c>
      <c r="F373" t="s" s="138">
        <v>2846</v>
      </c>
      <c r="G373" t="s" s="137">
        <f>CONCATENATE(C373,":",F373)</f>
        <v>2845</v>
      </c>
      <c r="H373" t="s" s="137">
        <f>CONCATENATE("k",SUBSTITUTE(SUBSTITUTE(PROPER($D373),":",""),"-",""))</f>
        <v>2847</v>
      </c>
      <c r="I373" s="140"/>
      <c r="J373" t="s" s="137">
        <f>$F373</f>
        <v>2848</v>
      </c>
      <c r="K373" t="s" s="137">
        <f>$H373</f>
        <v>2847</v>
      </c>
      <c r="L373" s="137"/>
      <c r="M373" s="140"/>
      <c r="N373" t="s" s="137">
        <v>2212</v>
      </c>
      <c r="O373" t="s" s="137">
        <v>2833</v>
      </c>
      <c r="P373" t="s" s="137">
        <v>2849</v>
      </c>
      <c r="Q373" s="140"/>
      <c r="R373" s="140"/>
      <c r="S373" s="140"/>
      <c r="T373" s="140"/>
      <c r="U373" s="140"/>
      <c r="V373" s="140"/>
      <c r="W373" s="140"/>
      <c r="X373" s="140"/>
      <c r="Y373" s="140"/>
      <c r="Z373" s="140"/>
      <c r="AA373" s="140"/>
      <c r="AB373" s="140"/>
      <c r="AC373" s="140"/>
      <c r="AD373" s="141"/>
      <c r="AE373" t="s" s="137">
        <f t="shared" si="3602"/>
        <v>2364</v>
      </c>
      <c r="AF373" s="142"/>
      <c r="AG373" t="s" s="143">
        <v>2850</v>
      </c>
      <c r="AH373" t="s" s="143">
        <v>2851</v>
      </c>
      <c r="AI373" s="141"/>
      <c r="AJ373" s="141"/>
      <c r="AK373" s="141"/>
      <c r="AL373" s="140"/>
      <c r="AM373" s="140"/>
      <c r="AN373" s="140"/>
      <c r="AO373" s="141"/>
      <c r="AP373" s="144"/>
    </row>
    <row r="374" ht="32.25" customHeight="1">
      <c r="A374" s="111"/>
      <c r="B374" t="s" s="112">
        <f>CONCATENATE('Collections - Collections'!$A$3,"/",D374)</f>
        <v>2852</v>
      </c>
      <c r="C374" t="s" s="99">
        <f t="shared" si="3658" ref="C374:C375">$D$368</f>
        <v>2807</v>
      </c>
      <c r="D374" t="s" s="99">
        <f>$G374</f>
        <v>2853</v>
      </c>
      <c r="E374" t="s" s="99">
        <f>CONCATENATE('Collections - Collections'!$C$3,"/",C374)</f>
        <v>2854</v>
      </c>
      <c r="F374" t="s" s="113">
        <v>2855</v>
      </c>
      <c r="G374" t="s" s="99">
        <f>CONCATENATE(C374,":",F374)</f>
        <v>2853</v>
      </c>
      <c r="H374" t="s" s="99">
        <f>CONCATENATE("k",SUBSTITUTE(SUBSTITUTE(PROPER($D374),":",""),"-",""))</f>
        <v>2856</v>
      </c>
      <c r="I374" s="100"/>
      <c r="J374" t="s" s="99">
        <f>$F374</f>
        <v>2857</v>
      </c>
      <c r="K374" t="s" s="99">
        <f>$H374</f>
        <v>2856</v>
      </c>
      <c r="L374" s="99"/>
      <c r="M374" s="100"/>
      <c r="N374" t="s" s="99">
        <v>2212</v>
      </c>
      <c r="O374" t="s" s="99">
        <v>383</v>
      </c>
      <c r="P374" t="s" s="99">
        <v>2855</v>
      </c>
      <c r="Q374" s="100"/>
      <c r="R374" s="100"/>
      <c r="S374" s="100"/>
      <c r="T374" s="100"/>
      <c r="U374" s="100"/>
      <c r="V374" s="100"/>
      <c r="W374" s="100"/>
      <c r="X374" s="100"/>
      <c r="Y374" t="s" s="99">
        <f>$D$347</f>
        <v>2646</v>
      </c>
      <c r="Z374" s="100"/>
      <c r="AA374" s="100"/>
      <c r="AB374" s="100"/>
      <c r="AC374" s="100"/>
      <c r="AD374" s="115"/>
      <c r="AE374" t="s" s="99">
        <f t="shared" si="3602"/>
        <v>2364</v>
      </c>
      <c r="AF374" s="116"/>
      <c r="AG374" t="s" s="117">
        <v>2858</v>
      </c>
      <c r="AH374" t="s" s="117">
        <v>2859</v>
      </c>
      <c r="AI374" t="s" s="117">
        <v>2860</v>
      </c>
      <c r="AJ374" s="115"/>
      <c r="AK374" s="115"/>
      <c r="AL374" s="100"/>
      <c r="AM374" s="100"/>
      <c r="AN374" s="100"/>
      <c r="AO374" s="115"/>
      <c r="AP374" s="118"/>
    </row>
    <row r="375" ht="56.25" customHeight="1">
      <c r="A375" s="135"/>
      <c r="B375" t="s" s="136">
        <f>CONCATENATE('Collections - Collections'!$A$3,"/",D375)</f>
        <v>2861</v>
      </c>
      <c r="C375" t="s" s="137">
        <f t="shared" si="3658"/>
        <v>2807</v>
      </c>
      <c r="D375" t="s" s="137">
        <f>$G375</f>
        <v>2862</v>
      </c>
      <c r="E375" t="s" s="137">
        <f>CONCATENATE('Collections - Collections'!$C$3,"/",C375)</f>
        <v>2854</v>
      </c>
      <c r="F375" t="s" s="138">
        <v>2863</v>
      </c>
      <c r="G375" t="s" s="137">
        <f>CONCATENATE(C375,":",F375)</f>
        <v>2862</v>
      </c>
      <c r="H375" t="s" s="137">
        <f>CONCATENATE("k",SUBSTITUTE(SUBSTITUTE(PROPER($D375),":",""),"-",""))</f>
        <v>2864</v>
      </c>
      <c r="I375" s="140"/>
      <c r="J375" t="s" s="137">
        <f>$F375</f>
        <v>2865</v>
      </c>
      <c r="K375" t="s" s="137">
        <f>$H375</f>
        <v>2864</v>
      </c>
      <c r="L375" s="137"/>
      <c r="M375" s="140"/>
      <c r="N375" t="s" s="137">
        <v>2212</v>
      </c>
      <c r="O375" t="s" s="137">
        <v>383</v>
      </c>
      <c r="P375" t="s" s="137">
        <v>234</v>
      </c>
      <c r="Q375" s="140"/>
      <c r="R375" s="140"/>
      <c r="S375" s="140"/>
      <c r="T375" s="140"/>
      <c r="U375" s="140"/>
      <c r="V375" s="140"/>
      <c r="W375" s="140"/>
      <c r="X375" s="140"/>
      <c r="Y375" t="s" s="137">
        <f t="shared" si="2002"/>
        <v>1673</v>
      </c>
      <c r="Z375" s="140"/>
      <c r="AA375" s="140"/>
      <c r="AB375" s="140"/>
      <c r="AC375" s="140"/>
      <c r="AD375" s="141"/>
      <c r="AE375" t="s" s="137">
        <f t="shared" si="3602"/>
        <v>2364</v>
      </c>
      <c r="AF375" s="142"/>
      <c r="AG375" t="s" s="143">
        <v>2866</v>
      </c>
      <c r="AH375" t="s" s="143">
        <v>2867</v>
      </c>
      <c r="AI375" t="s" s="143">
        <v>2868</v>
      </c>
      <c r="AJ375" s="141"/>
      <c r="AK375" s="141"/>
      <c r="AL375" s="140"/>
      <c r="AM375" s="140"/>
      <c r="AN375" s="140"/>
      <c r="AO375" s="141"/>
      <c r="AP375" s="144"/>
    </row>
    <row r="376" ht="20.5" customHeight="1">
      <c r="A376" s="240"/>
      <c r="B376" t="s" s="241">
        <f>CONCATENATE('Collections - Collections'!$A$3,"/",D376)</f>
        <v>2869</v>
      </c>
      <c r="C376" t="s" s="242">
        <f t="shared" si="3604"/>
        <v>2799</v>
      </c>
      <c r="D376" t="s" s="242">
        <f>$G376</f>
        <v>2870</v>
      </c>
      <c r="E376" t="s" s="242">
        <f>CONCATENATE('Collections - Collections'!$C$3,"/",C376)</f>
        <v>2808</v>
      </c>
      <c r="F376" t="s" s="243">
        <v>309</v>
      </c>
      <c r="G376" t="s" s="242">
        <f>CONCATENATE(C376,":",F376)</f>
        <v>2870</v>
      </c>
      <c r="H376" t="s" s="242">
        <f>CONCATENATE("k",SUBSTITUTE(SUBSTITUTE(PROPER($D376),":",""),"-",""))</f>
        <v>2871</v>
      </c>
      <c r="I376" s="244"/>
      <c r="J376" t="s" s="242">
        <f>$F376</f>
        <v>311</v>
      </c>
      <c r="K376" t="s" s="242">
        <f>$H376</f>
        <v>2871</v>
      </c>
      <c r="L376" s="242"/>
      <c r="M376" s="244"/>
      <c r="N376" t="s" s="242">
        <v>2212</v>
      </c>
      <c r="O376" t="s" s="242">
        <v>312</v>
      </c>
      <c r="P376" s="244"/>
      <c r="Q376" s="244"/>
      <c r="R376" s="244"/>
      <c r="S376" s="244"/>
      <c r="T376" s="244"/>
      <c r="U376" s="244"/>
      <c r="V376" s="244"/>
      <c r="W376" s="244"/>
      <c r="X376" s="244"/>
      <c r="Y376" s="244"/>
      <c r="Z376" s="244"/>
      <c r="AA376" s="244"/>
      <c r="AB376" s="244"/>
      <c r="AC376" s="244"/>
      <c r="AD376" s="245"/>
      <c r="AE376" t="s" s="242">
        <f t="shared" si="3602"/>
        <v>2364</v>
      </c>
      <c r="AF376" s="246"/>
      <c r="AG376" t="s" s="237">
        <v>313</v>
      </c>
      <c r="AH376" t="s" s="237">
        <v>2872</v>
      </c>
      <c r="AI376" s="245"/>
      <c r="AJ376" s="245"/>
      <c r="AK376" s="245"/>
      <c r="AL376" s="244"/>
      <c r="AM376" s="244"/>
      <c r="AN376" s="244"/>
      <c r="AO376" s="245"/>
      <c r="AP376" s="247"/>
    </row>
    <row r="377" ht="20.35" customHeight="1">
      <c r="A377" s="193"/>
      <c r="B377" t="s" s="194">
        <f>CONCATENATE('Collections - Collections'!$A$3,"/",D377)</f>
        <v>2873</v>
      </c>
      <c r="C377" t="s" s="195">
        <f t="shared" si="3604"/>
        <v>2799</v>
      </c>
      <c r="D377" t="s" s="195">
        <f>$G377</f>
        <v>2874</v>
      </c>
      <c r="E377" t="s" s="195">
        <f>CONCATENATE('Collections - Collections'!$C$3,"/",C377)</f>
        <v>2808</v>
      </c>
      <c r="F377" t="s" s="196">
        <v>2875</v>
      </c>
      <c r="G377" t="s" s="195">
        <f>CONCATENATE(C377,":",F377)</f>
        <v>2874</v>
      </c>
      <c r="H377" t="s" s="195">
        <f>CONCATENATE("k",SUBSTITUTE(SUBSTITUTE(PROPER($D377),":",""),"-",""))</f>
        <v>2876</v>
      </c>
      <c r="I377" s="197"/>
      <c r="J377" t="s" s="195">
        <f>$F377</f>
        <v>2877</v>
      </c>
      <c r="K377" t="s" s="195">
        <f>$H377</f>
        <v>2876</v>
      </c>
      <c r="L377" s="195"/>
      <c r="M377" s="197"/>
      <c r="N377" t="s" s="195">
        <v>2212</v>
      </c>
      <c r="O377" t="s" s="195">
        <v>2875</v>
      </c>
      <c r="P377" s="197"/>
      <c r="Q377" s="197"/>
      <c r="R377" s="197"/>
      <c r="S377" s="197"/>
      <c r="T377" s="197"/>
      <c r="U377" s="197"/>
      <c r="V377" s="197"/>
      <c r="W377" s="197"/>
      <c r="X377" s="197"/>
      <c r="Y377" s="197"/>
      <c r="Z377" s="197"/>
      <c r="AA377" s="197"/>
      <c r="AB377" s="197"/>
      <c r="AC377" s="197"/>
      <c r="AD377" s="198"/>
      <c r="AE377" t="s" s="195">
        <f t="shared" si="3602"/>
        <v>2364</v>
      </c>
      <c r="AF377" s="199"/>
      <c r="AG377" t="s" s="200">
        <v>2878</v>
      </c>
      <c r="AH377" s="198"/>
      <c r="AI377" s="198"/>
      <c r="AJ377" s="198"/>
      <c r="AK377" s="198"/>
      <c r="AL377" s="197"/>
      <c r="AM377" s="197"/>
      <c r="AN377" s="197"/>
      <c r="AO377" s="198"/>
      <c r="AP377" s="202"/>
    </row>
    <row r="378" ht="20.15" customHeight="1">
      <c r="A378" s="155"/>
      <c r="B378" t="s" s="156">
        <f>CONCATENATE('Collections - Collections'!$A$3,"/",D378)</f>
        <v>2879</v>
      </c>
      <c r="C378" t="s" s="157">
        <f t="shared" si="3696" ref="C378:C379">$D$377</f>
        <v>2874</v>
      </c>
      <c r="D378" t="s" s="157">
        <f>$G378</f>
        <v>2880</v>
      </c>
      <c r="E378" t="s" s="157">
        <f>CONCATENATE('Collections - Collections'!$C$3,"/",C378)</f>
        <v>2881</v>
      </c>
      <c r="F378" t="s" s="158">
        <v>1612</v>
      </c>
      <c r="G378" t="s" s="157">
        <f>CONCATENATE(C378,":",F378)</f>
        <v>2880</v>
      </c>
      <c r="H378" t="s" s="157">
        <f>CONCATENATE("k",SUBSTITUTE(SUBSTITUTE(PROPER($D378),":",""),"-",""))</f>
        <v>2882</v>
      </c>
      <c r="I378" s="160"/>
      <c r="J378" t="s" s="157">
        <f>$F378</f>
        <v>2883</v>
      </c>
      <c r="K378" t="s" s="157">
        <f>$H378</f>
        <v>2882</v>
      </c>
      <c r="L378" s="157"/>
      <c r="M378" s="160"/>
      <c r="N378" t="s" s="157">
        <v>2212</v>
      </c>
      <c r="O378" t="s" s="157">
        <v>2875</v>
      </c>
      <c r="P378" t="s" s="157">
        <v>2884</v>
      </c>
      <c r="Q378" s="160"/>
      <c r="R378" s="160"/>
      <c r="S378" s="160"/>
      <c r="T378" s="160"/>
      <c r="U378" s="160"/>
      <c r="V378" s="160"/>
      <c r="W378" s="160"/>
      <c r="X378" s="160"/>
      <c r="Y378" s="160"/>
      <c r="Z378" s="160"/>
      <c r="AA378" s="160"/>
      <c r="AB378" s="160"/>
      <c r="AC378" s="160"/>
      <c r="AD378" s="161"/>
      <c r="AE378" t="s" s="157">
        <f t="shared" si="3602"/>
        <v>2364</v>
      </c>
      <c r="AF378" s="162"/>
      <c r="AG378" t="s" s="163">
        <v>2885</v>
      </c>
      <c r="AH378" t="s" s="163">
        <v>2886</v>
      </c>
      <c r="AI378" s="161"/>
      <c r="AJ378" s="161"/>
      <c r="AK378" s="161"/>
      <c r="AL378" s="160"/>
      <c r="AM378" s="160"/>
      <c r="AN378" s="160"/>
      <c r="AO378" s="161"/>
      <c r="AP378" s="164"/>
    </row>
    <row r="379" ht="20.3" customHeight="1">
      <c r="A379" s="135"/>
      <c r="B379" t="s" s="136">
        <f>CONCATENATE('Collections - Collections'!$A$3,"/",D379)</f>
        <v>2887</v>
      </c>
      <c r="C379" t="s" s="137">
        <f t="shared" si="3696"/>
        <v>2874</v>
      </c>
      <c r="D379" t="s" s="137">
        <f>$G379</f>
        <v>2888</v>
      </c>
      <c r="E379" t="s" s="137">
        <f>CONCATENATE('Collections - Collections'!$C$3,"/",C379)</f>
        <v>2881</v>
      </c>
      <c r="F379" t="s" s="138">
        <v>2889</v>
      </c>
      <c r="G379" t="s" s="137">
        <f>CONCATENATE(C379,":",F379)</f>
        <v>2888</v>
      </c>
      <c r="H379" t="s" s="137">
        <f>CONCATENATE("k",SUBSTITUTE(SUBSTITUTE(PROPER($D379),":",""),"-",""))</f>
        <v>2890</v>
      </c>
      <c r="I379" s="140"/>
      <c r="J379" t="s" s="137">
        <f>$F379</f>
        <v>2891</v>
      </c>
      <c r="K379" t="s" s="137">
        <f>$H379</f>
        <v>2890</v>
      </c>
      <c r="L379" s="137"/>
      <c r="M379" s="140"/>
      <c r="N379" t="s" s="137">
        <v>2212</v>
      </c>
      <c r="O379" t="s" s="137">
        <v>2875</v>
      </c>
      <c r="P379" t="s" s="137">
        <v>2892</v>
      </c>
      <c r="Q379" s="140"/>
      <c r="R379" s="140"/>
      <c r="S379" s="140"/>
      <c r="T379" s="140"/>
      <c r="U379" s="140"/>
      <c r="V379" s="140"/>
      <c r="W379" s="140"/>
      <c r="X379" s="140"/>
      <c r="Y379" s="140"/>
      <c r="Z379" s="140"/>
      <c r="AA379" s="140"/>
      <c r="AB379" s="140"/>
      <c r="AC379" s="140"/>
      <c r="AD379" s="141"/>
      <c r="AE379" t="s" s="137">
        <f t="shared" si="3602"/>
        <v>2364</v>
      </c>
      <c r="AF379" s="142"/>
      <c r="AG379" t="s" s="143">
        <v>2893</v>
      </c>
      <c r="AH379" t="s" s="143">
        <v>2894</v>
      </c>
      <c r="AI379" s="141"/>
      <c r="AJ379" s="141"/>
      <c r="AK379" s="141"/>
      <c r="AL379" s="140"/>
      <c r="AM379" s="140"/>
      <c r="AN379" s="140"/>
      <c r="AO379" s="141"/>
      <c r="AP379" s="144"/>
    </row>
    <row r="380" ht="20.35" customHeight="1">
      <c r="A380" s="193"/>
      <c r="B380" t="s" s="194">
        <f>CONCATENATE('Collections - Collections'!$A$3,"/",D380)</f>
        <v>2895</v>
      </c>
      <c r="C380" t="s" s="195">
        <f t="shared" si="3604"/>
        <v>2799</v>
      </c>
      <c r="D380" t="s" s="195">
        <f>$G380</f>
        <v>2896</v>
      </c>
      <c r="E380" t="s" s="195">
        <f>CONCATENATE('Collections - Collections'!$C$3,"/",C380)</f>
        <v>2808</v>
      </c>
      <c r="F380" t="s" s="196">
        <v>2897</v>
      </c>
      <c r="G380" t="s" s="195">
        <f>CONCATENATE(C380,":",F380)</f>
        <v>2896</v>
      </c>
      <c r="H380" t="s" s="195">
        <f>CONCATENATE("k",SUBSTITUTE(SUBSTITUTE(PROPER($D380),":",""),"-",""))</f>
        <v>2898</v>
      </c>
      <c r="I380" s="197"/>
      <c r="J380" t="s" s="195">
        <f>$F380</f>
        <v>2899</v>
      </c>
      <c r="K380" t="s" s="195">
        <f>$H380</f>
        <v>2898</v>
      </c>
      <c r="L380" s="195"/>
      <c r="M380" s="197"/>
      <c r="N380" s="197"/>
      <c r="O380" s="197"/>
      <c r="P380" s="197"/>
      <c r="Q380" s="197"/>
      <c r="R380" s="197"/>
      <c r="S380" s="197"/>
      <c r="T380" s="197"/>
      <c r="U380" s="197"/>
      <c r="V380" s="197"/>
      <c r="W380" s="197"/>
      <c r="X380" s="197"/>
      <c r="Y380" s="197"/>
      <c r="Z380" s="197"/>
      <c r="AA380" s="197"/>
      <c r="AB380" s="197"/>
      <c r="AC380" s="197"/>
      <c r="AD380" s="198"/>
      <c r="AE380" t="s" s="195">
        <f t="shared" si="3602"/>
        <v>2364</v>
      </c>
      <c r="AF380" s="199"/>
      <c r="AG380" s="198"/>
      <c r="AH380" s="198"/>
      <c r="AI380" s="198"/>
      <c r="AJ380" s="198"/>
      <c r="AK380" s="198"/>
      <c r="AL380" s="197"/>
      <c r="AM380" s="197"/>
      <c r="AN380" s="197"/>
      <c r="AO380" s="198"/>
      <c r="AP380" s="202"/>
    </row>
    <row r="381" ht="20.15" customHeight="1">
      <c r="A381" s="155"/>
      <c r="B381" t="s" s="156">
        <f>CONCATENATE('Collections - Collections'!$A$3,"/",D381)</f>
        <v>2900</v>
      </c>
      <c r="C381" t="s" s="157">
        <f t="shared" si="3723" ref="C381:C382">$D$380</f>
        <v>2896</v>
      </c>
      <c r="D381" t="s" s="157">
        <f>$G381</f>
        <v>2901</v>
      </c>
      <c r="E381" t="s" s="157">
        <f>CONCATENATE('Collections - Collections'!$C$3,"/",C381)</f>
        <v>2902</v>
      </c>
      <c r="F381" t="s" s="158">
        <v>1604</v>
      </c>
      <c r="G381" t="s" s="157">
        <f>CONCATENATE(C381,":",F381)</f>
        <v>2901</v>
      </c>
      <c r="H381" t="s" s="157">
        <f>CONCATENATE("k",SUBSTITUTE(SUBSTITUTE(PROPER($D381),":",""),"-",""))</f>
        <v>2903</v>
      </c>
      <c r="I381" s="160"/>
      <c r="J381" t="s" s="157">
        <f>$F381</f>
        <v>2840</v>
      </c>
      <c r="K381" t="s" s="157">
        <f>$H381</f>
        <v>2903</v>
      </c>
      <c r="L381" s="157"/>
      <c r="M381" s="160"/>
      <c r="N381" s="160"/>
      <c r="O381" s="160"/>
      <c r="P381" s="160"/>
      <c r="Q381" s="160"/>
      <c r="R381" s="160"/>
      <c r="S381" s="160"/>
      <c r="T381" s="160"/>
      <c r="U381" s="160"/>
      <c r="V381" s="160"/>
      <c r="W381" s="160"/>
      <c r="X381" s="160"/>
      <c r="Y381" s="160"/>
      <c r="Z381" s="160"/>
      <c r="AA381" s="160"/>
      <c r="AB381" s="160"/>
      <c r="AC381" s="160"/>
      <c r="AD381" s="161"/>
      <c r="AE381" t="s" s="157">
        <f t="shared" si="3602"/>
        <v>2364</v>
      </c>
      <c r="AF381" s="162"/>
      <c r="AG381" s="161"/>
      <c r="AH381" s="161"/>
      <c r="AI381" s="161"/>
      <c r="AJ381" s="161"/>
      <c r="AK381" s="161"/>
      <c r="AL381" s="160"/>
      <c r="AM381" s="160"/>
      <c r="AN381" s="160"/>
      <c r="AO381" s="161"/>
      <c r="AP381" s="164"/>
    </row>
    <row r="382" ht="20.9" customHeight="1">
      <c r="A382" s="50"/>
      <c r="B382" t="s" s="51">
        <f>CONCATENATE('Collections - Collections'!$A$3,"/",D382)</f>
        <v>2904</v>
      </c>
      <c r="C382" t="s" s="54">
        <f t="shared" si="3723"/>
        <v>2896</v>
      </c>
      <c r="D382" t="s" s="54">
        <f>$G382</f>
        <v>2905</v>
      </c>
      <c r="E382" t="s" s="54">
        <f>CONCATENATE('Collections - Collections'!$C$3,"/",C382)</f>
        <v>2902</v>
      </c>
      <c r="F382" t="s" s="109">
        <v>2846</v>
      </c>
      <c r="G382" t="s" s="54">
        <f>CONCATENATE(C382,":",F382)</f>
        <v>2905</v>
      </c>
      <c r="H382" t="s" s="54">
        <f>CONCATENATE("k",SUBSTITUTE(SUBSTITUTE(PROPER($D382),":",""),"-",""))</f>
        <v>2906</v>
      </c>
      <c r="I382" s="52"/>
      <c r="J382" t="s" s="54">
        <f>$F382</f>
        <v>2848</v>
      </c>
      <c r="K382" t="s" s="54">
        <f>$H382</f>
        <v>2906</v>
      </c>
      <c r="L382" s="54"/>
      <c r="M382" s="52"/>
      <c r="N382" s="52"/>
      <c r="O382" s="52"/>
      <c r="P382" s="52"/>
      <c r="Q382" s="52"/>
      <c r="R382" s="52"/>
      <c r="S382" s="52"/>
      <c r="T382" s="52"/>
      <c r="U382" s="52"/>
      <c r="V382" s="52"/>
      <c r="W382" s="52"/>
      <c r="X382" s="52"/>
      <c r="Y382" s="52"/>
      <c r="Z382" s="52"/>
      <c r="AA382" s="52"/>
      <c r="AB382" s="52"/>
      <c r="AC382" s="52"/>
      <c r="AD382" s="56"/>
      <c r="AE382" t="s" s="54">
        <f t="shared" si="3602"/>
        <v>2364</v>
      </c>
      <c r="AF382" s="57"/>
      <c r="AG382" s="56"/>
      <c r="AH382" s="56"/>
      <c r="AI382" s="56"/>
      <c r="AJ382" s="56"/>
      <c r="AK382" s="56"/>
      <c r="AL382" s="52"/>
      <c r="AM382" s="52"/>
      <c r="AN382" s="52"/>
      <c r="AO382" s="56"/>
      <c r="AP382" s="59"/>
    </row>
    <row r="383" ht="21.35" customHeight="1">
      <c r="A383" s="60"/>
      <c r="B383" t="s" s="61">
        <f>CONCATENATE('Collections - Collections'!$A$3,"/",D383)</f>
        <v>2907</v>
      </c>
      <c r="C383" s="65"/>
      <c r="D383" t="s" s="62">
        <f>$G383</f>
        <v>2908</v>
      </c>
      <c r="E383" s="65"/>
      <c r="F383" t="s" s="63">
        <v>2909</v>
      </c>
      <c r="G383" t="s" s="248">
        <f>CONCATENATE($F383)</f>
        <v>2908</v>
      </c>
      <c r="H383" t="s" s="62">
        <f>CONCATENATE("k",SUBSTITUTE(SUBSTITUTE(PROPER($D383),":",""),"-",""))</f>
        <v>2910</v>
      </c>
      <c r="I383" s="65"/>
      <c r="J383" t="s" s="62">
        <f>$F383</f>
        <v>2911</v>
      </c>
      <c r="K383" t="s" s="62">
        <f>$H383</f>
        <v>2910</v>
      </c>
      <c r="L383" s="62"/>
      <c r="M383" s="65"/>
      <c r="N383" t="s" s="62">
        <v>2212</v>
      </c>
      <c r="O383" t="s" s="249">
        <v>2909</v>
      </c>
      <c r="P383" s="250"/>
      <c r="Q383" s="250"/>
      <c r="R383" s="250"/>
      <c r="S383" s="250"/>
      <c r="T383" s="250"/>
      <c r="U383" s="65"/>
      <c r="V383" s="65"/>
      <c r="W383" s="65"/>
      <c r="X383" s="65"/>
      <c r="Y383" s="65"/>
      <c r="Z383" s="65"/>
      <c r="AA383" s="65"/>
      <c r="AB383" s="65"/>
      <c r="AC383" s="65"/>
      <c r="AD383" s="66"/>
      <c r="AE383" t="s" s="62">
        <f t="shared" si="3602"/>
        <v>2364</v>
      </c>
      <c r="AF383" s="67"/>
      <c r="AG383" t="s" s="251">
        <v>2909</v>
      </c>
      <c r="AH383" t="s" s="251">
        <v>2912</v>
      </c>
      <c r="AI383" s="66"/>
      <c r="AJ383" s="66"/>
      <c r="AK383" s="66"/>
      <c r="AL383" s="65"/>
      <c r="AM383" s="65"/>
      <c r="AN383" s="65"/>
      <c r="AO383" t="s" s="68">
        <v>2913</v>
      </c>
      <c r="AP383" s="69"/>
    </row>
    <row r="384" ht="32.25" customHeight="1">
      <c r="A384" s="111"/>
      <c r="B384" t="s" s="112">
        <f>CONCATENATE('Collections - Collections'!$A$3,"/",D384)</f>
        <v>2914</v>
      </c>
      <c r="C384" t="s" s="99">
        <f t="shared" si="3748" ref="C384:C385">$D$383</f>
        <v>2908</v>
      </c>
      <c r="D384" t="s" s="99">
        <f>$G384</f>
        <v>2915</v>
      </c>
      <c r="E384" t="s" s="99">
        <f>CONCATENATE('Collections - Collections'!$C$3,"/",C384)</f>
        <v>2916</v>
      </c>
      <c r="F384" t="s" s="113">
        <v>2917</v>
      </c>
      <c r="G384" t="s" s="99">
        <f>CONCATENATE(C384,":",F384)</f>
        <v>2915</v>
      </c>
      <c r="H384" t="s" s="99">
        <f>CONCATENATE("k",SUBSTITUTE(SUBSTITUTE(PROPER($D384),":",""),"-",""))</f>
        <v>2918</v>
      </c>
      <c r="I384" s="100"/>
      <c r="J384" t="s" s="99">
        <f>$F384</f>
        <v>2919</v>
      </c>
      <c r="K384" t="s" s="99">
        <f>$H384</f>
        <v>2918</v>
      </c>
      <c r="L384" s="99"/>
      <c r="M384" s="100"/>
      <c r="N384" t="s" s="99">
        <v>2212</v>
      </c>
      <c r="O384" t="s" s="252">
        <v>2909</v>
      </c>
      <c r="P384" t="s" s="252">
        <v>247</v>
      </c>
      <c r="Q384" s="253"/>
      <c r="R384" s="253"/>
      <c r="S384" s="253"/>
      <c r="T384" s="253"/>
      <c r="U384" s="100"/>
      <c r="V384" s="100"/>
      <c r="W384" s="100"/>
      <c r="X384" s="100"/>
      <c r="Y384" s="100"/>
      <c r="Z384" s="100"/>
      <c r="AA384" s="100"/>
      <c r="AB384" s="100"/>
      <c r="AC384" s="100"/>
      <c r="AD384" s="115"/>
      <c r="AE384" t="s" s="99">
        <f t="shared" si="3602"/>
        <v>2364</v>
      </c>
      <c r="AF384" s="116"/>
      <c r="AG384" t="s" s="254">
        <v>2920</v>
      </c>
      <c r="AH384" t="s" s="254">
        <v>2921</v>
      </c>
      <c r="AI384" s="115"/>
      <c r="AJ384" s="115"/>
      <c r="AK384" s="115"/>
      <c r="AL384" s="100"/>
      <c r="AM384" s="100"/>
      <c r="AN384" s="100"/>
      <c r="AO384" t="s" s="117">
        <v>2922</v>
      </c>
      <c r="AP384" s="118"/>
    </row>
    <row r="385" ht="32.25" customHeight="1">
      <c r="A385" s="135"/>
      <c r="B385" t="s" s="136">
        <f>CONCATENATE('Collections - Collections'!$A$3,"/",D385)</f>
        <v>2923</v>
      </c>
      <c r="C385" t="s" s="137">
        <f t="shared" si="3748"/>
        <v>2908</v>
      </c>
      <c r="D385" t="s" s="137">
        <f>$G385</f>
        <v>2924</v>
      </c>
      <c r="E385" t="s" s="137">
        <f>CONCATENATE('Collections - Collections'!$C$3,"/",C385)</f>
        <v>2916</v>
      </c>
      <c r="F385" t="s" s="138">
        <v>2925</v>
      </c>
      <c r="G385" t="s" s="137">
        <f>CONCATENATE(C385,":",F385)</f>
        <v>2924</v>
      </c>
      <c r="H385" t="s" s="137">
        <f>CONCATENATE("k",SUBSTITUTE(SUBSTITUTE(PROPER($D385),":",""),"-",""))</f>
        <v>2926</v>
      </c>
      <c r="I385" s="140"/>
      <c r="J385" t="s" s="137">
        <f>$F385</f>
        <v>2927</v>
      </c>
      <c r="K385" t="s" s="137">
        <f>$H385</f>
        <v>2926</v>
      </c>
      <c r="L385" s="137"/>
      <c r="M385" s="140"/>
      <c r="N385" t="s" s="137">
        <v>2212</v>
      </c>
      <c r="O385" t="s" s="255">
        <v>2909</v>
      </c>
      <c r="P385" t="s" s="255">
        <v>2928</v>
      </c>
      <c r="Q385" s="256"/>
      <c r="R385" s="256"/>
      <c r="S385" s="256"/>
      <c r="T385" s="256"/>
      <c r="U385" s="140"/>
      <c r="V385" s="140"/>
      <c r="W385" s="140"/>
      <c r="X385" s="140"/>
      <c r="Y385" s="140"/>
      <c r="Z385" s="140"/>
      <c r="AA385" s="140"/>
      <c r="AB385" s="140"/>
      <c r="AC385" s="140"/>
      <c r="AD385" s="141"/>
      <c r="AE385" t="s" s="137">
        <f t="shared" si="3602"/>
        <v>2364</v>
      </c>
      <c r="AF385" s="142"/>
      <c r="AG385" t="s" s="257">
        <v>2929</v>
      </c>
      <c r="AH385" t="s" s="257">
        <v>2930</v>
      </c>
      <c r="AI385" s="141"/>
      <c r="AJ385" s="141"/>
      <c r="AK385" s="141"/>
      <c r="AL385" s="140"/>
      <c r="AM385" s="140"/>
      <c r="AN385" s="140"/>
      <c r="AO385" t="s" s="143">
        <v>2931</v>
      </c>
      <c r="AP385" s="144"/>
    </row>
    <row r="386" ht="104.25" customHeight="1">
      <c r="A386" t="s" s="181">
        <v>367</v>
      </c>
      <c r="B386" t="s" s="112">
        <f>CONCATENATE('Collections - Collections'!$A$3,"/",D386)</f>
        <v>2932</v>
      </c>
      <c r="C386" t="s" s="99">
        <f t="shared" si="3766" ref="C386:C390">$G$383</f>
        <v>2908</v>
      </c>
      <c r="D386" t="s" s="99">
        <f>$G386</f>
        <v>2933</v>
      </c>
      <c r="E386" t="s" s="99">
        <f>CONCATENATE('Collections - Collections'!$C$3,"/",C386)</f>
        <v>2916</v>
      </c>
      <c r="F386" t="s" s="113">
        <v>2934</v>
      </c>
      <c r="G386" t="s" s="99">
        <f>CONCATENATE(C386,":",F386)</f>
        <v>2933</v>
      </c>
      <c r="H386" t="s" s="99">
        <f>CONCATENATE("k",SUBSTITUTE(SUBSTITUTE(PROPER($D386),":",""),"-",""))</f>
        <v>2935</v>
      </c>
      <c r="I386" s="100"/>
      <c r="J386" t="s" s="99">
        <f>$F386</f>
        <v>2936</v>
      </c>
      <c r="K386" t="s" s="99">
        <f>$H386</f>
        <v>2935</v>
      </c>
      <c r="L386" s="99"/>
      <c r="M386" s="100"/>
      <c r="N386" t="s" s="99">
        <v>2212</v>
      </c>
      <c r="O386" t="s" s="252">
        <v>2909</v>
      </c>
      <c r="P386" t="s" s="258">
        <v>247</v>
      </c>
      <c r="Q386" t="s" s="258">
        <v>2937</v>
      </c>
      <c r="R386" s="259"/>
      <c r="S386" s="259"/>
      <c r="T386" s="259"/>
      <c r="U386" s="100"/>
      <c r="V386" s="100"/>
      <c r="W386" s="100"/>
      <c r="X386" s="100"/>
      <c r="Y386" s="100"/>
      <c r="Z386" s="100"/>
      <c r="AA386" s="100"/>
      <c r="AB386" s="100"/>
      <c r="AC386" s="100"/>
      <c r="AD386" s="115"/>
      <c r="AE386" t="s" s="99">
        <f t="shared" si="3602"/>
        <v>2364</v>
      </c>
      <c r="AF386" s="116"/>
      <c r="AG386" t="s" s="260">
        <v>2938</v>
      </c>
      <c r="AH386" t="s" s="260">
        <v>2939</v>
      </c>
      <c r="AI386" t="s" s="117">
        <v>2940</v>
      </c>
      <c r="AJ386" s="115"/>
      <c r="AK386" s="115"/>
      <c r="AL386" s="100"/>
      <c r="AM386" s="100"/>
      <c r="AN386" s="100"/>
      <c r="AO386" t="s" s="117">
        <v>2941</v>
      </c>
      <c r="AP386" t="s" s="261">
        <v>2942</v>
      </c>
    </row>
    <row r="387" ht="200.05" customHeight="1">
      <c r="A387" t="s" s="105">
        <v>367</v>
      </c>
      <c r="B387" t="s" s="42">
        <f>CONCATENATE('Collections - Collections'!$A$3,"/",D387)</f>
        <v>2943</v>
      </c>
      <c r="C387" t="s" s="44">
        <f t="shared" si="3775" ref="C387:C395">$D$385</f>
        <v>2924</v>
      </c>
      <c r="D387" t="s" s="44">
        <f>$G387</f>
        <v>2944</v>
      </c>
      <c r="E387" t="s" s="44">
        <f>CONCATENATE('Collections - Collections'!$C$3,"/",C387)</f>
        <v>2945</v>
      </c>
      <c r="F387" t="s" s="106">
        <v>2946</v>
      </c>
      <c r="G387" t="s" s="44">
        <f>CONCATENATE(C387,":",F387)</f>
        <v>2944</v>
      </c>
      <c r="H387" t="s" s="44">
        <f>CONCATENATE("k",SUBSTITUTE(SUBSTITUTE(PROPER($D387),":",""),"-",""))</f>
        <v>2947</v>
      </c>
      <c r="I387" t="s" s="44">
        <v>2948</v>
      </c>
      <c r="J387" t="s" s="44">
        <f>$F387</f>
        <v>2949</v>
      </c>
      <c r="K387" t="s" s="44">
        <f>$H387</f>
        <v>2947</v>
      </c>
      <c r="L387" t="s" s="44">
        <v>2948</v>
      </c>
      <c r="M387" s="43"/>
      <c r="N387" t="s" s="44">
        <v>2212</v>
      </c>
      <c r="O387" t="s" s="262">
        <v>2909</v>
      </c>
      <c r="P387" t="s" s="263">
        <v>2928</v>
      </c>
      <c r="Q387" s="264"/>
      <c r="R387" s="264"/>
      <c r="S387" s="264"/>
      <c r="T387" s="264"/>
      <c r="U387" s="43"/>
      <c r="V387" s="43"/>
      <c r="W387" s="43"/>
      <c r="X387" s="43"/>
      <c r="Y387" s="43"/>
      <c r="Z387" s="43"/>
      <c r="AA387" s="43"/>
      <c r="AB387" s="43"/>
      <c r="AC387" s="43"/>
      <c r="AD387" s="15"/>
      <c r="AE387" t="s" s="44">
        <f t="shared" si="3602"/>
        <v>2364</v>
      </c>
      <c r="AF387" s="46"/>
      <c r="AG387" t="s" s="265">
        <v>2950</v>
      </c>
      <c r="AH387" t="s" s="265">
        <v>2951</v>
      </c>
      <c r="AI387" t="s" s="47">
        <v>2952</v>
      </c>
      <c r="AJ387" s="15"/>
      <c r="AK387" s="15"/>
      <c r="AL387" s="43"/>
      <c r="AM387" s="43"/>
      <c r="AN387" s="43"/>
      <c r="AO387" t="s" s="47">
        <v>2953</v>
      </c>
      <c r="AP387" t="s" s="266">
        <v>2942</v>
      </c>
    </row>
    <row r="388" ht="248.05" customHeight="1">
      <c r="A388" t="s" s="105">
        <v>367</v>
      </c>
      <c r="B388" t="s" s="42">
        <f>CONCATENATE('Collections - Collections'!$A$3,"/",D388)</f>
        <v>2954</v>
      </c>
      <c r="C388" t="s" s="44">
        <f t="shared" si="3775"/>
        <v>2924</v>
      </c>
      <c r="D388" t="s" s="44">
        <f>$G388</f>
        <v>2955</v>
      </c>
      <c r="E388" t="s" s="44">
        <f>CONCATENATE('Collections - Collections'!$C$3,"/",C388)</f>
        <v>2945</v>
      </c>
      <c r="F388" t="s" s="106">
        <v>2956</v>
      </c>
      <c r="G388" t="s" s="44">
        <f>CONCATENATE(C388,":",F388)</f>
        <v>2955</v>
      </c>
      <c r="H388" t="s" s="44">
        <f>CONCATENATE("k",SUBSTITUTE(SUBSTITUTE(PROPER($D388),":",""),"-",""))</f>
        <v>2957</v>
      </c>
      <c r="I388" t="s" s="44">
        <v>2958</v>
      </c>
      <c r="J388" t="s" s="44">
        <f>$F388</f>
        <v>2959</v>
      </c>
      <c r="K388" t="s" s="44">
        <f>$H388</f>
        <v>2957</v>
      </c>
      <c r="L388" t="s" s="44">
        <v>2958</v>
      </c>
      <c r="M388" s="43"/>
      <c r="N388" t="s" s="44">
        <v>2212</v>
      </c>
      <c r="O388" t="s" s="262">
        <v>2909</v>
      </c>
      <c r="P388" t="s" s="263">
        <v>2928</v>
      </c>
      <c r="Q388" s="264"/>
      <c r="R388" s="264"/>
      <c r="S388" s="264"/>
      <c r="T388" s="264"/>
      <c r="U388" s="43"/>
      <c r="V388" s="43"/>
      <c r="W388" s="43"/>
      <c r="X388" s="43"/>
      <c r="Y388" s="43"/>
      <c r="Z388" s="43"/>
      <c r="AA388" s="43"/>
      <c r="AB388" s="43"/>
      <c r="AC388" s="43"/>
      <c r="AD388" s="15"/>
      <c r="AE388" t="s" s="44">
        <f t="shared" si="3602"/>
        <v>2364</v>
      </c>
      <c r="AF388" s="46"/>
      <c r="AG388" t="s" s="265">
        <v>2960</v>
      </c>
      <c r="AH388" t="s" s="265">
        <v>2961</v>
      </c>
      <c r="AI388" t="s" s="47">
        <v>2962</v>
      </c>
      <c r="AJ388" s="15"/>
      <c r="AK388" s="15"/>
      <c r="AL388" s="43"/>
      <c r="AM388" s="43"/>
      <c r="AN388" s="43"/>
      <c r="AO388" t="s" s="47">
        <v>2963</v>
      </c>
      <c r="AP388" t="s" s="266">
        <v>2942</v>
      </c>
    </row>
    <row r="389" ht="200.05" customHeight="1">
      <c r="A389" t="s" s="105">
        <v>367</v>
      </c>
      <c r="B389" t="s" s="42">
        <f>CONCATENATE('Collections - Collections'!$A$3,"/",D389)</f>
        <v>2964</v>
      </c>
      <c r="C389" t="s" s="44">
        <f t="shared" si="3775"/>
        <v>2924</v>
      </c>
      <c r="D389" t="s" s="44">
        <f>$G389</f>
        <v>2965</v>
      </c>
      <c r="E389" t="s" s="44">
        <f>CONCATENATE('Collections - Collections'!$C$3,"/",C389)</f>
        <v>2945</v>
      </c>
      <c r="F389" t="s" s="106">
        <v>2966</v>
      </c>
      <c r="G389" t="s" s="44">
        <f>CONCATENATE(C389,":",F389)</f>
        <v>2965</v>
      </c>
      <c r="H389" t="s" s="44">
        <f>CONCATENATE("k",SUBSTITUTE(SUBSTITUTE(PROPER($D389),":",""),"-",""))</f>
        <v>2967</v>
      </c>
      <c r="I389" t="s" s="44">
        <v>2968</v>
      </c>
      <c r="J389" t="s" s="44">
        <f>$F389</f>
        <v>2969</v>
      </c>
      <c r="K389" t="s" s="44">
        <f>$H389</f>
        <v>2967</v>
      </c>
      <c r="L389" t="s" s="44">
        <v>2968</v>
      </c>
      <c r="M389" s="43"/>
      <c r="N389" t="s" s="44">
        <v>2212</v>
      </c>
      <c r="O389" t="s" s="262">
        <v>2909</v>
      </c>
      <c r="P389" t="s" s="263">
        <v>2928</v>
      </c>
      <c r="Q389" s="264"/>
      <c r="R389" s="264"/>
      <c r="S389" s="264"/>
      <c r="T389" s="264"/>
      <c r="U389" s="43"/>
      <c r="V389" s="43"/>
      <c r="W389" s="43"/>
      <c r="X389" s="43"/>
      <c r="Y389" s="43"/>
      <c r="Z389" s="43"/>
      <c r="AA389" s="43"/>
      <c r="AB389" s="43"/>
      <c r="AC389" s="43"/>
      <c r="AD389" s="15"/>
      <c r="AE389" t="s" s="44">
        <f t="shared" si="3602"/>
        <v>2364</v>
      </c>
      <c r="AF389" s="46"/>
      <c r="AG389" t="s" s="265">
        <v>2970</v>
      </c>
      <c r="AH389" t="s" s="265">
        <v>2971</v>
      </c>
      <c r="AI389" t="s" s="47">
        <v>2972</v>
      </c>
      <c r="AJ389" s="15"/>
      <c r="AK389" s="15"/>
      <c r="AL389" s="43"/>
      <c r="AM389" s="43"/>
      <c r="AN389" s="43"/>
      <c r="AO389" t="s" s="47">
        <v>2973</v>
      </c>
      <c r="AP389" t="s" s="266">
        <v>2942</v>
      </c>
    </row>
    <row r="390" ht="116.05" customHeight="1">
      <c r="A390" t="s" s="105">
        <v>367</v>
      </c>
      <c r="B390" t="s" s="42">
        <f>CONCATENATE('Collections - Collections'!$A$3,"/",D390)</f>
        <v>2974</v>
      </c>
      <c r="C390" t="s" s="44">
        <f t="shared" si="3766"/>
        <v>2908</v>
      </c>
      <c r="D390" t="s" s="44">
        <f>$G390</f>
        <v>2975</v>
      </c>
      <c r="E390" t="s" s="44">
        <f>CONCATENATE('Collections - Collections'!$C$3,"/",C390)</f>
        <v>2916</v>
      </c>
      <c r="F390" t="s" s="106">
        <v>2976</v>
      </c>
      <c r="G390" t="s" s="44">
        <f>CONCATENATE(C390,":",F390)</f>
        <v>2975</v>
      </c>
      <c r="H390" t="s" s="44">
        <f>CONCATENATE("k",SUBSTITUTE(SUBSTITUTE(PROPER($D390),":",""),"-",""))</f>
        <v>2977</v>
      </c>
      <c r="I390" s="43"/>
      <c r="J390" t="s" s="44">
        <f>$F390</f>
        <v>2978</v>
      </c>
      <c r="K390" t="s" s="44">
        <f>$H390</f>
        <v>2977</v>
      </c>
      <c r="L390" s="44"/>
      <c r="M390" s="43"/>
      <c r="N390" t="s" s="44">
        <v>2212</v>
      </c>
      <c r="O390" t="s" s="262">
        <v>2909</v>
      </c>
      <c r="P390" t="s" s="263">
        <v>2979</v>
      </c>
      <c r="Q390" s="264"/>
      <c r="R390" s="264"/>
      <c r="S390" s="264"/>
      <c r="T390" s="264"/>
      <c r="U390" s="43"/>
      <c r="V390" s="43"/>
      <c r="W390" s="43"/>
      <c r="X390" s="43"/>
      <c r="Y390" s="43"/>
      <c r="Z390" s="43"/>
      <c r="AA390" s="43"/>
      <c r="AB390" s="43"/>
      <c r="AC390" s="43"/>
      <c r="AD390" s="15"/>
      <c r="AE390" t="s" s="44">
        <f t="shared" si="3602"/>
        <v>2364</v>
      </c>
      <c r="AF390" s="46"/>
      <c r="AG390" t="s" s="265">
        <v>2980</v>
      </c>
      <c r="AH390" t="s" s="265">
        <v>2981</v>
      </c>
      <c r="AI390" t="s" s="47">
        <v>2982</v>
      </c>
      <c r="AJ390" s="15"/>
      <c r="AK390" s="15"/>
      <c r="AL390" s="43"/>
      <c r="AM390" s="43"/>
      <c r="AN390" s="43"/>
      <c r="AO390" t="s" s="47">
        <v>2983</v>
      </c>
      <c r="AP390" t="s" s="266">
        <v>2942</v>
      </c>
    </row>
    <row r="391" ht="152.05" customHeight="1">
      <c r="A391" t="s" s="105">
        <v>367</v>
      </c>
      <c r="B391" t="s" s="42">
        <f>CONCATENATE('Collections - Collections'!$A$3,"/",D391)</f>
        <v>2984</v>
      </c>
      <c r="C391" t="s" s="44">
        <f t="shared" si="3811" ref="C391:C401">$D$384</f>
        <v>2915</v>
      </c>
      <c r="D391" t="s" s="44">
        <f>$G391</f>
        <v>2985</v>
      </c>
      <c r="E391" t="s" s="44">
        <f>CONCATENATE('Collections - Collections'!$C$3,"/",C391)</f>
        <v>2986</v>
      </c>
      <c r="F391" t="s" s="106">
        <v>2946</v>
      </c>
      <c r="G391" t="s" s="44">
        <f>CONCATENATE(C391,":",F391)</f>
        <v>2985</v>
      </c>
      <c r="H391" t="s" s="44">
        <f>CONCATENATE("k",SUBSTITUTE(SUBSTITUTE(PROPER($D391),":",""),"-",""))</f>
        <v>2987</v>
      </c>
      <c r="I391" t="s" s="44">
        <v>2988</v>
      </c>
      <c r="J391" t="s" s="44">
        <f>$F391</f>
        <v>2949</v>
      </c>
      <c r="K391" t="s" s="44">
        <f>$H391</f>
        <v>2987</v>
      </c>
      <c r="L391" t="s" s="44">
        <v>2988</v>
      </c>
      <c r="M391" s="43"/>
      <c r="N391" t="s" s="44">
        <v>2212</v>
      </c>
      <c r="O391" t="s" s="262">
        <v>2909</v>
      </c>
      <c r="P391" t="s" s="263">
        <v>247</v>
      </c>
      <c r="Q391" s="264"/>
      <c r="R391" s="264"/>
      <c r="S391" s="264"/>
      <c r="T391" s="264"/>
      <c r="U391" s="43"/>
      <c r="V391" s="43"/>
      <c r="W391" s="43"/>
      <c r="X391" s="43"/>
      <c r="Y391" s="43"/>
      <c r="Z391" s="43"/>
      <c r="AA391" s="43"/>
      <c r="AB391" s="43"/>
      <c r="AC391" s="43"/>
      <c r="AD391" s="15"/>
      <c r="AE391" t="s" s="44">
        <f t="shared" si="3602"/>
        <v>2364</v>
      </c>
      <c r="AF391" s="46"/>
      <c r="AG391" t="s" s="265">
        <v>2989</v>
      </c>
      <c r="AH391" t="s" s="265">
        <v>2990</v>
      </c>
      <c r="AI391" t="s" s="47">
        <v>2991</v>
      </c>
      <c r="AJ391" s="15"/>
      <c r="AK391" s="15"/>
      <c r="AL391" s="43"/>
      <c r="AM391" s="43"/>
      <c r="AN391" s="43"/>
      <c r="AO391" s="15"/>
      <c r="AP391" s="267"/>
    </row>
    <row r="392" ht="140.05" customHeight="1">
      <c r="A392" t="s" s="105">
        <v>367</v>
      </c>
      <c r="B392" t="s" s="42">
        <f>CONCATENATE('Collections - Collections'!$A$3,"/",D392)</f>
        <v>2992</v>
      </c>
      <c r="C392" t="s" s="44">
        <f t="shared" si="3811"/>
        <v>2915</v>
      </c>
      <c r="D392" t="s" s="44">
        <f>$G392</f>
        <v>2993</v>
      </c>
      <c r="E392" t="s" s="44">
        <f>CONCATENATE('Collections - Collections'!$C$3,"/",C392)</f>
        <v>2986</v>
      </c>
      <c r="F392" t="s" s="106">
        <v>2956</v>
      </c>
      <c r="G392" t="s" s="44">
        <f>CONCATENATE(C392,":",F392)</f>
        <v>2993</v>
      </c>
      <c r="H392" t="s" s="44">
        <f>CONCATENATE("k",SUBSTITUTE(SUBSTITUTE(PROPER($D392),":",""),"-",""))</f>
        <v>2994</v>
      </c>
      <c r="I392" t="s" s="44">
        <v>2995</v>
      </c>
      <c r="J392" t="s" s="44">
        <f>$F392</f>
        <v>2959</v>
      </c>
      <c r="K392" t="s" s="44">
        <f>$H392</f>
        <v>2994</v>
      </c>
      <c r="L392" t="s" s="44">
        <v>2995</v>
      </c>
      <c r="M392" s="43"/>
      <c r="N392" t="s" s="44">
        <v>2212</v>
      </c>
      <c r="O392" t="s" s="262">
        <v>2909</v>
      </c>
      <c r="P392" t="s" s="263">
        <v>247</v>
      </c>
      <c r="Q392" s="264"/>
      <c r="R392" s="264"/>
      <c r="S392" s="264"/>
      <c r="T392" s="264"/>
      <c r="U392" s="43"/>
      <c r="V392" s="43"/>
      <c r="W392" s="43"/>
      <c r="X392" s="43"/>
      <c r="Y392" s="43"/>
      <c r="Z392" s="43"/>
      <c r="AA392" s="43"/>
      <c r="AB392" s="43"/>
      <c r="AC392" s="43"/>
      <c r="AD392" s="15"/>
      <c r="AE392" t="s" s="44">
        <f t="shared" si="3602"/>
        <v>2364</v>
      </c>
      <c r="AF392" s="46"/>
      <c r="AG392" t="s" s="265">
        <v>2996</v>
      </c>
      <c r="AH392" t="s" s="265">
        <v>2997</v>
      </c>
      <c r="AI392" t="s" s="47">
        <v>2998</v>
      </c>
      <c r="AJ392" s="15"/>
      <c r="AK392" s="15"/>
      <c r="AL392" s="43"/>
      <c r="AM392" s="43"/>
      <c r="AN392" s="43"/>
      <c r="AO392" t="s" s="47">
        <v>2999</v>
      </c>
      <c r="AP392" t="s" s="266">
        <v>2942</v>
      </c>
    </row>
    <row r="393" ht="116.05" customHeight="1">
      <c r="A393" t="s" s="105">
        <v>367</v>
      </c>
      <c r="B393" t="s" s="42">
        <f>CONCATENATE('Collections - Collections'!$A$3,"/",D393)</f>
        <v>3000</v>
      </c>
      <c r="C393" t="s" s="44">
        <f t="shared" si="3811"/>
        <v>2915</v>
      </c>
      <c r="D393" t="s" s="44">
        <f>$G393</f>
        <v>3001</v>
      </c>
      <c r="E393" t="s" s="44">
        <f>CONCATENATE('Collections - Collections'!$C$3,"/",C393)</f>
        <v>2986</v>
      </c>
      <c r="F393" t="s" s="106">
        <v>2966</v>
      </c>
      <c r="G393" t="s" s="44">
        <f>CONCATENATE(C393,":",F393)</f>
        <v>3001</v>
      </c>
      <c r="H393" t="s" s="44">
        <f>CONCATENATE("k",SUBSTITUTE(SUBSTITUTE(PROPER($D393),":",""),"-",""))</f>
        <v>3002</v>
      </c>
      <c r="I393" t="s" s="44">
        <v>3003</v>
      </c>
      <c r="J393" t="s" s="44">
        <f>$F393</f>
        <v>2969</v>
      </c>
      <c r="K393" t="s" s="44">
        <f>$H393</f>
        <v>3002</v>
      </c>
      <c r="L393" t="s" s="44">
        <v>3003</v>
      </c>
      <c r="M393" s="43"/>
      <c r="N393" t="s" s="44">
        <v>2212</v>
      </c>
      <c r="O393" t="s" s="262">
        <v>2909</v>
      </c>
      <c r="P393" t="s" s="263">
        <v>247</v>
      </c>
      <c r="Q393" s="264"/>
      <c r="R393" s="264"/>
      <c r="S393" s="264"/>
      <c r="T393" s="264"/>
      <c r="U393" s="43"/>
      <c r="V393" s="43"/>
      <c r="W393" s="43"/>
      <c r="X393" s="43"/>
      <c r="Y393" s="43"/>
      <c r="Z393" s="43"/>
      <c r="AA393" s="43"/>
      <c r="AB393" s="43"/>
      <c r="AC393" s="43"/>
      <c r="AD393" s="15"/>
      <c r="AE393" t="s" s="44">
        <f t="shared" si="3602"/>
        <v>2364</v>
      </c>
      <c r="AF393" s="46"/>
      <c r="AG393" t="s" s="265">
        <v>3004</v>
      </c>
      <c r="AH393" t="s" s="265">
        <v>3005</v>
      </c>
      <c r="AI393" t="s" s="47">
        <v>3006</v>
      </c>
      <c r="AJ393" s="15"/>
      <c r="AK393" s="15"/>
      <c r="AL393" s="43"/>
      <c r="AM393" s="43"/>
      <c r="AN393" s="43"/>
      <c r="AO393" t="s" s="47">
        <v>3007</v>
      </c>
      <c r="AP393" t="s" s="266">
        <v>2942</v>
      </c>
    </row>
    <row r="394" ht="116.25" customHeight="1">
      <c r="A394" t="s" s="268">
        <v>367</v>
      </c>
      <c r="B394" t="s" s="136">
        <f>CONCATENATE('Collections - Collections'!$A$3,"/",D394)</f>
        <v>3008</v>
      </c>
      <c r="C394" t="s" s="137">
        <f t="shared" si="3811"/>
        <v>2915</v>
      </c>
      <c r="D394" t="s" s="137">
        <f>$G394</f>
        <v>3009</v>
      </c>
      <c r="E394" t="s" s="137">
        <f>CONCATENATE('Collections - Collections'!$C$3,"/",C394)</f>
        <v>2986</v>
      </c>
      <c r="F394" t="s" s="138">
        <v>3010</v>
      </c>
      <c r="G394" t="s" s="137">
        <f>CONCATENATE(C394,":",F394)</f>
        <v>3009</v>
      </c>
      <c r="H394" t="s" s="137">
        <f>CONCATENATE("k",SUBSTITUTE(SUBSTITUTE(PROPER($D394),":",""),"-",""))</f>
        <v>3011</v>
      </c>
      <c r="I394" t="s" s="137">
        <v>3012</v>
      </c>
      <c r="J394" t="s" s="137">
        <f>$F394</f>
        <v>3013</v>
      </c>
      <c r="K394" t="s" s="137">
        <f>$H394</f>
        <v>3011</v>
      </c>
      <c r="L394" t="s" s="137">
        <v>3012</v>
      </c>
      <c r="M394" s="140"/>
      <c r="N394" t="s" s="137">
        <v>2212</v>
      </c>
      <c r="O394" t="s" s="255">
        <v>2909</v>
      </c>
      <c r="P394" t="s" s="269">
        <v>247</v>
      </c>
      <c r="Q394" s="270"/>
      <c r="R394" s="270"/>
      <c r="S394" s="270"/>
      <c r="T394" s="270"/>
      <c r="U394" s="140"/>
      <c r="V394" s="140"/>
      <c r="W394" s="140"/>
      <c r="X394" s="140"/>
      <c r="Y394" s="140"/>
      <c r="Z394" s="140"/>
      <c r="AA394" s="140"/>
      <c r="AB394" s="140"/>
      <c r="AC394" s="140"/>
      <c r="AD394" s="141"/>
      <c r="AE394" t="s" s="137">
        <f t="shared" si="3602"/>
        <v>2364</v>
      </c>
      <c r="AF394" s="142"/>
      <c r="AG394" t="s" s="271">
        <v>3014</v>
      </c>
      <c r="AH394" t="s" s="271">
        <v>3015</v>
      </c>
      <c r="AI394" t="s" s="143">
        <v>3016</v>
      </c>
      <c r="AJ394" s="141"/>
      <c r="AK394" s="141"/>
      <c r="AL394" s="140"/>
      <c r="AM394" s="140"/>
      <c r="AN394" s="140"/>
      <c r="AO394" t="s" s="143">
        <v>3017</v>
      </c>
      <c r="AP394" t="s" s="272">
        <v>2942</v>
      </c>
    </row>
    <row r="395" ht="20.75" customHeight="1">
      <c r="A395" t="s" s="273">
        <v>367</v>
      </c>
      <c r="B395" t="s" s="241">
        <f>CONCATENATE('Collections - Collections'!$A$3,"/",D395)</f>
        <v>3018</v>
      </c>
      <c r="C395" t="s" s="242">
        <f t="shared" si="3775"/>
        <v>2924</v>
      </c>
      <c r="D395" t="s" s="242">
        <f>$G395</f>
        <v>3019</v>
      </c>
      <c r="E395" t="s" s="242">
        <f>CONCATENATE('Collections - Collections'!$C$3,"/",C395)</f>
        <v>2945</v>
      </c>
      <c r="F395" t="s" s="243">
        <v>194</v>
      </c>
      <c r="G395" t="s" s="242">
        <f>CONCATENATE(C395,":",F395)</f>
        <v>3019</v>
      </c>
      <c r="H395" t="s" s="242">
        <f>CONCATENATE("k",SUBSTITUTE(SUBSTITUTE(PROPER($D395),":",""),"-",""))</f>
        <v>3020</v>
      </c>
      <c r="I395" s="244"/>
      <c r="J395" t="s" s="242">
        <f>$F395</f>
        <v>196</v>
      </c>
      <c r="K395" t="s" s="242">
        <f>$H395</f>
        <v>3020</v>
      </c>
      <c r="L395" s="242"/>
      <c r="M395" s="244"/>
      <c r="N395" t="s" s="242">
        <v>2212</v>
      </c>
      <c r="O395" t="s" s="274">
        <v>2909</v>
      </c>
      <c r="P395" t="s" s="275">
        <v>2928</v>
      </c>
      <c r="Q395" t="s" s="275">
        <v>194</v>
      </c>
      <c r="R395" s="276"/>
      <c r="S395" s="276"/>
      <c r="T395" s="276"/>
      <c r="U395" s="244"/>
      <c r="V395" s="244"/>
      <c r="W395" s="244"/>
      <c r="X395" s="244"/>
      <c r="Y395" s="244"/>
      <c r="Z395" s="244"/>
      <c r="AA395" s="244"/>
      <c r="AB395" s="244"/>
      <c r="AC395" s="244"/>
      <c r="AD395" s="245"/>
      <c r="AE395" t="s" s="242">
        <f t="shared" si="3602"/>
        <v>2364</v>
      </c>
      <c r="AF395" s="246"/>
      <c r="AG395" t="s" s="277">
        <v>3021</v>
      </c>
      <c r="AH395" t="s" s="277">
        <v>3022</v>
      </c>
      <c r="AI395" s="245"/>
      <c r="AJ395" s="245"/>
      <c r="AK395" s="245"/>
      <c r="AL395" s="244"/>
      <c r="AM395" s="244"/>
      <c r="AN395" s="244"/>
      <c r="AO395" s="245"/>
      <c r="AP395" s="247"/>
    </row>
    <row r="396" ht="20.75" customHeight="1">
      <c r="A396" t="s" s="273">
        <v>367</v>
      </c>
      <c r="B396" t="s" s="241">
        <f>CONCATENATE('Collections - Collections'!$A$3,"/",D396)</f>
        <v>3023</v>
      </c>
      <c r="C396" t="s" s="242">
        <f t="shared" si="3811"/>
        <v>2915</v>
      </c>
      <c r="D396" t="s" s="242">
        <f>$G396</f>
        <v>3024</v>
      </c>
      <c r="E396" t="s" s="242">
        <f>CONCATENATE('Collections - Collections'!$C$3,"/",C396)</f>
        <v>2986</v>
      </c>
      <c r="F396" t="s" s="243">
        <v>3025</v>
      </c>
      <c r="G396" t="s" s="242">
        <f>CONCATENATE(C396,":",F396)</f>
        <v>3024</v>
      </c>
      <c r="H396" t="s" s="242">
        <f>CONCATENATE("k",SUBSTITUTE(SUBSTITUTE(PROPER($D396),":",""),"-",""))</f>
        <v>3026</v>
      </c>
      <c r="I396" s="244"/>
      <c r="J396" t="s" s="242">
        <f>$F396</f>
        <v>3027</v>
      </c>
      <c r="K396" t="s" s="242">
        <f>$H396</f>
        <v>3026</v>
      </c>
      <c r="L396" s="242"/>
      <c r="M396" s="244"/>
      <c r="N396" t="s" s="242">
        <v>2212</v>
      </c>
      <c r="O396" t="s" s="274">
        <v>2909</v>
      </c>
      <c r="P396" t="s" s="275">
        <v>247</v>
      </c>
      <c r="Q396" s="276"/>
      <c r="R396" s="276"/>
      <c r="S396" s="276"/>
      <c r="T396" s="276"/>
      <c r="U396" s="244"/>
      <c r="V396" s="244"/>
      <c r="W396" s="244"/>
      <c r="X396" s="244"/>
      <c r="Y396" s="244"/>
      <c r="Z396" s="244"/>
      <c r="AA396" s="244"/>
      <c r="AB396" s="244"/>
      <c r="AC396" s="244"/>
      <c r="AD396" s="245"/>
      <c r="AE396" t="s" s="242">
        <f t="shared" si="3602"/>
        <v>2364</v>
      </c>
      <c r="AF396" s="246"/>
      <c r="AG396" t="s" s="277">
        <v>3028</v>
      </c>
      <c r="AH396" t="s" s="277">
        <v>3029</v>
      </c>
      <c r="AI396" s="245"/>
      <c r="AJ396" s="245"/>
      <c r="AK396" s="245"/>
      <c r="AL396" s="244"/>
      <c r="AM396" s="244"/>
      <c r="AN396" s="244"/>
      <c r="AO396" s="245"/>
      <c r="AP396" s="247"/>
    </row>
    <row r="397" ht="20.75" customHeight="1">
      <c r="A397" t="s" s="207">
        <v>367</v>
      </c>
      <c r="B397" t="s" s="194">
        <f>CONCATENATE('Collections - Collections'!$A$3,"/",D397)</f>
        <v>3030</v>
      </c>
      <c r="C397" t="s" s="195">
        <f t="shared" si="3811"/>
        <v>2915</v>
      </c>
      <c r="D397" t="s" s="195">
        <f>$G397</f>
        <v>3031</v>
      </c>
      <c r="E397" t="s" s="195">
        <f>CONCATENATE('Collections - Collections'!$C$3,"/",C397)</f>
        <v>2986</v>
      </c>
      <c r="F397" t="s" s="196">
        <v>3032</v>
      </c>
      <c r="G397" t="s" s="195">
        <f>CONCATENATE(C397,":",F397)</f>
        <v>3031</v>
      </c>
      <c r="H397" t="s" s="195">
        <f>CONCATENATE("k",SUBSTITUTE(SUBSTITUTE(PROPER($D397),":",""),"-",""))</f>
        <v>3033</v>
      </c>
      <c r="I397" s="197"/>
      <c r="J397" t="s" s="242">
        <f>$F397</f>
        <v>3034</v>
      </c>
      <c r="K397" t="s" s="195">
        <f>$H397</f>
        <v>3033</v>
      </c>
      <c r="L397" s="195"/>
      <c r="M397" s="197"/>
      <c r="N397" t="s" s="195">
        <v>2212</v>
      </c>
      <c r="O397" t="s" s="278">
        <v>2909</v>
      </c>
      <c r="P397" t="s" s="279">
        <v>247</v>
      </c>
      <c r="Q397" t="s" s="279">
        <v>3032</v>
      </c>
      <c r="R397" s="276"/>
      <c r="S397" s="280"/>
      <c r="T397" s="280"/>
      <c r="U397" s="197"/>
      <c r="V397" s="197"/>
      <c r="W397" s="197"/>
      <c r="X397" s="197"/>
      <c r="Y397" s="197"/>
      <c r="Z397" s="197"/>
      <c r="AA397" s="197"/>
      <c r="AB397" s="197"/>
      <c r="AC397" s="197"/>
      <c r="AD397" s="198"/>
      <c r="AE397" t="s" s="195">
        <f t="shared" si="3602"/>
        <v>2364</v>
      </c>
      <c r="AF397" s="199"/>
      <c r="AG397" t="s" s="281">
        <v>3035</v>
      </c>
      <c r="AH397" t="s" s="281">
        <v>3036</v>
      </c>
      <c r="AI397" s="198"/>
      <c r="AJ397" s="198"/>
      <c r="AK397" s="198"/>
      <c r="AL397" s="197"/>
      <c r="AM397" s="197"/>
      <c r="AN397" s="197"/>
      <c r="AO397" s="198"/>
      <c r="AP397" s="202"/>
    </row>
    <row r="398" ht="20.55" customHeight="1">
      <c r="A398" s="155"/>
      <c r="B398" t="s" s="156">
        <f>CONCATENATE('Collections - Collections'!$A$3,"/",D398)</f>
        <v>3037</v>
      </c>
      <c r="C398" t="s" s="157">
        <f t="shared" si="3874" ref="C398:C400">$D$397</f>
        <v>3031</v>
      </c>
      <c r="D398" t="s" s="157">
        <f>$G398</f>
        <v>3038</v>
      </c>
      <c r="E398" t="s" s="157">
        <f>CONCATENATE('Collections - Collections'!$C$3,"/",C398)</f>
        <v>3039</v>
      </c>
      <c r="F398" t="s" s="158">
        <v>3040</v>
      </c>
      <c r="G398" t="s" s="157">
        <f>CONCATENATE(C398,":",F398)</f>
        <v>3038</v>
      </c>
      <c r="H398" t="s" s="157">
        <f>CONCATENATE("k",SUBSTITUTE(SUBSTITUTE(PROPER($D398),":",""),"-",""))</f>
        <v>3041</v>
      </c>
      <c r="I398" s="160"/>
      <c r="J398" t="s" s="99">
        <f>$F398</f>
        <v>3042</v>
      </c>
      <c r="K398" t="s" s="157">
        <f>$H398</f>
        <v>3041</v>
      </c>
      <c r="L398" s="157"/>
      <c r="M398" s="160"/>
      <c r="N398" t="s" s="157">
        <v>2212</v>
      </c>
      <c r="O398" t="s" s="282">
        <v>2909</v>
      </c>
      <c r="P398" t="s" s="283">
        <v>247</v>
      </c>
      <c r="Q398" t="s" s="283">
        <v>3032</v>
      </c>
      <c r="R398" t="s" s="260">
        <v>3043</v>
      </c>
      <c r="S398" s="284"/>
      <c r="T398" s="284"/>
      <c r="U398" s="160"/>
      <c r="V398" s="160"/>
      <c r="W398" s="160"/>
      <c r="X398" s="160"/>
      <c r="Y398" s="160"/>
      <c r="Z398" s="160"/>
      <c r="AA398" s="160"/>
      <c r="AB398" s="160"/>
      <c r="AC398" s="160"/>
      <c r="AD398" s="161"/>
      <c r="AE398" t="s" s="157">
        <f t="shared" si="3602"/>
        <v>2364</v>
      </c>
      <c r="AF398" s="162"/>
      <c r="AG398" t="s" s="285">
        <v>3044</v>
      </c>
      <c r="AH398" s="286"/>
      <c r="AI398" s="161"/>
      <c r="AJ398" s="161"/>
      <c r="AK398" s="161"/>
      <c r="AL398" s="160"/>
      <c r="AM398" s="160"/>
      <c r="AN398" s="160"/>
      <c r="AO398" s="161"/>
      <c r="AP398" s="164"/>
    </row>
    <row r="399" ht="20.35" customHeight="1">
      <c r="A399" s="41"/>
      <c r="B399" t="s" s="42">
        <f>CONCATENATE('Collections - Collections'!$A$3,"/",D399)</f>
        <v>3045</v>
      </c>
      <c r="C399" t="s" s="44">
        <f t="shared" si="3874"/>
        <v>3031</v>
      </c>
      <c r="D399" t="s" s="44">
        <f>$G399</f>
        <v>3046</v>
      </c>
      <c r="E399" t="s" s="44">
        <f>CONCATENATE('Collections - Collections'!$C$3,"/",C399)</f>
        <v>3039</v>
      </c>
      <c r="F399" t="s" s="106">
        <v>1612</v>
      </c>
      <c r="G399" t="s" s="44">
        <f>CONCATENATE(C399,":",F399)</f>
        <v>3046</v>
      </c>
      <c r="H399" t="s" s="44">
        <f>CONCATENATE("k",SUBSTITUTE(SUBSTITUTE(PROPER($D399),":",""),"-",""))</f>
        <v>3047</v>
      </c>
      <c r="I399" s="43"/>
      <c r="J399" t="s" s="44">
        <f>$F399</f>
        <v>2883</v>
      </c>
      <c r="K399" t="s" s="44">
        <f>$H399</f>
        <v>3047</v>
      </c>
      <c r="L399" s="44"/>
      <c r="M399" s="43"/>
      <c r="N399" t="s" s="44">
        <v>2212</v>
      </c>
      <c r="O399" t="s" s="262">
        <v>2909</v>
      </c>
      <c r="P399" t="s" s="263">
        <v>247</v>
      </c>
      <c r="Q399" t="s" s="263">
        <v>3032</v>
      </c>
      <c r="R399" t="s" s="265">
        <v>3048</v>
      </c>
      <c r="S399" s="264"/>
      <c r="T399" s="264"/>
      <c r="U399" s="43"/>
      <c r="V399" s="43"/>
      <c r="W399" s="43"/>
      <c r="X399" s="43"/>
      <c r="Y399" s="43"/>
      <c r="Z399" s="43"/>
      <c r="AA399" s="43"/>
      <c r="AB399" s="43"/>
      <c r="AC399" s="43"/>
      <c r="AD399" s="15"/>
      <c r="AE399" t="s" s="44">
        <f t="shared" si="3602"/>
        <v>2364</v>
      </c>
      <c r="AF399" s="46"/>
      <c r="AG399" t="s" s="265">
        <v>3049</v>
      </c>
      <c r="AH399" s="287"/>
      <c r="AI399" s="15"/>
      <c r="AJ399" s="15"/>
      <c r="AK399" s="15"/>
      <c r="AL399" s="43"/>
      <c r="AM399" s="43"/>
      <c r="AN399" s="43"/>
      <c r="AO399" s="15"/>
      <c r="AP399" s="48"/>
    </row>
    <row r="400" ht="20.55" customHeight="1">
      <c r="A400" s="135"/>
      <c r="B400" t="s" s="136">
        <f>CONCATENATE('Collections - Collections'!$A$3,"/",D400)</f>
        <v>3050</v>
      </c>
      <c r="C400" t="s" s="137">
        <f t="shared" si="3874"/>
        <v>3031</v>
      </c>
      <c r="D400" t="s" s="137">
        <f>$G400</f>
        <v>3051</v>
      </c>
      <c r="E400" t="s" s="137">
        <f>CONCATENATE('Collections - Collections'!$C$3,"/",C400)</f>
        <v>3039</v>
      </c>
      <c r="F400" t="s" s="138">
        <v>3052</v>
      </c>
      <c r="G400" t="s" s="137">
        <f>CONCATENATE(C400,":",F400)</f>
        <v>3051</v>
      </c>
      <c r="H400" t="s" s="137">
        <f>CONCATENATE("k",SUBSTITUTE(SUBSTITUTE(PROPER($D400),":",""),"-",""))</f>
        <v>3053</v>
      </c>
      <c r="I400" s="140"/>
      <c r="J400" t="s" s="137">
        <f>$F400</f>
        <v>3054</v>
      </c>
      <c r="K400" t="s" s="137">
        <f>$H400</f>
        <v>3053</v>
      </c>
      <c r="L400" s="137"/>
      <c r="M400" s="140"/>
      <c r="N400" t="s" s="137">
        <v>2212</v>
      </c>
      <c r="O400" t="s" s="255">
        <v>2909</v>
      </c>
      <c r="P400" t="s" s="269">
        <v>247</v>
      </c>
      <c r="Q400" t="s" s="269">
        <v>3032</v>
      </c>
      <c r="R400" t="s" s="271">
        <v>3055</v>
      </c>
      <c r="S400" s="270"/>
      <c r="T400" s="270"/>
      <c r="U400" s="140"/>
      <c r="V400" s="140"/>
      <c r="W400" s="140"/>
      <c r="X400" s="140"/>
      <c r="Y400" s="140"/>
      <c r="Z400" s="140"/>
      <c r="AA400" s="140"/>
      <c r="AB400" s="140"/>
      <c r="AC400" s="140"/>
      <c r="AD400" s="141"/>
      <c r="AE400" t="s" s="137">
        <f t="shared" si="3602"/>
        <v>2364</v>
      </c>
      <c r="AF400" s="142"/>
      <c r="AG400" t="s" s="271">
        <v>3056</v>
      </c>
      <c r="AH400" s="288"/>
      <c r="AI400" s="141"/>
      <c r="AJ400" s="141"/>
      <c r="AK400" s="141"/>
      <c r="AL400" s="140"/>
      <c r="AM400" s="140"/>
      <c r="AN400" s="140"/>
      <c r="AO400" s="141"/>
      <c r="AP400" s="144"/>
    </row>
    <row r="401" ht="20.75" customHeight="1">
      <c r="A401" t="s" s="207">
        <v>367</v>
      </c>
      <c r="B401" t="s" s="194">
        <f>CONCATENATE('Collections - Collections'!$A$3,"/",D401)</f>
        <v>3057</v>
      </c>
      <c r="C401" t="s" s="195">
        <f t="shared" si="3811"/>
        <v>2915</v>
      </c>
      <c r="D401" t="s" s="195">
        <f>$G401</f>
        <v>3058</v>
      </c>
      <c r="E401" t="s" s="195">
        <f>CONCATENATE('Collections - Collections'!$C$3,"/",C401)</f>
        <v>2986</v>
      </c>
      <c r="F401" t="s" s="196">
        <v>194</v>
      </c>
      <c r="G401" t="s" s="195">
        <f>CONCATENATE(C401,":",F401)</f>
        <v>3058</v>
      </c>
      <c r="H401" t="s" s="195">
        <f>CONCATENATE("k",SUBSTITUTE(SUBSTITUTE(PROPER($D401),":",""),"-",""))</f>
        <v>3059</v>
      </c>
      <c r="I401" s="197"/>
      <c r="J401" t="s" s="242">
        <f>$F401</f>
        <v>196</v>
      </c>
      <c r="K401" t="s" s="195">
        <f>$H401</f>
        <v>3059</v>
      </c>
      <c r="L401" s="195"/>
      <c r="M401" s="197"/>
      <c r="N401" t="s" s="195">
        <v>2212</v>
      </c>
      <c r="O401" t="s" s="278">
        <v>2909</v>
      </c>
      <c r="P401" t="s" s="279">
        <v>247</v>
      </c>
      <c r="Q401" t="s" s="279">
        <v>194</v>
      </c>
      <c r="R401" s="259"/>
      <c r="S401" s="280"/>
      <c r="T401" s="280"/>
      <c r="U401" s="197"/>
      <c r="V401" s="197"/>
      <c r="W401" s="197"/>
      <c r="X401" s="197"/>
      <c r="Y401" s="197"/>
      <c r="Z401" s="197"/>
      <c r="AA401" s="197"/>
      <c r="AB401" s="197"/>
      <c r="AC401" s="197"/>
      <c r="AD401" s="198"/>
      <c r="AE401" t="s" s="195">
        <f t="shared" si="3602"/>
        <v>2364</v>
      </c>
      <c r="AF401" s="199"/>
      <c r="AG401" t="s" s="281">
        <v>3060</v>
      </c>
      <c r="AH401" t="s" s="281">
        <v>3061</v>
      </c>
      <c r="AI401" s="198"/>
      <c r="AJ401" s="198"/>
      <c r="AK401" s="198"/>
      <c r="AL401" s="197"/>
      <c r="AM401" s="197"/>
      <c r="AN401" s="197"/>
      <c r="AO401" s="198"/>
      <c r="AP401" s="202"/>
    </row>
    <row r="402" ht="20.55" customHeight="1">
      <c r="A402" s="155"/>
      <c r="B402" t="s" s="156">
        <f>CONCATENATE('Collections - Collections'!$A$3,"/",D402)</f>
        <v>3062</v>
      </c>
      <c r="C402" t="s" s="157">
        <f t="shared" si="3910" ref="C402:C407">$D$401</f>
        <v>3058</v>
      </c>
      <c r="D402" t="s" s="157">
        <f>$G402</f>
        <v>3063</v>
      </c>
      <c r="E402" t="s" s="157">
        <f>CONCATENATE('Collections - Collections'!$C$3,"/",C402)</f>
        <v>3064</v>
      </c>
      <c r="F402" t="s" s="158">
        <v>3065</v>
      </c>
      <c r="G402" t="s" s="157">
        <f>CONCATENATE(C402,":",F402)</f>
        <v>3063</v>
      </c>
      <c r="H402" t="s" s="157">
        <f>CONCATENATE("k",SUBSTITUTE(SUBSTITUTE(PROPER($D402),":",""),"-",""))</f>
        <v>3066</v>
      </c>
      <c r="I402" s="160"/>
      <c r="J402" t="s" s="99">
        <f>$F402</f>
        <v>3067</v>
      </c>
      <c r="K402" t="s" s="157">
        <f>$H402</f>
        <v>3066</v>
      </c>
      <c r="L402" s="157"/>
      <c r="M402" s="160"/>
      <c r="N402" t="s" s="157">
        <v>2212</v>
      </c>
      <c r="O402" t="s" s="282">
        <v>2909</v>
      </c>
      <c r="P402" t="s" s="283">
        <v>247</v>
      </c>
      <c r="Q402" t="s" s="283">
        <v>194</v>
      </c>
      <c r="R402" t="s" s="265">
        <v>3068</v>
      </c>
      <c r="S402" s="284"/>
      <c r="T402" s="284"/>
      <c r="U402" s="160"/>
      <c r="V402" s="160"/>
      <c r="W402" s="160"/>
      <c r="X402" s="160"/>
      <c r="Y402" s="160"/>
      <c r="Z402" s="160"/>
      <c r="AA402" s="160"/>
      <c r="AB402" s="160"/>
      <c r="AC402" s="160"/>
      <c r="AD402" s="161"/>
      <c r="AE402" t="s" s="157">
        <f t="shared" si="3602"/>
        <v>2364</v>
      </c>
      <c r="AF402" s="162"/>
      <c r="AG402" t="s" s="285">
        <v>3068</v>
      </c>
      <c r="AH402" s="286"/>
      <c r="AI402" s="161"/>
      <c r="AJ402" s="161"/>
      <c r="AK402" s="161"/>
      <c r="AL402" s="160"/>
      <c r="AM402" s="160"/>
      <c r="AN402" s="160"/>
      <c r="AO402" s="161"/>
      <c r="AP402" s="164"/>
    </row>
    <row r="403" ht="20.35" customHeight="1">
      <c r="A403" s="41"/>
      <c r="B403" t="s" s="42">
        <f>CONCATENATE('Collections - Collections'!$A$3,"/",D403)</f>
        <v>3069</v>
      </c>
      <c r="C403" t="s" s="44">
        <f t="shared" si="3910"/>
        <v>3058</v>
      </c>
      <c r="D403" t="s" s="44">
        <f>$G403</f>
        <v>3070</v>
      </c>
      <c r="E403" t="s" s="44">
        <f>CONCATENATE('Collections - Collections'!$C$3,"/",C403)</f>
        <v>3064</v>
      </c>
      <c r="F403" t="s" s="106">
        <v>3071</v>
      </c>
      <c r="G403" t="s" s="44">
        <f>CONCATENATE(C403,":",F403)</f>
        <v>3070</v>
      </c>
      <c r="H403" t="s" s="44">
        <f>CONCATENATE("k",SUBSTITUTE(SUBSTITUTE(PROPER($D403),":",""),"-",""))</f>
        <v>3072</v>
      </c>
      <c r="I403" s="43"/>
      <c r="J403" t="s" s="44">
        <f>$F403</f>
        <v>3073</v>
      </c>
      <c r="K403" t="s" s="44">
        <f>$H403</f>
        <v>3072</v>
      </c>
      <c r="L403" s="44"/>
      <c r="M403" s="43"/>
      <c r="N403" t="s" s="44">
        <v>2212</v>
      </c>
      <c r="O403" t="s" s="262">
        <v>2909</v>
      </c>
      <c r="P403" t="s" s="263">
        <v>247</v>
      </c>
      <c r="Q403" t="s" s="263">
        <v>194</v>
      </c>
      <c r="R403" t="s" s="265">
        <v>3074</v>
      </c>
      <c r="S403" s="264"/>
      <c r="T403" s="264"/>
      <c r="U403" s="43"/>
      <c r="V403" s="43"/>
      <c r="W403" s="43"/>
      <c r="X403" s="43"/>
      <c r="Y403" s="43"/>
      <c r="Z403" s="43"/>
      <c r="AA403" s="43"/>
      <c r="AB403" s="43"/>
      <c r="AC403" s="43"/>
      <c r="AD403" s="15"/>
      <c r="AE403" t="s" s="44">
        <f t="shared" si="3602"/>
        <v>2364</v>
      </c>
      <c r="AF403" s="46"/>
      <c r="AG403" t="s" s="265">
        <v>3074</v>
      </c>
      <c r="AH403" s="287"/>
      <c r="AI403" s="15"/>
      <c r="AJ403" s="15"/>
      <c r="AK403" s="15"/>
      <c r="AL403" s="43"/>
      <c r="AM403" s="43"/>
      <c r="AN403" s="43"/>
      <c r="AO403" s="15"/>
      <c r="AP403" s="48"/>
    </row>
    <row r="404" ht="20.35" customHeight="1">
      <c r="A404" s="41"/>
      <c r="B404" t="s" s="42">
        <f>CONCATENATE('Collections - Collections'!$A$3,"/",D404)</f>
        <v>3075</v>
      </c>
      <c r="C404" t="s" s="44">
        <f t="shared" si="3910"/>
        <v>3058</v>
      </c>
      <c r="D404" t="s" s="44">
        <f>$G404</f>
        <v>3076</v>
      </c>
      <c r="E404" t="s" s="44">
        <f>CONCATENATE('Collections - Collections'!$C$3,"/",C404)</f>
        <v>3064</v>
      </c>
      <c r="F404" t="s" s="106">
        <v>3077</v>
      </c>
      <c r="G404" t="s" s="44">
        <f>CONCATENATE(C404,":",F404)</f>
        <v>3076</v>
      </c>
      <c r="H404" t="s" s="44">
        <f>CONCATENATE("k",SUBSTITUTE(SUBSTITUTE(PROPER($D404),":",""),"-",""))</f>
        <v>3078</v>
      </c>
      <c r="I404" s="43"/>
      <c r="J404" t="s" s="44">
        <f>$F404</f>
        <v>3079</v>
      </c>
      <c r="K404" t="s" s="44">
        <f>$H404</f>
        <v>3078</v>
      </c>
      <c r="L404" s="44"/>
      <c r="M404" s="43"/>
      <c r="N404" t="s" s="44">
        <v>2212</v>
      </c>
      <c r="O404" t="s" s="262">
        <v>2909</v>
      </c>
      <c r="P404" t="s" s="263">
        <v>247</v>
      </c>
      <c r="Q404" t="s" s="263">
        <v>194</v>
      </c>
      <c r="R404" t="s" s="265">
        <v>3080</v>
      </c>
      <c r="S404" s="264"/>
      <c r="T404" s="264"/>
      <c r="U404" s="43"/>
      <c r="V404" s="43"/>
      <c r="W404" s="43"/>
      <c r="X404" s="43"/>
      <c r="Y404" s="43"/>
      <c r="Z404" s="43"/>
      <c r="AA404" s="43"/>
      <c r="AB404" s="43"/>
      <c r="AC404" s="43"/>
      <c r="AD404" s="15"/>
      <c r="AE404" t="s" s="44">
        <f t="shared" si="3602"/>
        <v>2364</v>
      </c>
      <c r="AF404" s="46"/>
      <c r="AG404" t="s" s="265">
        <v>3080</v>
      </c>
      <c r="AH404" s="287"/>
      <c r="AI404" s="15"/>
      <c r="AJ404" s="15"/>
      <c r="AK404" s="15"/>
      <c r="AL404" s="43"/>
      <c r="AM404" s="43"/>
      <c r="AN404" s="43"/>
      <c r="AO404" s="15"/>
      <c r="AP404" s="48"/>
    </row>
    <row r="405" ht="20.35" customHeight="1">
      <c r="A405" s="41"/>
      <c r="B405" t="s" s="42">
        <f>CONCATENATE('Collections - Collections'!$A$3,"/",D405)</f>
        <v>3081</v>
      </c>
      <c r="C405" t="s" s="44">
        <f t="shared" si="3910"/>
        <v>3058</v>
      </c>
      <c r="D405" t="s" s="44">
        <f>$G405</f>
        <v>3082</v>
      </c>
      <c r="E405" t="s" s="44">
        <f>CONCATENATE('Collections - Collections'!$C$3,"/",C405)</f>
        <v>3064</v>
      </c>
      <c r="F405" t="s" s="106">
        <v>3083</v>
      </c>
      <c r="G405" t="s" s="44">
        <f>CONCATENATE(C405,":",F405)</f>
        <v>3082</v>
      </c>
      <c r="H405" t="s" s="44">
        <f>CONCATENATE("k",SUBSTITUTE(SUBSTITUTE(PROPER($D405),":",""),"-",""))</f>
        <v>3084</v>
      </c>
      <c r="I405" s="43"/>
      <c r="J405" t="s" s="44">
        <f>$F405</f>
        <v>3085</v>
      </c>
      <c r="K405" t="s" s="44">
        <f>$H405</f>
        <v>3084</v>
      </c>
      <c r="L405" s="44"/>
      <c r="M405" s="43"/>
      <c r="N405" t="s" s="44">
        <v>2212</v>
      </c>
      <c r="O405" t="s" s="262">
        <v>2909</v>
      </c>
      <c r="P405" t="s" s="263">
        <v>247</v>
      </c>
      <c r="Q405" t="s" s="263">
        <v>194</v>
      </c>
      <c r="R405" t="s" s="265">
        <v>3086</v>
      </c>
      <c r="S405" s="264"/>
      <c r="T405" s="264"/>
      <c r="U405" s="43"/>
      <c r="V405" s="43"/>
      <c r="W405" s="43"/>
      <c r="X405" s="43"/>
      <c r="Y405" s="43"/>
      <c r="Z405" s="43"/>
      <c r="AA405" s="43"/>
      <c r="AB405" s="43"/>
      <c r="AC405" s="43"/>
      <c r="AD405" s="15"/>
      <c r="AE405" t="s" s="44">
        <f t="shared" si="3602"/>
        <v>2364</v>
      </c>
      <c r="AF405" s="46"/>
      <c r="AG405" t="s" s="265">
        <v>3086</v>
      </c>
      <c r="AH405" s="287"/>
      <c r="AI405" s="15"/>
      <c r="AJ405" s="15"/>
      <c r="AK405" s="15"/>
      <c r="AL405" s="43"/>
      <c r="AM405" s="43"/>
      <c r="AN405" s="43"/>
      <c r="AO405" s="15"/>
      <c r="AP405" s="48"/>
    </row>
    <row r="406" ht="20.35" customHeight="1">
      <c r="A406" s="41"/>
      <c r="B406" t="s" s="42">
        <f>CONCATENATE('Collections - Collections'!$A$3,"/",D406)</f>
        <v>3087</v>
      </c>
      <c r="C406" t="s" s="44">
        <f t="shared" si="3910"/>
        <v>3058</v>
      </c>
      <c r="D406" t="s" s="44">
        <f>$G406</f>
        <v>3088</v>
      </c>
      <c r="E406" t="s" s="44">
        <f>CONCATENATE('Collections - Collections'!$C$3,"/",C406)</f>
        <v>3064</v>
      </c>
      <c r="F406" t="s" s="106">
        <v>3089</v>
      </c>
      <c r="G406" t="s" s="44">
        <f>CONCATENATE(C406,":",F406)</f>
        <v>3088</v>
      </c>
      <c r="H406" t="s" s="44">
        <f>CONCATENATE("k",SUBSTITUTE(SUBSTITUTE(PROPER($D406),":",""),"-",""))</f>
        <v>3090</v>
      </c>
      <c r="I406" s="43"/>
      <c r="J406" t="s" s="44">
        <f>$F406</f>
        <v>3091</v>
      </c>
      <c r="K406" t="s" s="44">
        <f>$H406</f>
        <v>3090</v>
      </c>
      <c r="L406" s="44"/>
      <c r="M406" s="43"/>
      <c r="N406" t="s" s="44">
        <v>2212</v>
      </c>
      <c r="O406" t="s" s="262">
        <v>2909</v>
      </c>
      <c r="P406" t="s" s="263">
        <v>247</v>
      </c>
      <c r="Q406" t="s" s="263">
        <v>194</v>
      </c>
      <c r="R406" t="s" s="265">
        <v>3092</v>
      </c>
      <c r="S406" s="264"/>
      <c r="T406" s="264"/>
      <c r="U406" s="43"/>
      <c r="V406" s="43"/>
      <c r="W406" s="43"/>
      <c r="X406" s="43"/>
      <c r="Y406" s="43"/>
      <c r="Z406" s="43"/>
      <c r="AA406" s="43"/>
      <c r="AB406" s="43"/>
      <c r="AC406" s="43"/>
      <c r="AD406" s="15"/>
      <c r="AE406" t="s" s="44">
        <f t="shared" si="3602"/>
        <v>2364</v>
      </c>
      <c r="AF406" s="46"/>
      <c r="AG406" t="s" s="265">
        <v>3092</v>
      </c>
      <c r="AH406" s="287"/>
      <c r="AI406" s="15"/>
      <c r="AJ406" s="15"/>
      <c r="AK406" s="15"/>
      <c r="AL406" s="43"/>
      <c r="AM406" s="43"/>
      <c r="AN406" s="43"/>
      <c r="AO406" s="15"/>
      <c r="AP406" s="48"/>
    </row>
    <row r="407" ht="21.15" customHeight="1">
      <c r="A407" s="50"/>
      <c r="B407" t="s" s="51">
        <f>CONCATENATE('Collections - Collections'!$A$3,"/",D407)</f>
        <v>3093</v>
      </c>
      <c r="C407" t="s" s="54">
        <f t="shared" si="3910"/>
        <v>3058</v>
      </c>
      <c r="D407" t="s" s="54">
        <f>$G407</f>
        <v>3094</v>
      </c>
      <c r="E407" t="s" s="54">
        <f>CONCATENATE('Collections - Collections'!$C$3,"/",C407)</f>
        <v>3064</v>
      </c>
      <c r="F407" t="s" s="109">
        <v>3052</v>
      </c>
      <c r="G407" t="s" s="54">
        <f>CONCATENATE(C407,":",F407)</f>
        <v>3094</v>
      </c>
      <c r="H407" t="s" s="54">
        <f>CONCATENATE("k",SUBSTITUTE(SUBSTITUTE(PROPER($D407),":",""),"-",""))</f>
        <v>3095</v>
      </c>
      <c r="I407" s="52"/>
      <c r="J407" t="s" s="54">
        <f>$F407</f>
        <v>3054</v>
      </c>
      <c r="K407" t="s" s="54">
        <f>$H407</f>
        <v>3095</v>
      </c>
      <c r="L407" s="54"/>
      <c r="M407" s="52"/>
      <c r="N407" t="s" s="54">
        <v>2212</v>
      </c>
      <c r="O407" t="s" s="289">
        <v>2909</v>
      </c>
      <c r="P407" t="s" s="290">
        <v>247</v>
      </c>
      <c r="Q407" t="s" s="290">
        <v>194</v>
      </c>
      <c r="R407" t="s" s="291">
        <v>3056</v>
      </c>
      <c r="S407" s="292"/>
      <c r="T407" s="292"/>
      <c r="U407" s="52"/>
      <c r="V407" s="52"/>
      <c r="W407" s="52"/>
      <c r="X407" s="52"/>
      <c r="Y407" s="52"/>
      <c r="Z407" s="52"/>
      <c r="AA407" s="52"/>
      <c r="AB407" s="52"/>
      <c r="AC407" s="52"/>
      <c r="AD407" s="56"/>
      <c r="AE407" t="s" s="54">
        <f t="shared" si="3602"/>
        <v>2364</v>
      </c>
      <c r="AF407" s="57"/>
      <c r="AG407" t="s" s="291">
        <v>3056</v>
      </c>
      <c r="AH407" s="293"/>
      <c r="AI407" s="56"/>
      <c r="AJ407" s="56"/>
      <c r="AK407" s="56"/>
      <c r="AL407" s="52"/>
      <c r="AM407" s="52"/>
      <c r="AN407" s="52"/>
      <c r="AO407" s="56"/>
      <c r="AP407" s="59"/>
    </row>
    <row r="408" ht="21.35" customHeight="1">
      <c r="A408" s="60"/>
      <c r="B408" t="s" s="61">
        <f>CONCATENATE('Collections - Collections'!$A$3,"/",D408)</f>
        <v>3096</v>
      </c>
      <c r="C408" s="65"/>
      <c r="D408" t="s" s="62">
        <f>$G408</f>
        <v>3097</v>
      </c>
      <c r="E408" s="65"/>
      <c r="F408" t="s" s="63">
        <v>3098</v>
      </c>
      <c r="G408" t="s" s="248">
        <f>CONCATENATE($F408)</f>
        <v>3097</v>
      </c>
      <c r="H408" t="s" s="62">
        <f>CONCATENATE("k",SUBSTITUTE(SUBSTITUTE(PROPER($D408),":",""),"-",""))</f>
        <v>3099</v>
      </c>
      <c r="I408" s="65"/>
      <c r="J408" t="s" s="62">
        <f>$F408</f>
        <v>3100</v>
      </c>
      <c r="K408" t="s" s="62">
        <f>$H408</f>
        <v>3099</v>
      </c>
      <c r="L408" s="62"/>
      <c r="M408" s="65"/>
      <c r="N408" t="s" s="62">
        <v>2212</v>
      </c>
      <c r="O408" t="s" s="249">
        <v>3101</v>
      </c>
      <c r="P408" s="250"/>
      <c r="Q408" s="250"/>
      <c r="R408" s="250"/>
      <c r="S408" s="250"/>
      <c r="T408" s="250"/>
      <c r="U408" s="65"/>
      <c r="V408" s="65"/>
      <c r="W408" s="65"/>
      <c r="X408" s="65"/>
      <c r="Y408" s="65"/>
      <c r="Z408" s="65"/>
      <c r="AA408" s="65"/>
      <c r="AB408" s="65"/>
      <c r="AC408" s="65"/>
      <c r="AD408" s="66"/>
      <c r="AE408" t="s" s="62">
        <f t="shared" si="3602"/>
        <v>2364</v>
      </c>
      <c r="AF408" s="67"/>
      <c r="AG408" t="s" s="251">
        <v>3102</v>
      </c>
      <c r="AH408" t="s" s="251">
        <v>3103</v>
      </c>
      <c r="AI408" s="66"/>
      <c r="AJ408" s="66"/>
      <c r="AK408" s="66"/>
      <c r="AL408" s="65"/>
      <c r="AM408" s="65"/>
      <c r="AN408" s="65"/>
      <c r="AO408" t="s" s="68">
        <v>3104</v>
      </c>
      <c r="AP408" s="69"/>
    </row>
    <row r="409" ht="20.55" customHeight="1">
      <c r="A409" t="s" s="181">
        <v>367</v>
      </c>
      <c r="B409" t="s" s="112">
        <f>CONCATENATE('Collections - Collections'!$A$3,"/",D409)</f>
        <v>3105</v>
      </c>
      <c r="C409" t="s" s="99">
        <f t="shared" si="3971" ref="C409:C415">$D$408</f>
        <v>3097</v>
      </c>
      <c r="D409" t="s" s="99">
        <f>$G409</f>
        <v>3106</v>
      </c>
      <c r="E409" t="s" s="99">
        <f>CONCATENATE('Collections - Collections'!$C$3,"/",C409)</f>
        <v>3107</v>
      </c>
      <c r="F409" t="s" s="113">
        <v>3108</v>
      </c>
      <c r="G409" t="s" s="99">
        <f>CONCATENATE(C409,":",F409)</f>
        <v>3106</v>
      </c>
      <c r="H409" t="s" s="99">
        <f>CONCATENATE("k",SUBSTITUTE(SUBSTITUTE(PROPER($D409),":",""),"-",""))</f>
        <v>3109</v>
      </c>
      <c r="I409" s="100"/>
      <c r="J409" t="s" s="99">
        <f>$F409</f>
        <v>3110</v>
      </c>
      <c r="K409" t="s" s="99">
        <f>$H409</f>
        <v>3109</v>
      </c>
      <c r="L409" s="99"/>
      <c r="M409" s="100"/>
      <c r="N409" t="s" s="99">
        <v>2212</v>
      </c>
      <c r="O409" t="s" s="252">
        <v>3101</v>
      </c>
      <c r="P409" t="s" s="252">
        <v>3108</v>
      </c>
      <c r="Q409" s="253"/>
      <c r="R409" s="253"/>
      <c r="S409" s="253"/>
      <c r="T409" s="253"/>
      <c r="U409" s="100"/>
      <c r="V409" s="100"/>
      <c r="W409" s="100"/>
      <c r="X409" s="100"/>
      <c r="Y409" s="100"/>
      <c r="Z409" s="100"/>
      <c r="AA409" s="100"/>
      <c r="AB409" s="100"/>
      <c r="AC409" s="100"/>
      <c r="AD409" s="115"/>
      <c r="AE409" t="s" s="99">
        <f t="shared" si="3602"/>
        <v>2364</v>
      </c>
      <c r="AF409" s="116"/>
      <c r="AG409" t="s" s="254">
        <v>3111</v>
      </c>
      <c r="AH409" t="s" s="254">
        <v>3112</v>
      </c>
      <c r="AI409" s="115"/>
      <c r="AJ409" s="115"/>
      <c r="AK409" s="115"/>
      <c r="AL409" s="100"/>
      <c r="AM409" s="100"/>
      <c r="AN409" s="100"/>
      <c r="AO409" s="115"/>
      <c r="AP409" s="118"/>
    </row>
    <row r="410" ht="20.35" customHeight="1">
      <c r="A410" t="s" s="105">
        <v>367</v>
      </c>
      <c r="B410" t="s" s="42">
        <f>CONCATENATE('Collections - Collections'!$A$3,"/",D410)</f>
        <v>3113</v>
      </c>
      <c r="C410" t="s" s="44">
        <f t="shared" si="3971"/>
        <v>3097</v>
      </c>
      <c r="D410" t="s" s="44">
        <f>$G410</f>
        <v>3114</v>
      </c>
      <c r="E410" t="s" s="44">
        <f>CONCATENATE('Collections - Collections'!$C$3,"/",C410)</f>
        <v>3107</v>
      </c>
      <c r="F410" t="s" s="106">
        <v>3115</v>
      </c>
      <c r="G410" t="s" s="44">
        <f>CONCATENATE(C410,":",F410)</f>
        <v>3114</v>
      </c>
      <c r="H410" t="s" s="44">
        <f>CONCATENATE("k",SUBSTITUTE(SUBSTITUTE(PROPER($D410),":",""),"-",""))</f>
        <v>3116</v>
      </c>
      <c r="I410" s="43"/>
      <c r="J410" t="s" s="44">
        <f>$F410</f>
        <v>3117</v>
      </c>
      <c r="K410" t="s" s="44">
        <f>$H410</f>
        <v>3116</v>
      </c>
      <c r="L410" s="44"/>
      <c r="M410" s="43"/>
      <c r="N410" t="s" s="44">
        <v>2212</v>
      </c>
      <c r="O410" t="s" s="262">
        <v>3101</v>
      </c>
      <c r="P410" t="s" s="262">
        <v>3115</v>
      </c>
      <c r="Q410" s="294"/>
      <c r="R410" s="294"/>
      <c r="S410" s="294"/>
      <c r="T410" s="294"/>
      <c r="U410" s="43"/>
      <c r="V410" s="43"/>
      <c r="W410" s="43"/>
      <c r="X410" s="43"/>
      <c r="Y410" s="43"/>
      <c r="Z410" s="43"/>
      <c r="AA410" s="43"/>
      <c r="AB410" s="43"/>
      <c r="AC410" s="43"/>
      <c r="AD410" s="15"/>
      <c r="AE410" t="s" s="44">
        <f t="shared" si="3602"/>
        <v>2364</v>
      </c>
      <c r="AF410" s="46"/>
      <c r="AG410" t="s" s="295">
        <v>3118</v>
      </c>
      <c r="AH410" t="s" s="295">
        <v>3119</v>
      </c>
      <c r="AI410" s="15"/>
      <c r="AJ410" s="15"/>
      <c r="AK410" s="15"/>
      <c r="AL410" s="43"/>
      <c r="AM410" s="43"/>
      <c r="AN410" s="43"/>
      <c r="AO410" s="15"/>
      <c r="AP410" s="48"/>
    </row>
    <row r="411" ht="20.35" customHeight="1">
      <c r="A411" t="s" s="105">
        <v>367</v>
      </c>
      <c r="B411" t="s" s="42">
        <f>CONCATENATE('Collections - Collections'!$A$3,"/",D411)</f>
        <v>3120</v>
      </c>
      <c r="C411" t="s" s="44">
        <f t="shared" si="3971"/>
        <v>3097</v>
      </c>
      <c r="D411" t="s" s="44">
        <f>$G411</f>
        <v>3121</v>
      </c>
      <c r="E411" t="s" s="44">
        <f>CONCATENATE('Collections - Collections'!$C$3,"/",C411)</f>
        <v>3107</v>
      </c>
      <c r="F411" t="s" s="106">
        <v>3122</v>
      </c>
      <c r="G411" t="s" s="44">
        <f>CONCATENATE(C411,":",F411)</f>
        <v>3121</v>
      </c>
      <c r="H411" t="s" s="44">
        <f>CONCATENATE("k",SUBSTITUTE(SUBSTITUTE(PROPER($D411),":",""),"-",""))</f>
        <v>3123</v>
      </c>
      <c r="I411" s="43"/>
      <c r="J411" t="s" s="44">
        <f>$F411</f>
        <v>3124</v>
      </c>
      <c r="K411" t="s" s="44">
        <f>$H411</f>
        <v>3123</v>
      </c>
      <c r="L411" s="44"/>
      <c r="M411" s="43"/>
      <c r="N411" t="s" s="44">
        <v>2212</v>
      </c>
      <c r="O411" t="s" s="262">
        <v>3101</v>
      </c>
      <c r="P411" t="s" s="262">
        <v>3122</v>
      </c>
      <c r="Q411" s="294"/>
      <c r="R411" s="294"/>
      <c r="S411" s="294"/>
      <c r="T411" s="294"/>
      <c r="U411" s="43"/>
      <c r="V411" s="43"/>
      <c r="W411" s="43"/>
      <c r="X411" s="43"/>
      <c r="Y411" s="43"/>
      <c r="Z411" s="43"/>
      <c r="AA411" s="43"/>
      <c r="AB411" s="43"/>
      <c r="AC411" s="43"/>
      <c r="AD411" s="15"/>
      <c r="AE411" t="s" s="44">
        <f t="shared" si="3602"/>
        <v>2364</v>
      </c>
      <c r="AF411" s="46"/>
      <c r="AG411" t="s" s="295">
        <v>3125</v>
      </c>
      <c r="AH411" t="s" s="295">
        <v>3126</v>
      </c>
      <c r="AI411" s="15"/>
      <c r="AJ411" s="15"/>
      <c r="AK411" s="15"/>
      <c r="AL411" s="43"/>
      <c r="AM411" s="43"/>
      <c r="AN411" s="43"/>
      <c r="AO411" s="15"/>
      <c r="AP411" s="48"/>
    </row>
    <row r="412" ht="20.35" customHeight="1">
      <c r="A412" t="s" s="105">
        <v>367</v>
      </c>
      <c r="B412" t="s" s="42">
        <f>CONCATENATE('Collections - Collections'!$A$3,"/",D412)</f>
        <v>3127</v>
      </c>
      <c r="C412" t="s" s="44">
        <f t="shared" si="3971"/>
        <v>3097</v>
      </c>
      <c r="D412" t="s" s="44">
        <f>$G412</f>
        <v>3128</v>
      </c>
      <c r="E412" t="s" s="44">
        <f>CONCATENATE('Collections - Collections'!$C$3,"/",C412)</f>
        <v>3107</v>
      </c>
      <c r="F412" t="s" s="106">
        <v>3129</v>
      </c>
      <c r="G412" t="s" s="44">
        <f>CONCATENATE(C412,":",F412)</f>
        <v>3128</v>
      </c>
      <c r="H412" t="s" s="44">
        <f>CONCATENATE("k",SUBSTITUTE(SUBSTITUTE(PROPER($D412),":",""),"-",""))</f>
        <v>3130</v>
      </c>
      <c r="I412" s="43"/>
      <c r="J412" t="s" s="44">
        <f>$F412</f>
        <v>3131</v>
      </c>
      <c r="K412" t="s" s="44">
        <f>$H412</f>
        <v>3130</v>
      </c>
      <c r="L412" s="44"/>
      <c r="M412" s="43"/>
      <c r="N412" t="s" s="44">
        <v>2212</v>
      </c>
      <c r="O412" t="s" s="262">
        <v>3101</v>
      </c>
      <c r="P412" t="s" s="262">
        <v>3129</v>
      </c>
      <c r="Q412" s="294"/>
      <c r="R412" s="294"/>
      <c r="S412" s="294"/>
      <c r="T412" s="294"/>
      <c r="U412" s="43"/>
      <c r="V412" s="43"/>
      <c r="W412" s="43"/>
      <c r="X412" s="43"/>
      <c r="Y412" s="43"/>
      <c r="Z412" s="43"/>
      <c r="AA412" s="43"/>
      <c r="AB412" s="43"/>
      <c r="AC412" s="43"/>
      <c r="AD412" s="15"/>
      <c r="AE412" t="s" s="44">
        <f t="shared" si="3602"/>
        <v>2364</v>
      </c>
      <c r="AF412" s="46"/>
      <c r="AG412" t="s" s="295">
        <v>3132</v>
      </c>
      <c r="AH412" t="s" s="295">
        <v>3133</v>
      </c>
      <c r="AI412" s="15"/>
      <c r="AJ412" s="15"/>
      <c r="AK412" s="15"/>
      <c r="AL412" s="43"/>
      <c r="AM412" s="43"/>
      <c r="AN412" s="43"/>
      <c r="AO412" s="15"/>
      <c r="AP412" s="48"/>
    </row>
    <row r="413" ht="20.35" customHeight="1">
      <c r="A413" t="s" s="105">
        <v>367</v>
      </c>
      <c r="B413" t="s" s="42">
        <f>CONCATENATE('Collections - Collections'!$A$3,"/",D413)</f>
        <v>3134</v>
      </c>
      <c r="C413" t="s" s="44">
        <f t="shared" si="3971"/>
        <v>3097</v>
      </c>
      <c r="D413" t="s" s="44">
        <f>$G413</f>
        <v>3135</v>
      </c>
      <c r="E413" t="s" s="44">
        <f>CONCATENATE('Collections - Collections'!$C$3,"/",C413)</f>
        <v>3107</v>
      </c>
      <c r="F413" t="s" s="106">
        <v>3136</v>
      </c>
      <c r="G413" t="s" s="44">
        <f>CONCATENATE(C413,":",F413)</f>
        <v>3135</v>
      </c>
      <c r="H413" t="s" s="44">
        <f>CONCATENATE("k",SUBSTITUTE(SUBSTITUTE(PROPER($D413),":",""),"-",""))</f>
        <v>3137</v>
      </c>
      <c r="I413" s="43"/>
      <c r="J413" t="s" s="44">
        <f>$F413</f>
        <v>3138</v>
      </c>
      <c r="K413" t="s" s="44">
        <f>$H413</f>
        <v>3137</v>
      </c>
      <c r="L413" s="44"/>
      <c r="M413" s="43"/>
      <c r="N413" t="s" s="44">
        <v>2212</v>
      </c>
      <c r="O413" t="s" s="262">
        <v>3101</v>
      </c>
      <c r="P413" t="s" s="262">
        <v>3136</v>
      </c>
      <c r="Q413" s="294"/>
      <c r="R413" s="294"/>
      <c r="S413" s="294"/>
      <c r="T413" s="294"/>
      <c r="U413" s="43"/>
      <c r="V413" s="43"/>
      <c r="W413" s="43"/>
      <c r="X413" s="43"/>
      <c r="Y413" s="43"/>
      <c r="Z413" s="43"/>
      <c r="AA413" s="43"/>
      <c r="AB413" s="43"/>
      <c r="AC413" s="43"/>
      <c r="AD413" s="15"/>
      <c r="AE413" t="s" s="44">
        <f t="shared" si="3602"/>
        <v>2364</v>
      </c>
      <c r="AF413" s="46"/>
      <c r="AG413" t="s" s="295">
        <v>3139</v>
      </c>
      <c r="AH413" t="s" s="295">
        <v>3140</v>
      </c>
      <c r="AI413" s="15"/>
      <c r="AJ413" s="15"/>
      <c r="AK413" s="15"/>
      <c r="AL413" s="43"/>
      <c r="AM413" s="43"/>
      <c r="AN413" s="43"/>
      <c r="AO413" s="15"/>
      <c r="AP413" s="48"/>
    </row>
    <row r="414" ht="20.35" customHeight="1">
      <c r="A414" t="s" s="105">
        <v>367</v>
      </c>
      <c r="B414" t="s" s="42">
        <f>CONCATENATE('Collections - Collections'!$A$3,"/",D414)</f>
        <v>3141</v>
      </c>
      <c r="C414" t="s" s="44">
        <f t="shared" si="3971"/>
        <v>3097</v>
      </c>
      <c r="D414" t="s" s="44">
        <f>$G414</f>
        <v>3142</v>
      </c>
      <c r="E414" t="s" s="44">
        <f>CONCATENATE('Collections - Collections'!$C$3,"/",C414)</f>
        <v>3107</v>
      </c>
      <c r="F414" t="s" s="106">
        <v>2928</v>
      </c>
      <c r="G414" t="s" s="44">
        <f>CONCATENATE(C414,":",F414)</f>
        <v>3142</v>
      </c>
      <c r="H414" t="s" s="44">
        <f>CONCATENATE("k",SUBSTITUTE(SUBSTITUTE(PROPER($D414),":",""),"-",""))</f>
        <v>3143</v>
      </c>
      <c r="I414" s="43"/>
      <c r="J414" t="s" s="44">
        <f>$F414</f>
        <v>3144</v>
      </c>
      <c r="K414" t="s" s="44">
        <f>$H414</f>
        <v>3143</v>
      </c>
      <c r="L414" s="44"/>
      <c r="M414" s="43"/>
      <c r="N414" t="s" s="44">
        <v>2212</v>
      </c>
      <c r="O414" t="s" s="262">
        <v>3101</v>
      </c>
      <c r="P414" t="s" s="262">
        <v>2928</v>
      </c>
      <c r="Q414" s="294"/>
      <c r="R414" s="294"/>
      <c r="S414" s="294"/>
      <c r="T414" s="294"/>
      <c r="U414" s="43"/>
      <c r="V414" s="43"/>
      <c r="W414" s="43"/>
      <c r="X414" s="43"/>
      <c r="Y414" s="43"/>
      <c r="Z414" s="43"/>
      <c r="AA414" s="43"/>
      <c r="AB414" s="43"/>
      <c r="AC414" s="43"/>
      <c r="AD414" s="15"/>
      <c r="AE414" t="s" s="44">
        <f t="shared" si="3602"/>
        <v>2364</v>
      </c>
      <c r="AF414" s="46"/>
      <c r="AG414" t="s" s="295">
        <v>3145</v>
      </c>
      <c r="AH414" t="s" s="295">
        <v>3146</v>
      </c>
      <c r="AI414" s="15"/>
      <c r="AJ414" s="15"/>
      <c r="AK414" s="15"/>
      <c r="AL414" s="43"/>
      <c r="AM414" s="43"/>
      <c r="AN414" s="43"/>
      <c r="AO414" s="15"/>
      <c r="AP414" s="48"/>
    </row>
    <row r="415" ht="33.15" customHeight="1">
      <c r="A415" t="s" s="108">
        <v>367</v>
      </c>
      <c r="B415" t="s" s="51">
        <f>CONCATENATE('Collections - Collections'!$A$3,"/",D415)</f>
        <v>3147</v>
      </c>
      <c r="C415" t="s" s="54">
        <f t="shared" si="3971"/>
        <v>3097</v>
      </c>
      <c r="D415" t="s" s="54">
        <f>$G415</f>
        <v>3148</v>
      </c>
      <c r="E415" t="s" s="54">
        <f>CONCATENATE('Collections - Collections'!$C$3,"/",C415)</f>
        <v>3107</v>
      </c>
      <c r="F415" t="s" s="109">
        <v>3149</v>
      </c>
      <c r="G415" t="s" s="54">
        <f>CONCATENATE(C415,":",F415)</f>
        <v>3148</v>
      </c>
      <c r="H415" t="s" s="54">
        <f>CONCATENATE("k",SUBSTITUTE(SUBSTITUTE(PROPER($D415),":",""),"-",""))</f>
        <v>3150</v>
      </c>
      <c r="I415" s="52"/>
      <c r="J415" t="s" s="54">
        <f>$F415</f>
        <v>3151</v>
      </c>
      <c r="K415" t="s" s="54">
        <f>$H415</f>
        <v>3150</v>
      </c>
      <c r="L415" t="s" s="54">
        <v>3152</v>
      </c>
      <c r="M415" s="52"/>
      <c r="N415" t="s" s="54">
        <v>2212</v>
      </c>
      <c r="O415" t="s" s="289">
        <v>3101</v>
      </c>
      <c r="P415" t="s" s="289">
        <v>3149</v>
      </c>
      <c r="Q415" s="296"/>
      <c r="R415" s="296"/>
      <c r="S415" s="296"/>
      <c r="T415" s="296"/>
      <c r="U415" s="52"/>
      <c r="V415" s="52"/>
      <c r="W415" s="52"/>
      <c r="X415" s="52"/>
      <c r="Y415" s="52"/>
      <c r="Z415" s="52"/>
      <c r="AA415" s="52"/>
      <c r="AB415" s="52"/>
      <c r="AC415" s="52"/>
      <c r="AD415" s="56"/>
      <c r="AE415" t="s" s="54">
        <f t="shared" si="3602"/>
        <v>2364</v>
      </c>
      <c r="AF415" s="57"/>
      <c r="AG415" t="s" s="297">
        <v>3153</v>
      </c>
      <c r="AH415" t="s" s="297">
        <v>3154</v>
      </c>
      <c r="AI415" s="56"/>
      <c r="AJ415" s="56"/>
      <c r="AK415" s="56"/>
      <c r="AL415" s="52"/>
      <c r="AM415" s="52"/>
      <c r="AN415" s="52"/>
      <c r="AO415" s="56"/>
      <c r="AP415" s="59"/>
    </row>
    <row r="416" ht="21.35" customHeight="1">
      <c r="A416" s="60"/>
      <c r="B416" t="s" s="61">
        <f>CONCATENATE('Collections - Collections'!$A$3,"/",D416)</f>
        <v>3155</v>
      </c>
      <c r="C416" s="65"/>
      <c r="D416" t="s" s="62">
        <f>$G416</f>
        <v>3156</v>
      </c>
      <c r="E416" s="65"/>
      <c r="F416" t="s" s="63">
        <v>3157</v>
      </c>
      <c r="G416" t="s" s="248">
        <f>CONCATENATE($F416)</f>
        <v>3156</v>
      </c>
      <c r="H416" t="s" s="62">
        <f>CONCATENATE("k",SUBSTITUTE(SUBSTITUTE(PROPER($D416),":",""),"-",""))</f>
        <v>3158</v>
      </c>
      <c r="I416" s="65"/>
      <c r="J416" t="s" s="62">
        <f>$F416</f>
        <v>3159</v>
      </c>
      <c r="K416" t="s" s="62">
        <f>$H416</f>
        <v>3158</v>
      </c>
      <c r="L416" s="62"/>
      <c r="M416" s="65"/>
      <c r="N416" t="s" s="62">
        <v>2212</v>
      </c>
      <c r="O416" t="s" s="249">
        <v>3160</v>
      </c>
      <c r="P416" s="250"/>
      <c r="Q416" s="250"/>
      <c r="R416" s="250"/>
      <c r="S416" s="250"/>
      <c r="T416" s="250"/>
      <c r="U416" s="65"/>
      <c r="V416" s="65"/>
      <c r="W416" s="65"/>
      <c r="X416" s="65"/>
      <c r="Y416" s="65"/>
      <c r="Z416" s="65"/>
      <c r="AA416" s="65"/>
      <c r="AB416" s="65"/>
      <c r="AC416" s="65"/>
      <c r="AD416" s="66"/>
      <c r="AE416" t="s" s="62">
        <f t="shared" si="3602"/>
        <v>2364</v>
      </c>
      <c r="AF416" s="67"/>
      <c r="AG416" t="s" s="251">
        <v>3161</v>
      </c>
      <c r="AH416" t="s" s="251">
        <v>3162</v>
      </c>
      <c r="AI416" s="66"/>
      <c r="AJ416" s="66"/>
      <c r="AK416" s="66"/>
      <c r="AL416" s="65"/>
      <c r="AM416" s="65"/>
      <c r="AN416" s="65"/>
      <c r="AO416" t="s" s="68">
        <v>3163</v>
      </c>
      <c r="AP416" s="69"/>
    </row>
    <row r="417" ht="20.55" customHeight="1">
      <c r="A417" s="111"/>
      <c r="B417" t="s" s="112">
        <f>CONCATENATE('Collections - Collections'!$A$3,"/",D417)</f>
        <v>3164</v>
      </c>
      <c r="C417" t="s" s="99">
        <f t="shared" si="4041" ref="C417:C422">$D$416</f>
        <v>3156</v>
      </c>
      <c r="D417" t="s" s="99">
        <f>$G417</f>
        <v>3165</v>
      </c>
      <c r="E417" t="s" s="99">
        <f>CONCATENATE('Collections - Collections'!$C$3,"/",C417)</f>
        <v>3166</v>
      </c>
      <c r="F417" t="s" s="113">
        <v>3167</v>
      </c>
      <c r="G417" t="s" s="99">
        <f>CONCATENATE(C417,":",F417)</f>
        <v>3165</v>
      </c>
      <c r="H417" t="s" s="99">
        <f>CONCATENATE("k",SUBSTITUTE(SUBSTITUTE(PROPER($D417),":",""),"-",""))</f>
        <v>3168</v>
      </c>
      <c r="I417" s="100"/>
      <c r="J417" t="s" s="99">
        <f>$F417</f>
        <v>3169</v>
      </c>
      <c r="K417" t="s" s="99">
        <f>$H417</f>
        <v>3168</v>
      </c>
      <c r="L417" s="99"/>
      <c r="M417" s="100"/>
      <c r="N417" t="s" s="99">
        <v>2212</v>
      </c>
      <c r="O417" t="s" s="252">
        <v>3160</v>
      </c>
      <c r="P417" t="s" s="252">
        <v>3167</v>
      </c>
      <c r="Q417" s="253"/>
      <c r="R417" s="253"/>
      <c r="S417" s="253"/>
      <c r="T417" s="253"/>
      <c r="U417" s="100"/>
      <c r="V417" s="100"/>
      <c r="W417" s="100"/>
      <c r="X417" s="100"/>
      <c r="Y417" s="100"/>
      <c r="Z417" s="100"/>
      <c r="AA417" s="100"/>
      <c r="AB417" s="100"/>
      <c r="AC417" s="100"/>
      <c r="AD417" s="115"/>
      <c r="AE417" t="s" s="99">
        <f t="shared" si="3602"/>
        <v>2364</v>
      </c>
      <c r="AF417" s="116"/>
      <c r="AG417" t="s" s="254">
        <v>3170</v>
      </c>
      <c r="AH417" t="s" s="254">
        <v>3171</v>
      </c>
      <c r="AI417" s="115"/>
      <c r="AJ417" s="115"/>
      <c r="AK417" s="115"/>
      <c r="AL417" s="100"/>
      <c r="AM417" s="100"/>
      <c r="AN417" s="100"/>
      <c r="AO417" s="115"/>
      <c r="AP417" s="118"/>
    </row>
    <row r="418" ht="20.35" customHeight="1">
      <c r="A418" s="41"/>
      <c r="B418" t="s" s="42">
        <f>CONCATENATE('Collections - Collections'!$A$3,"/",D418)</f>
        <v>3172</v>
      </c>
      <c r="C418" t="s" s="44">
        <f t="shared" si="4041"/>
        <v>3156</v>
      </c>
      <c r="D418" t="s" s="44">
        <f>$G418</f>
        <v>3173</v>
      </c>
      <c r="E418" t="s" s="44">
        <f>CONCATENATE('Collections - Collections'!$C$3,"/",C418)</f>
        <v>3166</v>
      </c>
      <c r="F418" t="s" s="106">
        <v>247</v>
      </c>
      <c r="G418" t="s" s="44">
        <f>CONCATENATE(C418,":",F418)</f>
        <v>3173</v>
      </c>
      <c r="H418" t="s" s="44">
        <f>CONCATENATE("k",SUBSTITUTE(SUBSTITUTE(PROPER($D418),":",""),"-",""))</f>
        <v>3174</v>
      </c>
      <c r="I418" s="43"/>
      <c r="J418" t="s" s="44">
        <f>$F418</f>
        <v>1629</v>
      </c>
      <c r="K418" t="s" s="44">
        <f>$H418</f>
        <v>3174</v>
      </c>
      <c r="L418" s="44"/>
      <c r="M418" s="43"/>
      <c r="N418" t="s" s="44">
        <v>2212</v>
      </c>
      <c r="O418" t="s" s="262">
        <v>3160</v>
      </c>
      <c r="P418" t="s" s="262">
        <v>247</v>
      </c>
      <c r="Q418" s="294"/>
      <c r="R418" s="294"/>
      <c r="S418" s="294"/>
      <c r="T418" s="294"/>
      <c r="U418" s="43"/>
      <c r="V418" s="43"/>
      <c r="W418" s="43"/>
      <c r="X418" s="43"/>
      <c r="Y418" s="43"/>
      <c r="Z418" s="43"/>
      <c r="AA418" s="43"/>
      <c r="AB418" s="43"/>
      <c r="AC418" s="43"/>
      <c r="AD418" s="15"/>
      <c r="AE418" t="s" s="44">
        <f t="shared" si="3602"/>
        <v>2364</v>
      </c>
      <c r="AF418" s="46"/>
      <c r="AG418" t="s" s="295">
        <v>248</v>
      </c>
      <c r="AH418" t="s" s="295">
        <v>3175</v>
      </c>
      <c r="AI418" s="15"/>
      <c r="AJ418" s="15"/>
      <c r="AK418" s="15"/>
      <c r="AL418" s="43"/>
      <c r="AM418" s="43"/>
      <c r="AN418" s="43"/>
      <c r="AO418" s="15"/>
      <c r="AP418" s="48"/>
    </row>
    <row r="419" ht="20.35" customHeight="1">
      <c r="A419" s="41"/>
      <c r="B419" t="s" s="42">
        <f>CONCATENATE('Collections - Collections'!$A$3,"/",D419)</f>
        <v>3176</v>
      </c>
      <c r="C419" t="s" s="44">
        <f t="shared" si="4041"/>
        <v>3156</v>
      </c>
      <c r="D419" t="s" s="44">
        <f>$G419</f>
        <v>3177</v>
      </c>
      <c r="E419" t="s" s="44">
        <f>CONCATENATE('Collections - Collections'!$C$3,"/",C419)</f>
        <v>3166</v>
      </c>
      <c r="F419" t="s" s="106">
        <v>3178</v>
      </c>
      <c r="G419" t="s" s="44">
        <f>CONCATENATE(C419,":",F419)</f>
        <v>3177</v>
      </c>
      <c r="H419" t="s" s="44">
        <f>CONCATENATE("k",SUBSTITUTE(SUBSTITUTE(PROPER($D419),":",""),"-",""))</f>
        <v>3179</v>
      </c>
      <c r="I419" s="43"/>
      <c r="J419" t="s" s="44">
        <f>$F419</f>
        <v>3180</v>
      </c>
      <c r="K419" t="s" s="44">
        <f>$H419</f>
        <v>3179</v>
      </c>
      <c r="L419" s="44"/>
      <c r="M419" s="43"/>
      <c r="N419" t="s" s="44">
        <v>2212</v>
      </c>
      <c r="O419" t="s" s="262">
        <v>3160</v>
      </c>
      <c r="P419" t="s" s="262">
        <v>3181</v>
      </c>
      <c r="Q419" t="s" s="262">
        <v>154</v>
      </c>
      <c r="R419" s="294"/>
      <c r="S419" s="294"/>
      <c r="T419" s="294"/>
      <c r="U419" s="43"/>
      <c r="V419" s="43"/>
      <c r="W419" s="43"/>
      <c r="X419" s="43"/>
      <c r="Y419" s="43"/>
      <c r="Z419" s="43"/>
      <c r="AA419" s="43"/>
      <c r="AB419" s="43"/>
      <c r="AC419" s="43"/>
      <c r="AD419" s="15"/>
      <c r="AE419" t="s" s="44">
        <f t="shared" si="3602"/>
        <v>2364</v>
      </c>
      <c r="AF419" s="46"/>
      <c r="AG419" t="s" s="295">
        <v>3182</v>
      </c>
      <c r="AH419" t="s" s="295">
        <v>3183</v>
      </c>
      <c r="AI419" s="15"/>
      <c r="AJ419" s="15"/>
      <c r="AK419" s="15"/>
      <c r="AL419" s="43"/>
      <c r="AM419" s="43"/>
      <c r="AN419" s="43"/>
      <c r="AO419" s="15"/>
      <c r="AP419" s="48"/>
    </row>
    <row r="420" ht="20.35" customHeight="1">
      <c r="A420" s="41"/>
      <c r="B420" t="s" s="42">
        <f>CONCATENATE('Collections - Collections'!$A$3,"/",D420)</f>
        <v>3184</v>
      </c>
      <c r="C420" t="s" s="44">
        <f t="shared" si="4041"/>
        <v>3156</v>
      </c>
      <c r="D420" t="s" s="44">
        <f>$G420</f>
        <v>3185</v>
      </c>
      <c r="E420" t="s" s="44">
        <f>CONCATENATE('Collections - Collections'!$C$3,"/",C420)</f>
        <v>3166</v>
      </c>
      <c r="F420" t="s" s="106">
        <v>3186</v>
      </c>
      <c r="G420" t="s" s="44">
        <f>CONCATENATE(C420,":",F420)</f>
        <v>3185</v>
      </c>
      <c r="H420" t="s" s="44">
        <f>CONCATENATE("k",SUBSTITUTE(SUBSTITUTE(PROPER($D420),":",""),"-",""))</f>
        <v>3187</v>
      </c>
      <c r="I420" s="43"/>
      <c r="J420" t="s" s="44">
        <f>$F420</f>
        <v>3188</v>
      </c>
      <c r="K420" t="s" s="44">
        <f>$H420</f>
        <v>3187</v>
      </c>
      <c r="L420" s="44"/>
      <c r="M420" s="43"/>
      <c r="N420" t="s" s="44">
        <v>2212</v>
      </c>
      <c r="O420" t="s" s="262">
        <v>3160</v>
      </c>
      <c r="P420" t="s" s="262">
        <v>3181</v>
      </c>
      <c r="Q420" t="s" s="262">
        <v>194</v>
      </c>
      <c r="R420" s="294"/>
      <c r="S420" s="294"/>
      <c r="T420" s="294"/>
      <c r="U420" s="43"/>
      <c r="V420" s="43"/>
      <c r="W420" s="43"/>
      <c r="X420" s="43"/>
      <c r="Y420" s="43"/>
      <c r="Z420" s="43"/>
      <c r="AA420" s="43"/>
      <c r="AB420" s="43"/>
      <c r="AC420" s="43"/>
      <c r="AD420" s="15"/>
      <c r="AE420" t="s" s="44">
        <f t="shared" si="3602"/>
        <v>2364</v>
      </c>
      <c r="AF420" s="46"/>
      <c r="AG420" t="s" s="295">
        <v>3189</v>
      </c>
      <c r="AH420" t="s" s="295">
        <v>3190</v>
      </c>
      <c r="AI420" s="15"/>
      <c r="AJ420" s="15"/>
      <c r="AK420" s="15"/>
      <c r="AL420" s="43"/>
      <c r="AM420" s="43"/>
      <c r="AN420" s="43"/>
      <c r="AO420" s="15"/>
      <c r="AP420" s="48"/>
    </row>
    <row r="421" ht="44.1" customHeight="1">
      <c r="A421" s="145"/>
      <c r="B421" t="s" s="146">
        <f>CONCATENATE('Collections - Collections'!$A$3,"/",D421)</f>
        <v>3191</v>
      </c>
      <c r="C421" t="s" s="147">
        <f t="shared" si="4041"/>
        <v>3156</v>
      </c>
      <c r="D421" t="s" s="147">
        <f>$G421</f>
        <v>3192</v>
      </c>
      <c r="E421" t="s" s="147">
        <f>CONCATENATE('Collections - Collections'!$C$3,"/",C421)</f>
        <v>3166</v>
      </c>
      <c r="F421" t="s" s="148">
        <v>2108</v>
      </c>
      <c r="G421" t="s" s="147">
        <f>CONCATENATE(C421,":",F421)</f>
        <v>3192</v>
      </c>
      <c r="H421" t="s" s="147">
        <f>CONCATENATE("k",SUBSTITUTE(SUBSTITUTE(PROPER($D421),":",""),"-",""))</f>
        <v>3193</v>
      </c>
      <c r="I421" s="150"/>
      <c r="J421" t="s" s="147">
        <f>$F421</f>
        <v>2110</v>
      </c>
      <c r="K421" t="s" s="147">
        <f>$H421</f>
        <v>3193</v>
      </c>
      <c r="L421" s="147"/>
      <c r="M421" s="150"/>
      <c r="N421" t="s" s="147">
        <v>2212</v>
      </c>
      <c r="O421" t="s" s="298">
        <v>3160</v>
      </c>
      <c r="P421" t="s" s="298">
        <v>3194</v>
      </c>
      <c r="Q421" s="299"/>
      <c r="R421" s="299"/>
      <c r="S421" s="299"/>
      <c r="T421" s="299"/>
      <c r="U421" s="150"/>
      <c r="V421" s="150"/>
      <c r="W421" s="150"/>
      <c r="X421" s="150"/>
      <c r="Y421" s="150"/>
      <c r="Z421" s="150"/>
      <c r="AA421" s="150"/>
      <c r="AB421" s="150"/>
      <c r="AC421" s="150"/>
      <c r="AD421" s="151"/>
      <c r="AE421" t="s" s="147">
        <f t="shared" si="3602"/>
        <v>2364</v>
      </c>
      <c r="AF421" s="152"/>
      <c r="AG421" t="s" s="300">
        <v>3195</v>
      </c>
      <c r="AH421" t="s" s="300">
        <v>3196</v>
      </c>
      <c r="AI421" t="s" s="153">
        <v>3197</v>
      </c>
      <c r="AJ421" s="151"/>
      <c r="AK421" s="151"/>
      <c r="AL421" s="150"/>
      <c r="AM421" s="150"/>
      <c r="AN421" s="150"/>
      <c r="AO421" s="151"/>
      <c r="AP421" s="154"/>
    </row>
    <row r="422" ht="20.6" customHeight="1">
      <c r="A422" s="301"/>
      <c r="B422" t="s" s="302">
        <f>CONCATENATE('Collections - Collections'!$A$3,"/",D422)</f>
        <v>3198</v>
      </c>
      <c r="C422" t="s" s="303">
        <f t="shared" si="4041"/>
        <v>3156</v>
      </c>
      <c r="D422" t="s" s="303">
        <f>$G422</f>
        <v>3199</v>
      </c>
      <c r="E422" t="s" s="303">
        <f>CONCATENATE('Collections - Collections'!$C$3,"/",C422)</f>
        <v>3166</v>
      </c>
      <c r="F422" t="s" s="304">
        <v>3200</v>
      </c>
      <c r="G422" t="s" s="303">
        <f>CONCATENATE(C422,":",F422)</f>
        <v>3199</v>
      </c>
      <c r="H422" t="s" s="303">
        <f>CONCATENATE("k",SUBSTITUTE(SUBSTITUTE(PROPER($D422),":",""),"-",""))</f>
        <v>3201</v>
      </c>
      <c r="I422" s="305"/>
      <c r="J422" t="s" s="303">
        <f>$F422</f>
        <v>3202</v>
      </c>
      <c r="K422" t="s" s="306">
        <f>$H422</f>
        <v>3201</v>
      </c>
      <c r="L422" s="306"/>
      <c r="M422" s="305"/>
      <c r="N422" t="s" s="303">
        <v>2212</v>
      </c>
      <c r="O422" t="s" s="307">
        <v>3160</v>
      </c>
      <c r="P422" t="s" s="307">
        <v>2817</v>
      </c>
      <c r="Q422" s="308"/>
      <c r="R422" s="309"/>
      <c r="S422" s="309"/>
      <c r="T422" s="309"/>
      <c r="U422" s="305"/>
      <c r="V422" s="305"/>
      <c r="W422" s="305"/>
      <c r="X422" s="305"/>
      <c r="Y422" s="305"/>
      <c r="Z422" s="305"/>
      <c r="AA422" s="305"/>
      <c r="AB422" s="305"/>
      <c r="AC422" s="305"/>
      <c r="AD422" s="210"/>
      <c r="AE422" t="s" s="303">
        <f t="shared" si="3602"/>
        <v>2364</v>
      </c>
      <c r="AF422" s="310"/>
      <c r="AG422" t="s" s="311">
        <v>3203</v>
      </c>
      <c r="AH422" t="s" s="311">
        <v>3204</v>
      </c>
      <c r="AI422" s="210"/>
      <c r="AJ422" s="210"/>
      <c r="AK422" s="210"/>
      <c r="AL422" s="305"/>
      <c r="AM422" s="305"/>
      <c r="AN422" s="305"/>
      <c r="AO422" s="210"/>
      <c r="AP422" s="312"/>
    </row>
    <row r="423" ht="20.55" customHeight="1">
      <c r="A423" s="155"/>
      <c r="B423" t="s" s="156">
        <f>CONCATENATE('Collections - Collections'!$A$3,"/",D423)</f>
        <v>3205</v>
      </c>
      <c r="C423" t="s" s="157">
        <f t="shared" si="4095" ref="C423:C426">$D$422</f>
        <v>3199</v>
      </c>
      <c r="D423" t="s" s="157">
        <f>$G423</f>
        <v>3206</v>
      </c>
      <c r="E423" t="s" s="157">
        <f>CONCATENATE('Collections - Collections'!$C$3,"/",C423)</f>
        <v>3207</v>
      </c>
      <c r="F423" t="s" s="158">
        <v>1755</v>
      </c>
      <c r="G423" t="s" s="157">
        <f>CONCATENATE(C423,":",F423)</f>
        <v>3206</v>
      </c>
      <c r="H423" t="s" s="157">
        <f>CONCATENATE("k",SUBSTITUTE(SUBSTITUTE(PROPER($D423),":",""),"-",""))</f>
        <v>3208</v>
      </c>
      <c r="I423" s="160"/>
      <c r="J423" t="s" s="157">
        <f>$F423</f>
        <v>3209</v>
      </c>
      <c r="K423" t="s" s="99">
        <f>$H423</f>
        <v>3208</v>
      </c>
      <c r="L423" t="s" s="99">
        <v>3210</v>
      </c>
      <c r="M423" s="160"/>
      <c r="N423" t="s" s="157">
        <v>2212</v>
      </c>
      <c r="O423" t="s" s="282">
        <v>3160</v>
      </c>
      <c r="P423" t="s" s="282">
        <v>2817</v>
      </c>
      <c r="Q423" t="s" s="252">
        <v>1755</v>
      </c>
      <c r="R423" s="313"/>
      <c r="S423" s="313"/>
      <c r="T423" s="313"/>
      <c r="U423" s="160"/>
      <c r="V423" s="160"/>
      <c r="W423" s="160"/>
      <c r="X423" s="160"/>
      <c r="Y423" s="160"/>
      <c r="Z423" s="160"/>
      <c r="AA423" s="160"/>
      <c r="AB423" s="160"/>
      <c r="AC423" s="160"/>
      <c r="AD423" s="161"/>
      <c r="AE423" t="s" s="157">
        <f t="shared" si="3602"/>
        <v>2364</v>
      </c>
      <c r="AF423" s="162"/>
      <c r="AG423" t="s" s="314">
        <v>3211</v>
      </c>
      <c r="AH423" t="s" s="314">
        <v>3212</v>
      </c>
      <c r="AI423" s="161"/>
      <c r="AJ423" s="161"/>
      <c r="AK423" s="161"/>
      <c r="AL423" s="160"/>
      <c r="AM423" s="160"/>
      <c r="AN423" s="160"/>
      <c r="AO423" s="161"/>
      <c r="AP423" s="164"/>
    </row>
    <row r="424" ht="20.35" customHeight="1">
      <c r="A424" s="41"/>
      <c r="B424" t="s" s="42">
        <f>CONCATENATE('Collections - Collections'!$A$3,"/",D424)</f>
        <v>3213</v>
      </c>
      <c r="C424" t="s" s="44">
        <f t="shared" si="4095"/>
        <v>3199</v>
      </c>
      <c r="D424" t="s" s="44">
        <f>$G424</f>
        <v>3214</v>
      </c>
      <c r="E424" t="s" s="44">
        <f>CONCATENATE('Collections - Collections'!$C$3,"/",C424)</f>
        <v>3207</v>
      </c>
      <c r="F424" t="s" s="106">
        <v>3215</v>
      </c>
      <c r="G424" t="s" s="44">
        <f>CONCATENATE(C424,":",F424)</f>
        <v>3214</v>
      </c>
      <c r="H424" t="s" s="44">
        <f>CONCATENATE("k",SUBSTITUTE(SUBSTITUTE(PROPER($D424),":",""),"-",""))</f>
        <v>3216</v>
      </c>
      <c r="I424" s="43"/>
      <c r="J424" t="s" s="44">
        <f>$F424</f>
        <v>3217</v>
      </c>
      <c r="K424" t="s" s="44">
        <f>$H424</f>
        <v>3216</v>
      </c>
      <c r="L424" t="s" s="44">
        <v>3218</v>
      </c>
      <c r="M424" s="43"/>
      <c r="N424" t="s" s="44">
        <v>2212</v>
      </c>
      <c r="O424" t="s" s="262">
        <v>3160</v>
      </c>
      <c r="P424" t="s" s="262">
        <v>2817</v>
      </c>
      <c r="Q424" t="s" s="262">
        <v>3215</v>
      </c>
      <c r="R424" s="294"/>
      <c r="S424" s="294"/>
      <c r="T424" s="294"/>
      <c r="U424" s="43"/>
      <c r="V424" s="43"/>
      <c r="W424" s="43"/>
      <c r="X424" s="43"/>
      <c r="Y424" s="43"/>
      <c r="Z424" s="43"/>
      <c r="AA424" s="43"/>
      <c r="AB424" s="43"/>
      <c r="AC424" s="43"/>
      <c r="AD424" s="15"/>
      <c r="AE424" t="s" s="44">
        <f t="shared" si="3602"/>
        <v>2364</v>
      </c>
      <c r="AF424" s="46"/>
      <c r="AG424" t="s" s="295">
        <v>3219</v>
      </c>
      <c r="AH424" t="s" s="295">
        <v>3220</v>
      </c>
      <c r="AI424" s="15"/>
      <c r="AJ424" s="15"/>
      <c r="AK424" s="15"/>
      <c r="AL424" s="43"/>
      <c r="AM424" s="43"/>
      <c r="AN424" s="43"/>
      <c r="AO424" s="15"/>
      <c r="AP424" s="48"/>
    </row>
    <row r="425" ht="20.35" customHeight="1">
      <c r="A425" s="41"/>
      <c r="B425" t="s" s="42">
        <f>CONCATENATE('Collections - Collections'!$A$3,"/",D425)</f>
        <v>3221</v>
      </c>
      <c r="C425" t="s" s="44">
        <f t="shared" si="4095"/>
        <v>3199</v>
      </c>
      <c r="D425" t="s" s="44">
        <f>$G425</f>
        <v>3222</v>
      </c>
      <c r="E425" t="s" s="44">
        <f>CONCATENATE('Collections - Collections'!$C$3,"/",C425)</f>
        <v>3207</v>
      </c>
      <c r="F425" t="s" s="106">
        <v>3223</v>
      </c>
      <c r="G425" t="s" s="44">
        <f>CONCATENATE(C425,":",F425)</f>
        <v>3222</v>
      </c>
      <c r="H425" t="s" s="44">
        <f>CONCATENATE("k",SUBSTITUTE(SUBSTITUTE(PROPER($D425),":",""),"-",""))</f>
        <v>3224</v>
      </c>
      <c r="I425" s="43"/>
      <c r="J425" t="s" s="44">
        <f>$F425</f>
        <v>3225</v>
      </c>
      <c r="K425" t="s" s="44">
        <f>$H425</f>
        <v>3224</v>
      </c>
      <c r="L425" t="s" s="44">
        <v>3226</v>
      </c>
      <c r="M425" s="43"/>
      <c r="N425" t="s" s="44">
        <v>2212</v>
      </c>
      <c r="O425" t="s" s="262">
        <v>3160</v>
      </c>
      <c r="P425" t="s" s="262">
        <v>2817</v>
      </c>
      <c r="Q425" t="s" s="262">
        <v>3223</v>
      </c>
      <c r="R425" s="294"/>
      <c r="S425" s="294"/>
      <c r="T425" s="294"/>
      <c r="U425" s="43"/>
      <c r="V425" s="43"/>
      <c r="W425" s="43"/>
      <c r="X425" s="43"/>
      <c r="Y425" s="43"/>
      <c r="Z425" s="43"/>
      <c r="AA425" s="43"/>
      <c r="AB425" s="43"/>
      <c r="AC425" s="43"/>
      <c r="AD425" s="15"/>
      <c r="AE425" t="s" s="44">
        <f t="shared" si="3602"/>
        <v>2364</v>
      </c>
      <c r="AF425" s="46"/>
      <c r="AG425" t="s" s="295">
        <v>3227</v>
      </c>
      <c r="AH425" t="s" s="295">
        <v>3228</v>
      </c>
      <c r="AI425" s="15"/>
      <c r="AJ425" s="15"/>
      <c r="AK425" s="15"/>
      <c r="AL425" s="43"/>
      <c r="AM425" s="43"/>
      <c r="AN425" s="43"/>
      <c r="AO425" s="15"/>
      <c r="AP425" s="48"/>
    </row>
    <row r="426" ht="21.15" customHeight="1">
      <c r="A426" s="50"/>
      <c r="B426" t="s" s="51">
        <f>CONCATENATE('Collections - Collections'!$A$3,"/",D426)</f>
        <v>3229</v>
      </c>
      <c r="C426" t="s" s="54">
        <f t="shared" si="4095"/>
        <v>3199</v>
      </c>
      <c r="D426" t="s" s="54">
        <f>$G426</f>
        <v>3230</v>
      </c>
      <c r="E426" t="s" s="54">
        <f>CONCATENATE('Collections - Collections'!$C$3,"/",C426)</f>
        <v>3207</v>
      </c>
      <c r="F426" t="s" s="109">
        <v>3231</v>
      </c>
      <c r="G426" t="s" s="54">
        <f>CONCATENATE(C426,":",F426)</f>
        <v>3230</v>
      </c>
      <c r="H426" t="s" s="54">
        <f>CONCATENATE("k",SUBSTITUTE(SUBSTITUTE(PROPER($D426),":",""),"-",""))</f>
        <v>3232</v>
      </c>
      <c r="I426" s="52"/>
      <c r="J426" t="s" s="54">
        <f>$F426</f>
        <v>3233</v>
      </c>
      <c r="K426" t="s" s="54">
        <f>$H426</f>
        <v>3232</v>
      </c>
      <c r="L426" t="s" s="54">
        <v>3234</v>
      </c>
      <c r="M426" s="52"/>
      <c r="N426" t="s" s="54">
        <v>2212</v>
      </c>
      <c r="O426" t="s" s="289">
        <v>3160</v>
      </c>
      <c r="P426" t="s" s="289">
        <v>2817</v>
      </c>
      <c r="Q426" t="s" s="289">
        <v>3231</v>
      </c>
      <c r="R426" s="296"/>
      <c r="S426" s="296"/>
      <c r="T426" s="296"/>
      <c r="U426" s="52"/>
      <c r="V426" s="52"/>
      <c r="W426" s="52"/>
      <c r="X426" s="52"/>
      <c r="Y426" s="52"/>
      <c r="Z426" s="52"/>
      <c r="AA426" s="52"/>
      <c r="AB426" s="52"/>
      <c r="AC426" s="52"/>
      <c r="AD426" s="56"/>
      <c r="AE426" t="s" s="54">
        <f t="shared" si="3602"/>
        <v>2364</v>
      </c>
      <c r="AF426" s="57"/>
      <c r="AG426" t="s" s="297">
        <v>3086</v>
      </c>
      <c r="AH426" t="s" s="297">
        <v>3235</v>
      </c>
      <c r="AI426" s="56"/>
      <c r="AJ426" s="56"/>
      <c r="AK426" s="56"/>
      <c r="AL426" s="52"/>
      <c r="AM426" s="52"/>
      <c r="AN426" s="52"/>
      <c r="AO426" s="56"/>
      <c r="AP426" s="59"/>
    </row>
    <row r="427" ht="117.05" customHeight="1">
      <c r="A427" s="60"/>
      <c r="B427" t="s" s="61">
        <f>CONCATENATE('Collections - Collections'!$A$3,"/",D427)</f>
        <v>3236</v>
      </c>
      <c r="C427" s="65"/>
      <c r="D427" t="s" s="62">
        <f>$G427</f>
        <v>3237</v>
      </c>
      <c r="E427" s="65"/>
      <c r="F427" t="s" s="63">
        <v>3238</v>
      </c>
      <c r="G427" t="s" s="248">
        <f>CONCATENATE($F427)</f>
        <v>3237</v>
      </c>
      <c r="H427" t="s" s="62">
        <f>CONCATENATE("k",SUBSTITUTE(SUBSTITUTE(PROPER($D427),":",""),"-",""))</f>
        <v>3239</v>
      </c>
      <c r="I427" s="65"/>
      <c r="J427" t="s" s="62">
        <f>$F427</f>
        <v>3240</v>
      </c>
      <c r="K427" t="s" s="62">
        <f>$H427</f>
        <v>3239</v>
      </c>
      <c r="L427" s="62"/>
      <c r="M427" s="65"/>
      <c r="N427" t="s" s="62">
        <v>2212</v>
      </c>
      <c r="O427" t="s" s="249">
        <v>3238</v>
      </c>
      <c r="P427" s="250"/>
      <c r="Q427" s="250"/>
      <c r="R427" s="250"/>
      <c r="S427" s="250"/>
      <c r="T427" s="250"/>
      <c r="U427" s="65"/>
      <c r="V427" s="65"/>
      <c r="W427" s="65"/>
      <c r="X427" s="65"/>
      <c r="Y427" s="65"/>
      <c r="Z427" s="65"/>
      <c r="AA427" s="65"/>
      <c r="AB427" s="65"/>
      <c r="AC427" s="65"/>
      <c r="AD427" s="66"/>
      <c r="AE427" t="s" s="62">
        <f t="shared" si="3602"/>
        <v>2364</v>
      </c>
      <c r="AF427" s="67"/>
      <c r="AG427" t="s" s="251">
        <v>3238</v>
      </c>
      <c r="AH427" t="s" s="315">
        <v>3241</v>
      </c>
      <c r="AI427" t="s" s="68">
        <v>3242</v>
      </c>
      <c r="AJ427" s="66"/>
      <c r="AK427" s="66"/>
      <c r="AL427" s="65"/>
      <c r="AM427" s="65"/>
      <c r="AN427" s="65"/>
      <c r="AO427" t="s" s="68">
        <v>3243</v>
      </c>
      <c r="AP427" s="69"/>
    </row>
    <row r="428" ht="48.85" customHeight="1">
      <c r="A428" s="240"/>
      <c r="B428" t="s" s="241">
        <f>CONCATENATE('Collections - Collections'!$A$3,"/",D428)</f>
        <v>3244</v>
      </c>
      <c r="C428" t="s" s="242">
        <f t="shared" si="4138" ref="C428:C431">$D$427</f>
        <v>3237</v>
      </c>
      <c r="D428" t="s" s="242">
        <f>$G428</f>
        <v>3245</v>
      </c>
      <c r="E428" t="s" s="242">
        <f>CONCATENATE('Collections - Collections'!$C$3,"/",C428)</f>
        <v>3246</v>
      </c>
      <c r="F428" t="s" s="243">
        <v>3247</v>
      </c>
      <c r="G428" t="s" s="242">
        <f>CONCATENATE(C428,":",F428)</f>
        <v>3245</v>
      </c>
      <c r="H428" t="s" s="242">
        <f>CONCATENATE("k",SUBSTITUTE(SUBSTITUTE(PROPER($D428),":",""),"-",""))</f>
        <v>3248</v>
      </c>
      <c r="I428" s="244"/>
      <c r="J428" t="s" s="242">
        <f>$F428</f>
        <v>3249</v>
      </c>
      <c r="K428" t="s" s="242">
        <f>$H428</f>
        <v>3248</v>
      </c>
      <c r="L428" s="242"/>
      <c r="M428" s="244"/>
      <c r="N428" t="s" s="242">
        <v>2212</v>
      </c>
      <c r="O428" t="s" s="274">
        <v>3238</v>
      </c>
      <c r="P428" t="s" s="274">
        <v>3250</v>
      </c>
      <c r="Q428" s="316"/>
      <c r="R428" s="316"/>
      <c r="S428" s="316"/>
      <c r="T428" s="316"/>
      <c r="U428" s="244"/>
      <c r="V428" s="244"/>
      <c r="W428" s="244"/>
      <c r="X428" s="244"/>
      <c r="Y428" s="244"/>
      <c r="Z428" s="244"/>
      <c r="AA428" s="244"/>
      <c r="AB428" s="244"/>
      <c r="AC428" s="244"/>
      <c r="AD428" s="245"/>
      <c r="AE428" t="s" s="242">
        <f t="shared" si="3602"/>
        <v>2364</v>
      </c>
      <c r="AF428" s="246"/>
      <c r="AG428" t="s" s="317">
        <v>3251</v>
      </c>
      <c r="AH428" t="s" s="318">
        <v>3252</v>
      </c>
      <c r="AI428" s="245"/>
      <c r="AJ428" s="245"/>
      <c r="AK428" s="245"/>
      <c r="AL428" s="244"/>
      <c r="AM428" s="244"/>
      <c r="AN428" s="75"/>
      <c r="AO428" s="245"/>
      <c r="AP428" s="247"/>
    </row>
    <row r="429" ht="35" customHeight="1">
      <c r="A429" s="240"/>
      <c r="B429" t="s" s="241">
        <f>CONCATENATE('Collections - Collections'!$A$3,"/",D429)</f>
        <v>3253</v>
      </c>
      <c r="C429" t="s" s="242">
        <f t="shared" si="4138"/>
        <v>3237</v>
      </c>
      <c r="D429" t="s" s="242">
        <f>$G429</f>
        <v>3254</v>
      </c>
      <c r="E429" t="s" s="242">
        <f>CONCATENATE('Collections - Collections'!$C$3,"/",C429)</f>
        <v>3246</v>
      </c>
      <c r="F429" t="s" s="243">
        <v>154</v>
      </c>
      <c r="G429" t="s" s="242">
        <f>CONCATENATE(C429,":",F429)</f>
        <v>3254</v>
      </c>
      <c r="H429" t="s" s="242">
        <f>CONCATENATE("k",SUBSTITUTE(SUBSTITUTE(PROPER($D429),":",""),"-",""))</f>
        <v>3255</v>
      </c>
      <c r="I429" s="244"/>
      <c r="J429" t="s" s="242">
        <f>$F429</f>
        <v>156</v>
      </c>
      <c r="K429" t="s" s="242">
        <f>$H429</f>
        <v>3255</v>
      </c>
      <c r="L429" s="242"/>
      <c r="M429" s="244"/>
      <c r="N429" t="s" s="242">
        <v>2212</v>
      </c>
      <c r="O429" t="s" s="274">
        <v>3238</v>
      </c>
      <c r="P429" t="s" s="319">
        <v>3181</v>
      </c>
      <c r="Q429" t="s" s="319">
        <v>154</v>
      </c>
      <c r="R429" s="320"/>
      <c r="S429" s="320"/>
      <c r="T429" s="320"/>
      <c r="U429" s="244"/>
      <c r="V429" s="244"/>
      <c r="W429" s="244"/>
      <c r="X429" s="244"/>
      <c r="Y429" s="244"/>
      <c r="Z429" s="244"/>
      <c r="AA429" s="244"/>
      <c r="AB429" s="244"/>
      <c r="AC429" s="244"/>
      <c r="AD429" s="245"/>
      <c r="AE429" t="s" s="242">
        <f t="shared" si="3602"/>
        <v>2364</v>
      </c>
      <c r="AF429" s="246"/>
      <c r="AG429" t="s" s="318">
        <v>3256</v>
      </c>
      <c r="AH429" t="s" s="318">
        <v>3257</v>
      </c>
      <c r="AI429" s="245"/>
      <c r="AJ429" s="245"/>
      <c r="AK429" s="245"/>
      <c r="AL429" s="244"/>
      <c r="AM429" s="244"/>
      <c r="AN429" s="86"/>
      <c r="AO429" s="245"/>
      <c r="AP429" s="247"/>
    </row>
    <row r="430" ht="34.85" customHeight="1">
      <c r="A430" s="240"/>
      <c r="B430" t="s" s="241">
        <f>CONCATENATE('Collections - Collections'!$A$3,"/",D430)</f>
        <v>3258</v>
      </c>
      <c r="C430" t="s" s="242">
        <f t="shared" si="4138"/>
        <v>3237</v>
      </c>
      <c r="D430" t="s" s="242">
        <f>$G430</f>
        <v>3259</v>
      </c>
      <c r="E430" t="s" s="242">
        <f>CONCATENATE('Collections - Collections'!$C$3,"/",C430)</f>
        <v>3246</v>
      </c>
      <c r="F430" t="s" s="243">
        <v>194</v>
      </c>
      <c r="G430" t="s" s="242">
        <f>CONCATENATE(C430,":",F430)</f>
        <v>3259</v>
      </c>
      <c r="H430" t="s" s="242">
        <f>CONCATENATE("k",SUBSTITUTE(SUBSTITUTE(PROPER($D430),":",""),"-",""))</f>
        <v>3260</v>
      </c>
      <c r="I430" s="244"/>
      <c r="J430" t="s" s="242">
        <f>$F430</f>
        <v>196</v>
      </c>
      <c r="K430" t="s" s="242">
        <f>$H430</f>
        <v>3260</v>
      </c>
      <c r="L430" s="242"/>
      <c r="M430" s="244"/>
      <c r="N430" t="s" s="242">
        <v>2212</v>
      </c>
      <c r="O430" t="s" s="274">
        <v>3238</v>
      </c>
      <c r="P430" t="s" s="319">
        <v>3181</v>
      </c>
      <c r="Q430" t="s" s="319">
        <v>194</v>
      </c>
      <c r="R430" s="320"/>
      <c r="S430" s="320"/>
      <c r="T430" s="320"/>
      <c r="U430" s="244"/>
      <c r="V430" s="244"/>
      <c r="W430" s="244"/>
      <c r="X430" s="244"/>
      <c r="Y430" s="244"/>
      <c r="Z430" s="244"/>
      <c r="AA430" s="244"/>
      <c r="AB430" s="244"/>
      <c r="AC430" s="244"/>
      <c r="AD430" s="245"/>
      <c r="AE430" t="s" s="242">
        <f t="shared" si="3602"/>
        <v>2364</v>
      </c>
      <c r="AF430" s="246"/>
      <c r="AG430" t="s" s="318">
        <v>3261</v>
      </c>
      <c r="AH430" t="s" s="318">
        <v>3262</v>
      </c>
      <c r="AI430" s="245"/>
      <c r="AJ430" s="245"/>
      <c r="AK430" s="245"/>
      <c r="AL430" s="244"/>
      <c r="AM430" s="244"/>
      <c r="AN430" s="88"/>
      <c r="AO430" s="245"/>
      <c r="AP430" s="247"/>
    </row>
    <row r="431" ht="35.35" customHeight="1">
      <c r="A431" s="212"/>
      <c r="B431" t="s" s="213">
        <f>CONCATENATE('Collections - Collections'!$A$3,"/",D431)</f>
        <v>3263</v>
      </c>
      <c r="C431" t="s" s="214">
        <f t="shared" si="4138"/>
        <v>3237</v>
      </c>
      <c r="D431" t="s" s="214">
        <f>$G431</f>
        <v>3264</v>
      </c>
      <c r="E431" t="s" s="214">
        <f>CONCATENATE('Collections - Collections'!$C$3,"/",C431)</f>
        <v>3246</v>
      </c>
      <c r="F431" t="s" s="215">
        <v>2108</v>
      </c>
      <c r="G431" t="s" s="214">
        <f>CONCATENATE(C431,":",F431)</f>
        <v>3264</v>
      </c>
      <c r="H431" t="s" s="214">
        <f>CONCATENATE("k",SUBSTITUTE(SUBSTITUTE(PROPER($D431),":",""),"-",""))</f>
        <v>3265</v>
      </c>
      <c r="I431" s="216"/>
      <c r="J431" t="s" s="214">
        <f>$F431</f>
        <v>2110</v>
      </c>
      <c r="K431" t="s" s="214">
        <f>$H431</f>
        <v>3265</v>
      </c>
      <c r="L431" s="214"/>
      <c r="M431" s="216"/>
      <c r="N431" t="s" s="214">
        <v>2212</v>
      </c>
      <c r="O431" t="s" s="321">
        <v>3238</v>
      </c>
      <c r="P431" t="s" s="322">
        <v>3194</v>
      </c>
      <c r="Q431" s="323"/>
      <c r="R431" s="323"/>
      <c r="S431" s="323"/>
      <c r="T431" s="323"/>
      <c r="U431" s="216"/>
      <c r="V431" s="216"/>
      <c r="W431" s="216"/>
      <c r="X431" s="216"/>
      <c r="Y431" s="216"/>
      <c r="Z431" s="216"/>
      <c r="AA431" s="216"/>
      <c r="AB431" s="216"/>
      <c r="AC431" s="216"/>
      <c r="AD431" s="217"/>
      <c r="AE431" t="s" s="214">
        <f t="shared" si="3602"/>
        <v>2364</v>
      </c>
      <c r="AF431" s="218"/>
      <c r="AG431" t="s" s="324">
        <v>3266</v>
      </c>
      <c r="AH431" t="s" s="324">
        <v>3267</v>
      </c>
      <c r="AI431" s="217"/>
      <c r="AJ431" s="217"/>
      <c r="AK431" s="217"/>
      <c r="AL431" s="216"/>
      <c r="AM431" s="216"/>
      <c r="AN431" s="216"/>
      <c r="AO431" s="217"/>
      <c r="AP431" s="220"/>
    </row>
    <row r="432" ht="33.7" customHeight="1">
      <c r="A432" s="325"/>
      <c r="B432" t="s" s="184">
        <f>CONCATENATE('Collections - Collections'!$A$3,"/",D432)</f>
        <v>3268</v>
      </c>
      <c r="C432" s="188"/>
      <c r="D432" t="s" s="185">
        <f>$G432</f>
        <v>3269</v>
      </c>
      <c r="E432" s="188"/>
      <c r="F432" t="s" s="186">
        <v>3270</v>
      </c>
      <c r="G432" t="s" s="326">
        <f>CONCATENATE($F432)</f>
        <v>3269</v>
      </c>
      <c r="H432" t="s" s="185">
        <f>CONCATENATE("k",SUBSTITUTE(SUBSTITUTE(PROPER($D432),":",""),"-",""))</f>
        <v>3271</v>
      </c>
      <c r="I432" s="188"/>
      <c r="J432" t="s" s="185">
        <f>$F432</f>
        <v>3272</v>
      </c>
      <c r="K432" t="s" s="185">
        <f>$H432</f>
        <v>3271</v>
      </c>
      <c r="L432" s="185"/>
      <c r="M432" s="188"/>
      <c r="N432" t="s" s="185">
        <v>2212</v>
      </c>
      <c r="O432" t="s" s="327">
        <v>3270</v>
      </c>
      <c r="P432" t="s" s="327">
        <v>3273</v>
      </c>
      <c r="Q432" t="s" s="327">
        <v>3274</v>
      </c>
      <c r="R432" s="328"/>
      <c r="S432" s="328"/>
      <c r="T432" s="328"/>
      <c r="U432" s="188"/>
      <c r="V432" s="188"/>
      <c r="W432" s="188"/>
      <c r="X432" s="188"/>
      <c r="Y432" s="188"/>
      <c r="Z432" s="188"/>
      <c r="AA432" s="188"/>
      <c r="AB432" s="188"/>
      <c r="AC432" s="188"/>
      <c r="AD432" s="189"/>
      <c r="AE432" t="s" s="185">
        <f t="shared" si="3602"/>
        <v>2364</v>
      </c>
      <c r="AF432" s="190"/>
      <c r="AG432" t="s" s="329">
        <v>3270</v>
      </c>
      <c r="AH432" t="s" s="330">
        <v>3275</v>
      </c>
      <c r="AI432" s="189"/>
      <c r="AJ432" s="189"/>
      <c r="AK432" s="189"/>
      <c r="AL432" s="188"/>
      <c r="AM432" s="188"/>
      <c r="AN432" s="188"/>
      <c r="AO432" t="s" s="191">
        <v>3276</v>
      </c>
      <c r="AP432" s="192"/>
    </row>
    <row r="433" ht="33.7" customHeight="1">
      <c r="A433" s="325"/>
      <c r="B433" t="s" s="184">
        <f>CONCATENATE('Collections - Collections'!$A$3,"/",D433)</f>
        <v>3277</v>
      </c>
      <c r="C433" s="188"/>
      <c r="D433" t="s" s="185">
        <f>$G433</f>
        <v>3278</v>
      </c>
      <c r="E433" s="188"/>
      <c r="F433" t="s" s="186">
        <v>3279</v>
      </c>
      <c r="G433" t="s" s="326">
        <f>CONCATENATE($F433)</f>
        <v>3278</v>
      </c>
      <c r="H433" t="s" s="185">
        <f>CONCATENATE("k",SUBSTITUTE(SUBSTITUTE(PROPER($D433),":",""),"-",""))</f>
        <v>3280</v>
      </c>
      <c r="I433" s="188"/>
      <c r="J433" t="s" s="185">
        <f>$F433</f>
        <v>3281</v>
      </c>
      <c r="K433" t="s" s="185">
        <f>$H433</f>
        <v>3280</v>
      </c>
      <c r="L433" s="185"/>
      <c r="M433" s="188"/>
      <c r="N433" t="s" s="185">
        <v>2212</v>
      </c>
      <c r="O433" t="s" s="327">
        <v>3279</v>
      </c>
      <c r="P433" t="s" s="327">
        <v>3273</v>
      </c>
      <c r="Q433" t="s" s="327">
        <v>3274</v>
      </c>
      <c r="R433" s="328"/>
      <c r="S433" s="328"/>
      <c r="T433" s="328"/>
      <c r="U433" s="188"/>
      <c r="V433" s="188"/>
      <c r="W433" s="188"/>
      <c r="X433" s="188"/>
      <c r="Y433" s="188"/>
      <c r="Z433" s="188"/>
      <c r="AA433" s="188"/>
      <c r="AB433" s="188"/>
      <c r="AC433" s="188"/>
      <c r="AD433" s="189"/>
      <c r="AE433" t="s" s="185">
        <f t="shared" si="3602"/>
        <v>2364</v>
      </c>
      <c r="AF433" s="190"/>
      <c r="AG433" t="s" s="329">
        <v>3279</v>
      </c>
      <c r="AH433" t="s" s="330">
        <v>3282</v>
      </c>
      <c r="AI433" s="189"/>
      <c r="AJ433" s="189"/>
      <c r="AK433" s="189"/>
      <c r="AL433" s="188"/>
      <c r="AM433" s="188"/>
      <c r="AN433" s="188"/>
      <c r="AO433" t="s" s="191">
        <v>3283</v>
      </c>
      <c r="AP433" s="192"/>
    </row>
    <row r="434" ht="33.7" customHeight="1">
      <c r="A434" s="325"/>
      <c r="B434" t="s" s="184">
        <f>CONCATENATE('Collections - Collections'!$A$3,"/",D434)</f>
        <v>3284</v>
      </c>
      <c r="C434" s="188"/>
      <c r="D434" t="s" s="185">
        <f>$G434</f>
        <v>3285</v>
      </c>
      <c r="E434" s="188"/>
      <c r="F434" t="s" s="186">
        <v>3286</v>
      </c>
      <c r="G434" t="s" s="326">
        <f>CONCATENATE($F434)</f>
        <v>3285</v>
      </c>
      <c r="H434" t="s" s="185">
        <f>CONCATENATE("k",SUBSTITUTE(SUBSTITUTE(PROPER($D434),":",""),"-",""))</f>
        <v>3287</v>
      </c>
      <c r="I434" s="188"/>
      <c r="J434" t="s" s="185">
        <f>$F434</f>
        <v>3288</v>
      </c>
      <c r="K434" t="s" s="185">
        <f>$H434</f>
        <v>3287</v>
      </c>
      <c r="L434" s="185"/>
      <c r="M434" s="188"/>
      <c r="N434" t="s" s="185">
        <v>2212</v>
      </c>
      <c r="O434" t="s" s="327">
        <v>3286</v>
      </c>
      <c r="P434" t="s" s="327">
        <v>3273</v>
      </c>
      <c r="Q434" t="s" s="327">
        <v>3274</v>
      </c>
      <c r="R434" s="328"/>
      <c r="S434" s="328"/>
      <c r="T434" s="328"/>
      <c r="U434" s="188"/>
      <c r="V434" s="188"/>
      <c r="W434" s="188"/>
      <c r="X434" s="188"/>
      <c r="Y434" s="188"/>
      <c r="Z434" s="188"/>
      <c r="AA434" s="188"/>
      <c r="AB434" s="188"/>
      <c r="AC434" s="188"/>
      <c r="AD434" s="189"/>
      <c r="AE434" t="s" s="185">
        <f t="shared" si="3602"/>
        <v>2364</v>
      </c>
      <c r="AF434" s="190"/>
      <c r="AG434" t="s" s="329">
        <v>3286</v>
      </c>
      <c r="AH434" t="s" s="330">
        <v>3289</v>
      </c>
      <c r="AI434" s="189"/>
      <c r="AJ434" s="189"/>
      <c r="AK434" s="189"/>
      <c r="AL434" s="188"/>
      <c r="AM434" s="188"/>
      <c r="AN434" s="188"/>
      <c r="AO434" t="s" s="191">
        <v>3290</v>
      </c>
      <c r="AP434" s="192"/>
    </row>
    <row r="435" ht="22" customHeight="1">
      <c r="A435" s="325"/>
      <c r="B435" t="s" s="184">
        <f>CONCATENATE('Collections - Collections'!$A$3,"/",D435)</f>
        <v>3291</v>
      </c>
      <c r="C435" s="188"/>
      <c r="D435" t="s" s="185">
        <f>$G435</f>
        <v>3292</v>
      </c>
      <c r="E435" s="188"/>
      <c r="F435" t="s" s="186">
        <v>3293</v>
      </c>
      <c r="G435" t="s" s="326">
        <f>CONCATENATE($F435)</f>
        <v>3292</v>
      </c>
      <c r="H435" t="s" s="185">
        <f>CONCATENATE("k",SUBSTITUTE(SUBSTITUTE(PROPER($D435),":",""),"-",""))</f>
        <v>3294</v>
      </c>
      <c r="I435" s="188"/>
      <c r="J435" t="s" s="185">
        <f>$F435</f>
        <v>3295</v>
      </c>
      <c r="K435" t="s" s="185">
        <f>$H435</f>
        <v>3294</v>
      </c>
      <c r="L435" s="185"/>
      <c r="M435" s="188"/>
      <c r="N435" t="s" s="185">
        <v>2212</v>
      </c>
      <c r="O435" t="s" s="327">
        <v>3293</v>
      </c>
      <c r="P435" t="s" s="327">
        <v>3273</v>
      </c>
      <c r="Q435" t="s" s="327">
        <v>3274</v>
      </c>
      <c r="R435" s="328"/>
      <c r="S435" s="328"/>
      <c r="T435" s="328"/>
      <c r="U435" s="188"/>
      <c r="V435" s="188"/>
      <c r="W435" s="188"/>
      <c r="X435" s="188"/>
      <c r="Y435" s="188"/>
      <c r="Z435" s="188"/>
      <c r="AA435" s="188"/>
      <c r="AB435" s="188"/>
      <c r="AC435" s="188"/>
      <c r="AD435" s="189"/>
      <c r="AE435" t="s" s="185">
        <f t="shared" si="3602"/>
        <v>2364</v>
      </c>
      <c r="AF435" s="190"/>
      <c r="AG435" t="s" s="329">
        <v>3293</v>
      </c>
      <c r="AH435" t="s" s="330">
        <v>3296</v>
      </c>
      <c r="AI435" s="189"/>
      <c r="AJ435" s="189"/>
      <c r="AK435" s="189"/>
      <c r="AL435" s="188"/>
      <c r="AM435" s="188"/>
      <c r="AN435" s="188"/>
      <c r="AO435" t="s" s="191">
        <v>3297</v>
      </c>
      <c r="AP435" s="192"/>
    </row>
    <row r="436" ht="35.5" customHeight="1">
      <c r="A436" s="60"/>
      <c r="B436" t="s" s="61">
        <f>CONCATENATE('Collections - Collections'!$A$3,"/",D436)</f>
        <v>3298</v>
      </c>
      <c r="C436" s="65"/>
      <c r="D436" t="s" s="62">
        <f>$G436</f>
        <v>3299</v>
      </c>
      <c r="E436" s="65"/>
      <c r="F436" t="s" s="63">
        <v>3300</v>
      </c>
      <c r="G436" t="s" s="248">
        <f>CONCATENATE($F436)</f>
        <v>3299</v>
      </c>
      <c r="H436" t="s" s="167">
        <f>CONCATENATE("k",SUBSTITUTE(SUBSTITUTE(PROPER($D436),":",""),"-",""))</f>
        <v>3301</v>
      </c>
      <c r="I436" s="65"/>
      <c r="J436" t="s" s="62">
        <f>$F436</f>
        <v>3302</v>
      </c>
      <c r="K436" t="s" s="62">
        <f>$H436</f>
        <v>3301</v>
      </c>
      <c r="L436" s="62"/>
      <c r="M436" s="65"/>
      <c r="N436" t="s" s="62">
        <v>2212</v>
      </c>
      <c r="O436" t="s" s="249">
        <v>3303</v>
      </c>
      <c r="P436" s="250"/>
      <c r="Q436" s="250"/>
      <c r="R436" s="250"/>
      <c r="S436" s="250"/>
      <c r="T436" s="250"/>
      <c r="U436" s="65"/>
      <c r="V436" s="65"/>
      <c r="W436" s="65"/>
      <c r="X436" s="65"/>
      <c r="Y436" s="65"/>
      <c r="Z436" s="65"/>
      <c r="AA436" s="65"/>
      <c r="AB436" s="65"/>
      <c r="AC436" s="65"/>
      <c r="AD436" s="66"/>
      <c r="AE436" t="s" s="62">
        <f t="shared" si="3602"/>
        <v>2364</v>
      </c>
      <c r="AF436" s="67"/>
      <c r="AG436" t="s" s="331">
        <v>3304</v>
      </c>
      <c r="AH436" t="s" s="315">
        <v>3305</v>
      </c>
      <c r="AI436" s="66"/>
      <c r="AJ436" s="66"/>
      <c r="AK436" s="66"/>
      <c r="AL436" s="65"/>
      <c r="AM436" s="65"/>
      <c r="AN436" s="65"/>
      <c r="AO436" t="s" s="68">
        <v>3306</v>
      </c>
      <c r="AP436" s="69"/>
    </row>
    <row r="437" ht="62.85" customHeight="1">
      <c r="A437" t="s" s="207">
        <v>367</v>
      </c>
      <c r="B437" t="s" s="194">
        <f>CONCATENATE('Collections - Collections'!$A$3,"/",D437)</f>
        <v>3307</v>
      </c>
      <c r="C437" t="s" s="195">
        <f>D436</f>
        <v>3299</v>
      </c>
      <c r="D437" t="s" s="195">
        <f>$G437</f>
        <v>3308</v>
      </c>
      <c r="E437" t="s" s="195">
        <f>CONCATENATE('Collections - Collections'!$C$3,"/",C437)</f>
        <v>3309</v>
      </c>
      <c r="F437" t="s" s="196">
        <v>3310</v>
      </c>
      <c r="G437" t="s" s="195">
        <f>CONCATENATE(C437,":",F437)</f>
        <v>3308</v>
      </c>
      <c r="H437" t="s" s="332">
        <f>CONCATENATE("k",SUBSTITUTE(SUBSTITUTE(PROPER($D437),":",""),"-",""))</f>
        <v>3311</v>
      </c>
      <c r="I437" t="s" s="195">
        <v>3310</v>
      </c>
      <c r="J437" t="s" s="242">
        <f>$F437</f>
        <v>3312</v>
      </c>
      <c r="K437" t="s" s="195">
        <f>$H437</f>
        <v>3311</v>
      </c>
      <c r="L437" s="195"/>
      <c r="M437" s="197"/>
      <c r="N437" t="s" s="195">
        <v>2212</v>
      </c>
      <c r="O437" t="s" s="278">
        <v>3303</v>
      </c>
      <c r="P437" t="s" s="278">
        <v>3149</v>
      </c>
      <c r="Q437" t="s" s="278">
        <v>3313</v>
      </c>
      <c r="R437" s="253"/>
      <c r="S437" s="333"/>
      <c r="T437" s="333"/>
      <c r="U437" s="197"/>
      <c r="V437" s="197"/>
      <c r="W437" s="197"/>
      <c r="X437" s="197"/>
      <c r="Y437" s="197"/>
      <c r="Z437" s="197"/>
      <c r="AA437" s="197"/>
      <c r="AB437" s="197"/>
      <c r="AC437" s="197"/>
      <c r="AD437" s="198"/>
      <c r="AE437" t="s" s="195">
        <f t="shared" si="3602"/>
        <v>2364</v>
      </c>
      <c r="AF437" s="199"/>
      <c r="AG437" t="s" s="334">
        <v>3314</v>
      </c>
      <c r="AH437" t="s" s="335">
        <v>3315</v>
      </c>
      <c r="AI437" s="198"/>
      <c r="AJ437" s="198"/>
      <c r="AK437" s="198"/>
      <c r="AL437" s="197"/>
      <c r="AM437" s="197"/>
      <c r="AN437" s="197"/>
      <c r="AO437" t="s" s="200">
        <v>3316</v>
      </c>
      <c r="AP437" s="202"/>
    </row>
    <row r="438" ht="32.55" customHeight="1">
      <c r="A438" s="155"/>
      <c r="B438" t="s" s="156">
        <f>CONCATENATE('Collections - Collections'!$A$3,"/",D438)</f>
        <v>3317</v>
      </c>
      <c r="C438" t="s" s="157">
        <f t="shared" si="4218" ref="C438:C443">$D$437</f>
        <v>3308</v>
      </c>
      <c r="D438" t="s" s="157">
        <f>$G438</f>
        <v>3318</v>
      </c>
      <c r="E438" t="s" s="157">
        <f>CONCATENATE('Collections - Collections'!$C$3,"/",C438)</f>
        <v>3319</v>
      </c>
      <c r="F438" t="s" s="158">
        <v>2946</v>
      </c>
      <c r="G438" t="s" s="157">
        <f>CONCATENATE(C438,":",F438)</f>
        <v>3318</v>
      </c>
      <c r="H438" t="s" s="157">
        <f>CONCATENATE("k",SUBSTITUTE(SUBSTITUTE(PROPER($D438),":",""),"-",""))</f>
        <v>3320</v>
      </c>
      <c r="I438" s="162">
        <v>1</v>
      </c>
      <c r="J438" t="s" s="99">
        <f>$F438</f>
        <v>2949</v>
      </c>
      <c r="K438" t="s" s="157">
        <f>$H438</f>
        <v>3320</v>
      </c>
      <c r="L438" s="157"/>
      <c r="M438" s="160"/>
      <c r="N438" t="s" s="157">
        <v>2212</v>
      </c>
      <c r="O438" t="s" s="282">
        <v>3303</v>
      </c>
      <c r="P438" t="s" s="282">
        <v>3149</v>
      </c>
      <c r="Q438" t="s" s="282">
        <v>3313</v>
      </c>
      <c r="R438" t="s" s="295">
        <v>3321</v>
      </c>
      <c r="S438" s="313"/>
      <c r="T438" s="313"/>
      <c r="U438" s="160"/>
      <c r="V438" s="160"/>
      <c r="W438" s="160"/>
      <c r="X438" s="160"/>
      <c r="Y438" s="160"/>
      <c r="Z438" s="160"/>
      <c r="AA438" s="160"/>
      <c r="AB438" s="160"/>
      <c r="AC438" s="160"/>
      <c r="AD438" s="161"/>
      <c r="AE438" t="s" s="157">
        <f t="shared" si="3602"/>
        <v>2364</v>
      </c>
      <c r="AF438" s="162"/>
      <c r="AG438" t="s" s="314">
        <v>3321</v>
      </c>
      <c r="AH438" s="336"/>
      <c r="AI438" s="161"/>
      <c r="AJ438" s="161"/>
      <c r="AK438" s="161"/>
      <c r="AL438" s="160"/>
      <c r="AM438" s="160"/>
      <c r="AN438" s="160"/>
      <c r="AO438" s="161"/>
      <c r="AP438" s="164"/>
    </row>
    <row r="439" ht="20.35" customHeight="1">
      <c r="A439" s="41"/>
      <c r="B439" t="s" s="42">
        <f>CONCATENATE('Collections - Collections'!$A$3,"/",D439)</f>
        <v>3322</v>
      </c>
      <c r="C439" t="s" s="44">
        <f t="shared" si="4218"/>
        <v>3308</v>
      </c>
      <c r="D439" t="s" s="44">
        <f>$G439</f>
        <v>3323</v>
      </c>
      <c r="E439" t="s" s="44">
        <f>CONCATENATE('Collections - Collections'!$C$3,"/",C439)</f>
        <v>3319</v>
      </c>
      <c r="F439" t="s" s="106">
        <v>2956</v>
      </c>
      <c r="G439" t="s" s="44">
        <f>CONCATENATE(C439,":",F439)</f>
        <v>3323</v>
      </c>
      <c r="H439" t="s" s="44">
        <f>CONCATENATE("k",SUBSTITUTE(SUBSTITUTE(PROPER($D439),":",""),"-",""))</f>
        <v>3324</v>
      </c>
      <c r="I439" s="46">
        <v>2</v>
      </c>
      <c r="J439" t="s" s="44">
        <f>$F439</f>
        <v>2959</v>
      </c>
      <c r="K439" t="s" s="44">
        <f>$H439</f>
        <v>3324</v>
      </c>
      <c r="L439" s="44"/>
      <c r="M439" s="43"/>
      <c r="N439" t="s" s="44">
        <v>2212</v>
      </c>
      <c r="O439" t="s" s="262">
        <v>3303</v>
      </c>
      <c r="P439" t="s" s="262">
        <v>3149</v>
      </c>
      <c r="Q439" t="s" s="262">
        <v>3313</v>
      </c>
      <c r="R439" t="s" s="295">
        <v>3325</v>
      </c>
      <c r="S439" s="294"/>
      <c r="T439" s="294"/>
      <c r="U439" s="43"/>
      <c r="V439" s="43"/>
      <c r="W439" s="43"/>
      <c r="X439" s="43"/>
      <c r="Y439" s="43"/>
      <c r="Z439" s="43"/>
      <c r="AA439" s="43"/>
      <c r="AB439" s="43"/>
      <c r="AC439" s="43"/>
      <c r="AD439" s="15"/>
      <c r="AE439" t="s" s="44">
        <f t="shared" si="3602"/>
        <v>2364</v>
      </c>
      <c r="AF439" s="46"/>
      <c r="AG439" t="s" s="295">
        <v>3325</v>
      </c>
      <c r="AH439" s="337"/>
      <c r="AI439" s="15"/>
      <c r="AJ439" s="15"/>
      <c r="AK439" s="15"/>
      <c r="AL439" s="43"/>
      <c r="AM439" s="43"/>
      <c r="AN439" s="43"/>
      <c r="AO439" s="15"/>
      <c r="AP439" s="48"/>
    </row>
    <row r="440" ht="20.35" customHeight="1">
      <c r="A440" s="41"/>
      <c r="B440" t="s" s="42">
        <f>CONCATENATE('Collections - Collections'!$A$3,"/",D440)</f>
        <v>3326</v>
      </c>
      <c r="C440" t="s" s="44">
        <f t="shared" si="4218"/>
        <v>3308</v>
      </c>
      <c r="D440" t="s" s="44">
        <f>$G440</f>
        <v>3327</v>
      </c>
      <c r="E440" t="s" s="44">
        <f>CONCATENATE('Collections - Collections'!$C$3,"/",C440)</f>
        <v>3319</v>
      </c>
      <c r="F440" t="s" s="106">
        <v>2966</v>
      </c>
      <c r="G440" t="s" s="44">
        <f>CONCATENATE(C440,":",F440)</f>
        <v>3327</v>
      </c>
      <c r="H440" t="s" s="44">
        <f>CONCATENATE("k",SUBSTITUTE(SUBSTITUTE(PROPER($D440),":",""),"-",""))</f>
        <v>3328</v>
      </c>
      <c r="I440" s="46">
        <v>3</v>
      </c>
      <c r="J440" t="s" s="44">
        <f>$F440</f>
        <v>2969</v>
      </c>
      <c r="K440" t="s" s="44">
        <f>$H440</f>
        <v>3328</v>
      </c>
      <c r="L440" s="44"/>
      <c r="M440" s="43"/>
      <c r="N440" t="s" s="44">
        <v>2212</v>
      </c>
      <c r="O440" t="s" s="262">
        <v>3303</v>
      </c>
      <c r="P440" t="s" s="262">
        <v>3149</v>
      </c>
      <c r="Q440" t="s" s="262">
        <v>3313</v>
      </c>
      <c r="R440" t="s" s="295">
        <v>3329</v>
      </c>
      <c r="S440" s="294"/>
      <c r="T440" s="294"/>
      <c r="U440" s="43"/>
      <c r="V440" s="43"/>
      <c r="W440" s="43"/>
      <c r="X440" s="43"/>
      <c r="Y440" s="43"/>
      <c r="Z440" s="43"/>
      <c r="AA440" s="43"/>
      <c r="AB440" s="43"/>
      <c r="AC440" s="43"/>
      <c r="AD440" s="15"/>
      <c r="AE440" t="s" s="44">
        <f t="shared" si="3602"/>
        <v>2364</v>
      </c>
      <c r="AF440" s="46"/>
      <c r="AG440" t="s" s="295">
        <v>3329</v>
      </c>
      <c r="AH440" s="337"/>
      <c r="AI440" s="15"/>
      <c r="AJ440" s="15"/>
      <c r="AK440" s="15"/>
      <c r="AL440" s="43"/>
      <c r="AM440" s="43"/>
      <c r="AN440" s="43"/>
      <c r="AO440" s="15"/>
      <c r="AP440" s="48"/>
    </row>
    <row r="441" ht="20.35" customHeight="1">
      <c r="A441" s="41"/>
      <c r="B441" t="s" s="42">
        <f>CONCATENATE('Collections - Collections'!$A$3,"/",D441)</f>
        <v>3330</v>
      </c>
      <c r="C441" t="s" s="44">
        <f t="shared" si="4218"/>
        <v>3308</v>
      </c>
      <c r="D441" t="s" s="44">
        <f>$G441</f>
        <v>3331</v>
      </c>
      <c r="E441" t="s" s="44">
        <f>CONCATENATE('Collections - Collections'!$C$3,"/",C441)</f>
        <v>3319</v>
      </c>
      <c r="F441" t="s" s="106">
        <v>3332</v>
      </c>
      <c r="G441" t="s" s="44">
        <f>CONCATENATE(C441,":",F441)</f>
        <v>3331</v>
      </c>
      <c r="H441" t="s" s="44">
        <f>CONCATENATE("k",SUBSTITUTE(SUBSTITUTE(PROPER($D441),":",""),"-",""))</f>
        <v>3333</v>
      </c>
      <c r="I441" s="46">
        <v>4</v>
      </c>
      <c r="J441" t="s" s="44">
        <f>$F441</f>
        <v>3334</v>
      </c>
      <c r="K441" t="s" s="44">
        <f>$H441</f>
        <v>3333</v>
      </c>
      <c r="L441" s="44"/>
      <c r="M441" s="43"/>
      <c r="N441" t="s" s="44">
        <v>2212</v>
      </c>
      <c r="O441" t="s" s="262">
        <v>3303</v>
      </c>
      <c r="P441" t="s" s="262">
        <v>3149</v>
      </c>
      <c r="Q441" t="s" s="262">
        <v>3313</v>
      </c>
      <c r="R441" t="s" s="295">
        <v>3335</v>
      </c>
      <c r="S441" s="294"/>
      <c r="T441" s="294"/>
      <c r="U441" s="43"/>
      <c r="V441" s="43"/>
      <c r="W441" s="43"/>
      <c r="X441" s="43"/>
      <c r="Y441" s="43"/>
      <c r="Z441" s="43"/>
      <c r="AA441" s="43"/>
      <c r="AB441" s="43"/>
      <c r="AC441" s="43"/>
      <c r="AD441" s="15"/>
      <c r="AE441" t="s" s="44">
        <f t="shared" si="3602"/>
        <v>2364</v>
      </c>
      <c r="AF441" s="46"/>
      <c r="AG441" t="s" s="295">
        <v>3335</v>
      </c>
      <c r="AH441" s="337"/>
      <c r="AI441" s="15"/>
      <c r="AJ441" s="15"/>
      <c r="AK441" s="15"/>
      <c r="AL441" s="43"/>
      <c r="AM441" s="43"/>
      <c r="AN441" s="43"/>
      <c r="AO441" s="15"/>
      <c r="AP441" s="48"/>
    </row>
    <row r="442" ht="20.35" customHeight="1">
      <c r="A442" s="41"/>
      <c r="B442" t="s" s="42">
        <f>CONCATENATE('Collections - Collections'!$A$3,"/",D442)</f>
        <v>3336</v>
      </c>
      <c r="C442" t="s" s="44">
        <f t="shared" si="4218"/>
        <v>3308</v>
      </c>
      <c r="D442" t="s" s="44">
        <f>$G442</f>
        <v>3337</v>
      </c>
      <c r="E442" t="s" s="44">
        <f>CONCATENATE('Collections - Collections'!$C$3,"/",C442)</f>
        <v>3319</v>
      </c>
      <c r="F442" t="s" s="106">
        <v>3010</v>
      </c>
      <c r="G442" t="s" s="44">
        <f>CONCATENATE(C442,":",F442)</f>
        <v>3337</v>
      </c>
      <c r="H442" t="s" s="44">
        <f>CONCATENATE("k",SUBSTITUTE(SUBSTITUTE(PROPER($D442),":",""),"-",""))</f>
        <v>3338</v>
      </c>
      <c r="I442" s="46">
        <v>5</v>
      </c>
      <c r="J442" t="s" s="44">
        <f>$F442</f>
        <v>3013</v>
      </c>
      <c r="K442" t="s" s="44">
        <f>$H442</f>
        <v>3338</v>
      </c>
      <c r="L442" s="44"/>
      <c r="M442" s="43"/>
      <c r="N442" t="s" s="44">
        <v>2212</v>
      </c>
      <c r="O442" t="s" s="262">
        <v>3303</v>
      </c>
      <c r="P442" t="s" s="262">
        <v>3149</v>
      </c>
      <c r="Q442" t="s" s="262">
        <v>3313</v>
      </c>
      <c r="R442" t="s" s="295">
        <v>3339</v>
      </c>
      <c r="S442" s="294"/>
      <c r="T442" s="294"/>
      <c r="U442" s="43"/>
      <c r="V442" s="43"/>
      <c r="W442" s="43"/>
      <c r="X442" s="43"/>
      <c r="Y442" s="43"/>
      <c r="Z442" s="43"/>
      <c r="AA442" s="43"/>
      <c r="AB442" s="43"/>
      <c r="AC442" s="43"/>
      <c r="AD442" s="15"/>
      <c r="AE442" t="s" s="44">
        <f t="shared" si="3602"/>
        <v>2364</v>
      </c>
      <c r="AF442" s="46"/>
      <c r="AG442" t="s" s="295">
        <v>3339</v>
      </c>
      <c r="AH442" s="337"/>
      <c r="AI442" s="15"/>
      <c r="AJ442" s="15"/>
      <c r="AK442" s="15"/>
      <c r="AL442" s="43"/>
      <c r="AM442" s="43"/>
      <c r="AN442" s="43"/>
      <c r="AO442" s="15"/>
      <c r="AP442" s="48"/>
    </row>
    <row r="443" ht="20.4" customHeight="1">
      <c r="A443" s="145"/>
      <c r="B443" t="s" s="146">
        <f>CONCATENATE('Collections - Collections'!$A$3,"/",D443)</f>
        <v>3340</v>
      </c>
      <c r="C443" t="s" s="147">
        <f t="shared" si="4218"/>
        <v>3308</v>
      </c>
      <c r="D443" t="s" s="147">
        <f>$G443</f>
        <v>3341</v>
      </c>
      <c r="E443" t="s" s="147">
        <f>CONCATENATE('Collections - Collections'!$C$3,"/",C443)</f>
        <v>3319</v>
      </c>
      <c r="F443" t="s" s="148">
        <v>3342</v>
      </c>
      <c r="G443" t="s" s="147">
        <f>CONCATENATE(C443,":",F443)</f>
        <v>3341</v>
      </c>
      <c r="H443" t="s" s="147">
        <f>CONCATENATE("k",SUBSTITUTE(SUBSTITUTE(PROPER($D443),":",""),"-",""))</f>
        <v>3343</v>
      </c>
      <c r="I443" s="152">
        <v>6</v>
      </c>
      <c r="J443" t="s" s="147">
        <f>$F443</f>
        <v>3344</v>
      </c>
      <c r="K443" t="s" s="147">
        <f>$H443</f>
        <v>3343</v>
      </c>
      <c r="L443" s="147"/>
      <c r="M443" s="150"/>
      <c r="N443" t="s" s="147">
        <v>2212</v>
      </c>
      <c r="O443" t="s" s="298">
        <v>3303</v>
      </c>
      <c r="P443" t="s" s="298">
        <v>3149</v>
      </c>
      <c r="Q443" t="s" s="298">
        <v>3313</v>
      </c>
      <c r="R443" t="s" s="300">
        <v>3345</v>
      </c>
      <c r="S443" s="299"/>
      <c r="T443" s="299"/>
      <c r="U443" s="150"/>
      <c r="V443" s="150"/>
      <c r="W443" s="150"/>
      <c r="X443" s="150"/>
      <c r="Y443" s="150"/>
      <c r="Z443" s="150"/>
      <c r="AA443" s="150"/>
      <c r="AB443" s="150"/>
      <c r="AC443" s="150"/>
      <c r="AD443" s="151"/>
      <c r="AE443" t="s" s="147">
        <f t="shared" si="3602"/>
        <v>2364</v>
      </c>
      <c r="AF443" s="152"/>
      <c r="AG443" t="s" s="300">
        <v>3345</v>
      </c>
      <c r="AH443" s="338"/>
      <c r="AI443" s="151"/>
      <c r="AJ443" s="151"/>
      <c r="AK443" s="151"/>
      <c r="AL443" s="150"/>
      <c r="AM443" s="150"/>
      <c r="AN443" s="150"/>
      <c r="AO443" s="151"/>
      <c r="AP443" s="154"/>
    </row>
    <row r="444" ht="32.3" customHeight="1">
      <c r="A444" t="s" s="339">
        <v>367</v>
      </c>
      <c r="B444" t="s" s="340">
        <f>CONCATENATE('Collections - Collections'!$A$3,"/",D444)</f>
        <v>3346</v>
      </c>
      <c r="C444" t="s" s="306">
        <f t="shared" si="4272" ref="C444:C460">$D$436</f>
        <v>3299</v>
      </c>
      <c r="D444" t="s" s="306">
        <f>$G444</f>
        <v>3347</v>
      </c>
      <c r="E444" t="s" s="306">
        <f>CONCATENATE('Collections - Collections'!$C$3,"/",C444)</f>
        <v>3309</v>
      </c>
      <c r="F444" t="s" s="341">
        <v>3348</v>
      </c>
      <c r="G444" t="s" s="306">
        <f>CONCATENATE(C444,":",F444)</f>
        <v>3347</v>
      </c>
      <c r="H444" t="s" s="306">
        <f>CONCATENATE("k",SUBSTITUTE(SUBSTITUTE(PROPER($D444),":",""),"-",""))</f>
        <v>3349</v>
      </c>
      <c r="I444" t="s" s="306">
        <v>3348</v>
      </c>
      <c r="J444" t="s" s="306">
        <f>$F444</f>
        <v>3350</v>
      </c>
      <c r="K444" t="s" s="306">
        <f>$H444</f>
        <v>3349</v>
      </c>
      <c r="L444" s="306"/>
      <c r="M444" s="342"/>
      <c r="N444" t="s" s="306">
        <v>2212</v>
      </c>
      <c r="O444" t="s" s="343">
        <v>3303</v>
      </c>
      <c r="P444" t="s" s="343">
        <v>3181</v>
      </c>
      <c r="Q444" t="s" s="343">
        <v>154</v>
      </c>
      <c r="R444" s="308"/>
      <c r="S444" s="308"/>
      <c r="T444" s="308"/>
      <c r="U444" s="342"/>
      <c r="V444" s="342"/>
      <c r="W444" s="342"/>
      <c r="X444" s="342"/>
      <c r="Y444" s="342"/>
      <c r="Z444" s="342"/>
      <c r="AA444" s="342"/>
      <c r="AB444" s="342"/>
      <c r="AC444" s="342"/>
      <c r="AD444" s="344"/>
      <c r="AE444" t="s" s="306">
        <f t="shared" si="3602"/>
        <v>2364</v>
      </c>
      <c r="AF444" s="345"/>
      <c r="AG444" t="s" s="346">
        <v>3351</v>
      </c>
      <c r="AH444" t="s" s="347">
        <v>3352</v>
      </c>
      <c r="AI444" s="344"/>
      <c r="AJ444" s="344"/>
      <c r="AK444" s="344"/>
      <c r="AL444" s="342"/>
      <c r="AM444" s="342"/>
      <c r="AN444" s="342"/>
      <c r="AO444" t="s" s="348">
        <v>3316</v>
      </c>
      <c r="AP444" s="349"/>
    </row>
    <row r="445" ht="20.75" customHeight="1">
      <c r="A445" t="s" s="273">
        <v>367</v>
      </c>
      <c r="B445" t="s" s="241">
        <f>CONCATENATE('Collections - Collections'!$A$3,"/",D445)</f>
        <v>3353</v>
      </c>
      <c r="C445" t="s" s="242">
        <f t="shared" si="4272"/>
        <v>3299</v>
      </c>
      <c r="D445" t="s" s="242">
        <f>$G445</f>
        <v>3354</v>
      </c>
      <c r="E445" t="s" s="242">
        <f>CONCATENATE('Collections - Collections'!$C$3,"/",C445)</f>
        <v>3309</v>
      </c>
      <c r="F445" t="s" s="243">
        <v>3355</v>
      </c>
      <c r="G445" t="s" s="242">
        <f>CONCATENATE(C445,":",F445)</f>
        <v>3354</v>
      </c>
      <c r="H445" t="s" s="242">
        <f>CONCATENATE("k",SUBSTITUTE(SUBSTITUTE(PROPER($D445),":",""),"-",""))</f>
        <v>3356</v>
      </c>
      <c r="I445" s="242"/>
      <c r="J445" t="s" s="242">
        <f>$F445</f>
        <v>3357</v>
      </c>
      <c r="K445" t="s" s="242">
        <f>$H445</f>
        <v>3356</v>
      </c>
      <c r="L445" s="242"/>
      <c r="M445" s="244"/>
      <c r="N445" t="s" s="242">
        <v>2212</v>
      </c>
      <c r="O445" t="s" s="274">
        <v>3303</v>
      </c>
      <c r="P445" t="s" s="274">
        <v>3181</v>
      </c>
      <c r="Q445" t="s" s="274">
        <v>194</v>
      </c>
      <c r="R445" s="316"/>
      <c r="S445" s="316"/>
      <c r="T445" s="316"/>
      <c r="U445" s="244"/>
      <c r="V445" s="244"/>
      <c r="W445" s="244"/>
      <c r="X445" s="244"/>
      <c r="Y445" s="244"/>
      <c r="Z445" s="244"/>
      <c r="AA445" s="244"/>
      <c r="AB445" s="244"/>
      <c r="AC445" s="244"/>
      <c r="AD445" s="245"/>
      <c r="AE445" t="s" s="242">
        <f t="shared" si="3602"/>
        <v>2364</v>
      </c>
      <c r="AF445" s="246"/>
      <c r="AG445" t="s" s="317">
        <v>3189</v>
      </c>
      <c r="AH445" t="s" s="318">
        <v>3358</v>
      </c>
      <c r="AI445" s="245"/>
      <c r="AJ445" s="245"/>
      <c r="AK445" s="245"/>
      <c r="AL445" s="244"/>
      <c r="AM445" s="244"/>
      <c r="AN445" s="244"/>
      <c r="AO445" s="245"/>
      <c r="AP445" s="247"/>
    </row>
    <row r="446" ht="56.3" customHeight="1">
      <c r="A446" t="s" s="207">
        <v>367</v>
      </c>
      <c r="B446" t="s" s="194">
        <f>CONCATENATE('Collections - Collections'!$A$3,"/",D446)</f>
        <v>3359</v>
      </c>
      <c r="C446" t="s" s="195">
        <f t="shared" si="4272"/>
        <v>3299</v>
      </c>
      <c r="D446" t="s" s="195">
        <f>$G446</f>
        <v>3360</v>
      </c>
      <c r="E446" t="s" s="195">
        <f>CONCATENATE('Collections - Collections'!$C$3,"/",C446)</f>
        <v>3309</v>
      </c>
      <c r="F446" t="s" s="196">
        <v>3361</v>
      </c>
      <c r="G446" t="s" s="195">
        <f>CONCATENATE(C446,":",F446)</f>
        <v>3360</v>
      </c>
      <c r="H446" t="s" s="195">
        <f>CONCATENATE("k",SUBSTITUTE(SUBSTITUTE(PROPER($D446),":",""),"-",""))</f>
        <v>3362</v>
      </c>
      <c r="I446" t="s" s="195">
        <v>3361</v>
      </c>
      <c r="J446" t="s" s="195">
        <f>$F446</f>
        <v>3363</v>
      </c>
      <c r="K446" t="s" s="195">
        <f>$H446</f>
        <v>3362</v>
      </c>
      <c r="L446" s="195"/>
      <c r="M446" s="197"/>
      <c r="N446" t="s" s="195">
        <v>2212</v>
      </c>
      <c r="O446" t="s" s="278">
        <v>3303</v>
      </c>
      <c r="P446" t="s" s="278">
        <v>3364</v>
      </c>
      <c r="Q446" t="s" s="278">
        <v>194</v>
      </c>
      <c r="R446" s="333"/>
      <c r="S446" s="333"/>
      <c r="T446" s="333"/>
      <c r="U446" s="197"/>
      <c r="V446" s="197"/>
      <c r="W446" s="197"/>
      <c r="X446" s="197"/>
      <c r="Y446" s="197"/>
      <c r="Z446" s="197"/>
      <c r="AA446" s="197"/>
      <c r="AB446" s="197"/>
      <c r="AC446" s="197"/>
      <c r="AD446" s="198"/>
      <c r="AE446" t="s" s="195">
        <f t="shared" si="3602"/>
        <v>2364</v>
      </c>
      <c r="AF446" s="199"/>
      <c r="AG446" t="s" s="350">
        <v>3203</v>
      </c>
      <c r="AH446" s="351"/>
      <c r="AI446" t="s" s="200">
        <v>3365</v>
      </c>
      <c r="AJ446" s="198"/>
      <c r="AK446" s="198"/>
      <c r="AL446" s="197"/>
      <c r="AM446" s="197"/>
      <c r="AN446" s="197"/>
      <c r="AO446" t="s" s="200">
        <v>3316</v>
      </c>
      <c r="AP446" s="202"/>
    </row>
    <row r="447" ht="188.6" customHeight="1">
      <c r="A447" t="s" s="352">
        <v>367</v>
      </c>
      <c r="B447" t="s" s="302">
        <f>CONCATENATE('Collections - Collections'!$A$3,"/",D447)</f>
        <v>3366</v>
      </c>
      <c r="C447" t="s" s="303">
        <f t="shared" si="4272"/>
        <v>3299</v>
      </c>
      <c r="D447" t="s" s="303">
        <f>$G447</f>
        <v>3367</v>
      </c>
      <c r="E447" t="s" s="303">
        <f>CONCATENATE('Collections - Collections'!$C$3,"/",C447)</f>
        <v>3309</v>
      </c>
      <c r="F447" t="s" s="304">
        <v>3368</v>
      </c>
      <c r="G447" t="s" s="303">
        <f>CONCATENATE(C447,":",F447)</f>
        <v>3367</v>
      </c>
      <c r="H447" t="s" s="303">
        <f>CONCATENATE("k",SUBSTITUTE(SUBSTITUTE(PROPER($D447),":",""),"-",""))</f>
        <v>3369</v>
      </c>
      <c r="I447" t="s" s="303">
        <v>3368</v>
      </c>
      <c r="J447" t="s" s="306">
        <f>$F447</f>
        <v>3370</v>
      </c>
      <c r="K447" t="s" s="303">
        <f>$H447</f>
        <v>3369</v>
      </c>
      <c r="L447" s="303"/>
      <c r="M447" s="305"/>
      <c r="N447" t="s" s="303">
        <v>2212</v>
      </c>
      <c r="O447" t="s" s="307">
        <v>3303</v>
      </c>
      <c r="P447" t="s" s="307">
        <v>3371</v>
      </c>
      <c r="Q447" s="309"/>
      <c r="R447" s="309"/>
      <c r="S447" s="309"/>
      <c r="T447" s="309"/>
      <c r="U447" s="305"/>
      <c r="V447" s="305"/>
      <c r="W447" s="305"/>
      <c r="X447" s="305"/>
      <c r="Y447" s="305"/>
      <c r="Z447" s="305"/>
      <c r="AA447" s="305"/>
      <c r="AB447" s="305"/>
      <c r="AC447" s="305"/>
      <c r="AD447" s="210"/>
      <c r="AE447" t="s" s="303">
        <f t="shared" si="3602"/>
        <v>2364</v>
      </c>
      <c r="AF447" s="310"/>
      <c r="AG447" t="s" s="311">
        <v>3372</v>
      </c>
      <c r="AH447" t="s" s="353">
        <v>3373</v>
      </c>
      <c r="AI447" s="210"/>
      <c r="AJ447" s="210"/>
      <c r="AK447" t="s" s="353">
        <v>3374</v>
      </c>
      <c r="AL447" s="305"/>
      <c r="AM447" s="305"/>
      <c r="AN447" s="305"/>
      <c r="AO447" t="s" s="354">
        <v>3316</v>
      </c>
      <c r="AP447" s="312"/>
    </row>
    <row r="448" ht="20.55" customHeight="1">
      <c r="A448" s="155"/>
      <c r="B448" t="s" s="156">
        <f>CONCATENATE('Collections - Collections'!$A$3,"/",D448)</f>
        <v>3375</v>
      </c>
      <c r="C448" t="s" s="157">
        <f t="shared" si="4308" ref="C448:C456">$D$447</f>
        <v>3367</v>
      </c>
      <c r="D448" t="s" s="157">
        <f>$G448</f>
        <v>3376</v>
      </c>
      <c r="E448" t="s" s="157">
        <f>CONCATENATE('Collections - Collections'!$C$3,"/",C448)</f>
        <v>3377</v>
      </c>
      <c r="F448" t="s" s="158">
        <v>2946</v>
      </c>
      <c r="G448" t="s" s="157">
        <f>CONCATENATE(C448,":",F448)</f>
        <v>3376</v>
      </c>
      <c r="H448" t="s" s="157">
        <f>CONCATENATE("k",SUBSTITUTE(SUBSTITUTE(PROPER($D448),":",""),"-",""))</f>
        <v>3378</v>
      </c>
      <c r="I448" t="s" s="157">
        <v>2946</v>
      </c>
      <c r="J448" t="s" s="99">
        <f>$F448</f>
        <v>2949</v>
      </c>
      <c r="K448" t="s" s="157">
        <f>$H448</f>
        <v>3378</v>
      </c>
      <c r="L448" s="157"/>
      <c r="M448" s="160"/>
      <c r="N448" t="s" s="157">
        <v>2212</v>
      </c>
      <c r="O448" t="s" s="282">
        <v>3303</v>
      </c>
      <c r="P448" t="s" s="282">
        <v>3371</v>
      </c>
      <c r="Q448" s="313"/>
      <c r="R448" s="313"/>
      <c r="S448" s="313"/>
      <c r="T448" s="313"/>
      <c r="U448" s="160"/>
      <c r="V448" s="160"/>
      <c r="W448" s="160"/>
      <c r="X448" s="160"/>
      <c r="Y448" s="160"/>
      <c r="Z448" s="160"/>
      <c r="AA448" s="160"/>
      <c r="AB448" s="160"/>
      <c r="AC448" s="160"/>
      <c r="AD448" s="161"/>
      <c r="AE448" t="s" s="157">
        <f t="shared" si="3602"/>
        <v>2364</v>
      </c>
      <c r="AF448" s="162"/>
      <c r="AG448" t="s" s="314">
        <v>3379</v>
      </c>
      <c r="AH448" s="336"/>
      <c r="AI448" s="161"/>
      <c r="AJ448" s="161"/>
      <c r="AK448" s="161"/>
      <c r="AL448" s="160"/>
      <c r="AM448" s="160"/>
      <c r="AN448" s="160"/>
      <c r="AO448" s="161"/>
      <c r="AP448" s="164"/>
    </row>
    <row r="449" ht="20.35" customHeight="1">
      <c r="A449" s="41"/>
      <c r="B449" t="s" s="42">
        <f>CONCATENATE('Collections - Collections'!$A$3,"/",D449)</f>
        <v>3380</v>
      </c>
      <c r="C449" t="s" s="44">
        <f t="shared" si="4308"/>
        <v>3367</v>
      </c>
      <c r="D449" t="s" s="44">
        <f>$G449</f>
        <v>3381</v>
      </c>
      <c r="E449" t="s" s="44">
        <f>CONCATENATE('Collections - Collections'!$C$3,"/",C449)</f>
        <v>3377</v>
      </c>
      <c r="F449" t="s" s="106">
        <v>2956</v>
      </c>
      <c r="G449" t="s" s="44">
        <f>CONCATENATE(C449,":",F449)</f>
        <v>3381</v>
      </c>
      <c r="H449" t="s" s="44">
        <f>CONCATENATE("k",SUBSTITUTE(SUBSTITUTE(PROPER($D449),":",""),"-",""))</f>
        <v>3382</v>
      </c>
      <c r="I449" t="s" s="44">
        <v>2956</v>
      </c>
      <c r="J449" t="s" s="44">
        <f>$F449</f>
        <v>2959</v>
      </c>
      <c r="K449" t="s" s="44">
        <f>$H449</f>
        <v>3382</v>
      </c>
      <c r="L449" s="44"/>
      <c r="M449" s="43"/>
      <c r="N449" t="s" s="44">
        <v>2212</v>
      </c>
      <c r="O449" t="s" s="262">
        <v>3303</v>
      </c>
      <c r="P449" t="s" s="262">
        <v>3371</v>
      </c>
      <c r="Q449" s="294"/>
      <c r="R449" s="294"/>
      <c r="S449" s="294"/>
      <c r="T449" s="294"/>
      <c r="U449" s="43"/>
      <c r="V449" s="43"/>
      <c r="W449" s="43"/>
      <c r="X449" s="43"/>
      <c r="Y449" s="43"/>
      <c r="Z449" s="43"/>
      <c r="AA449" s="43"/>
      <c r="AB449" s="43"/>
      <c r="AC449" s="43"/>
      <c r="AD449" s="15"/>
      <c r="AE449" t="s" s="44">
        <f t="shared" si="3602"/>
        <v>2364</v>
      </c>
      <c r="AF449" s="46"/>
      <c r="AG449" t="s" s="295">
        <v>3383</v>
      </c>
      <c r="AH449" s="337"/>
      <c r="AI449" s="15"/>
      <c r="AJ449" s="15"/>
      <c r="AK449" s="15"/>
      <c r="AL449" s="43"/>
      <c r="AM449" s="43"/>
      <c r="AN449" s="43"/>
      <c r="AO449" s="15"/>
      <c r="AP449" s="48"/>
    </row>
    <row r="450" ht="20.35" customHeight="1">
      <c r="A450" s="41"/>
      <c r="B450" t="s" s="42">
        <f>CONCATENATE('Collections - Collections'!$A$3,"/",D450)</f>
        <v>3384</v>
      </c>
      <c r="C450" t="s" s="44">
        <f t="shared" si="4308"/>
        <v>3367</v>
      </c>
      <c r="D450" t="s" s="44">
        <f>$G450</f>
        <v>3385</v>
      </c>
      <c r="E450" t="s" s="44">
        <f>CONCATENATE('Collections - Collections'!$C$3,"/",C450)</f>
        <v>3377</v>
      </c>
      <c r="F450" t="s" s="106">
        <v>2966</v>
      </c>
      <c r="G450" t="s" s="44">
        <f>CONCATENATE(C450,":",F450)</f>
        <v>3385</v>
      </c>
      <c r="H450" t="s" s="44">
        <f>CONCATENATE("k",SUBSTITUTE(SUBSTITUTE(PROPER($D450),":",""),"-",""))</f>
        <v>3386</v>
      </c>
      <c r="I450" t="s" s="44">
        <v>2966</v>
      </c>
      <c r="J450" t="s" s="44">
        <f>$F450</f>
        <v>2969</v>
      </c>
      <c r="K450" t="s" s="44">
        <f>$H450</f>
        <v>3386</v>
      </c>
      <c r="L450" s="44"/>
      <c r="M450" s="43"/>
      <c r="N450" t="s" s="44">
        <v>2212</v>
      </c>
      <c r="O450" t="s" s="262">
        <v>3303</v>
      </c>
      <c r="P450" t="s" s="262">
        <v>3371</v>
      </c>
      <c r="Q450" s="294"/>
      <c r="R450" s="294"/>
      <c r="S450" s="294"/>
      <c r="T450" s="294"/>
      <c r="U450" s="43"/>
      <c r="V450" s="43"/>
      <c r="W450" s="43"/>
      <c r="X450" s="43"/>
      <c r="Y450" s="43"/>
      <c r="Z450" s="43"/>
      <c r="AA450" s="43"/>
      <c r="AB450" s="43"/>
      <c r="AC450" s="43"/>
      <c r="AD450" s="15"/>
      <c r="AE450" t="s" s="44">
        <f t="shared" si="3602"/>
        <v>2364</v>
      </c>
      <c r="AF450" s="46"/>
      <c r="AG450" t="s" s="295">
        <v>3387</v>
      </c>
      <c r="AH450" s="337"/>
      <c r="AI450" s="15"/>
      <c r="AJ450" s="15"/>
      <c r="AK450" s="15"/>
      <c r="AL450" s="43"/>
      <c r="AM450" s="43"/>
      <c r="AN450" s="43"/>
      <c r="AO450" s="15"/>
      <c r="AP450" s="48"/>
    </row>
    <row r="451" ht="20.35" customHeight="1">
      <c r="A451" s="41"/>
      <c r="B451" t="s" s="42">
        <f>CONCATENATE('Collections - Collections'!$A$3,"/",D451)</f>
        <v>3388</v>
      </c>
      <c r="C451" t="s" s="44">
        <f t="shared" si="4308"/>
        <v>3367</v>
      </c>
      <c r="D451" t="s" s="44">
        <f>$G451</f>
        <v>3389</v>
      </c>
      <c r="E451" t="s" s="44">
        <f>CONCATENATE('Collections - Collections'!$C$3,"/",C451)</f>
        <v>3377</v>
      </c>
      <c r="F451" t="s" s="106">
        <v>3332</v>
      </c>
      <c r="G451" t="s" s="44">
        <f>CONCATENATE(C451,":",F451)</f>
        <v>3389</v>
      </c>
      <c r="H451" t="s" s="44">
        <f>CONCATENATE("k",SUBSTITUTE(SUBSTITUTE(PROPER($D451),":",""),"-",""))</f>
        <v>3390</v>
      </c>
      <c r="I451" t="s" s="44">
        <v>3332</v>
      </c>
      <c r="J451" t="s" s="44">
        <f>$F451</f>
        <v>3334</v>
      </c>
      <c r="K451" t="s" s="44">
        <f>$H451</f>
        <v>3390</v>
      </c>
      <c r="L451" s="44"/>
      <c r="M451" s="43"/>
      <c r="N451" t="s" s="44">
        <v>2212</v>
      </c>
      <c r="O451" t="s" s="262">
        <v>3303</v>
      </c>
      <c r="P451" t="s" s="262">
        <v>3371</v>
      </c>
      <c r="Q451" s="294"/>
      <c r="R451" s="294"/>
      <c r="S451" s="294"/>
      <c r="T451" s="294"/>
      <c r="U451" s="43"/>
      <c r="V451" s="43"/>
      <c r="W451" s="43"/>
      <c r="X451" s="43"/>
      <c r="Y451" s="43"/>
      <c r="Z451" s="43"/>
      <c r="AA451" s="43"/>
      <c r="AB451" s="43"/>
      <c r="AC451" s="43"/>
      <c r="AD451" s="15"/>
      <c r="AE451" t="s" s="44">
        <f t="shared" si="3602"/>
        <v>2364</v>
      </c>
      <c r="AF451" s="46"/>
      <c r="AG451" t="s" s="295">
        <v>3391</v>
      </c>
      <c r="AH451" s="337"/>
      <c r="AI451" s="15"/>
      <c r="AJ451" s="15"/>
      <c r="AK451" s="15"/>
      <c r="AL451" s="43"/>
      <c r="AM451" s="43"/>
      <c r="AN451" s="43"/>
      <c r="AO451" s="15"/>
      <c r="AP451" s="48"/>
    </row>
    <row r="452" ht="20.35" customHeight="1">
      <c r="A452" s="41"/>
      <c r="B452" t="s" s="42">
        <f>CONCATENATE('Collections - Collections'!$A$3,"/",D452)</f>
        <v>3392</v>
      </c>
      <c r="C452" t="s" s="44">
        <f t="shared" si="4308"/>
        <v>3367</v>
      </c>
      <c r="D452" t="s" s="44">
        <f>$G452</f>
        <v>3393</v>
      </c>
      <c r="E452" t="s" s="44">
        <f>CONCATENATE('Collections - Collections'!$C$3,"/",C452)</f>
        <v>3377</v>
      </c>
      <c r="F452" t="s" s="106">
        <v>3010</v>
      </c>
      <c r="G452" t="s" s="44">
        <f>CONCATENATE(C452,":",F452)</f>
        <v>3393</v>
      </c>
      <c r="H452" t="s" s="44">
        <f>CONCATENATE("k",SUBSTITUTE(SUBSTITUTE(PROPER($D452),":",""),"-",""))</f>
        <v>3394</v>
      </c>
      <c r="I452" t="s" s="44">
        <v>3010</v>
      </c>
      <c r="J452" t="s" s="44">
        <f>$F452</f>
        <v>3013</v>
      </c>
      <c r="K452" t="s" s="44">
        <f>$H452</f>
        <v>3394</v>
      </c>
      <c r="L452" s="44"/>
      <c r="M452" s="43"/>
      <c r="N452" t="s" s="44">
        <v>2212</v>
      </c>
      <c r="O452" t="s" s="262">
        <v>3303</v>
      </c>
      <c r="P452" t="s" s="262">
        <v>3371</v>
      </c>
      <c r="Q452" s="294"/>
      <c r="R452" s="294"/>
      <c r="S452" s="294"/>
      <c r="T452" s="294"/>
      <c r="U452" s="43"/>
      <c r="V452" s="43"/>
      <c r="W452" s="43"/>
      <c r="X452" s="43"/>
      <c r="Y452" s="43"/>
      <c r="Z452" s="43"/>
      <c r="AA452" s="43"/>
      <c r="AB452" s="43"/>
      <c r="AC452" s="43"/>
      <c r="AD452" s="15"/>
      <c r="AE452" t="s" s="44">
        <f t="shared" si="3602"/>
        <v>2364</v>
      </c>
      <c r="AF452" s="46"/>
      <c r="AG452" t="s" s="295">
        <v>3395</v>
      </c>
      <c r="AH452" s="337"/>
      <c r="AI452" s="15"/>
      <c r="AJ452" s="15"/>
      <c r="AK452" s="15"/>
      <c r="AL452" s="43"/>
      <c r="AM452" s="43"/>
      <c r="AN452" s="43"/>
      <c r="AO452" s="15"/>
      <c r="AP452" s="48"/>
    </row>
    <row r="453" ht="20.35" customHeight="1">
      <c r="A453" s="41"/>
      <c r="B453" t="s" s="42">
        <f>CONCATENATE('Collections - Collections'!$A$3,"/",D453)</f>
        <v>3396</v>
      </c>
      <c r="C453" t="s" s="44">
        <f t="shared" si="4308"/>
        <v>3367</v>
      </c>
      <c r="D453" t="s" s="44">
        <f>$G453</f>
        <v>3397</v>
      </c>
      <c r="E453" t="s" s="44">
        <f>CONCATENATE('Collections - Collections'!$C$3,"/",C453)</f>
        <v>3377</v>
      </c>
      <c r="F453" t="s" s="106">
        <v>3342</v>
      </c>
      <c r="G453" t="s" s="44">
        <f>CONCATENATE(C453,":",F453)</f>
        <v>3397</v>
      </c>
      <c r="H453" t="s" s="44">
        <f>CONCATENATE("k",SUBSTITUTE(SUBSTITUTE(PROPER($D453),":",""),"-",""))</f>
        <v>3398</v>
      </c>
      <c r="I453" t="s" s="44">
        <v>3342</v>
      </c>
      <c r="J453" t="s" s="44">
        <f>$F453</f>
        <v>3344</v>
      </c>
      <c r="K453" t="s" s="44">
        <f>$H453</f>
        <v>3398</v>
      </c>
      <c r="L453" s="44"/>
      <c r="M453" s="43"/>
      <c r="N453" t="s" s="44">
        <v>2212</v>
      </c>
      <c r="O453" t="s" s="262">
        <v>3303</v>
      </c>
      <c r="P453" t="s" s="262">
        <v>3371</v>
      </c>
      <c r="Q453" s="294"/>
      <c r="R453" s="294"/>
      <c r="S453" s="294"/>
      <c r="T453" s="294"/>
      <c r="U453" s="43"/>
      <c r="V453" s="43"/>
      <c r="W453" s="43"/>
      <c r="X453" s="43"/>
      <c r="Y453" s="43"/>
      <c r="Z453" s="43"/>
      <c r="AA453" s="43"/>
      <c r="AB453" s="43"/>
      <c r="AC453" s="43"/>
      <c r="AD453" s="15"/>
      <c r="AE453" t="s" s="44">
        <f t="shared" si="3602"/>
        <v>2364</v>
      </c>
      <c r="AF453" s="46"/>
      <c r="AG453" t="s" s="295">
        <v>3399</v>
      </c>
      <c r="AH453" s="337"/>
      <c r="AI453" s="15"/>
      <c r="AJ453" s="15"/>
      <c r="AK453" s="15"/>
      <c r="AL453" s="43"/>
      <c r="AM453" s="43"/>
      <c r="AN453" s="43"/>
      <c r="AO453" s="15"/>
      <c r="AP453" s="48"/>
    </row>
    <row r="454" ht="20.35" customHeight="1">
      <c r="A454" s="41"/>
      <c r="B454" t="s" s="42">
        <f>CONCATENATE('Collections - Collections'!$A$3,"/",D454)</f>
        <v>3400</v>
      </c>
      <c r="C454" t="s" s="44">
        <f t="shared" si="4308"/>
        <v>3367</v>
      </c>
      <c r="D454" t="s" s="44">
        <f>$G454</f>
        <v>3401</v>
      </c>
      <c r="E454" t="s" s="44">
        <f>CONCATENATE('Collections - Collections'!$C$3,"/",C454)</f>
        <v>3377</v>
      </c>
      <c r="F454" t="s" s="106">
        <v>3402</v>
      </c>
      <c r="G454" t="s" s="44">
        <f>CONCATENATE(C454,":",F454)</f>
        <v>3401</v>
      </c>
      <c r="H454" t="s" s="44">
        <f>CONCATENATE("k",SUBSTITUTE(SUBSTITUTE(PROPER($D454),":",""),"-",""))</f>
        <v>3403</v>
      </c>
      <c r="I454" t="s" s="44">
        <v>3402</v>
      </c>
      <c r="J454" t="s" s="44">
        <f>$F454</f>
        <v>3404</v>
      </c>
      <c r="K454" t="s" s="44">
        <f>$H454</f>
        <v>3403</v>
      </c>
      <c r="L454" s="44"/>
      <c r="M454" s="43"/>
      <c r="N454" t="s" s="44">
        <v>2212</v>
      </c>
      <c r="O454" t="s" s="262">
        <v>3303</v>
      </c>
      <c r="P454" t="s" s="262">
        <v>3371</v>
      </c>
      <c r="Q454" s="294"/>
      <c r="R454" s="294"/>
      <c r="S454" s="294"/>
      <c r="T454" s="294"/>
      <c r="U454" s="43"/>
      <c r="V454" s="43"/>
      <c r="W454" s="43"/>
      <c r="X454" s="43"/>
      <c r="Y454" s="43"/>
      <c r="Z454" s="43"/>
      <c r="AA454" s="43"/>
      <c r="AB454" s="43"/>
      <c r="AC454" s="43"/>
      <c r="AD454" s="15"/>
      <c r="AE454" t="s" s="44">
        <f t="shared" si="3602"/>
        <v>2364</v>
      </c>
      <c r="AF454" s="46"/>
      <c r="AG454" t="s" s="295">
        <v>3405</v>
      </c>
      <c r="AH454" s="337"/>
      <c r="AI454" s="15"/>
      <c r="AJ454" s="15"/>
      <c r="AK454" s="15"/>
      <c r="AL454" s="43"/>
      <c r="AM454" s="43"/>
      <c r="AN454" s="43"/>
      <c r="AO454" s="15"/>
      <c r="AP454" s="48"/>
    </row>
    <row r="455" ht="20.35" customHeight="1">
      <c r="A455" s="41"/>
      <c r="B455" t="s" s="42">
        <f>CONCATENATE('Collections - Collections'!$A$3,"/",D455)</f>
        <v>3406</v>
      </c>
      <c r="C455" t="s" s="44">
        <f t="shared" si="4308"/>
        <v>3367</v>
      </c>
      <c r="D455" t="s" s="44">
        <f>$G455</f>
        <v>3407</v>
      </c>
      <c r="E455" t="s" s="44">
        <f>CONCATENATE('Collections - Collections'!$C$3,"/",C455)</f>
        <v>3377</v>
      </c>
      <c r="F455" t="s" s="106">
        <v>3408</v>
      </c>
      <c r="G455" t="s" s="44">
        <f>CONCATENATE(C455,":",F455)</f>
        <v>3407</v>
      </c>
      <c r="H455" t="s" s="44">
        <f>CONCATENATE("k",SUBSTITUTE(SUBSTITUTE(PROPER($D455),":",""),"-",""))</f>
        <v>3409</v>
      </c>
      <c r="I455" t="s" s="44">
        <v>3408</v>
      </c>
      <c r="J455" t="s" s="44">
        <f>$F455</f>
        <v>3410</v>
      </c>
      <c r="K455" t="s" s="44">
        <f>$H455</f>
        <v>3409</v>
      </c>
      <c r="L455" s="44"/>
      <c r="M455" s="43"/>
      <c r="N455" t="s" s="44">
        <v>2212</v>
      </c>
      <c r="O455" t="s" s="262">
        <v>3303</v>
      </c>
      <c r="P455" t="s" s="262">
        <v>3371</v>
      </c>
      <c r="Q455" s="294"/>
      <c r="R455" s="294"/>
      <c r="S455" s="294"/>
      <c r="T455" s="294"/>
      <c r="U455" s="43"/>
      <c r="V455" s="43"/>
      <c r="W455" s="43"/>
      <c r="X455" s="43"/>
      <c r="Y455" s="43"/>
      <c r="Z455" s="43"/>
      <c r="AA455" s="43"/>
      <c r="AB455" s="43"/>
      <c r="AC455" s="43"/>
      <c r="AD455" s="15"/>
      <c r="AE455" t="s" s="44">
        <f t="shared" si="3602"/>
        <v>2364</v>
      </c>
      <c r="AF455" s="46"/>
      <c r="AG455" t="s" s="295">
        <v>3411</v>
      </c>
      <c r="AH455" s="337"/>
      <c r="AI455" s="15"/>
      <c r="AJ455" s="15"/>
      <c r="AK455" s="15"/>
      <c r="AL455" s="43"/>
      <c r="AM455" s="43"/>
      <c r="AN455" s="43"/>
      <c r="AO455" s="15"/>
      <c r="AP455" s="48"/>
    </row>
    <row r="456" ht="20.55" customHeight="1">
      <c r="A456" s="135"/>
      <c r="B456" t="s" s="136">
        <f>CONCATENATE('Collections - Collections'!$A$3,"/",D456)</f>
        <v>3412</v>
      </c>
      <c r="C456" t="s" s="137">
        <f t="shared" si="4308"/>
        <v>3367</v>
      </c>
      <c r="D456" t="s" s="137">
        <f>$G456</f>
        <v>3413</v>
      </c>
      <c r="E456" t="s" s="137">
        <f>CONCATENATE('Collections - Collections'!$C$3,"/",C456)</f>
        <v>3377</v>
      </c>
      <c r="F456" t="s" s="138">
        <v>3414</v>
      </c>
      <c r="G456" t="s" s="137">
        <f>CONCATENATE(C456,":",F456)</f>
        <v>3413</v>
      </c>
      <c r="H456" t="s" s="137">
        <f>CONCATENATE("k",SUBSTITUTE(SUBSTITUTE(PROPER($D456),":",""),"-",""))</f>
        <v>3415</v>
      </c>
      <c r="I456" t="s" s="137">
        <v>3414</v>
      </c>
      <c r="J456" t="s" s="137">
        <f>$F456</f>
        <v>3416</v>
      </c>
      <c r="K456" t="s" s="137">
        <f>$H456</f>
        <v>3415</v>
      </c>
      <c r="L456" s="137"/>
      <c r="M456" s="140"/>
      <c r="N456" t="s" s="137">
        <v>2212</v>
      </c>
      <c r="O456" t="s" s="255">
        <v>3303</v>
      </c>
      <c r="P456" t="s" s="255">
        <v>3371</v>
      </c>
      <c r="Q456" s="256"/>
      <c r="R456" s="256"/>
      <c r="S456" s="256"/>
      <c r="T456" s="256"/>
      <c r="U456" s="140"/>
      <c r="V456" s="140"/>
      <c r="W456" s="140"/>
      <c r="X456" s="140"/>
      <c r="Y456" s="140"/>
      <c r="Z456" s="140"/>
      <c r="AA456" s="140"/>
      <c r="AB456" s="140"/>
      <c r="AC456" s="140"/>
      <c r="AD456" s="141"/>
      <c r="AE456" t="s" s="137">
        <f t="shared" si="3602"/>
        <v>2364</v>
      </c>
      <c r="AF456" s="142"/>
      <c r="AG456" t="s" s="257">
        <v>3417</v>
      </c>
      <c r="AH456" s="355"/>
      <c r="AI456" s="141"/>
      <c r="AJ456" s="141"/>
      <c r="AK456" s="141"/>
      <c r="AL456" s="140"/>
      <c r="AM456" s="140"/>
      <c r="AN456" s="140"/>
      <c r="AO456" s="141"/>
      <c r="AP456" s="144"/>
    </row>
    <row r="457" ht="20.75" customHeight="1">
      <c r="A457" t="s" s="273">
        <v>367</v>
      </c>
      <c r="B457" t="s" s="241">
        <f>CONCATENATE('Collections - Collections'!$A$3,"/",D457)</f>
        <v>3418</v>
      </c>
      <c r="C457" t="s" s="242">
        <f t="shared" si="4272"/>
        <v>3299</v>
      </c>
      <c r="D457" t="s" s="242">
        <f>$G457</f>
        <v>3419</v>
      </c>
      <c r="E457" t="s" s="242">
        <f>CONCATENATE('Collections - Collections'!$C$3,"/",C457)</f>
        <v>3309</v>
      </c>
      <c r="F457" t="s" s="243">
        <v>3420</v>
      </c>
      <c r="G457" t="s" s="242">
        <f>CONCATENATE(C457,":",F457)</f>
        <v>3419</v>
      </c>
      <c r="H457" t="s" s="242">
        <f>CONCATENATE("k",SUBSTITUTE(SUBSTITUTE(PROPER($D457),":",""),"-",""))</f>
        <v>3421</v>
      </c>
      <c r="I457" s="242"/>
      <c r="J457" t="s" s="242">
        <f>$F457</f>
        <v>3422</v>
      </c>
      <c r="K457" t="s" s="242">
        <f>$H457</f>
        <v>3421</v>
      </c>
      <c r="L457" s="242"/>
      <c r="M457" s="244"/>
      <c r="N457" t="s" s="242">
        <v>2212</v>
      </c>
      <c r="O457" t="s" s="274">
        <v>3303</v>
      </c>
      <c r="P457" t="s" s="274">
        <v>3194</v>
      </c>
      <c r="Q457" s="316"/>
      <c r="R457" s="316"/>
      <c r="S457" s="316"/>
      <c r="T457" s="316"/>
      <c r="U457" s="244"/>
      <c r="V457" s="244"/>
      <c r="W457" s="244"/>
      <c r="X457" s="244"/>
      <c r="Y457" s="244"/>
      <c r="Z457" s="244"/>
      <c r="AA457" s="244"/>
      <c r="AB457" s="244"/>
      <c r="AC457" s="244"/>
      <c r="AD457" s="245"/>
      <c r="AE457" t="s" s="242">
        <f t="shared" si="3602"/>
        <v>2364</v>
      </c>
      <c r="AF457" s="246"/>
      <c r="AG457" t="s" s="317">
        <v>3423</v>
      </c>
      <c r="AH457" s="356"/>
      <c r="AI457" s="245"/>
      <c r="AJ457" s="245"/>
      <c r="AK457" s="245"/>
      <c r="AL457" s="244"/>
      <c r="AM457" s="244"/>
      <c r="AN457" s="244"/>
      <c r="AO457" s="245"/>
      <c r="AP457" s="247"/>
    </row>
    <row r="458" ht="32.75" customHeight="1">
      <c r="A458" t="s" s="273">
        <v>367</v>
      </c>
      <c r="B458" t="s" s="241">
        <f>CONCATENATE('Collections - Collections'!$A$3,"/",D458)</f>
        <v>3424</v>
      </c>
      <c r="C458" t="s" s="242">
        <f t="shared" si="4272"/>
        <v>3299</v>
      </c>
      <c r="D458" t="s" s="242">
        <f>$G458</f>
        <v>3425</v>
      </c>
      <c r="E458" t="s" s="242">
        <f>CONCATENATE('Collections - Collections'!$C$3,"/",C458)</f>
        <v>3309</v>
      </c>
      <c r="F458" t="s" s="243">
        <v>3250</v>
      </c>
      <c r="G458" t="s" s="242">
        <f>CONCATENATE(C458,":",F458)</f>
        <v>3425</v>
      </c>
      <c r="H458" t="s" s="242">
        <f>CONCATENATE("k",SUBSTITUTE(SUBSTITUTE(PROPER($D458),":",""),"-",""))</f>
        <v>3426</v>
      </c>
      <c r="I458" s="242"/>
      <c r="J458" t="s" s="242">
        <f>$F458</f>
        <v>3427</v>
      </c>
      <c r="K458" t="s" s="242">
        <f>$H458</f>
        <v>3426</v>
      </c>
      <c r="L458" s="242"/>
      <c r="M458" s="244"/>
      <c r="N458" t="s" s="242">
        <v>2212</v>
      </c>
      <c r="O458" t="s" s="274">
        <v>3303</v>
      </c>
      <c r="P458" t="s" s="274">
        <v>3250</v>
      </c>
      <c r="Q458" s="316"/>
      <c r="R458" s="316"/>
      <c r="S458" s="316"/>
      <c r="T458" s="316"/>
      <c r="U458" s="244"/>
      <c r="V458" s="244"/>
      <c r="W458" s="244"/>
      <c r="X458" s="244"/>
      <c r="Y458" s="244"/>
      <c r="Z458" s="244"/>
      <c r="AA458" s="244"/>
      <c r="AB458" s="244"/>
      <c r="AC458" s="244"/>
      <c r="AD458" s="245"/>
      <c r="AE458" t="s" s="242">
        <f t="shared" si="3602"/>
        <v>2364</v>
      </c>
      <c r="AF458" s="246"/>
      <c r="AG458" t="s" s="317">
        <v>3251</v>
      </c>
      <c r="AH458" s="356"/>
      <c r="AI458" s="245"/>
      <c r="AJ458" s="245"/>
      <c r="AK458" s="245"/>
      <c r="AL458" s="244"/>
      <c r="AM458" s="244"/>
      <c r="AN458" s="244"/>
      <c r="AO458" s="245"/>
      <c r="AP458" s="247"/>
    </row>
    <row r="459" ht="20.75" customHeight="1">
      <c r="A459" t="s" s="273">
        <v>367</v>
      </c>
      <c r="B459" t="s" s="241">
        <f>CONCATENATE('Collections - Collections'!$A$3,"/",D459)</f>
        <v>3428</v>
      </c>
      <c r="C459" t="s" s="242">
        <f t="shared" si="4272"/>
        <v>3299</v>
      </c>
      <c r="D459" t="s" s="242">
        <f>$G459</f>
        <v>3429</v>
      </c>
      <c r="E459" t="s" s="242">
        <f>CONCATENATE('Collections - Collections'!$C$3,"/",C459)</f>
        <v>3309</v>
      </c>
      <c r="F459" t="s" s="113">
        <v>247</v>
      </c>
      <c r="G459" t="s" s="242">
        <f>CONCATENATE(C459,":",F459)</f>
        <v>3429</v>
      </c>
      <c r="H459" t="s" s="242">
        <f>CONCATENATE("k",SUBSTITUTE(SUBSTITUTE(PROPER($D459),":",""),"-",""))</f>
        <v>3430</v>
      </c>
      <c r="I459" s="242"/>
      <c r="J459" t="s" s="242">
        <f>$F459</f>
        <v>1629</v>
      </c>
      <c r="K459" t="s" s="242">
        <f>$H459</f>
        <v>3430</v>
      </c>
      <c r="L459" s="242"/>
      <c r="M459" s="244"/>
      <c r="N459" t="s" s="242">
        <v>2212</v>
      </c>
      <c r="O459" t="s" s="274">
        <v>3303</v>
      </c>
      <c r="P459" t="s" s="274">
        <v>247</v>
      </c>
      <c r="Q459" s="316"/>
      <c r="R459" s="316"/>
      <c r="S459" s="316"/>
      <c r="T459" s="316"/>
      <c r="U459" s="244"/>
      <c r="V459" s="244"/>
      <c r="W459" s="244"/>
      <c r="X459" s="244"/>
      <c r="Y459" s="244"/>
      <c r="Z459" s="244"/>
      <c r="AA459" s="244"/>
      <c r="AB459" s="244"/>
      <c r="AC459" s="244"/>
      <c r="AD459" s="245"/>
      <c r="AE459" t="s" s="242">
        <f t="shared" si="3602"/>
        <v>2364</v>
      </c>
      <c r="AF459" s="246"/>
      <c r="AG459" t="s" s="350">
        <v>248</v>
      </c>
      <c r="AH459" t="s" s="335">
        <v>3431</v>
      </c>
      <c r="AI459" s="245"/>
      <c r="AJ459" s="245"/>
      <c r="AK459" s="245"/>
      <c r="AL459" s="244"/>
      <c r="AM459" s="244"/>
      <c r="AN459" s="244"/>
      <c r="AO459" s="245"/>
      <c r="AP459" s="247"/>
    </row>
    <row r="460" ht="21.35" customHeight="1">
      <c r="A460" t="s" s="357">
        <v>367</v>
      </c>
      <c r="B460" t="s" s="213">
        <f>CONCATENATE('Collections - Collections'!$A$3,"/",D460)</f>
        <v>3432</v>
      </c>
      <c r="C460" t="s" s="214">
        <f t="shared" si="4272"/>
        <v>3299</v>
      </c>
      <c r="D460" t="s" s="214">
        <f>$G460</f>
        <v>3433</v>
      </c>
      <c r="E460" t="s" s="214">
        <f>CONCATENATE('Collections - Collections'!$C$3,"/",C460)</f>
        <v>3309</v>
      </c>
      <c r="F460" t="s" s="109">
        <v>3434</v>
      </c>
      <c r="G460" t="s" s="214">
        <f>CONCATENATE(C460,":",F460)</f>
        <v>3433</v>
      </c>
      <c r="H460" t="s" s="214">
        <f>CONCATENATE("k",SUBSTITUTE(SUBSTITUTE(PROPER($D460),":",""),"-",""))</f>
        <v>3435</v>
      </c>
      <c r="I460" s="214"/>
      <c r="J460" t="s" s="214">
        <f>$F460</f>
        <v>3436</v>
      </c>
      <c r="K460" t="s" s="214">
        <f>$H460</f>
        <v>3435</v>
      </c>
      <c r="L460" s="214"/>
      <c r="M460" s="216"/>
      <c r="N460" t="s" s="214">
        <v>2212</v>
      </c>
      <c r="O460" t="s" s="321">
        <v>3303</v>
      </c>
      <c r="P460" t="s" s="321">
        <v>3437</v>
      </c>
      <c r="Q460" s="358"/>
      <c r="R460" s="358"/>
      <c r="S460" s="358"/>
      <c r="T460" s="358"/>
      <c r="U460" s="216"/>
      <c r="V460" s="216"/>
      <c r="W460" s="216"/>
      <c r="X460" s="216"/>
      <c r="Y460" s="216"/>
      <c r="Z460" s="216"/>
      <c r="AA460" s="216"/>
      <c r="AB460" s="216"/>
      <c r="AC460" s="216"/>
      <c r="AD460" s="217"/>
      <c r="AE460" t="s" s="214">
        <f t="shared" si="3602"/>
        <v>2364</v>
      </c>
      <c r="AF460" s="218"/>
      <c r="AG460" t="s" s="359">
        <v>3438</v>
      </c>
      <c r="AH460" t="s" s="359">
        <v>3439</v>
      </c>
      <c r="AI460" t="s" s="219">
        <v>3440</v>
      </c>
      <c r="AJ460" s="217"/>
      <c r="AK460" s="217"/>
      <c r="AL460" s="216"/>
      <c r="AM460" s="216"/>
      <c r="AN460" s="216"/>
      <c r="AO460" s="217"/>
      <c r="AP460" s="220"/>
    </row>
    <row r="461" ht="33.7" customHeight="1">
      <c r="A461" s="325"/>
      <c r="B461" t="s" s="184">
        <f>CONCATENATE('Collections - Collections'!$A$3,"/",D461)</f>
        <v>3441</v>
      </c>
      <c r="C461" s="188"/>
      <c r="D461" t="s" s="185">
        <f>$G461</f>
        <v>3442</v>
      </c>
      <c r="E461" s="188"/>
      <c r="F461" t="s" s="186">
        <v>3443</v>
      </c>
      <c r="G461" t="s" s="326">
        <f>CONCATENATE($F461)</f>
        <v>3442</v>
      </c>
      <c r="H461" t="s" s="185">
        <f>CONCATENATE("k",SUBSTITUTE(SUBSTITUTE(PROPER($D461),":",""),"-",""))</f>
        <v>3444</v>
      </c>
      <c r="I461" s="185"/>
      <c r="J461" t="s" s="185">
        <f>$F461</f>
        <v>3445</v>
      </c>
      <c r="K461" t="s" s="185">
        <f>$H461</f>
        <v>3444</v>
      </c>
      <c r="L461" s="185"/>
      <c r="M461" s="188"/>
      <c r="N461" t="s" s="185">
        <v>2212</v>
      </c>
      <c r="O461" t="s" s="327">
        <v>3446</v>
      </c>
      <c r="P461" s="328"/>
      <c r="Q461" s="328"/>
      <c r="R461" s="328"/>
      <c r="S461" s="328"/>
      <c r="T461" s="328"/>
      <c r="U461" s="188"/>
      <c r="V461" s="188"/>
      <c r="W461" s="188"/>
      <c r="X461" s="188"/>
      <c r="Y461" s="188"/>
      <c r="Z461" s="188"/>
      <c r="AA461" s="188"/>
      <c r="AB461" s="188"/>
      <c r="AC461" s="188"/>
      <c r="AD461" s="189"/>
      <c r="AE461" t="s" s="185">
        <f t="shared" si="3602"/>
        <v>2364</v>
      </c>
      <c r="AF461" s="190"/>
      <c r="AG461" t="s" s="329">
        <v>3447</v>
      </c>
      <c r="AH461" s="360"/>
      <c r="AI461" s="189"/>
      <c r="AJ461" s="189"/>
      <c r="AK461" s="189"/>
      <c r="AL461" s="188"/>
      <c r="AM461" s="188"/>
      <c r="AN461" s="188"/>
      <c r="AO461" t="s" s="191">
        <v>3448</v>
      </c>
      <c r="AP461" s="192"/>
    </row>
    <row r="462" ht="22" customHeight="1">
      <c r="A462" s="325"/>
      <c r="B462" t="s" s="184">
        <f>CONCATENATE('Collections - Collections'!$A$3,"/",D462)</f>
        <v>3449</v>
      </c>
      <c r="C462" s="188"/>
      <c r="D462" t="s" s="185">
        <f>$G462</f>
        <v>3450</v>
      </c>
      <c r="E462" s="188"/>
      <c r="F462" t="s" s="186">
        <v>3451</v>
      </c>
      <c r="G462" t="s" s="326">
        <f>CONCATENATE($F462)</f>
        <v>3450</v>
      </c>
      <c r="H462" t="s" s="185">
        <f>CONCATENATE("k",SUBSTITUTE(SUBSTITUTE(PROPER($D462),":",""),"-",""))</f>
        <v>3452</v>
      </c>
      <c r="I462" s="185"/>
      <c r="J462" t="s" s="185">
        <f>$F462</f>
        <v>3453</v>
      </c>
      <c r="K462" t="s" s="185">
        <f>$H462</f>
        <v>3452</v>
      </c>
      <c r="L462" s="185"/>
      <c r="M462" s="188"/>
      <c r="N462" t="s" s="185">
        <v>2212</v>
      </c>
      <c r="O462" t="s" s="327">
        <v>3454</v>
      </c>
      <c r="P462" s="328"/>
      <c r="Q462" s="328"/>
      <c r="R462" s="328"/>
      <c r="S462" s="328"/>
      <c r="T462" s="328"/>
      <c r="U462" s="188"/>
      <c r="V462" s="188"/>
      <c r="W462" s="188"/>
      <c r="X462" s="188"/>
      <c r="Y462" s="188"/>
      <c r="Z462" s="188"/>
      <c r="AA462" s="188"/>
      <c r="AB462" s="188"/>
      <c r="AC462" s="188"/>
      <c r="AD462" s="189"/>
      <c r="AE462" t="s" s="185">
        <f t="shared" si="3602"/>
        <v>2364</v>
      </c>
      <c r="AF462" s="190"/>
      <c r="AG462" t="s" s="329">
        <v>3455</v>
      </c>
      <c r="AH462" s="360"/>
      <c r="AI462" s="189"/>
      <c r="AJ462" s="189"/>
      <c r="AK462" s="189"/>
      <c r="AL462" s="188"/>
      <c r="AM462" s="188"/>
      <c r="AN462" s="188"/>
      <c r="AO462" s="189"/>
      <c r="AP462" s="192"/>
    </row>
    <row r="463" ht="35.35" customHeight="1">
      <c r="A463" s="60"/>
      <c r="B463" t="s" s="61">
        <f>CONCATENATE('Collections - Collections'!$A$3,"/",D463)</f>
        <v>3456</v>
      </c>
      <c r="C463" s="65"/>
      <c r="D463" t="s" s="62">
        <f>$G463</f>
        <v>3457</v>
      </c>
      <c r="E463" s="65"/>
      <c r="F463" t="s" s="63">
        <v>942</v>
      </c>
      <c r="G463" t="s" s="248">
        <f>CONCATENATE($F463)</f>
        <v>3457</v>
      </c>
      <c r="H463" t="s" s="62">
        <f>CONCATENATE("k",SUBSTITUTE(SUBSTITUTE(PROPER($D463),":",""),"-",""))</f>
        <v>3458</v>
      </c>
      <c r="I463" s="62"/>
      <c r="J463" t="s" s="62">
        <f>$F463</f>
        <v>2143</v>
      </c>
      <c r="K463" t="s" s="62">
        <f>$H463</f>
        <v>3458</v>
      </c>
      <c r="L463" s="62"/>
      <c r="M463" s="65"/>
      <c r="N463" t="s" s="62">
        <v>2212</v>
      </c>
      <c r="O463" t="s" s="249">
        <v>421</v>
      </c>
      <c r="P463" t="s" s="249">
        <v>942</v>
      </c>
      <c r="Q463" s="250"/>
      <c r="R463" s="250"/>
      <c r="S463" s="250"/>
      <c r="T463" s="250"/>
      <c r="U463" s="65"/>
      <c r="V463" s="65"/>
      <c r="W463" s="65"/>
      <c r="X463" s="65"/>
      <c r="Y463" s="65"/>
      <c r="Z463" s="65"/>
      <c r="AA463" s="65"/>
      <c r="AB463" s="65"/>
      <c r="AC463" s="65"/>
      <c r="AD463" s="66"/>
      <c r="AE463" t="s" s="62">
        <f t="shared" si="3602"/>
        <v>2364</v>
      </c>
      <c r="AF463" s="67"/>
      <c r="AG463" t="s" s="251">
        <v>942</v>
      </c>
      <c r="AH463" t="s" s="315">
        <v>3459</v>
      </c>
      <c r="AI463" s="66"/>
      <c r="AJ463" s="66"/>
      <c r="AK463" s="66"/>
      <c r="AL463" s="65"/>
      <c r="AM463" s="65"/>
      <c r="AN463" s="65"/>
      <c r="AO463" t="s" s="68">
        <v>948</v>
      </c>
      <c r="AP463" s="69"/>
    </row>
    <row r="464" ht="20.6" customHeight="1">
      <c r="A464" t="s" s="207">
        <v>367</v>
      </c>
      <c r="B464" t="s" s="194">
        <f>CONCATENATE('Collections - Collections'!$A$3,"/",D464)</f>
        <v>3460</v>
      </c>
      <c r="C464" t="s" s="195">
        <f t="shared" si="4446" ref="C464:C469">$D$463</f>
        <v>3457</v>
      </c>
      <c r="D464" t="s" s="195">
        <f>$G464</f>
        <v>3461</v>
      </c>
      <c r="E464" t="s" s="195">
        <f>CONCATENATE('Collections - Collections'!$C$3,"/",C464)</f>
        <v>3462</v>
      </c>
      <c r="F464" t="s" s="196">
        <v>3463</v>
      </c>
      <c r="G464" t="s" s="195">
        <f>CONCATENATE(C464,":",F464)</f>
        <v>3461</v>
      </c>
      <c r="H464" t="s" s="195">
        <f>CONCATENATE("k",SUBSTITUTE(SUBSTITUTE(PROPER($D464),":",""),"-",""))</f>
        <v>3464</v>
      </c>
      <c r="I464" s="195"/>
      <c r="J464" t="s" s="195">
        <f>$F464</f>
        <v>3465</v>
      </c>
      <c r="K464" t="s" s="195">
        <f>$H464</f>
        <v>3464</v>
      </c>
      <c r="L464" s="195"/>
      <c r="M464" s="197"/>
      <c r="N464" t="s" s="195">
        <v>2212</v>
      </c>
      <c r="O464" t="s" s="278">
        <v>421</v>
      </c>
      <c r="P464" t="s" s="278">
        <v>942</v>
      </c>
      <c r="Q464" t="s" s="278">
        <v>3466</v>
      </c>
      <c r="R464" s="333"/>
      <c r="S464" s="333"/>
      <c r="T464" s="333"/>
      <c r="U464" s="197"/>
      <c r="V464" s="197"/>
      <c r="W464" s="197"/>
      <c r="X464" s="197"/>
      <c r="Y464" s="197"/>
      <c r="Z464" s="197"/>
      <c r="AA464" s="197"/>
      <c r="AB464" s="197"/>
      <c r="AC464" s="197"/>
      <c r="AD464" s="198"/>
      <c r="AE464" t="s" s="195">
        <f t="shared" si="3602"/>
        <v>2364</v>
      </c>
      <c r="AF464" s="199"/>
      <c r="AG464" t="s" s="350">
        <v>3467</v>
      </c>
      <c r="AH464" s="351"/>
      <c r="AI464" s="198"/>
      <c r="AJ464" s="198"/>
      <c r="AK464" s="198"/>
      <c r="AL464" s="197"/>
      <c r="AM464" s="197"/>
      <c r="AN464" s="197"/>
      <c r="AO464" s="198"/>
      <c r="AP464" s="202"/>
    </row>
    <row r="465" ht="20.4" customHeight="1">
      <c r="A465" s="155"/>
      <c r="B465" t="s" s="156">
        <f>CONCATENATE('Collections - Collections'!$A$3,"/",D465)</f>
        <v>3468</v>
      </c>
      <c r="C465" t="s" s="157">
        <f t="shared" si="4455" ref="C465:C468">$D$464</f>
        <v>3461</v>
      </c>
      <c r="D465" t="s" s="157">
        <f>$G465</f>
        <v>3469</v>
      </c>
      <c r="E465" t="s" s="157">
        <f>CONCATENATE('Collections - Collections'!$C$3,"/",C465)</f>
        <v>3470</v>
      </c>
      <c r="F465" t="s" s="158">
        <v>3471</v>
      </c>
      <c r="G465" t="s" s="157">
        <f>CONCATENATE(C465,":",F465)</f>
        <v>3469</v>
      </c>
      <c r="H465" t="s" s="157">
        <f>CONCATENATE("k",SUBSTITUTE(SUBSTITUTE(PROPER($D465),":",""),"-",""))</f>
        <v>3472</v>
      </c>
      <c r="I465" s="157"/>
      <c r="J465" t="s" s="157">
        <f>$F465</f>
        <v>3473</v>
      </c>
      <c r="K465" t="s" s="157">
        <f>$H465</f>
        <v>3472</v>
      </c>
      <c r="L465" s="157"/>
      <c r="M465" s="160"/>
      <c r="N465" t="s" s="157">
        <v>2212</v>
      </c>
      <c r="O465" t="s" s="282">
        <v>421</v>
      </c>
      <c r="P465" t="s" s="282">
        <v>942</v>
      </c>
      <c r="Q465" t="s" s="282">
        <v>3466</v>
      </c>
      <c r="R465" t="s" s="282">
        <v>3474</v>
      </c>
      <c r="S465" s="313"/>
      <c r="T465" s="313"/>
      <c r="U465" s="160"/>
      <c r="V465" s="160"/>
      <c r="W465" s="160"/>
      <c r="X465" s="160"/>
      <c r="Y465" s="160"/>
      <c r="Z465" s="160"/>
      <c r="AA465" s="160"/>
      <c r="AB465" s="160"/>
      <c r="AC465" s="160"/>
      <c r="AD465" s="161"/>
      <c r="AE465" t="s" s="157">
        <f t="shared" si="3602"/>
        <v>2364</v>
      </c>
      <c r="AF465" s="162"/>
      <c r="AG465" t="s" s="314">
        <v>3475</v>
      </c>
      <c r="AH465" t="s" s="361">
        <v>3476</v>
      </c>
      <c r="AI465" s="161"/>
      <c r="AJ465" s="161"/>
      <c r="AK465" s="161"/>
      <c r="AL465" s="160"/>
      <c r="AM465" s="160"/>
      <c r="AN465" s="160"/>
      <c r="AO465" s="161"/>
      <c r="AP465" s="164"/>
    </row>
    <row r="466" ht="20.35" customHeight="1">
      <c r="A466" s="41"/>
      <c r="B466" t="s" s="42">
        <f>CONCATENATE('Collections - Collections'!$A$3,"/",D466)</f>
        <v>3477</v>
      </c>
      <c r="C466" t="s" s="44">
        <f t="shared" si="4455"/>
        <v>3461</v>
      </c>
      <c r="D466" t="s" s="44">
        <f>$G466</f>
        <v>3478</v>
      </c>
      <c r="E466" t="s" s="44">
        <f>CONCATENATE('Collections - Collections'!$C$3,"/",C466)</f>
        <v>3470</v>
      </c>
      <c r="F466" t="s" s="106">
        <v>2946</v>
      </c>
      <c r="G466" t="s" s="44">
        <f>CONCATENATE(C466,":",F466)</f>
        <v>3478</v>
      </c>
      <c r="H466" t="s" s="44">
        <f>CONCATENATE("k",SUBSTITUTE(SUBSTITUTE(PROPER($D466),":",""),"-",""))</f>
        <v>3479</v>
      </c>
      <c r="I466" s="44"/>
      <c r="J466" t="s" s="44">
        <f>$F466</f>
        <v>2949</v>
      </c>
      <c r="K466" t="s" s="44">
        <f>$H466</f>
        <v>3479</v>
      </c>
      <c r="L466" s="44"/>
      <c r="M466" s="43"/>
      <c r="N466" t="s" s="44">
        <v>2212</v>
      </c>
      <c r="O466" t="s" s="262">
        <v>421</v>
      </c>
      <c r="P466" t="s" s="262">
        <v>942</v>
      </c>
      <c r="Q466" t="s" s="262">
        <v>3466</v>
      </c>
      <c r="R466" t="s" s="262">
        <v>3480</v>
      </c>
      <c r="S466" s="294"/>
      <c r="T466" s="294"/>
      <c r="U466" s="43"/>
      <c r="V466" s="43"/>
      <c r="W466" s="43"/>
      <c r="X466" s="43"/>
      <c r="Y466" s="43"/>
      <c r="Z466" s="43"/>
      <c r="AA466" s="43"/>
      <c r="AB466" s="43"/>
      <c r="AC466" s="43"/>
      <c r="AD466" s="15"/>
      <c r="AE466" t="s" s="44">
        <f t="shared" si="3602"/>
        <v>2364</v>
      </c>
      <c r="AF466" s="46"/>
      <c r="AG466" t="s" s="295">
        <v>3481</v>
      </c>
      <c r="AH466" t="s" s="362">
        <v>3482</v>
      </c>
      <c r="AI466" s="15"/>
      <c r="AJ466" s="15"/>
      <c r="AK466" s="15"/>
      <c r="AL466" s="43"/>
      <c r="AM466" s="43"/>
      <c r="AN466" s="43"/>
      <c r="AO466" s="15"/>
      <c r="AP466" s="48"/>
    </row>
    <row r="467" ht="20.35" customHeight="1">
      <c r="A467" s="41"/>
      <c r="B467" t="s" s="42">
        <f>CONCATENATE('Collections - Collections'!$A$3,"/",D467)</f>
        <v>3483</v>
      </c>
      <c r="C467" t="s" s="44">
        <f t="shared" si="4455"/>
        <v>3461</v>
      </c>
      <c r="D467" t="s" s="44">
        <f>$G467</f>
        <v>3484</v>
      </c>
      <c r="E467" t="s" s="44">
        <f>CONCATENATE('Collections - Collections'!$C$3,"/",C467)</f>
        <v>3470</v>
      </c>
      <c r="F467" t="s" s="106">
        <v>2956</v>
      </c>
      <c r="G467" t="s" s="44">
        <f>CONCATENATE(C467,":",F467)</f>
        <v>3484</v>
      </c>
      <c r="H467" t="s" s="44">
        <f>CONCATENATE("k",SUBSTITUTE(SUBSTITUTE(PROPER($D467),":",""),"-",""))</f>
        <v>3485</v>
      </c>
      <c r="I467" s="44"/>
      <c r="J467" t="s" s="44">
        <f>$F467</f>
        <v>2959</v>
      </c>
      <c r="K467" t="s" s="44">
        <f>$H467</f>
        <v>3485</v>
      </c>
      <c r="L467" s="44"/>
      <c r="M467" s="43"/>
      <c r="N467" t="s" s="44">
        <v>2212</v>
      </c>
      <c r="O467" t="s" s="262">
        <v>421</v>
      </c>
      <c r="P467" t="s" s="262">
        <v>942</v>
      </c>
      <c r="Q467" t="s" s="262">
        <v>3466</v>
      </c>
      <c r="R467" t="s" s="262">
        <v>3486</v>
      </c>
      <c r="S467" s="294"/>
      <c r="T467" s="294"/>
      <c r="U467" s="43"/>
      <c r="V467" s="43"/>
      <c r="W467" s="43"/>
      <c r="X467" s="43"/>
      <c r="Y467" s="43"/>
      <c r="Z467" s="43"/>
      <c r="AA467" s="43"/>
      <c r="AB467" s="43"/>
      <c r="AC467" s="43"/>
      <c r="AD467" s="15"/>
      <c r="AE467" t="s" s="44">
        <f t="shared" si="3602"/>
        <v>2364</v>
      </c>
      <c r="AF467" s="46"/>
      <c r="AG467" t="s" s="295">
        <v>3487</v>
      </c>
      <c r="AH467" t="s" s="362">
        <v>3488</v>
      </c>
      <c r="AI467" s="15"/>
      <c r="AJ467" s="15"/>
      <c r="AK467" s="15"/>
      <c r="AL467" s="43"/>
      <c r="AM467" s="43"/>
      <c r="AN467" s="43"/>
      <c r="AO467" s="15"/>
      <c r="AP467" s="48"/>
    </row>
    <row r="468" ht="20.55" customHeight="1">
      <c r="A468" s="135"/>
      <c r="B468" t="s" s="136">
        <f>CONCATENATE('Collections - Collections'!$A$3,"/",D468)</f>
        <v>3489</v>
      </c>
      <c r="C468" t="s" s="137">
        <f t="shared" si="4455"/>
        <v>3461</v>
      </c>
      <c r="D468" t="s" s="137">
        <f>$G468</f>
        <v>3490</v>
      </c>
      <c r="E468" t="s" s="137">
        <f>CONCATENATE('Collections - Collections'!$C$3,"/",C468)</f>
        <v>3470</v>
      </c>
      <c r="F468" t="s" s="138">
        <v>2966</v>
      </c>
      <c r="G468" t="s" s="137">
        <f>CONCATENATE(C468,":",F468)</f>
        <v>3490</v>
      </c>
      <c r="H468" t="s" s="137">
        <f>CONCATENATE("k",SUBSTITUTE(SUBSTITUTE(PROPER($D468),":",""),"-",""))</f>
        <v>3491</v>
      </c>
      <c r="I468" s="137"/>
      <c r="J468" t="s" s="137">
        <f>$F468</f>
        <v>2969</v>
      </c>
      <c r="K468" t="s" s="137">
        <f>$H468</f>
        <v>3491</v>
      </c>
      <c r="L468" s="137"/>
      <c r="M468" s="140"/>
      <c r="N468" t="s" s="137">
        <v>2212</v>
      </c>
      <c r="O468" t="s" s="255">
        <v>421</v>
      </c>
      <c r="P468" t="s" s="255">
        <v>942</v>
      </c>
      <c r="Q468" t="s" s="255">
        <v>3466</v>
      </c>
      <c r="R468" t="s" s="255">
        <v>3492</v>
      </c>
      <c r="S468" s="256"/>
      <c r="T468" s="256"/>
      <c r="U468" s="140"/>
      <c r="V468" s="140"/>
      <c r="W468" s="140"/>
      <c r="X468" s="140"/>
      <c r="Y468" s="140"/>
      <c r="Z468" s="140"/>
      <c r="AA468" s="140"/>
      <c r="AB468" s="140"/>
      <c r="AC468" s="140"/>
      <c r="AD468" s="141"/>
      <c r="AE468" t="s" s="137">
        <f t="shared" si="3602"/>
        <v>2364</v>
      </c>
      <c r="AF468" s="142"/>
      <c r="AG468" t="s" s="257">
        <v>3493</v>
      </c>
      <c r="AH468" t="s" s="363">
        <v>3494</v>
      </c>
      <c r="AI468" s="141"/>
      <c r="AJ468" s="141"/>
      <c r="AK468" s="141"/>
      <c r="AL468" s="140"/>
      <c r="AM468" s="140"/>
      <c r="AN468" s="140"/>
      <c r="AO468" s="141"/>
      <c r="AP468" s="144"/>
    </row>
    <row r="469" ht="20.6" customHeight="1">
      <c r="A469" t="s" s="207">
        <v>367</v>
      </c>
      <c r="B469" t="s" s="194">
        <f>CONCATENATE('Collections - Collections'!$A$3,"/",D469)</f>
        <v>3495</v>
      </c>
      <c r="C469" t="s" s="195">
        <f t="shared" si="4446"/>
        <v>3457</v>
      </c>
      <c r="D469" t="s" s="195">
        <f>$G469</f>
        <v>3496</v>
      </c>
      <c r="E469" t="s" s="195">
        <f>CONCATENATE('Collections - Collections'!$C$3,"/",C469)</f>
        <v>3462</v>
      </c>
      <c r="F469" t="s" s="196">
        <v>3497</v>
      </c>
      <c r="G469" t="s" s="195">
        <f>CONCATENATE(C469,":",F469)</f>
        <v>3496</v>
      </c>
      <c r="H469" t="s" s="195">
        <f>CONCATENATE("k",SUBSTITUTE(SUBSTITUTE(PROPER($D469),":",""),"-",""))</f>
        <v>3498</v>
      </c>
      <c r="I469" s="195"/>
      <c r="J469" t="s" s="195">
        <f>$F469</f>
        <v>3499</v>
      </c>
      <c r="K469" t="s" s="195">
        <f>$H469</f>
        <v>3498</v>
      </c>
      <c r="L469" s="195"/>
      <c r="M469" s="197"/>
      <c r="N469" t="s" s="195">
        <v>2212</v>
      </c>
      <c r="O469" t="s" s="278">
        <v>421</v>
      </c>
      <c r="P469" t="s" s="278">
        <v>942</v>
      </c>
      <c r="Q469" t="s" s="278">
        <v>3500</v>
      </c>
      <c r="R469" s="333"/>
      <c r="S469" s="333"/>
      <c r="T469" s="333"/>
      <c r="U469" s="197"/>
      <c r="V469" s="197"/>
      <c r="W469" s="197"/>
      <c r="X469" s="197"/>
      <c r="Y469" s="197"/>
      <c r="Z469" s="197"/>
      <c r="AA469" s="197"/>
      <c r="AB469" s="197"/>
      <c r="AC469" s="197"/>
      <c r="AD469" s="198"/>
      <c r="AE469" t="s" s="195">
        <f t="shared" si="3602"/>
        <v>2364</v>
      </c>
      <c r="AF469" s="199"/>
      <c r="AG469" t="s" s="350">
        <v>3501</v>
      </c>
      <c r="AH469" s="351"/>
      <c r="AI469" s="198"/>
      <c r="AJ469" s="198"/>
      <c r="AK469" s="198"/>
      <c r="AL469" s="197"/>
      <c r="AM469" s="197"/>
      <c r="AN469" s="197"/>
      <c r="AO469" s="198"/>
      <c r="AP469" s="202"/>
    </row>
    <row r="470" ht="20.4" customHeight="1">
      <c r="A470" s="155"/>
      <c r="B470" t="s" s="156">
        <f>CONCATENATE('Collections - Collections'!$A$3,"/",D470)</f>
        <v>3502</v>
      </c>
      <c r="C470" t="s" s="157">
        <f t="shared" si="4500" ref="C470:C471">$D$469</f>
        <v>3496</v>
      </c>
      <c r="D470" t="s" s="157">
        <f>$G470</f>
        <v>3503</v>
      </c>
      <c r="E470" t="s" s="157">
        <f>CONCATENATE('Collections - Collections'!$C$3,"/",C470)</f>
        <v>3504</v>
      </c>
      <c r="F470" t="s" s="158">
        <v>3089</v>
      </c>
      <c r="G470" t="s" s="157">
        <f>CONCATENATE(C470,":",F470)</f>
        <v>3503</v>
      </c>
      <c r="H470" t="s" s="157">
        <f>CONCATENATE("k",SUBSTITUTE(SUBSTITUTE(PROPER($D470),":",""),"-",""))</f>
        <v>3505</v>
      </c>
      <c r="I470" s="157"/>
      <c r="J470" t="s" s="157">
        <f>$F470</f>
        <v>3091</v>
      </c>
      <c r="K470" t="s" s="157">
        <f>$H470</f>
        <v>3505</v>
      </c>
      <c r="L470" s="157"/>
      <c r="M470" s="160"/>
      <c r="N470" t="s" s="157">
        <v>2212</v>
      </c>
      <c r="O470" t="s" s="282">
        <v>421</v>
      </c>
      <c r="P470" t="s" s="282">
        <v>942</v>
      </c>
      <c r="Q470" t="s" s="282">
        <v>3500</v>
      </c>
      <c r="R470" t="s" s="282">
        <v>1449</v>
      </c>
      <c r="S470" s="313"/>
      <c r="T470" s="313"/>
      <c r="U470" s="160"/>
      <c r="V470" s="160"/>
      <c r="W470" s="160"/>
      <c r="X470" s="160"/>
      <c r="Y470" s="160"/>
      <c r="Z470" s="160"/>
      <c r="AA470" s="160"/>
      <c r="AB470" s="160"/>
      <c r="AC470" s="160"/>
      <c r="AD470" s="161"/>
      <c r="AE470" t="s" s="157">
        <f t="shared" si="3602"/>
        <v>2364</v>
      </c>
      <c r="AF470" s="162"/>
      <c r="AG470" t="s" s="314">
        <v>1452</v>
      </c>
      <c r="AH470" t="s" s="361">
        <v>3506</v>
      </c>
      <c r="AI470" s="161"/>
      <c r="AJ470" s="161"/>
      <c r="AK470" s="161"/>
      <c r="AL470" s="160"/>
      <c r="AM470" s="160"/>
      <c r="AN470" s="160"/>
      <c r="AO470" s="161"/>
      <c r="AP470" s="164"/>
    </row>
    <row r="471" ht="21.15" customHeight="1">
      <c r="A471" s="50"/>
      <c r="B471" t="s" s="51">
        <f>CONCATENATE('Collections - Collections'!$A$3,"/",D471)</f>
        <v>3507</v>
      </c>
      <c r="C471" t="s" s="54">
        <f t="shared" si="4500"/>
        <v>3496</v>
      </c>
      <c r="D471" t="s" s="54">
        <f>$G471</f>
        <v>3508</v>
      </c>
      <c r="E471" t="s" s="54">
        <f>CONCATENATE('Collections - Collections'!$C$3,"/",C471)</f>
        <v>3504</v>
      </c>
      <c r="F471" t="s" s="109">
        <v>3083</v>
      </c>
      <c r="G471" t="s" s="54">
        <f>CONCATENATE(C471,":",F471)</f>
        <v>3508</v>
      </c>
      <c r="H471" t="s" s="54">
        <f>CONCATENATE("k",SUBSTITUTE(SUBSTITUTE(PROPER($D471),":",""),"-",""))</f>
        <v>3509</v>
      </c>
      <c r="I471" s="54"/>
      <c r="J471" t="s" s="54">
        <f>$F471</f>
        <v>3085</v>
      </c>
      <c r="K471" t="s" s="54">
        <f>$H471</f>
        <v>3509</v>
      </c>
      <c r="L471" s="54"/>
      <c r="M471" s="52"/>
      <c r="N471" t="s" s="54">
        <v>2212</v>
      </c>
      <c r="O471" t="s" s="289">
        <v>421</v>
      </c>
      <c r="P471" t="s" s="289">
        <v>942</v>
      </c>
      <c r="Q471" t="s" s="289">
        <v>3500</v>
      </c>
      <c r="R471" t="s" s="289">
        <v>3510</v>
      </c>
      <c r="S471" s="296"/>
      <c r="T471" s="296"/>
      <c r="U471" s="52"/>
      <c r="V471" s="52"/>
      <c r="W471" s="52"/>
      <c r="X471" s="52"/>
      <c r="Y471" s="52"/>
      <c r="Z471" s="52"/>
      <c r="AA471" s="52"/>
      <c r="AB471" s="52"/>
      <c r="AC471" s="52"/>
      <c r="AD471" s="56"/>
      <c r="AE471" t="s" s="54">
        <f t="shared" si="3602"/>
        <v>2364</v>
      </c>
      <c r="AF471" s="57"/>
      <c r="AG471" t="s" s="297">
        <v>3511</v>
      </c>
      <c r="AH471" t="s" s="364">
        <v>3512</v>
      </c>
      <c r="AI471" s="56"/>
      <c r="AJ471" s="56"/>
      <c r="AK471" s="56"/>
      <c r="AL471" s="52"/>
      <c r="AM471" s="52"/>
      <c r="AN471" s="52"/>
      <c r="AO471" s="56"/>
      <c r="AP471" s="59"/>
    </row>
  </sheetData>
  <mergeCells count="1">
    <mergeCell ref="A1:AP1"/>
  </mergeCells>
  <hyperlinks>
    <hyperlink ref="AO95" r:id="rId1" location="" tooltip="" display=""/>
    <hyperlink ref="AI139" r:id="rId2" location="" tooltip="" display=""/>
    <hyperlink ref="AI158" r:id="rId3" location="" tooltip="" display=""/>
    <hyperlink ref="AI205" r:id="rId4" location="" tooltip="" display=""/>
    <hyperlink ref="AO383" r:id="rId5" location="" tooltip="" display=""/>
    <hyperlink ref="AO384" r:id="rId6" location="" tooltip="" display=""/>
    <hyperlink ref="AO385" r:id="rId7" location="" tooltip="" display=""/>
    <hyperlink ref="AI386" r:id="rId8" location="" tooltip="" display=""/>
    <hyperlink ref="AO386" r:id="rId9" location="" tooltip="" display=""/>
    <hyperlink ref="AP386" r:id="rId10" location="" tooltip="" display=""/>
    <hyperlink ref="AI387" r:id="rId11" location="" tooltip="" display=""/>
    <hyperlink ref="AO387" r:id="rId12" location="" tooltip="" display=""/>
    <hyperlink ref="AP387" r:id="rId13" location="" tooltip="" display=""/>
    <hyperlink ref="AI388" r:id="rId14" location="" tooltip="" display=""/>
    <hyperlink ref="AO388" r:id="rId15" location="" tooltip="" display=""/>
    <hyperlink ref="AP388" r:id="rId16" location="" tooltip="" display=""/>
    <hyperlink ref="AI389" r:id="rId17" location="" tooltip="" display=""/>
    <hyperlink ref="AO389" r:id="rId18" location="" tooltip="" display=""/>
    <hyperlink ref="AP389" r:id="rId19" location="" tooltip="" display=""/>
    <hyperlink ref="AI390" r:id="rId20" location="" tooltip="" display=""/>
    <hyperlink ref="AO390" r:id="rId21" location="" tooltip="" display=""/>
    <hyperlink ref="AP390" r:id="rId22" location="" tooltip="" display=""/>
    <hyperlink ref="AI391" r:id="rId23" location="" tooltip="" display=""/>
    <hyperlink ref="AI392" r:id="rId24" location="" tooltip="" display=""/>
    <hyperlink ref="AO392" r:id="rId25" location="" tooltip="" display=""/>
    <hyperlink ref="AP392" r:id="rId26" location="" tooltip="" display=""/>
    <hyperlink ref="AI393" r:id="rId27" location="" tooltip="" display=""/>
    <hyperlink ref="AO393" r:id="rId28" location="" tooltip="" display=""/>
    <hyperlink ref="AP393" r:id="rId29" location="" tooltip="" display=""/>
    <hyperlink ref="AI394" r:id="rId30" location="" tooltip="" display=""/>
    <hyperlink ref="AO394" r:id="rId31" location="" tooltip="" display=""/>
    <hyperlink ref="AP394" r:id="rId32" location="" tooltip="" display=""/>
    <hyperlink ref="AO408" r:id="rId33" location="" tooltip="" display=""/>
    <hyperlink ref="AO416" r:id="rId34" location="" tooltip="" display=""/>
    <hyperlink ref="AI427" r:id="rId35" location="" tooltip="" display=""/>
    <hyperlink ref="AO427" r:id="rId36" location="" tooltip="" display=""/>
    <hyperlink ref="AO432" r:id="rId37" location="" tooltip="" display=""/>
    <hyperlink ref="AO433" r:id="rId38" location="" tooltip="" display=""/>
    <hyperlink ref="AO434" r:id="rId39" location="" tooltip="" display=""/>
    <hyperlink ref="AO435" r:id="rId40" location="" tooltip="" display=""/>
    <hyperlink ref="AO436" r:id="rId41" location="" tooltip="" display=""/>
    <hyperlink ref="AO437" r:id="rId42" location="" tooltip="" display=""/>
    <hyperlink ref="AO444" r:id="rId43" location="" tooltip="" display=""/>
    <hyperlink ref="AI446" r:id="rId44" location="" tooltip="" display=""/>
    <hyperlink ref="AO446" r:id="rId45" location="" tooltip="" display=""/>
    <hyperlink ref="AO447" r:id="rId46" location="" tooltip="" display=""/>
    <hyperlink ref="AO461" r:id="rId47" location="" tooltip="" display=""/>
    <hyperlink ref="AO463" r:id="rId48" location="" tooltip="" display=""/>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BI202"/>
  <sheetViews>
    <sheetView workbookViewId="0" showGridLines="0" defaultGridColor="1">
      <pane topLeftCell="B3" xSplit="1" ySplit="2" activePane="bottomRight" state="frozen"/>
    </sheetView>
  </sheetViews>
  <sheetFormatPr defaultColWidth="8.33333" defaultRowHeight="19.9" customHeight="1" outlineLevelRow="0" outlineLevelCol="0"/>
  <cols>
    <col min="1" max="1" width="34.8516" style="365" customWidth="1"/>
    <col min="2" max="2" width="14.4375" style="365" customWidth="1"/>
    <col min="3" max="3" width="19.6719" style="365" customWidth="1"/>
    <col min="4" max="4" width="20.5" style="365" customWidth="1"/>
    <col min="5" max="5" width="13.8516" style="365" customWidth="1"/>
    <col min="6" max="6" width="21.1719" style="365" customWidth="1"/>
    <col min="7" max="7" width="4" style="365" customWidth="1"/>
    <col min="8" max="8" width="18.1719" style="365" customWidth="1"/>
    <col min="9" max="9" width="7.17188" style="365" customWidth="1"/>
    <col min="10" max="10" width="19.6719" style="365" customWidth="1"/>
    <col min="11" max="11" width="19.5" style="365" customWidth="1"/>
    <col min="12" max="12" width="16.1719" style="365" customWidth="1"/>
    <col min="13" max="13" width="9.67188" style="365" customWidth="1"/>
    <col min="14" max="14" width="11" style="365" customWidth="1"/>
    <col min="15" max="15" width="15.8516" style="365" customWidth="1"/>
    <col min="16" max="16" width="15.3516" style="365" customWidth="1"/>
    <col min="17" max="17" width="9.67188" style="365" customWidth="1"/>
    <col min="18" max="18" width="15" style="365" customWidth="1"/>
    <col min="19" max="19" width="18.6719" style="365" customWidth="1"/>
    <col min="20" max="20" width="19" style="365" customWidth="1"/>
    <col min="21" max="21" width="15.8516" style="365" customWidth="1"/>
    <col min="22" max="22" width="14.3516" style="365" customWidth="1"/>
    <col min="23" max="28" width="14.6719" style="365" customWidth="1"/>
    <col min="29" max="29" width="15.5" style="365" customWidth="1"/>
    <col min="30" max="30" width="15" style="365" customWidth="1"/>
    <col min="31" max="31" width="18" style="365" customWidth="1"/>
    <col min="32" max="32" width="14.3516" style="365" customWidth="1"/>
    <col min="33" max="33" width="10.6719" style="365" customWidth="1"/>
    <col min="34" max="34" width="13" style="365" customWidth="1"/>
    <col min="35" max="36" width="14.3516" style="365" customWidth="1"/>
    <col min="37" max="37" width="15.5" style="365" customWidth="1"/>
    <col min="38" max="38" width="9.85156" style="365" customWidth="1"/>
    <col min="39" max="39" width="10.5" style="365" customWidth="1"/>
    <col min="40" max="40" width="9.35156" style="365" customWidth="1"/>
    <col min="41" max="42" width="13" style="365" customWidth="1"/>
    <col min="43" max="46" width="6" style="365" customWidth="1"/>
    <col min="47" max="47" width="28.3516" style="365" customWidth="1"/>
    <col min="48" max="51" width="7.5" style="365" customWidth="1"/>
    <col min="52" max="52" width="16.9062" style="365" customWidth="1"/>
    <col min="53" max="53" width="17.3516" style="365" customWidth="1"/>
    <col min="54" max="54" width="16.8516" style="365" customWidth="1"/>
    <col min="55" max="55" width="23.1719" style="365" customWidth="1"/>
    <col min="56" max="56" width="27.1719" style="365" customWidth="1"/>
    <col min="57" max="57" width="60.3516" style="365" customWidth="1"/>
    <col min="58" max="58" width="53.6484" style="365" customWidth="1"/>
    <col min="59" max="59" width="60.5" style="365" customWidth="1"/>
    <col min="60" max="60" width="60" style="365" customWidth="1"/>
    <col min="61" max="61" width="42.3516" style="365" customWidth="1"/>
    <col min="62" max="256" width="8.35156" style="365" customWidth="1"/>
  </cols>
  <sheetData>
    <row r="1" ht="26.5" customHeight="1">
      <c r="A1" t="s" s="27">
        <v>56</v>
      </c>
      <c r="B1" s="27"/>
      <c r="C1" s="27"/>
      <c r="D1" s="27"/>
      <c r="E1" s="27"/>
      <c r="F1" s="27"/>
      <c r="G1" s="27"/>
      <c r="H1" s="27"/>
      <c r="I1" s="27"/>
      <c r="J1" s="27"/>
      <c r="K1" s="27"/>
      <c r="L1" s="27"/>
      <c r="M1" s="27"/>
      <c r="N1" s="27"/>
      <c r="O1" s="27"/>
      <c r="P1" s="27"/>
      <c r="Q1" s="27"/>
      <c r="R1" s="27"/>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c r="BA1" s="27"/>
      <c r="BB1" s="27"/>
      <c r="BC1" s="27"/>
      <c r="BD1" s="27"/>
      <c r="BE1" s="27"/>
      <c r="BF1" s="27"/>
      <c r="BG1" s="27"/>
      <c r="BH1" s="27"/>
      <c r="BI1" s="27"/>
    </row>
    <row r="2" ht="21.7" customHeight="1">
      <c r="A2" t="s" s="366">
        <v>3513</v>
      </c>
      <c r="B2" t="s" s="29">
        <v>58</v>
      </c>
      <c r="C2" t="s" s="29">
        <f>C4</f>
        <v>59</v>
      </c>
      <c r="D2" t="s" s="29">
        <f>C8</f>
        <v>60</v>
      </c>
      <c r="E2" t="s" s="29">
        <f>C9</f>
        <v>61</v>
      </c>
      <c r="F2" t="s" s="29">
        <f>C10</f>
        <v>62</v>
      </c>
      <c r="G2" t="s" s="29">
        <f>$C$11</f>
        <v>3514</v>
      </c>
      <c r="H2" t="s" s="29">
        <f>$C$12</f>
        <v>63</v>
      </c>
      <c r="I2" t="s" s="29">
        <f>C13</f>
        <v>64</v>
      </c>
      <c r="J2" t="s" s="29">
        <f>CONCATENATE($C$14,".",0)</f>
        <v>65</v>
      </c>
      <c r="K2" t="s" s="29">
        <f>CONCATENATE($C$14,".",1)</f>
        <v>66</v>
      </c>
      <c r="L2" t="s" s="29">
        <f>CONCATENATE($C$14,".",2)</f>
        <v>67</v>
      </c>
      <c r="M2" t="s" s="29">
        <f>CONCATENATE($C$21,".",0)</f>
        <v>69</v>
      </c>
      <c r="N2" t="s" s="29">
        <f>CONCATENATE($C$21,".",1)</f>
        <v>70</v>
      </c>
      <c r="O2" t="s" s="29">
        <f>CONCATENATE($C$21,".",2)</f>
        <v>71</v>
      </c>
      <c r="P2" t="s" s="29">
        <f>CONCATENATE($C$21,".",3)</f>
        <v>72</v>
      </c>
      <c r="Q2" t="s" s="29">
        <f>CONCATENATE($C$21,".",4)</f>
        <v>73</v>
      </c>
      <c r="R2" t="s" s="29">
        <f>$C$53</f>
        <v>3515</v>
      </c>
      <c r="S2" t="s" s="29">
        <f>$C$27</f>
        <v>3516</v>
      </c>
      <c r="T2" t="s" s="29">
        <f>C28</f>
        <v>3517</v>
      </c>
      <c r="U2" t="s" s="29">
        <f>C35</f>
        <v>3518</v>
      </c>
      <c r="V2" t="s" s="29">
        <v>3519</v>
      </c>
      <c r="W2" t="s" s="29">
        <v>3520</v>
      </c>
      <c r="X2" t="s" s="29">
        <v>3521</v>
      </c>
      <c r="Y2" t="s" s="29">
        <v>3522</v>
      </c>
      <c r="Z2" t="s" s="29">
        <v>3523</v>
      </c>
      <c r="AA2" t="s" s="29">
        <v>3524</v>
      </c>
      <c r="AB2" t="s" s="29">
        <v>3525</v>
      </c>
      <c r="AC2" t="s" s="29">
        <v>3526</v>
      </c>
      <c r="AD2" t="s" s="29">
        <v>3527</v>
      </c>
      <c r="AE2" t="s" s="29">
        <f>CONCATENATE($C$38,".",0)</f>
        <v>3528</v>
      </c>
      <c r="AF2" t="s" s="29">
        <f>CONCATENATE($C$38,".",1)</f>
        <v>3529</v>
      </c>
      <c r="AG2" t="s" s="29">
        <f>CONCATENATE($C$38,".",2)</f>
        <v>3530</v>
      </c>
      <c r="AH2" t="s" s="29">
        <f>CONCATENATE($C$38,".",3)</f>
        <v>3531</v>
      </c>
      <c r="AI2" t="s" s="29">
        <f>CONCATENATE($C$38,".",4)</f>
        <v>3532</v>
      </c>
      <c r="AJ2" t="s" s="29">
        <f>CONCATENATE($C$38,".",5)</f>
        <v>3533</v>
      </c>
      <c r="AK2" t="s" s="29">
        <f>CONCATENATE($C$38,".",6)</f>
        <v>3534</v>
      </c>
      <c r="AL2" t="s" s="29">
        <f>CONCATENATE($C$38,".",7)</f>
        <v>3535</v>
      </c>
      <c r="AM2" t="s" s="29">
        <f>CONCATENATE($C$38,".",8)</f>
        <v>3536</v>
      </c>
      <c r="AN2" t="s" s="29">
        <f>CONCATENATE($C$38,".",9)</f>
        <v>3537</v>
      </c>
      <c r="AO2" t="s" s="29">
        <f>CONCATENATE($C$38,".",10)</f>
        <v>3538</v>
      </c>
      <c r="AP2" t="s" s="29">
        <f>CONCATENATE($C$38,".",11)</f>
        <v>3539</v>
      </c>
      <c r="AQ2" t="s" s="29">
        <f>CONCATENATE($C$42,".",0)</f>
        <v>3540</v>
      </c>
      <c r="AR2" t="s" s="29">
        <f>CONCATENATE($C$42,".",1)</f>
        <v>3541</v>
      </c>
      <c r="AS2" t="s" s="29">
        <f>CONCATENATE($C$42,".",2)</f>
        <v>3542</v>
      </c>
      <c r="AT2" t="s" s="29">
        <f>CONCATENATE($C$42,".",3)</f>
        <v>3543</v>
      </c>
      <c r="AU2" t="s" s="29">
        <f>C45</f>
        <v>85</v>
      </c>
      <c r="AV2" t="s" s="29">
        <f>CONCATENATE($C$44,".",0)</f>
        <v>3544</v>
      </c>
      <c r="AW2" t="s" s="29">
        <f>CONCATENATE($C$44,".",1)</f>
        <v>3545</v>
      </c>
      <c r="AX2" t="s" s="29">
        <f>CONCATENATE($C$44,".",2)</f>
        <v>3546</v>
      </c>
      <c r="AY2" t="s" s="29">
        <f>CONCATENATE($C$44,".",3)</f>
        <v>3547</v>
      </c>
      <c r="AZ2" t="s" s="29">
        <f>$C$36</f>
        <v>3548</v>
      </c>
      <c r="BA2" t="s" s="29">
        <v>3549</v>
      </c>
      <c r="BB2" t="s" s="29">
        <v>3550</v>
      </c>
      <c r="BC2" t="s" s="29">
        <f>$C$55</f>
        <v>86</v>
      </c>
      <c r="BD2" t="s" s="30">
        <v>88</v>
      </c>
      <c r="BE2" t="s" s="30">
        <v>89</v>
      </c>
      <c r="BF2" t="s" s="30">
        <v>90</v>
      </c>
      <c r="BG2" t="s" s="30">
        <v>91</v>
      </c>
      <c r="BH2" t="s" s="30">
        <v>3551</v>
      </c>
      <c r="BI2" t="s" s="367">
        <v>96</v>
      </c>
    </row>
    <row r="3" ht="20.9" customHeight="1">
      <c r="A3" t="s" s="368">
        <f>CONCATENATE('Collections - Collections'!$A$4,"/",C3)</f>
        <v>3552</v>
      </c>
      <c r="B3" s="34"/>
      <c r="C3" t="s" s="35">
        <f>E3</f>
        <v>57</v>
      </c>
      <c r="D3" s="34"/>
      <c r="E3" t="s" s="177">
        <v>3513</v>
      </c>
      <c r="F3" t="s" s="177">
        <v>3513</v>
      </c>
      <c r="G3" s="369"/>
      <c r="H3" t="s" s="35">
        <v>3513</v>
      </c>
      <c r="I3" s="34"/>
      <c r="J3" t="s" s="35">
        <f>$F3</f>
        <v>57</v>
      </c>
      <c r="K3" s="34"/>
      <c r="L3" s="34"/>
      <c r="M3" t="s" s="35">
        <v>2352</v>
      </c>
      <c r="N3" t="s" s="35">
        <v>253</v>
      </c>
      <c r="O3" s="34"/>
      <c r="P3" s="34"/>
      <c r="Q3" s="34"/>
      <c r="R3" t="s" s="35">
        <f t="shared" si="45" ref="R3:R40">'tmp_terms - import'!$D$286</f>
        <v>2196</v>
      </c>
      <c r="S3" t="s" s="35">
        <f t="shared" si="46" ref="S3:S201">'tmp_terms - import'!$D$121</f>
        <v>1114</v>
      </c>
      <c r="T3" t="s" s="35">
        <f t="shared" si="47" ref="T3:AD63">'tmp_terms - import'!$D$128</f>
        <v>1166</v>
      </c>
      <c r="U3" t="s" s="35">
        <f t="shared" si="48" ref="U3:U202">'tmp_terms - import'!$D$160</f>
        <v>1423</v>
      </c>
      <c r="V3" s="34"/>
      <c r="W3" s="34"/>
      <c r="X3" s="34"/>
      <c r="Y3" s="34"/>
      <c r="Z3" s="34"/>
      <c r="AA3" s="34"/>
      <c r="AB3" s="34"/>
      <c r="AC3" s="34"/>
      <c r="AD3" s="34"/>
      <c r="AE3" s="34"/>
      <c r="AF3" s="34"/>
      <c r="AG3" s="34"/>
      <c r="AH3" s="34"/>
      <c r="AI3" s="34"/>
      <c r="AJ3" s="34"/>
      <c r="AK3" s="34"/>
      <c r="AL3" s="34"/>
      <c r="AM3" s="34"/>
      <c r="AN3" s="34"/>
      <c r="AO3" s="34"/>
      <c r="AP3" s="34"/>
      <c r="AQ3" s="38"/>
      <c r="AR3" s="38"/>
      <c r="AS3" s="34"/>
      <c r="AT3" s="34"/>
      <c r="AU3" s="34"/>
      <c r="AV3" s="34"/>
      <c r="AW3" s="34"/>
      <c r="AX3" s="34"/>
      <c r="AY3" s="34"/>
      <c r="AZ3" s="34"/>
      <c r="BA3" s="34"/>
      <c r="BB3" s="34"/>
      <c r="BC3" t="s" s="35">
        <f t="shared" si="49" ref="BC3:BC7">'tmp_terms - import'!$D$308</f>
        <v>2350</v>
      </c>
      <c r="BD3" t="s" s="35">
        <v>3553</v>
      </c>
      <c r="BE3" t="s" s="39">
        <v>3554</v>
      </c>
      <c r="BF3" s="37"/>
      <c r="BG3" s="37"/>
      <c r="BH3" s="37"/>
      <c r="BI3" s="40"/>
    </row>
    <row r="4" ht="20.1" customHeight="1">
      <c r="A4" t="s" s="105">
        <f>CONCATENATE('Collections - Collections'!$A$4,"/",C4)</f>
        <v>3555</v>
      </c>
      <c r="B4" s="43"/>
      <c r="C4" t="s" s="44">
        <f>E4</f>
        <v>59</v>
      </c>
      <c r="D4" s="43"/>
      <c r="E4" t="s" s="106">
        <v>3556</v>
      </c>
      <c r="F4" t="s" s="106">
        <v>3556</v>
      </c>
      <c r="G4" s="370"/>
      <c r="H4" t="s" s="44">
        <v>3556</v>
      </c>
      <c r="I4" s="43"/>
      <c r="J4" t="s" s="44">
        <f>$F4</f>
        <v>59</v>
      </c>
      <c r="K4" s="43"/>
      <c r="L4" s="43"/>
      <c r="M4" t="s" s="44">
        <v>2352</v>
      </c>
      <c r="N4" t="s" s="44">
        <v>636</v>
      </c>
      <c r="O4" s="43"/>
      <c r="P4" s="43"/>
      <c r="Q4" s="43"/>
      <c r="R4" s="43"/>
      <c r="S4" t="s" s="44">
        <f t="shared" si="46"/>
        <v>1114</v>
      </c>
      <c r="T4" t="s" s="44">
        <f>'tmp_terms - import'!$D$142</f>
        <v>1278</v>
      </c>
      <c r="U4" t="s" s="44">
        <f t="shared" si="48"/>
        <v>1423</v>
      </c>
      <c r="V4" s="43"/>
      <c r="W4" s="43"/>
      <c r="X4" s="43"/>
      <c r="Y4" s="43"/>
      <c r="Z4" s="43"/>
      <c r="AA4" s="43"/>
      <c r="AB4" s="43"/>
      <c r="AC4" s="43"/>
      <c r="AD4" s="43"/>
      <c r="AE4" s="43"/>
      <c r="AF4" s="43"/>
      <c r="AG4" s="43"/>
      <c r="AH4" s="43"/>
      <c r="AI4" s="43"/>
      <c r="AJ4" s="43"/>
      <c r="AK4" s="43"/>
      <c r="AL4" s="43"/>
      <c r="AM4" s="43"/>
      <c r="AN4" s="43"/>
      <c r="AO4" s="43"/>
      <c r="AP4" s="43"/>
      <c r="AQ4" s="46"/>
      <c r="AR4" s="46"/>
      <c r="AS4" s="43"/>
      <c r="AT4" s="43"/>
      <c r="AU4" s="43"/>
      <c r="AV4" s="43"/>
      <c r="AW4" s="43"/>
      <c r="AX4" s="43"/>
      <c r="AY4" s="43"/>
      <c r="AZ4" s="43"/>
      <c r="BA4" s="43"/>
      <c r="BB4" s="43"/>
      <c r="BC4" t="s" s="44">
        <f t="shared" si="49"/>
        <v>2350</v>
      </c>
      <c r="BD4" t="s" s="44">
        <v>3557</v>
      </c>
      <c r="BE4" t="s" s="47">
        <v>3558</v>
      </c>
      <c r="BF4" s="15"/>
      <c r="BG4" s="15"/>
      <c r="BH4" s="15"/>
      <c r="BI4" s="48"/>
    </row>
    <row r="5" ht="20.1" customHeight="1">
      <c r="A5" t="s" s="105">
        <f>CONCATENATE('Collections - Collections'!$A$4,"/",C5)</f>
        <v>3559</v>
      </c>
      <c r="B5" s="43"/>
      <c r="C5" t="s" s="44">
        <f>E5</f>
        <v>3560</v>
      </c>
      <c r="D5" s="43"/>
      <c r="E5" t="s" s="106">
        <v>3561</v>
      </c>
      <c r="F5" t="s" s="106">
        <v>3561</v>
      </c>
      <c r="G5" s="370"/>
      <c r="H5" t="s" s="44">
        <v>3561</v>
      </c>
      <c r="I5" s="43"/>
      <c r="J5" t="s" s="44">
        <f>$F5</f>
        <v>3560</v>
      </c>
      <c r="K5" s="43"/>
      <c r="L5" s="43"/>
      <c r="M5" t="s" s="44">
        <v>2352</v>
      </c>
      <c r="N5" t="s" s="44">
        <v>3562</v>
      </c>
      <c r="O5" s="43"/>
      <c r="P5" s="43"/>
      <c r="Q5" s="43"/>
      <c r="R5" t="s" s="44">
        <f t="shared" si="45"/>
        <v>2196</v>
      </c>
      <c r="S5" t="s" s="44">
        <f t="shared" si="46"/>
        <v>1114</v>
      </c>
      <c r="T5" t="s" s="44">
        <f t="shared" si="62" ref="T5:T200">'tmp_terms - import'!$D$141</f>
        <v>1270</v>
      </c>
      <c r="U5" t="s" s="44">
        <f t="shared" si="48"/>
        <v>1423</v>
      </c>
      <c r="V5" s="43"/>
      <c r="W5" s="43"/>
      <c r="X5" s="43"/>
      <c r="Y5" s="43"/>
      <c r="Z5" s="43"/>
      <c r="AA5" s="43"/>
      <c r="AB5" s="43"/>
      <c r="AC5" s="43"/>
      <c r="AD5" s="43"/>
      <c r="AE5" s="43"/>
      <c r="AF5" s="43"/>
      <c r="AG5" s="43"/>
      <c r="AH5" s="43"/>
      <c r="AI5" s="43"/>
      <c r="AJ5" s="43"/>
      <c r="AK5" s="43"/>
      <c r="AL5" s="43"/>
      <c r="AM5" s="43"/>
      <c r="AN5" s="43"/>
      <c r="AO5" s="43"/>
      <c r="AP5" s="43"/>
      <c r="AQ5" s="46"/>
      <c r="AR5" s="46"/>
      <c r="AS5" s="43"/>
      <c r="AT5" s="43"/>
      <c r="AU5" s="43"/>
      <c r="AV5" s="43"/>
      <c r="AW5" s="43"/>
      <c r="AX5" s="43"/>
      <c r="AY5" s="43"/>
      <c r="AZ5" s="43"/>
      <c r="BA5" s="43"/>
      <c r="BB5" s="43"/>
      <c r="BC5" t="s" s="44">
        <f t="shared" si="49"/>
        <v>2350</v>
      </c>
      <c r="BD5" t="s" s="44">
        <v>3563</v>
      </c>
      <c r="BE5" t="s" s="47">
        <v>3564</v>
      </c>
      <c r="BF5" s="15"/>
      <c r="BG5" s="15"/>
      <c r="BH5" s="15"/>
      <c r="BI5" s="48"/>
    </row>
    <row r="6" ht="20.1" customHeight="1">
      <c r="A6" t="s" s="105">
        <f>CONCATENATE('Collections - Collections'!$A$4,"/",C6)</f>
        <v>3565</v>
      </c>
      <c r="B6" s="43"/>
      <c r="C6" t="s" s="44">
        <f>E6</f>
        <v>3566</v>
      </c>
      <c r="D6" s="43"/>
      <c r="E6" t="s" s="106">
        <v>3567</v>
      </c>
      <c r="F6" t="s" s="106">
        <v>3567</v>
      </c>
      <c r="G6" s="370"/>
      <c r="H6" t="s" s="44">
        <v>3567</v>
      </c>
      <c r="I6" s="43"/>
      <c r="J6" t="s" s="44">
        <f>$F6</f>
        <v>3566</v>
      </c>
      <c r="K6" s="43"/>
      <c r="L6" s="43"/>
      <c r="M6" t="s" s="44">
        <v>2352</v>
      </c>
      <c r="N6" t="s" s="44">
        <v>3108</v>
      </c>
      <c r="O6" s="43"/>
      <c r="P6" s="43"/>
      <c r="Q6" s="43"/>
      <c r="R6" t="s" s="44">
        <f t="shared" si="45"/>
        <v>2196</v>
      </c>
      <c r="S6" t="s" s="44">
        <f t="shared" si="46"/>
        <v>1114</v>
      </c>
      <c r="T6" t="s" s="44">
        <f t="shared" si="70" ref="T6:V82">'tmp_terms - import'!$D$147</f>
        <v>1321</v>
      </c>
      <c r="U6" t="s" s="44">
        <f t="shared" si="48"/>
        <v>1423</v>
      </c>
      <c r="V6" s="43"/>
      <c r="W6" s="43"/>
      <c r="X6" s="43"/>
      <c r="Y6" s="43"/>
      <c r="Z6" s="43"/>
      <c r="AA6" s="43"/>
      <c r="AB6" s="43"/>
      <c r="AC6" s="43"/>
      <c r="AD6" s="43"/>
      <c r="AE6" s="43"/>
      <c r="AF6" s="43"/>
      <c r="AG6" s="43"/>
      <c r="AH6" s="43"/>
      <c r="AI6" s="43"/>
      <c r="AJ6" s="43"/>
      <c r="AK6" s="43"/>
      <c r="AL6" s="43"/>
      <c r="AM6" s="43"/>
      <c r="AN6" s="43"/>
      <c r="AO6" s="43"/>
      <c r="AP6" s="43"/>
      <c r="AQ6" s="46"/>
      <c r="AR6" s="46"/>
      <c r="AS6" s="43"/>
      <c r="AT6" s="43"/>
      <c r="AU6" s="43"/>
      <c r="AV6" s="43"/>
      <c r="AW6" s="43"/>
      <c r="AX6" s="43"/>
      <c r="AY6" s="43"/>
      <c r="AZ6" s="43"/>
      <c r="BA6" s="43"/>
      <c r="BB6" s="43"/>
      <c r="BC6" t="s" s="44">
        <f t="shared" si="49"/>
        <v>2350</v>
      </c>
      <c r="BD6" t="s" s="44">
        <v>3568</v>
      </c>
      <c r="BE6" t="s" s="47">
        <v>3569</v>
      </c>
      <c r="BF6" s="15"/>
      <c r="BG6" s="15"/>
      <c r="BH6" s="15"/>
      <c r="BI6" s="48"/>
    </row>
    <row r="7" ht="20.9" customHeight="1">
      <c r="A7" t="s" s="108">
        <f>CONCATENATE('Collections - Collections'!$A$4,"/",C7)</f>
        <v>3570</v>
      </c>
      <c r="B7" s="52"/>
      <c r="C7" t="s" s="54">
        <f>E7</f>
        <v>3571</v>
      </c>
      <c r="D7" s="52"/>
      <c r="E7" t="s" s="109">
        <v>3572</v>
      </c>
      <c r="F7" t="s" s="109">
        <v>3572</v>
      </c>
      <c r="G7" s="371"/>
      <c r="H7" t="s" s="54">
        <v>3572</v>
      </c>
      <c r="I7" s="52"/>
      <c r="J7" t="s" s="54">
        <f>$F7</f>
        <v>3571</v>
      </c>
      <c r="K7" s="52"/>
      <c r="L7" s="52"/>
      <c r="M7" t="s" s="54">
        <v>2352</v>
      </c>
      <c r="N7" t="s" s="54">
        <v>3573</v>
      </c>
      <c r="O7" s="52"/>
      <c r="P7" s="52"/>
      <c r="Q7" s="52"/>
      <c r="R7" t="s" s="54">
        <f t="shared" si="45"/>
        <v>2196</v>
      </c>
      <c r="S7" t="s" s="54">
        <f t="shared" si="46"/>
        <v>1114</v>
      </c>
      <c r="T7" t="s" s="54">
        <f t="shared" si="70"/>
        <v>1321</v>
      </c>
      <c r="U7" t="s" s="54">
        <f t="shared" si="48"/>
        <v>1423</v>
      </c>
      <c r="V7" s="52"/>
      <c r="W7" s="52"/>
      <c r="X7" s="52"/>
      <c r="Y7" s="52"/>
      <c r="Z7" s="52"/>
      <c r="AA7" s="52"/>
      <c r="AB7" s="52"/>
      <c r="AC7" s="52"/>
      <c r="AD7" s="52"/>
      <c r="AE7" s="52"/>
      <c r="AF7" s="52"/>
      <c r="AG7" s="52"/>
      <c r="AH7" s="52"/>
      <c r="AI7" s="52"/>
      <c r="AJ7" s="52"/>
      <c r="AK7" s="52"/>
      <c r="AL7" s="52"/>
      <c r="AM7" s="52"/>
      <c r="AN7" s="52"/>
      <c r="AO7" s="52"/>
      <c r="AP7" s="52"/>
      <c r="AQ7" s="57"/>
      <c r="AR7" s="57"/>
      <c r="AS7" s="52"/>
      <c r="AT7" s="52"/>
      <c r="AU7" s="52"/>
      <c r="AV7" s="52"/>
      <c r="AW7" s="52"/>
      <c r="AX7" s="52"/>
      <c r="AY7" s="52"/>
      <c r="AZ7" s="52"/>
      <c r="BA7" s="52"/>
      <c r="BB7" s="52"/>
      <c r="BC7" t="s" s="54">
        <f t="shared" si="49"/>
        <v>2350</v>
      </c>
      <c r="BD7" t="s" s="54">
        <v>3574</v>
      </c>
      <c r="BE7" t="s" s="58">
        <v>3575</v>
      </c>
      <c r="BF7" s="56"/>
      <c r="BG7" s="56"/>
      <c r="BH7" s="56"/>
      <c r="BI7" s="59"/>
    </row>
    <row r="8" ht="22.15" customHeight="1">
      <c r="A8" t="s" s="368">
        <f>CONCATENATE('Collections - Collections'!$A$4,"/",C8)</f>
        <v>3576</v>
      </c>
      <c r="B8" t="s" s="35">
        <f t="shared" si="82" ref="B8:B21">'tmp_terms - import'!$G$18</f>
        <v>252</v>
      </c>
      <c r="C8" t="s" s="177">
        <v>3577</v>
      </c>
      <c r="D8" t="s" s="35">
        <f>CONCATENATE('Collections - Collections'!$C$3,"/",$B8)</f>
        <v>3578</v>
      </c>
      <c r="E8" t="s" s="177">
        <v>3577</v>
      </c>
      <c r="F8" t="s" s="35">
        <f>CONCATENATE(B8,":",E8)</f>
        <v>3579</v>
      </c>
      <c r="G8" s="34"/>
      <c r="H8" t="s" s="372">
        <v>3580</v>
      </c>
      <c r="I8" s="34"/>
      <c r="J8" t="s" s="35">
        <f>$E8</f>
        <v>60</v>
      </c>
      <c r="K8" t="s" s="35">
        <f>$H8</f>
        <v>3581</v>
      </c>
      <c r="L8" s="34"/>
      <c r="M8" t="s" s="35">
        <v>2204</v>
      </c>
      <c r="N8" t="s" s="35">
        <v>256</v>
      </c>
      <c r="O8" t="s" s="35">
        <v>502</v>
      </c>
      <c r="P8" s="34"/>
      <c r="Q8" s="34"/>
      <c r="R8" s="34"/>
      <c r="S8" t="s" s="35">
        <f t="shared" si="46"/>
        <v>1114</v>
      </c>
      <c r="T8" t="s" s="35">
        <f t="shared" si="70"/>
        <v>1321</v>
      </c>
      <c r="U8" t="s" s="35">
        <f t="shared" si="48"/>
        <v>1423</v>
      </c>
      <c r="V8" s="34"/>
      <c r="W8" s="34"/>
      <c r="X8" s="34"/>
      <c r="Y8" s="34"/>
      <c r="Z8" s="34"/>
      <c r="AA8" s="34"/>
      <c r="AB8" s="34"/>
      <c r="AC8" s="34"/>
      <c r="AD8" s="34"/>
      <c r="AE8" s="34"/>
      <c r="AF8" s="34"/>
      <c r="AG8" s="34"/>
      <c r="AH8" s="34"/>
      <c r="AI8" s="34"/>
      <c r="AJ8" s="34"/>
      <c r="AK8" s="34"/>
      <c r="AL8" s="34"/>
      <c r="AM8" s="34"/>
      <c r="AN8" s="34"/>
      <c r="AO8" s="34"/>
      <c r="AP8" s="34"/>
      <c r="AQ8" s="38"/>
      <c r="AR8" s="38"/>
      <c r="AS8" s="34"/>
      <c r="AT8" s="34"/>
      <c r="AU8" s="34"/>
      <c r="AV8" s="34"/>
      <c r="AW8" s="34"/>
      <c r="AX8" s="34"/>
      <c r="AY8" s="34"/>
      <c r="AZ8" s="34"/>
      <c r="BA8" s="34"/>
      <c r="BB8" s="34"/>
      <c r="BC8" t="s" s="35">
        <f t="shared" si="90" ref="BC8:BC91">'tmp_terms - import'!$D$309</f>
        <v>104</v>
      </c>
      <c r="BD8" t="s" s="35">
        <v>506</v>
      </c>
      <c r="BE8" t="s" s="39">
        <v>3582</v>
      </c>
      <c r="BF8" s="37"/>
      <c r="BG8" s="37"/>
      <c r="BH8" s="37"/>
      <c r="BI8" s="40"/>
    </row>
    <row r="9" ht="21.35" customHeight="1">
      <c r="A9" t="s" s="105">
        <f>CONCATENATE('Collections - Collections'!$A$4,"/",C9)</f>
        <v>3583</v>
      </c>
      <c r="B9" t="s" s="44">
        <f t="shared" si="82"/>
        <v>252</v>
      </c>
      <c r="C9" t="s" s="106">
        <v>1286</v>
      </c>
      <c r="D9" t="s" s="44">
        <f>CONCATENATE('Collections - Collections'!$C$3,"/",$B9)</f>
        <v>3578</v>
      </c>
      <c r="E9" t="s" s="106">
        <v>1286</v>
      </c>
      <c r="F9" t="s" s="44">
        <f>CONCATENATE(B9,":",E9)</f>
        <v>3584</v>
      </c>
      <c r="G9" s="43"/>
      <c r="H9" t="s" s="373">
        <v>3585</v>
      </c>
      <c r="I9" s="43"/>
      <c r="J9" t="s" s="44">
        <f>$E9</f>
        <v>61</v>
      </c>
      <c r="K9" t="s" s="44">
        <f>$H9</f>
        <v>3586</v>
      </c>
      <c r="L9" s="43"/>
      <c r="M9" t="s" s="44">
        <v>2204</v>
      </c>
      <c r="N9" t="s" s="44">
        <v>256</v>
      </c>
      <c r="O9" t="s" s="44">
        <v>3025</v>
      </c>
      <c r="P9" s="43"/>
      <c r="Q9" s="43"/>
      <c r="R9" s="43"/>
      <c r="S9" t="s" s="44">
        <f t="shared" si="46"/>
        <v>1114</v>
      </c>
      <c r="T9" t="s" s="44">
        <f>'tmp_terms - import'!$D$143</f>
        <v>1285</v>
      </c>
      <c r="U9" t="s" s="44">
        <f t="shared" si="48"/>
        <v>1423</v>
      </c>
      <c r="V9" s="43"/>
      <c r="W9" s="43"/>
      <c r="X9" s="43"/>
      <c r="Y9" s="43"/>
      <c r="Z9" s="43"/>
      <c r="AA9" s="43"/>
      <c r="AB9" s="43"/>
      <c r="AC9" s="43"/>
      <c r="AD9" s="43"/>
      <c r="AE9" s="43"/>
      <c r="AF9" s="43"/>
      <c r="AG9" s="43"/>
      <c r="AH9" s="43"/>
      <c r="AI9" s="43"/>
      <c r="AJ9" s="43"/>
      <c r="AK9" s="43"/>
      <c r="AL9" s="43"/>
      <c r="AM9" s="43"/>
      <c r="AN9" s="43"/>
      <c r="AO9" s="43"/>
      <c r="AP9" s="43"/>
      <c r="AQ9" s="46"/>
      <c r="AR9" s="46"/>
      <c r="AS9" s="43"/>
      <c r="AT9" s="43"/>
      <c r="AU9" s="43"/>
      <c r="AV9" s="43"/>
      <c r="AW9" s="43"/>
      <c r="AX9" s="43"/>
      <c r="AY9" s="43"/>
      <c r="AZ9" s="43"/>
      <c r="BA9" s="43"/>
      <c r="BB9" s="43"/>
      <c r="BC9" t="s" s="44">
        <f t="shared" si="90"/>
        <v>104</v>
      </c>
      <c r="BD9" t="s" s="44">
        <v>1290</v>
      </c>
      <c r="BE9" t="s" s="47">
        <v>3587</v>
      </c>
      <c r="BF9" s="15"/>
      <c r="BG9" s="15"/>
      <c r="BH9" s="15"/>
      <c r="BI9" s="48"/>
    </row>
    <row r="10" ht="21.35" customHeight="1">
      <c r="A10" t="s" s="105">
        <f>CONCATENATE('Collections - Collections'!$A$4,"/",C10)</f>
        <v>3588</v>
      </c>
      <c r="B10" t="s" s="44">
        <f t="shared" si="82"/>
        <v>252</v>
      </c>
      <c r="C10" t="s" s="106">
        <v>1338</v>
      </c>
      <c r="D10" t="s" s="44">
        <f>CONCATENATE('Collections - Collections'!$C$3,"/",$B10)</f>
        <v>3578</v>
      </c>
      <c r="E10" t="s" s="106">
        <v>1338</v>
      </c>
      <c r="F10" t="s" s="44">
        <f>CONCATENATE(B10,":",E10)</f>
        <v>3589</v>
      </c>
      <c r="G10" s="43"/>
      <c r="H10" t="s" s="373">
        <v>3590</v>
      </c>
      <c r="I10" s="43"/>
      <c r="J10" t="s" s="44">
        <f>$E10</f>
        <v>62</v>
      </c>
      <c r="K10" t="s" s="44">
        <f>$H10</f>
        <v>3591</v>
      </c>
      <c r="L10" s="43"/>
      <c r="M10" t="s" s="44">
        <v>2204</v>
      </c>
      <c r="N10" t="s" s="44">
        <v>256</v>
      </c>
      <c r="O10" t="s" s="44">
        <v>3592</v>
      </c>
      <c r="P10" s="43"/>
      <c r="Q10" s="43"/>
      <c r="R10" s="43"/>
      <c r="S10" t="s" s="44">
        <f t="shared" si="46"/>
        <v>1114</v>
      </c>
      <c r="T10" t="s" s="44">
        <f t="shared" si="62"/>
        <v>1270</v>
      </c>
      <c r="U10" t="s" s="44">
        <f t="shared" si="48"/>
        <v>1423</v>
      </c>
      <c r="V10" s="43"/>
      <c r="W10" s="43"/>
      <c r="X10" s="43"/>
      <c r="Y10" s="43"/>
      <c r="Z10" s="43"/>
      <c r="AA10" s="43"/>
      <c r="AB10" s="43"/>
      <c r="AC10" s="43"/>
      <c r="AD10" s="43"/>
      <c r="AE10" s="43"/>
      <c r="AF10" s="43"/>
      <c r="AG10" s="43"/>
      <c r="AH10" s="43"/>
      <c r="AI10" s="43"/>
      <c r="AJ10" s="43"/>
      <c r="AK10" s="43"/>
      <c r="AL10" s="43"/>
      <c r="AM10" s="43"/>
      <c r="AN10" s="43"/>
      <c r="AO10" s="43"/>
      <c r="AP10" s="43"/>
      <c r="AQ10" s="46"/>
      <c r="AR10" s="46"/>
      <c r="AS10" s="43"/>
      <c r="AT10" s="43"/>
      <c r="AU10" s="43"/>
      <c r="AV10" s="43"/>
      <c r="AW10" s="43"/>
      <c r="AX10" s="43"/>
      <c r="AY10" s="43"/>
      <c r="AZ10" s="43"/>
      <c r="BA10" s="43"/>
      <c r="BB10" s="43"/>
      <c r="BC10" t="s" s="44">
        <f t="shared" si="90"/>
        <v>104</v>
      </c>
      <c r="BD10" t="s" s="44">
        <v>3593</v>
      </c>
      <c r="BE10" t="s" s="47">
        <v>3594</v>
      </c>
      <c r="BF10" s="15"/>
      <c r="BG10" s="15"/>
      <c r="BH10" s="15"/>
      <c r="BI10" s="48"/>
    </row>
    <row r="11" ht="21.65" customHeight="1">
      <c r="A11" t="s" s="182">
        <f>CONCATENATE('Collections - Collections'!$A$4,"/",C11)</f>
        <v>3595</v>
      </c>
      <c r="B11" t="s" s="76">
        <f t="shared" si="82"/>
        <v>252</v>
      </c>
      <c r="C11" t="s" s="121">
        <v>3596</v>
      </c>
      <c r="D11" t="s" s="76">
        <f>CONCATENATE('Collections - Collections'!$C$3,"/",$B11)</f>
        <v>3578</v>
      </c>
      <c r="E11" t="s" s="121">
        <v>3596</v>
      </c>
      <c r="F11" t="s" s="76">
        <f>CONCATENATE(B11,":",E11)</f>
        <v>3597</v>
      </c>
      <c r="G11" s="123"/>
      <c r="H11" t="s" s="374">
        <v>3598</v>
      </c>
      <c r="I11" s="123"/>
      <c r="J11" t="s" s="76">
        <f>$E11</f>
        <v>3514</v>
      </c>
      <c r="K11" t="s" s="76">
        <f>$H11</f>
        <v>3599</v>
      </c>
      <c r="L11" s="123"/>
      <c r="M11" t="s" s="76">
        <v>2204</v>
      </c>
      <c r="N11" t="s" s="76">
        <v>256</v>
      </c>
      <c r="O11" t="s" s="76">
        <v>3600</v>
      </c>
      <c r="P11" s="123"/>
      <c r="Q11" s="123"/>
      <c r="R11" s="123"/>
      <c r="S11" t="s" s="76">
        <f t="shared" si="46"/>
        <v>1114</v>
      </c>
      <c r="T11" t="s" s="76">
        <f t="shared" si="118" ref="T11:T77">'tmp_terms - import'!$D$137</f>
        <v>1240</v>
      </c>
      <c r="U11" t="s" s="76">
        <f t="shared" si="48"/>
        <v>1423</v>
      </c>
      <c r="V11" s="123"/>
      <c r="W11" s="123"/>
      <c r="X11" s="123"/>
      <c r="Y11" s="123"/>
      <c r="Z11" s="123"/>
      <c r="AA11" s="123"/>
      <c r="AB11" s="123"/>
      <c r="AC11" s="123"/>
      <c r="AD11" s="123"/>
      <c r="AE11" s="123"/>
      <c r="AF11" s="123"/>
      <c r="AG11" s="123"/>
      <c r="AH11" s="123"/>
      <c r="AI11" s="123"/>
      <c r="AJ11" s="123"/>
      <c r="AK11" s="123"/>
      <c r="AL11" s="123"/>
      <c r="AM11" s="123"/>
      <c r="AN11" s="123"/>
      <c r="AO11" s="123"/>
      <c r="AP11" s="123"/>
      <c r="AQ11" s="124"/>
      <c r="AR11" s="124"/>
      <c r="AS11" s="123"/>
      <c r="AT11" s="123"/>
      <c r="AU11" s="123"/>
      <c r="AV11" s="123"/>
      <c r="AW11" s="123"/>
      <c r="AX11" s="123"/>
      <c r="AY11" s="123"/>
      <c r="AZ11" s="123"/>
      <c r="BA11" s="123"/>
      <c r="BB11" s="123"/>
      <c r="BC11" t="s" s="76">
        <f t="shared" si="90"/>
        <v>104</v>
      </c>
      <c r="BD11" t="s" s="76">
        <v>3601</v>
      </c>
      <c r="BE11" t="s" s="125">
        <v>3602</v>
      </c>
      <c r="BF11" s="17"/>
      <c r="BG11" s="17"/>
      <c r="BH11" s="17"/>
      <c r="BI11" s="126"/>
    </row>
    <row r="12" ht="21.65" customHeight="1">
      <c r="A12" t="s" s="93">
        <f>CONCATENATE('Collections - Collections'!$A$4,"/",C12)</f>
        <v>3603</v>
      </c>
      <c r="B12" t="s" s="95">
        <f t="shared" si="82"/>
        <v>252</v>
      </c>
      <c r="C12" t="s" s="96">
        <v>1295</v>
      </c>
      <c r="D12" t="s" s="95">
        <f>CONCATENATE('Collections - Collections'!$C$3,"/",$B12)</f>
        <v>3578</v>
      </c>
      <c r="E12" t="s" s="96">
        <v>1295</v>
      </c>
      <c r="F12" t="s" s="95">
        <f>CONCATENATE(B12,":",E12)</f>
        <v>3604</v>
      </c>
      <c r="G12" s="98"/>
      <c r="H12" t="s" s="375">
        <v>3605</v>
      </c>
      <c r="I12" s="98"/>
      <c r="J12" t="s" s="95">
        <f>$C12</f>
        <v>63</v>
      </c>
      <c r="K12" t="s" s="95">
        <f>$H12</f>
        <v>3606</v>
      </c>
      <c r="L12" s="98"/>
      <c r="M12" t="s" s="95">
        <v>2204</v>
      </c>
      <c r="N12" t="s" s="95">
        <v>256</v>
      </c>
      <c r="O12" t="s" s="95">
        <v>1298</v>
      </c>
      <c r="P12" s="98"/>
      <c r="Q12" s="98"/>
      <c r="R12" s="98"/>
      <c r="S12" t="s" s="95">
        <f t="shared" si="46"/>
        <v>1114</v>
      </c>
      <c r="T12" t="s" s="95">
        <f>'tmp_terms - import'!$D$144</f>
        <v>1294</v>
      </c>
      <c r="U12" t="s" s="95">
        <f t="shared" si="48"/>
        <v>1423</v>
      </c>
      <c r="V12" s="98"/>
      <c r="W12" s="98"/>
      <c r="X12" s="98"/>
      <c r="Y12" s="98"/>
      <c r="Z12" s="98"/>
      <c r="AA12" s="98"/>
      <c r="AB12" s="98"/>
      <c r="AC12" s="98"/>
      <c r="AD12" s="98"/>
      <c r="AE12" s="98"/>
      <c r="AF12" s="98"/>
      <c r="AG12" s="98"/>
      <c r="AH12" s="98"/>
      <c r="AI12" s="98"/>
      <c r="AJ12" s="98"/>
      <c r="AK12" s="98"/>
      <c r="AL12" s="98"/>
      <c r="AM12" s="98"/>
      <c r="AN12" s="98"/>
      <c r="AO12" s="98"/>
      <c r="AP12" s="98"/>
      <c r="AQ12" s="102"/>
      <c r="AR12" s="102"/>
      <c r="AS12" s="98"/>
      <c r="AT12" s="98"/>
      <c r="AU12" s="98"/>
      <c r="AV12" s="98"/>
      <c r="AW12" s="98"/>
      <c r="AX12" s="98"/>
      <c r="AY12" s="98"/>
      <c r="AZ12" s="98"/>
      <c r="BA12" s="98"/>
      <c r="BB12" s="98"/>
      <c r="BC12" t="s" s="95">
        <f t="shared" si="90"/>
        <v>104</v>
      </c>
      <c r="BD12" t="s" s="95">
        <v>1300</v>
      </c>
      <c r="BE12" t="s" s="103">
        <v>3607</v>
      </c>
      <c r="BF12" s="101"/>
      <c r="BG12" s="101"/>
      <c r="BH12" s="101"/>
      <c r="BI12" s="104"/>
    </row>
    <row r="13" ht="21.35" customHeight="1">
      <c r="A13" t="s" s="105">
        <f>CONCATENATE('Collections - Collections'!$A$4,"/",C13)</f>
        <v>3608</v>
      </c>
      <c r="B13" t="s" s="44">
        <f t="shared" si="82"/>
        <v>252</v>
      </c>
      <c r="C13" t="s" s="106">
        <v>3609</v>
      </c>
      <c r="D13" t="s" s="44">
        <f>CONCATENATE('Collections - Collections'!$C$3,"/",$B13)</f>
        <v>3578</v>
      </c>
      <c r="E13" t="s" s="106">
        <v>3609</v>
      </c>
      <c r="F13" t="s" s="44">
        <f>CONCATENATE(B13,":",E13)</f>
        <v>3610</v>
      </c>
      <c r="G13" s="43"/>
      <c r="H13" t="s" s="373">
        <v>3611</v>
      </c>
      <c r="I13" s="43"/>
      <c r="J13" t="s" s="44">
        <f>$C13</f>
        <v>64</v>
      </c>
      <c r="K13" t="s" s="44">
        <f>$H13</f>
        <v>3612</v>
      </c>
      <c r="L13" s="43"/>
      <c r="M13" t="s" s="44">
        <v>2204</v>
      </c>
      <c r="N13" t="s" s="44">
        <v>256</v>
      </c>
      <c r="O13" t="s" s="44">
        <v>3613</v>
      </c>
      <c r="P13" s="43"/>
      <c r="Q13" s="43"/>
      <c r="R13" s="43"/>
      <c r="S13" t="s" s="44">
        <f t="shared" si="137" ref="S13:S200">'tmp_terms - import'!$D$119</f>
        <v>1098</v>
      </c>
      <c r="T13" t="s" s="44">
        <f t="shared" si="62"/>
        <v>1270</v>
      </c>
      <c r="U13" t="s" s="44">
        <f t="shared" si="48"/>
        <v>1423</v>
      </c>
      <c r="V13" s="43"/>
      <c r="W13" s="43"/>
      <c r="X13" s="43"/>
      <c r="Y13" s="43"/>
      <c r="Z13" s="43"/>
      <c r="AA13" s="43"/>
      <c r="AB13" s="43"/>
      <c r="AC13" s="43"/>
      <c r="AD13" s="43"/>
      <c r="AE13" s="43"/>
      <c r="AF13" s="43"/>
      <c r="AG13" s="43"/>
      <c r="AH13" s="43"/>
      <c r="AI13" s="43"/>
      <c r="AJ13" s="43"/>
      <c r="AK13" s="43"/>
      <c r="AL13" s="43"/>
      <c r="AM13" s="43"/>
      <c r="AN13" s="43"/>
      <c r="AO13" s="43"/>
      <c r="AP13" s="43"/>
      <c r="AQ13" s="46"/>
      <c r="AR13" s="46"/>
      <c r="AS13" s="43"/>
      <c r="AT13" s="43"/>
      <c r="AU13" s="43"/>
      <c r="AV13" s="43"/>
      <c r="AW13" s="43"/>
      <c r="AX13" s="43"/>
      <c r="AY13" s="43"/>
      <c r="AZ13" s="43"/>
      <c r="BA13" s="43"/>
      <c r="BB13" s="43"/>
      <c r="BC13" t="s" s="44">
        <f t="shared" si="90"/>
        <v>104</v>
      </c>
      <c r="BD13" t="s" s="44">
        <v>3614</v>
      </c>
      <c r="BE13" t="s" s="47">
        <v>3615</v>
      </c>
      <c r="BF13" s="15"/>
      <c r="BG13" s="15"/>
      <c r="BH13" s="15"/>
      <c r="BI13" s="48"/>
    </row>
    <row r="14" ht="21.35" customHeight="1">
      <c r="A14" t="s" s="105">
        <f>CONCATENATE('Collections - Collections'!$A$4,"/",C14)</f>
        <v>3616</v>
      </c>
      <c r="B14" t="s" s="44">
        <f t="shared" si="82"/>
        <v>252</v>
      </c>
      <c r="C14" t="s" s="106">
        <v>3617</v>
      </c>
      <c r="D14" t="s" s="44">
        <f>CONCATENATE('Collections - Collections'!$C$3,"/",$B14)</f>
        <v>3578</v>
      </c>
      <c r="E14" t="s" s="106">
        <v>3617</v>
      </c>
      <c r="F14" t="s" s="44">
        <f>CONCATENATE(B14,":",E14)</f>
        <v>3618</v>
      </c>
      <c r="G14" s="43"/>
      <c r="H14" t="s" s="373">
        <v>3619</v>
      </c>
      <c r="I14" s="43"/>
      <c r="J14" t="s" s="44">
        <f>$C14</f>
        <v>3620</v>
      </c>
      <c r="K14" t="s" s="44">
        <f>$H14</f>
        <v>3621</v>
      </c>
      <c r="L14" s="43"/>
      <c r="M14" t="s" s="44">
        <v>2204</v>
      </c>
      <c r="N14" t="s" s="44">
        <v>256</v>
      </c>
      <c r="O14" t="s" s="44">
        <v>3622</v>
      </c>
      <c r="P14" s="43"/>
      <c r="Q14" s="43"/>
      <c r="R14" s="43"/>
      <c r="S14" t="s" s="44">
        <f t="shared" si="137"/>
        <v>1098</v>
      </c>
      <c r="T14" t="s" s="44">
        <f t="shared" si="62"/>
        <v>1270</v>
      </c>
      <c r="U14" t="s" s="44">
        <f t="shared" si="149" ref="U14:U184">'tmp_terms - import'!$D$162</f>
        <v>1436</v>
      </c>
      <c r="V14" s="43"/>
      <c r="W14" s="43"/>
      <c r="X14" s="43"/>
      <c r="Y14" s="43"/>
      <c r="Z14" s="43"/>
      <c r="AA14" s="43"/>
      <c r="AB14" s="43"/>
      <c r="AC14" s="43"/>
      <c r="AD14" s="43"/>
      <c r="AE14" s="43"/>
      <c r="AF14" s="43"/>
      <c r="AG14" s="43"/>
      <c r="AH14" s="43"/>
      <c r="AI14" s="43"/>
      <c r="AJ14" s="43"/>
      <c r="AK14" s="43"/>
      <c r="AL14" s="43"/>
      <c r="AM14" s="43"/>
      <c r="AN14" s="43"/>
      <c r="AO14" s="43"/>
      <c r="AP14" s="43"/>
      <c r="AQ14" s="46"/>
      <c r="AR14" s="46"/>
      <c r="AS14" s="43"/>
      <c r="AT14" s="43"/>
      <c r="AU14" s="43"/>
      <c r="AV14" s="43"/>
      <c r="AW14" s="43"/>
      <c r="AX14" s="43"/>
      <c r="AY14" s="43"/>
      <c r="AZ14" s="43"/>
      <c r="BA14" s="43"/>
      <c r="BB14" s="43"/>
      <c r="BC14" t="s" s="44">
        <f t="shared" si="90"/>
        <v>104</v>
      </c>
      <c r="BD14" t="s" s="44">
        <v>3623</v>
      </c>
      <c r="BE14" t="s" s="47">
        <v>3624</v>
      </c>
      <c r="BF14" s="15"/>
      <c r="BG14" s="15"/>
      <c r="BH14" s="15"/>
      <c r="BI14" s="48"/>
    </row>
    <row r="15" ht="21.35" customHeight="1">
      <c r="A15" t="s" s="105">
        <f>CONCATENATE('Collections - Collections'!$A$4,"/",C15)</f>
        <v>3625</v>
      </c>
      <c r="B15" t="s" s="44">
        <f t="shared" si="82"/>
        <v>252</v>
      </c>
      <c r="C15" t="s" s="106">
        <v>2159</v>
      </c>
      <c r="D15" t="s" s="44">
        <f>CONCATENATE('Collections - Collections'!$C$3,"/",$B15)</f>
        <v>3578</v>
      </c>
      <c r="E15" t="s" s="106">
        <v>2159</v>
      </c>
      <c r="F15" t="s" s="44">
        <f>CONCATENATE(B15,":",E15)</f>
        <v>3626</v>
      </c>
      <c r="G15" s="43"/>
      <c r="H15" t="s" s="373">
        <v>3627</v>
      </c>
      <c r="I15" s="43"/>
      <c r="J15" t="s" s="44">
        <f>$C15</f>
        <v>68</v>
      </c>
      <c r="K15" t="s" s="44">
        <f>$H15</f>
        <v>3628</v>
      </c>
      <c r="L15" s="43"/>
      <c r="M15" t="s" s="44">
        <v>2204</v>
      </c>
      <c r="N15" t="s" s="44">
        <v>256</v>
      </c>
      <c r="O15" t="s" s="44">
        <v>1259</v>
      </c>
      <c r="P15" t="s" s="44">
        <v>2159</v>
      </c>
      <c r="Q15" s="43"/>
      <c r="R15" s="43"/>
      <c r="S15" t="s" s="44">
        <f t="shared" si="46"/>
        <v>1114</v>
      </c>
      <c r="T15" t="s" s="44">
        <f>'tmp_terms - import'!$D$139</f>
        <v>1255</v>
      </c>
      <c r="U15" t="s" s="44">
        <f t="shared" si="48"/>
        <v>1423</v>
      </c>
      <c r="V15" s="43"/>
      <c r="W15" s="43"/>
      <c r="X15" s="43"/>
      <c r="Y15" s="43"/>
      <c r="Z15" s="43"/>
      <c r="AA15" s="43"/>
      <c r="AB15" s="43"/>
      <c r="AC15" s="43"/>
      <c r="AD15" s="43"/>
      <c r="AE15" s="43"/>
      <c r="AF15" s="43"/>
      <c r="AG15" s="43"/>
      <c r="AH15" s="43"/>
      <c r="AI15" s="43"/>
      <c r="AJ15" s="43"/>
      <c r="AK15" s="43"/>
      <c r="AL15" s="43"/>
      <c r="AM15" s="43"/>
      <c r="AN15" s="43"/>
      <c r="AO15" s="43"/>
      <c r="AP15" s="43"/>
      <c r="AQ15" s="46"/>
      <c r="AR15" s="46"/>
      <c r="AS15" s="43"/>
      <c r="AT15" s="43"/>
      <c r="AU15" s="43"/>
      <c r="AV15" s="43"/>
      <c r="AW15" s="43"/>
      <c r="AX15" s="43"/>
      <c r="AY15" s="43"/>
      <c r="AZ15" s="43"/>
      <c r="BA15" s="43"/>
      <c r="BB15" s="43"/>
      <c r="BC15" t="s" s="44">
        <f t="shared" si="90"/>
        <v>104</v>
      </c>
      <c r="BD15" t="s" s="44">
        <v>3629</v>
      </c>
      <c r="BE15" t="s" s="47">
        <v>3630</v>
      </c>
      <c r="BF15" s="15"/>
      <c r="BG15" s="15"/>
      <c r="BH15" s="15"/>
      <c r="BI15" s="48"/>
    </row>
    <row r="16" ht="21.35" customHeight="1">
      <c r="A16" t="s" s="105">
        <f>CONCATENATE('Collections - Collections'!$A$4,"/",C16)</f>
        <v>3631</v>
      </c>
      <c r="B16" t="s" s="44">
        <f t="shared" si="82"/>
        <v>252</v>
      </c>
      <c r="C16" t="s" s="106">
        <v>3632</v>
      </c>
      <c r="D16" t="s" s="44">
        <f>CONCATENATE('Collections - Collections'!$C$3,"/",$B16)</f>
        <v>3578</v>
      </c>
      <c r="E16" t="s" s="106">
        <v>3632</v>
      </c>
      <c r="F16" t="s" s="44">
        <f>CONCATENATE(B16,":",E16)</f>
        <v>3633</v>
      </c>
      <c r="G16" s="43"/>
      <c r="H16" t="s" s="373">
        <v>3634</v>
      </c>
      <c r="I16" s="43"/>
      <c r="J16" t="s" s="44">
        <f>$C16</f>
        <v>3635</v>
      </c>
      <c r="K16" t="s" s="44">
        <f>$H16</f>
        <v>3636</v>
      </c>
      <c r="L16" s="43"/>
      <c r="M16" t="s" s="44">
        <v>2204</v>
      </c>
      <c r="N16" t="s" s="44">
        <v>3637</v>
      </c>
      <c r="O16" s="43"/>
      <c r="P16" s="43"/>
      <c r="Q16" s="43"/>
      <c r="R16" s="43"/>
      <c r="S16" t="s" s="44">
        <f t="shared" si="46"/>
        <v>1114</v>
      </c>
      <c r="T16" t="s" s="44">
        <f t="shared" si="62"/>
        <v>1270</v>
      </c>
      <c r="U16" t="s" s="44">
        <f t="shared" si="149"/>
        <v>1436</v>
      </c>
      <c r="V16" s="43"/>
      <c r="W16" s="43"/>
      <c r="X16" s="43"/>
      <c r="Y16" s="43"/>
      <c r="Z16" s="43"/>
      <c r="AA16" s="43"/>
      <c r="AB16" s="43"/>
      <c r="AC16" s="43"/>
      <c r="AD16" s="43"/>
      <c r="AE16" s="43"/>
      <c r="AF16" s="43"/>
      <c r="AG16" s="43"/>
      <c r="AH16" s="43"/>
      <c r="AI16" s="43"/>
      <c r="AJ16" s="43"/>
      <c r="AK16" s="43"/>
      <c r="AL16" s="43"/>
      <c r="AM16" s="43"/>
      <c r="AN16" s="43"/>
      <c r="AO16" s="43"/>
      <c r="AP16" s="43"/>
      <c r="AQ16" s="46"/>
      <c r="AR16" s="46"/>
      <c r="AS16" s="43"/>
      <c r="AT16" s="43"/>
      <c r="AU16" s="43"/>
      <c r="AV16" s="43"/>
      <c r="AW16" s="43"/>
      <c r="AX16" s="43"/>
      <c r="AY16" s="43"/>
      <c r="AZ16" s="43"/>
      <c r="BA16" s="43"/>
      <c r="BB16" s="43"/>
      <c r="BC16" t="s" s="44">
        <f t="shared" si="90"/>
        <v>104</v>
      </c>
      <c r="BD16" t="s" s="44">
        <v>3638</v>
      </c>
      <c r="BE16" t="s" s="47">
        <v>3639</v>
      </c>
      <c r="BF16" s="15"/>
      <c r="BG16" s="15"/>
      <c r="BH16" s="15"/>
      <c r="BI16" s="48"/>
    </row>
    <row r="17" ht="21.35" customHeight="1">
      <c r="A17" t="s" s="105">
        <f>CONCATENATE('Collections - Collections'!$A$4,"/",C17)</f>
        <v>3640</v>
      </c>
      <c r="B17" t="s" s="44">
        <f t="shared" si="82"/>
        <v>252</v>
      </c>
      <c r="C17" t="s" s="106">
        <v>3364</v>
      </c>
      <c r="D17" t="s" s="44">
        <f>CONCATENATE('Collections - Collections'!$C$3,"/",$B17)</f>
        <v>3578</v>
      </c>
      <c r="E17" t="s" s="106">
        <v>3364</v>
      </c>
      <c r="F17" t="s" s="44">
        <f>CONCATENATE(B17,":",E17)</f>
        <v>3641</v>
      </c>
      <c r="G17" s="43"/>
      <c r="H17" t="s" s="373">
        <v>3642</v>
      </c>
      <c r="I17" s="43"/>
      <c r="J17" t="s" s="44">
        <f>$C17</f>
        <v>3643</v>
      </c>
      <c r="K17" t="s" s="44">
        <f>$H17</f>
        <v>3644</v>
      </c>
      <c r="L17" s="43"/>
      <c r="M17" t="s" s="44">
        <v>2204</v>
      </c>
      <c r="N17" t="s" s="44">
        <v>3364</v>
      </c>
      <c r="O17" s="43"/>
      <c r="P17" s="43"/>
      <c r="Q17" s="43"/>
      <c r="R17" s="43"/>
      <c r="S17" t="s" s="44">
        <f t="shared" si="46"/>
        <v>1114</v>
      </c>
      <c r="T17" t="s" s="44">
        <f t="shared" si="62"/>
        <v>1270</v>
      </c>
      <c r="U17" t="s" s="44">
        <f t="shared" si="48"/>
        <v>1423</v>
      </c>
      <c r="V17" s="43"/>
      <c r="W17" s="43"/>
      <c r="X17" s="43"/>
      <c r="Y17" s="43"/>
      <c r="Z17" s="43"/>
      <c r="AA17" s="43"/>
      <c r="AB17" s="43"/>
      <c r="AC17" s="43"/>
      <c r="AD17" s="43"/>
      <c r="AE17" s="43"/>
      <c r="AF17" s="43"/>
      <c r="AG17" s="43"/>
      <c r="AH17" s="43"/>
      <c r="AI17" s="43"/>
      <c r="AJ17" s="43"/>
      <c r="AK17" s="43"/>
      <c r="AL17" s="43"/>
      <c r="AM17" s="43"/>
      <c r="AN17" s="43"/>
      <c r="AO17" s="43"/>
      <c r="AP17" s="43"/>
      <c r="AQ17" s="46"/>
      <c r="AR17" s="46"/>
      <c r="AS17" s="43"/>
      <c r="AT17" s="43"/>
      <c r="AU17" s="43"/>
      <c r="AV17" s="43"/>
      <c r="AW17" s="43"/>
      <c r="AX17" s="43"/>
      <c r="AY17" s="43"/>
      <c r="AZ17" s="43"/>
      <c r="BA17" s="43"/>
      <c r="BB17" s="43"/>
      <c r="BC17" t="s" s="44">
        <f t="shared" si="90"/>
        <v>104</v>
      </c>
      <c r="BD17" t="s" s="44">
        <v>1</v>
      </c>
      <c r="BE17" t="s" s="47">
        <v>3645</v>
      </c>
      <c r="BF17" s="15"/>
      <c r="BG17" s="15"/>
      <c r="BH17" s="15"/>
      <c r="BI17" s="48"/>
    </row>
    <row r="18" ht="21.35" customHeight="1">
      <c r="A18" t="s" s="105">
        <f>CONCATENATE('Collections - Collections'!$A$4,"/",C18)</f>
        <v>3646</v>
      </c>
      <c r="B18" t="s" s="44">
        <f t="shared" si="82"/>
        <v>252</v>
      </c>
      <c r="C18" t="s" s="106">
        <v>2825</v>
      </c>
      <c r="D18" t="s" s="44">
        <f>CONCATENATE('Collections - Collections'!$C$3,"/",$B18)</f>
        <v>3578</v>
      </c>
      <c r="E18" t="s" s="106">
        <v>2825</v>
      </c>
      <c r="F18" t="s" s="44">
        <f>CONCATENATE(B18,":",E18)</f>
        <v>3647</v>
      </c>
      <c r="G18" s="43"/>
      <c r="H18" t="s" s="373">
        <v>3648</v>
      </c>
      <c r="I18" s="43"/>
      <c r="J18" t="s" s="44">
        <f>$C18</f>
        <v>3649</v>
      </c>
      <c r="K18" t="s" s="44">
        <f>$H18</f>
        <v>3650</v>
      </c>
      <c r="L18" s="43"/>
      <c r="M18" t="s" s="44">
        <v>2204</v>
      </c>
      <c r="N18" t="s" s="44">
        <v>3364</v>
      </c>
      <c r="O18" s="43"/>
      <c r="P18" s="43"/>
      <c r="Q18" s="43"/>
      <c r="R18" s="43"/>
      <c r="S18" t="s" s="44">
        <f t="shared" si="46"/>
        <v>1114</v>
      </c>
      <c r="T18" t="s" s="44">
        <f t="shared" si="47"/>
        <v>1166</v>
      </c>
      <c r="U18" t="s" s="44">
        <f t="shared" si="149"/>
        <v>1436</v>
      </c>
      <c r="V18" s="43"/>
      <c r="W18" s="43"/>
      <c r="X18" s="43"/>
      <c r="Y18" s="43"/>
      <c r="Z18" s="43"/>
      <c r="AA18" s="43"/>
      <c r="AB18" s="43"/>
      <c r="AC18" s="43"/>
      <c r="AD18" s="43"/>
      <c r="AE18" s="43"/>
      <c r="AF18" s="43"/>
      <c r="AG18" s="43"/>
      <c r="AH18" s="43"/>
      <c r="AI18" s="43"/>
      <c r="AJ18" s="43"/>
      <c r="AK18" s="43"/>
      <c r="AL18" s="43"/>
      <c r="AM18" s="43"/>
      <c r="AN18" s="43"/>
      <c r="AO18" s="43"/>
      <c r="AP18" s="43"/>
      <c r="AQ18" s="46"/>
      <c r="AR18" s="46"/>
      <c r="AS18" s="43"/>
      <c r="AT18" s="43"/>
      <c r="AU18" s="43"/>
      <c r="AV18" s="43"/>
      <c r="AW18" s="43"/>
      <c r="AX18" s="43"/>
      <c r="AY18" s="43"/>
      <c r="AZ18" s="43"/>
      <c r="BA18" s="43"/>
      <c r="BB18" s="43"/>
      <c r="BC18" t="s" s="44">
        <f t="shared" si="90"/>
        <v>104</v>
      </c>
      <c r="BD18" t="s" s="44">
        <v>3651</v>
      </c>
      <c r="BE18" t="s" s="47">
        <v>3652</v>
      </c>
      <c r="BF18" s="15"/>
      <c r="BG18" s="15"/>
      <c r="BH18" s="15"/>
      <c r="BI18" s="48"/>
    </row>
    <row r="19" ht="21.35" customHeight="1">
      <c r="A19" t="s" s="105">
        <f>CONCATENATE('Collections - Collections'!$A$4,"/",C19)</f>
        <v>3653</v>
      </c>
      <c r="B19" t="s" s="44">
        <f t="shared" si="82"/>
        <v>252</v>
      </c>
      <c r="C19" t="s" s="106">
        <v>3654</v>
      </c>
      <c r="D19" t="s" s="44">
        <f>CONCATENATE('Collections - Collections'!$C$3,"/",$B19)</f>
        <v>3578</v>
      </c>
      <c r="E19" t="s" s="106">
        <v>3654</v>
      </c>
      <c r="F19" t="s" s="44">
        <f>CONCATENATE(B19,":",E19)</f>
        <v>3655</v>
      </c>
      <c r="G19" s="43"/>
      <c r="H19" t="s" s="373">
        <v>3656</v>
      </c>
      <c r="I19" s="43"/>
      <c r="J19" t="s" s="44">
        <f>$C19</f>
        <v>3657</v>
      </c>
      <c r="K19" t="s" s="44">
        <f>$H19</f>
        <v>3658</v>
      </c>
      <c r="L19" s="43"/>
      <c r="M19" t="s" s="44">
        <v>2204</v>
      </c>
      <c r="N19" t="s" s="44">
        <v>3364</v>
      </c>
      <c r="O19" t="s" s="44">
        <v>247</v>
      </c>
      <c r="P19" s="43"/>
      <c r="Q19" s="43"/>
      <c r="R19" s="43"/>
      <c r="S19" t="s" s="44">
        <f t="shared" si="46"/>
        <v>1114</v>
      </c>
      <c r="T19" t="s" s="44">
        <f t="shared" si="198" ref="T19:T159">'tmp_terms - import'!$D$132</f>
        <v>1198</v>
      </c>
      <c r="U19" t="s" s="44">
        <f t="shared" si="48"/>
        <v>1423</v>
      </c>
      <c r="V19" t="s" s="44">
        <f t="shared" si="200" ref="V19:V159">'tmp_terms - import'!$D$150</f>
        <v>1346</v>
      </c>
      <c r="W19" t="s" s="44">
        <f t="shared" si="201" ref="W19:AE62">'tmp_terms - import'!$D$188</f>
        <v>1627</v>
      </c>
      <c r="X19" t="s" s="44">
        <f t="shared" si="202" ref="X19:AF94">'tmp_terms - import'!$D$393</f>
        <v>3001</v>
      </c>
      <c r="Y19" t="s" s="44">
        <f t="shared" si="203" ref="Y19:AG94">'tmp_terms - import'!$D$392</f>
        <v>2993</v>
      </c>
      <c r="Z19" t="s" s="44">
        <f t="shared" si="204" ref="Z19:AH94">'tmp_terms - import'!$D$394</f>
        <v>3009</v>
      </c>
      <c r="AA19" t="s" s="44">
        <f t="shared" si="205" ref="AA19:AI94">'tmp_terms - import'!$D$396</f>
        <v>3024</v>
      </c>
      <c r="AB19" t="s" s="44">
        <f t="shared" si="206" ref="AB19:AJ94">'tmp_terms - import'!$D$418</f>
        <v>3173</v>
      </c>
      <c r="AC19" t="s" s="44">
        <f t="shared" si="207" ref="AC19:AK94">'tmp_terms - import'!$D$459</f>
        <v>3429</v>
      </c>
      <c r="AD19" t="s" s="44">
        <f>'tmp_terms - import'!$D$157</f>
        <v>1399</v>
      </c>
      <c r="AE19" s="43"/>
      <c r="AF19" s="43"/>
      <c r="AG19" s="43"/>
      <c r="AH19" s="43"/>
      <c r="AI19" s="43"/>
      <c r="AJ19" s="43"/>
      <c r="AK19" s="43"/>
      <c r="AL19" s="43"/>
      <c r="AM19" s="43"/>
      <c r="AN19" s="43"/>
      <c r="AO19" s="43"/>
      <c r="AP19" s="43"/>
      <c r="AQ19" s="46"/>
      <c r="AR19" s="46"/>
      <c r="AS19" s="43"/>
      <c r="AT19" s="43"/>
      <c r="AU19" s="43"/>
      <c r="AV19" s="43"/>
      <c r="AW19" s="43"/>
      <c r="AX19" s="43"/>
      <c r="AY19" s="43"/>
      <c r="AZ19" s="43"/>
      <c r="BA19" s="43"/>
      <c r="BB19" s="43"/>
      <c r="BC19" t="s" s="44">
        <f t="shared" si="90"/>
        <v>104</v>
      </c>
      <c r="BD19" t="s" s="44">
        <v>3659</v>
      </c>
      <c r="BE19" t="s" s="47">
        <v>3660</v>
      </c>
      <c r="BF19" s="15"/>
      <c r="BG19" s="15"/>
      <c r="BH19" s="15"/>
      <c r="BI19" s="48"/>
    </row>
    <row r="20" ht="21.35" customHeight="1">
      <c r="A20" t="s" s="105">
        <f>CONCATENATE('Collections - Collections'!$A$4,"/",C20)</f>
        <v>3661</v>
      </c>
      <c r="B20" t="s" s="44">
        <f t="shared" si="82"/>
        <v>252</v>
      </c>
      <c r="C20" t="s" s="106">
        <v>3662</v>
      </c>
      <c r="D20" t="s" s="44">
        <f>CONCATENATE('Collections - Collections'!$C$3,"/",$B20)</f>
        <v>3578</v>
      </c>
      <c r="E20" t="s" s="106">
        <v>3662</v>
      </c>
      <c r="F20" t="s" s="44">
        <f>CONCATENATE(B20,":",E20)</f>
        <v>3663</v>
      </c>
      <c r="G20" s="43"/>
      <c r="H20" t="s" s="373">
        <v>3664</v>
      </c>
      <c r="I20" s="43"/>
      <c r="J20" t="s" s="44">
        <f>$C20</f>
        <v>3665</v>
      </c>
      <c r="K20" t="s" s="44">
        <f>$H20</f>
        <v>3666</v>
      </c>
      <c r="L20" s="43"/>
      <c r="M20" t="s" s="44">
        <v>2204</v>
      </c>
      <c r="N20" t="s" s="44">
        <v>3364</v>
      </c>
      <c r="O20" t="s" s="44">
        <v>2817</v>
      </c>
      <c r="P20" s="43"/>
      <c r="Q20" s="43"/>
      <c r="R20" s="43"/>
      <c r="S20" t="s" s="44">
        <f t="shared" si="46"/>
        <v>1114</v>
      </c>
      <c r="T20" t="s" s="44">
        <f t="shared" si="217" ref="T20:AD82">'tmp_terms - import'!$D$131</f>
        <v>1192</v>
      </c>
      <c r="U20" t="s" s="44">
        <f t="shared" si="149"/>
        <v>1436</v>
      </c>
      <c r="V20" s="43"/>
      <c r="W20" s="43"/>
      <c r="X20" s="43"/>
      <c r="Y20" s="43"/>
      <c r="Z20" s="43"/>
      <c r="AA20" s="43"/>
      <c r="AB20" s="43"/>
      <c r="AC20" s="43"/>
      <c r="AD20" s="43"/>
      <c r="AE20" s="43"/>
      <c r="AF20" s="43"/>
      <c r="AG20" s="43"/>
      <c r="AH20" s="43"/>
      <c r="AI20" s="43"/>
      <c r="AJ20" s="43"/>
      <c r="AK20" s="43"/>
      <c r="AL20" s="43"/>
      <c r="AM20" s="43"/>
      <c r="AN20" s="43"/>
      <c r="AO20" s="43"/>
      <c r="AP20" s="43"/>
      <c r="AQ20" s="46"/>
      <c r="AR20" s="46"/>
      <c r="AS20" s="43"/>
      <c r="AT20" s="43"/>
      <c r="AU20" s="43"/>
      <c r="AV20" s="43"/>
      <c r="AW20" s="43"/>
      <c r="AX20" s="43"/>
      <c r="AY20" s="43"/>
      <c r="AZ20" s="43"/>
      <c r="BA20" s="43"/>
      <c r="BB20" s="43"/>
      <c r="BC20" t="s" s="44">
        <f t="shared" si="90"/>
        <v>104</v>
      </c>
      <c r="BD20" t="s" s="44">
        <v>2818</v>
      </c>
      <c r="BE20" t="s" s="47">
        <v>3667</v>
      </c>
      <c r="BF20" s="15"/>
      <c r="BG20" s="15"/>
      <c r="BH20" s="15"/>
      <c r="BI20" s="48"/>
    </row>
    <row r="21" ht="22.15" customHeight="1">
      <c r="A21" t="s" s="108">
        <f>CONCATENATE('Collections - Collections'!$A$4,"/",C21)</f>
        <v>3668</v>
      </c>
      <c r="B21" t="s" s="54">
        <f t="shared" si="82"/>
        <v>252</v>
      </c>
      <c r="C21" t="s" s="109">
        <v>3669</v>
      </c>
      <c r="D21" t="s" s="54">
        <f>CONCATENATE('Collections - Collections'!$C$3,"/",$B21)</f>
        <v>3578</v>
      </c>
      <c r="E21" t="s" s="109">
        <v>3669</v>
      </c>
      <c r="F21" t="s" s="54">
        <f>CONCATENATE(B21,":",E21)</f>
        <v>3670</v>
      </c>
      <c r="G21" s="52"/>
      <c r="H21" t="s" s="376">
        <v>3671</v>
      </c>
      <c r="I21" s="52"/>
      <c r="J21" t="s" s="54">
        <f>$C21</f>
        <v>3672</v>
      </c>
      <c r="K21" t="s" s="54">
        <f>$H21</f>
        <v>3673</v>
      </c>
      <c r="L21" s="52"/>
      <c r="M21" t="s" s="54">
        <v>2204</v>
      </c>
      <c r="N21" t="s" s="54">
        <v>3669</v>
      </c>
      <c r="O21" s="52"/>
      <c r="P21" s="52"/>
      <c r="Q21" s="52"/>
      <c r="R21" s="52"/>
      <c r="S21" t="s" s="54">
        <f t="shared" si="46"/>
        <v>1114</v>
      </c>
      <c r="T21" t="s" s="54">
        <f t="shared" si="62"/>
        <v>1270</v>
      </c>
      <c r="U21" t="s" s="54">
        <f t="shared" si="149"/>
        <v>1436</v>
      </c>
      <c r="V21" s="52"/>
      <c r="W21" s="52"/>
      <c r="X21" s="52"/>
      <c r="Y21" s="52"/>
      <c r="Z21" s="52"/>
      <c r="AA21" s="52"/>
      <c r="AB21" s="52"/>
      <c r="AC21" s="52"/>
      <c r="AD21" s="52"/>
      <c r="AE21" s="52"/>
      <c r="AF21" s="52"/>
      <c r="AG21" s="52"/>
      <c r="AH21" s="52"/>
      <c r="AI21" s="52"/>
      <c r="AJ21" s="52"/>
      <c r="AK21" s="52"/>
      <c r="AL21" s="52"/>
      <c r="AM21" s="52"/>
      <c r="AN21" s="52"/>
      <c r="AO21" s="52"/>
      <c r="AP21" s="52"/>
      <c r="AQ21" s="57"/>
      <c r="AR21" s="57"/>
      <c r="AS21" s="52"/>
      <c r="AT21" s="52"/>
      <c r="AU21" s="52"/>
      <c r="AV21" s="52"/>
      <c r="AW21" s="52"/>
      <c r="AX21" s="52"/>
      <c r="AY21" s="52"/>
      <c r="AZ21" s="52"/>
      <c r="BA21" s="52"/>
      <c r="BB21" s="52"/>
      <c r="BC21" t="s" s="54">
        <f t="shared" si="90"/>
        <v>104</v>
      </c>
      <c r="BD21" t="s" s="54">
        <v>3674</v>
      </c>
      <c r="BE21" t="s" s="58">
        <v>3675</v>
      </c>
      <c r="BF21" s="56"/>
      <c r="BG21" s="56"/>
      <c r="BH21" s="56"/>
      <c r="BI21" s="59"/>
    </row>
    <row r="22" ht="22.15" customHeight="1">
      <c r="A22" t="s" s="368">
        <f>CONCATENATE('Collections - Collections'!$A$4,"/",C22)</f>
        <v>3676</v>
      </c>
      <c r="B22" t="s" s="35">
        <f t="shared" si="231" ref="B22:B26">'tmp_terms - import'!$D$19</f>
        <v>261</v>
      </c>
      <c r="C22" t="s" s="177">
        <v>3677</v>
      </c>
      <c r="D22" t="s" s="35">
        <f>CONCATENATE('Collections - Collections'!$C$3,"/",$B22)</f>
        <v>3678</v>
      </c>
      <c r="E22" t="s" s="177">
        <v>3677</v>
      </c>
      <c r="F22" t="s" s="35">
        <f>CONCATENATE(B22,":",E22)</f>
        <v>3679</v>
      </c>
      <c r="G22" s="34"/>
      <c r="H22" t="s" s="372">
        <v>3680</v>
      </c>
      <c r="I22" s="34"/>
      <c r="J22" t="s" s="35">
        <f>$C22</f>
        <v>3681</v>
      </c>
      <c r="K22" t="s" s="35">
        <f>$H22</f>
        <v>3682</v>
      </c>
      <c r="L22" s="34"/>
      <c r="M22" t="s" s="35">
        <v>2204</v>
      </c>
      <c r="N22" t="s" s="35">
        <v>470</v>
      </c>
      <c r="O22" t="s" s="35">
        <v>3683</v>
      </c>
      <c r="P22" s="34"/>
      <c r="Q22" s="34"/>
      <c r="R22" s="34"/>
      <c r="S22" t="s" s="35">
        <f t="shared" si="46"/>
        <v>1114</v>
      </c>
      <c r="T22" t="s" s="35">
        <f t="shared" si="62"/>
        <v>1270</v>
      </c>
      <c r="U22" t="s" s="35">
        <f t="shared" si="48"/>
        <v>1423</v>
      </c>
      <c r="V22" s="34"/>
      <c r="W22" s="34"/>
      <c r="X22" s="34"/>
      <c r="Y22" s="34"/>
      <c r="Z22" s="34"/>
      <c r="AA22" s="34"/>
      <c r="AB22" s="34"/>
      <c r="AC22" s="34"/>
      <c r="AD22" s="34"/>
      <c r="AE22" s="34"/>
      <c r="AF22" s="34"/>
      <c r="AG22" s="34"/>
      <c r="AH22" s="34"/>
      <c r="AI22" s="34"/>
      <c r="AJ22" s="34"/>
      <c r="AK22" s="34"/>
      <c r="AL22" s="34"/>
      <c r="AM22" s="34"/>
      <c r="AN22" s="34"/>
      <c r="AO22" s="34"/>
      <c r="AP22" s="34"/>
      <c r="AQ22" s="38"/>
      <c r="AR22" s="38"/>
      <c r="AS22" s="34"/>
      <c r="AT22" s="34"/>
      <c r="AU22" s="34"/>
      <c r="AV22" s="34"/>
      <c r="AW22" s="34"/>
      <c r="AX22" s="34"/>
      <c r="AY22" s="34"/>
      <c r="AZ22" s="34"/>
      <c r="BA22" s="34"/>
      <c r="BB22" s="34"/>
      <c r="BC22" t="s" s="35">
        <f t="shared" si="90"/>
        <v>104</v>
      </c>
      <c r="BD22" t="s" s="35">
        <v>3684</v>
      </c>
      <c r="BE22" t="s" s="39">
        <v>3685</v>
      </c>
      <c r="BF22" s="37"/>
      <c r="BG22" s="37"/>
      <c r="BH22" s="37"/>
      <c r="BI22" s="40"/>
    </row>
    <row r="23" ht="22.35" customHeight="1">
      <c r="A23" t="s" s="105">
        <f>CONCATENATE('Collections - Collections'!$A$4,"/",C23)</f>
        <v>3686</v>
      </c>
      <c r="B23" t="s" s="44">
        <f t="shared" si="231"/>
        <v>261</v>
      </c>
      <c r="C23" t="s" s="106">
        <v>3687</v>
      </c>
      <c r="D23" t="s" s="44">
        <f>CONCATENATE('Collections - Collections'!$C$3,"/",$B23)</f>
        <v>3678</v>
      </c>
      <c r="E23" t="s" s="106">
        <v>3687</v>
      </c>
      <c r="F23" t="s" s="44">
        <f>CONCATENATE(B23,":",E23)</f>
        <v>3688</v>
      </c>
      <c r="G23" s="43"/>
      <c r="H23" t="s" s="373">
        <v>3689</v>
      </c>
      <c r="I23" s="43"/>
      <c r="J23" t="s" s="44">
        <f>$C23</f>
        <v>3690</v>
      </c>
      <c r="K23" t="s" s="44">
        <f>$H23</f>
        <v>3691</v>
      </c>
      <c r="L23" s="43"/>
      <c r="M23" t="s" s="44">
        <v>2204</v>
      </c>
      <c r="N23" t="s" s="44">
        <v>470</v>
      </c>
      <c r="O23" t="s" s="44">
        <v>3687</v>
      </c>
      <c r="P23" s="43"/>
      <c r="Q23" s="43"/>
      <c r="R23" s="43"/>
      <c r="S23" t="s" s="44">
        <f t="shared" si="46"/>
        <v>1114</v>
      </c>
      <c r="T23" t="s" s="44">
        <f t="shared" si="62"/>
        <v>1270</v>
      </c>
      <c r="U23" t="s" s="44">
        <f t="shared" si="48"/>
        <v>1423</v>
      </c>
      <c r="V23" s="43"/>
      <c r="W23" s="43"/>
      <c r="X23" s="43"/>
      <c r="Y23" s="43"/>
      <c r="Z23" s="43"/>
      <c r="AA23" s="43"/>
      <c r="AB23" s="43"/>
      <c r="AC23" s="43"/>
      <c r="AD23" s="43"/>
      <c r="AE23" s="43"/>
      <c r="AF23" s="43"/>
      <c r="AG23" s="43"/>
      <c r="AH23" s="43"/>
      <c r="AI23" s="43"/>
      <c r="AJ23" s="43"/>
      <c r="AK23" s="43"/>
      <c r="AL23" s="43"/>
      <c r="AM23" s="43"/>
      <c r="AN23" s="43"/>
      <c r="AO23" s="43"/>
      <c r="AP23" s="43"/>
      <c r="AQ23" s="46"/>
      <c r="AR23" s="46"/>
      <c r="AS23" s="43"/>
      <c r="AT23" s="43"/>
      <c r="AU23" s="377"/>
      <c r="AV23" s="43"/>
      <c r="AW23" s="43"/>
      <c r="AX23" s="43"/>
      <c r="AY23" s="43"/>
      <c r="AZ23" s="43"/>
      <c r="BA23" s="43"/>
      <c r="BB23" s="43"/>
      <c r="BC23" t="s" s="44">
        <f t="shared" si="90"/>
        <v>104</v>
      </c>
      <c r="BD23" t="s" s="44">
        <v>3692</v>
      </c>
      <c r="BE23" t="s" s="47">
        <v>3693</v>
      </c>
      <c r="BF23" s="15"/>
      <c r="BG23" s="15"/>
      <c r="BH23" s="15"/>
      <c r="BI23" s="48"/>
    </row>
    <row r="24" ht="22.35" customHeight="1">
      <c r="A24" t="s" s="105">
        <f>CONCATENATE('Collections - Collections'!$A$4,"/",C24)</f>
        <v>3694</v>
      </c>
      <c r="B24" t="s" s="44">
        <f t="shared" si="231"/>
        <v>261</v>
      </c>
      <c r="C24" t="s" s="106">
        <v>3695</v>
      </c>
      <c r="D24" t="s" s="44">
        <f>CONCATENATE('Collections - Collections'!$C$3,"/",$B24)</f>
        <v>3678</v>
      </c>
      <c r="E24" t="s" s="106">
        <v>3695</v>
      </c>
      <c r="F24" t="s" s="44">
        <f>CONCATENATE(B24,":",E24)</f>
        <v>3696</v>
      </c>
      <c r="G24" s="43"/>
      <c r="H24" t="s" s="373">
        <v>3697</v>
      </c>
      <c r="I24" s="43"/>
      <c r="J24" t="s" s="44">
        <f>$C24</f>
        <v>3698</v>
      </c>
      <c r="K24" t="s" s="44">
        <f>$H24</f>
        <v>3699</v>
      </c>
      <c r="L24" s="43"/>
      <c r="M24" t="s" s="44">
        <v>2204</v>
      </c>
      <c r="N24" t="s" s="44">
        <v>470</v>
      </c>
      <c r="O24" t="s" s="44">
        <v>3687</v>
      </c>
      <c r="P24" t="s" s="44">
        <v>3700</v>
      </c>
      <c r="Q24" s="43"/>
      <c r="R24" s="43"/>
      <c r="S24" t="s" s="44">
        <f t="shared" si="46"/>
        <v>1114</v>
      </c>
      <c r="T24" t="s" s="44">
        <f t="shared" si="62"/>
        <v>1270</v>
      </c>
      <c r="U24" t="s" s="44">
        <f t="shared" si="48"/>
        <v>1423</v>
      </c>
      <c r="V24" s="43"/>
      <c r="W24" s="43"/>
      <c r="X24" s="43"/>
      <c r="Y24" s="43"/>
      <c r="Z24" s="43"/>
      <c r="AA24" s="43"/>
      <c r="AB24" s="43"/>
      <c r="AC24" s="43"/>
      <c r="AD24" s="43"/>
      <c r="AE24" s="43"/>
      <c r="AF24" s="43"/>
      <c r="AG24" s="43"/>
      <c r="AH24" s="43"/>
      <c r="AI24" s="43"/>
      <c r="AJ24" s="43"/>
      <c r="AK24" s="43"/>
      <c r="AL24" s="43"/>
      <c r="AM24" s="43"/>
      <c r="AN24" s="43"/>
      <c r="AO24" s="43"/>
      <c r="AP24" s="43"/>
      <c r="AQ24" s="46"/>
      <c r="AR24" s="46"/>
      <c r="AS24" s="43"/>
      <c r="AT24" s="43"/>
      <c r="AU24" s="377"/>
      <c r="AV24" s="43"/>
      <c r="AW24" s="43"/>
      <c r="AX24" s="43"/>
      <c r="AY24" s="43"/>
      <c r="AZ24" s="43"/>
      <c r="BA24" s="43"/>
      <c r="BB24" s="43"/>
      <c r="BC24" t="s" s="44">
        <f t="shared" si="90"/>
        <v>104</v>
      </c>
      <c r="BD24" t="s" s="44">
        <v>3701</v>
      </c>
      <c r="BE24" t="s" s="47">
        <v>3702</v>
      </c>
      <c r="BF24" s="15"/>
      <c r="BG24" s="15"/>
      <c r="BH24" s="15"/>
      <c r="BI24" s="48"/>
    </row>
    <row r="25" ht="21.4" customHeight="1">
      <c r="A25" t="s" s="378">
        <f>CONCATENATE('Collections - Collections'!$A$4,"/",C25)</f>
        <v>3703</v>
      </c>
      <c r="B25" t="s" s="147">
        <f t="shared" si="231"/>
        <v>261</v>
      </c>
      <c r="C25" t="s" s="148">
        <v>1313</v>
      </c>
      <c r="D25" t="s" s="147">
        <f>CONCATENATE('Collections - Collections'!$C$3,"/",$B25)</f>
        <v>3678</v>
      </c>
      <c r="E25" t="s" s="148">
        <v>1313</v>
      </c>
      <c r="F25" t="s" s="147">
        <f>CONCATENATE(B25,":",E25)</f>
        <v>3704</v>
      </c>
      <c r="G25" s="150"/>
      <c r="H25" t="s" s="379">
        <v>3705</v>
      </c>
      <c r="I25" s="150"/>
      <c r="J25" t="s" s="147">
        <f>$C25</f>
        <v>3706</v>
      </c>
      <c r="K25" t="s" s="147">
        <f>$H25</f>
        <v>3707</v>
      </c>
      <c r="L25" s="150"/>
      <c r="M25" t="s" s="147">
        <v>2204</v>
      </c>
      <c r="N25" t="s" s="147">
        <v>470</v>
      </c>
      <c r="O25" t="s" s="147">
        <v>650</v>
      </c>
      <c r="P25" s="150"/>
      <c r="Q25" s="150"/>
      <c r="R25" s="150"/>
      <c r="S25" t="s" s="147">
        <f t="shared" si="46"/>
        <v>1114</v>
      </c>
      <c r="T25" t="s" s="147">
        <f>'tmp_terms - import'!$D$146</f>
        <v>1312</v>
      </c>
      <c r="U25" t="s" s="147">
        <f t="shared" si="48"/>
        <v>1423</v>
      </c>
      <c r="V25" s="150"/>
      <c r="W25" s="150"/>
      <c r="X25" s="150"/>
      <c r="Y25" s="150"/>
      <c r="Z25" s="150"/>
      <c r="AA25" s="150"/>
      <c r="AB25" s="150"/>
      <c r="AC25" s="150"/>
      <c r="AD25" s="150"/>
      <c r="AE25" s="150"/>
      <c r="AF25" s="150"/>
      <c r="AG25" s="150"/>
      <c r="AH25" s="150"/>
      <c r="AI25" s="150"/>
      <c r="AJ25" s="150"/>
      <c r="AK25" s="150"/>
      <c r="AL25" s="150"/>
      <c r="AM25" s="150"/>
      <c r="AN25" s="150"/>
      <c r="AO25" s="150"/>
      <c r="AP25" s="150"/>
      <c r="AQ25" s="152"/>
      <c r="AR25" s="152"/>
      <c r="AS25" s="150"/>
      <c r="AT25" s="150"/>
      <c r="AU25" s="150"/>
      <c r="AV25" s="150"/>
      <c r="AW25" s="150"/>
      <c r="AX25" s="150"/>
      <c r="AY25" s="150"/>
      <c r="AZ25" s="150"/>
      <c r="BA25" s="150"/>
      <c r="BB25" s="150"/>
      <c r="BC25" t="s" s="147">
        <f t="shared" si="90"/>
        <v>104</v>
      </c>
      <c r="BD25" t="s" s="147">
        <v>1317</v>
      </c>
      <c r="BE25" t="s" s="153">
        <v>1318</v>
      </c>
      <c r="BF25" s="151"/>
      <c r="BG25" s="151"/>
      <c r="BH25" s="151"/>
      <c r="BI25" s="154"/>
    </row>
    <row r="26" ht="22.25" customHeight="1">
      <c r="A26" t="s" s="380">
        <f>CONCATENATE('Collections - Collections'!$A$4,"/",C26)</f>
        <v>3708</v>
      </c>
      <c r="B26" t="s" s="381">
        <f t="shared" si="231"/>
        <v>261</v>
      </c>
      <c r="C26" t="s" s="382">
        <v>262</v>
      </c>
      <c r="D26" t="s" s="381">
        <f>CONCATENATE('Collections - Collections'!$C$3,"/",$B26)</f>
        <v>3678</v>
      </c>
      <c r="E26" t="s" s="382">
        <v>406</v>
      </c>
      <c r="F26" t="s" s="381">
        <f>CONCATENATE(B26,":",E26)</f>
        <v>3709</v>
      </c>
      <c r="G26" s="383"/>
      <c r="H26" t="s" s="384">
        <v>3710</v>
      </c>
      <c r="I26" s="383"/>
      <c r="J26" t="s" s="381">
        <f>$C26</f>
        <v>3711</v>
      </c>
      <c r="K26" t="s" s="381">
        <f>$H26</f>
        <v>3712</v>
      </c>
      <c r="L26" s="383"/>
      <c r="M26" t="s" s="381">
        <v>2204</v>
      </c>
      <c r="N26" t="s" s="381">
        <v>470</v>
      </c>
      <c r="O26" t="s" s="381">
        <v>265</v>
      </c>
      <c r="P26" t="s" s="381">
        <v>406</v>
      </c>
      <c r="Q26" s="383"/>
      <c r="R26" s="383"/>
      <c r="S26" t="s" s="381">
        <f t="shared" si="46"/>
        <v>1114</v>
      </c>
      <c r="T26" t="s" s="381">
        <f t="shared" si="198"/>
        <v>1198</v>
      </c>
      <c r="U26" t="s" s="381">
        <f t="shared" si="48"/>
        <v>1423</v>
      </c>
      <c r="V26" s="383"/>
      <c r="W26" s="383"/>
      <c r="X26" s="383"/>
      <c r="Y26" s="383"/>
      <c r="Z26" s="383"/>
      <c r="AA26" s="383"/>
      <c r="AB26" s="383"/>
      <c r="AC26" s="383"/>
      <c r="AD26" s="383"/>
      <c r="AE26" s="383"/>
      <c r="AF26" s="383"/>
      <c r="AG26" s="383"/>
      <c r="AH26" s="383"/>
      <c r="AI26" s="383"/>
      <c r="AJ26" s="383"/>
      <c r="AK26" s="383"/>
      <c r="AL26" s="383"/>
      <c r="AM26" s="383"/>
      <c r="AN26" s="383"/>
      <c r="AO26" s="383"/>
      <c r="AP26" s="383"/>
      <c r="AQ26" s="385"/>
      <c r="AR26" s="385"/>
      <c r="AS26" s="383"/>
      <c r="AT26" s="383"/>
      <c r="AU26" s="383"/>
      <c r="AV26" s="383"/>
      <c r="AW26" s="383"/>
      <c r="AX26" s="383"/>
      <c r="AY26" s="383"/>
      <c r="AZ26" s="383"/>
      <c r="BA26" s="383"/>
      <c r="BB26" s="383"/>
      <c r="BC26" t="s" s="381">
        <f t="shared" si="90"/>
        <v>104</v>
      </c>
      <c r="BD26" t="s" s="381">
        <v>3713</v>
      </c>
      <c r="BE26" t="s" s="386">
        <v>3714</v>
      </c>
      <c r="BF26" s="387"/>
      <c r="BG26" s="387"/>
      <c r="BH26" s="387"/>
      <c r="BI26" s="388"/>
    </row>
    <row r="27" ht="22.15" customHeight="1">
      <c r="A27" t="s" s="368">
        <f>CONCATENATE('Collections - Collections'!$A$4,"/",C27)</f>
        <v>3715</v>
      </c>
      <c r="B27" t="s" s="35">
        <f t="shared" si="281" ref="B27:B37">'tmp_terms - import'!$G$12</f>
        <v>193</v>
      </c>
      <c r="C27" t="s" s="177">
        <v>184</v>
      </c>
      <c r="D27" t="s" s="35">
        <f>CONCATENATE('Collections - Collections'!$C$3,"/",$B27)</f>
        <v>346</v>
      </c>
      <c r="E27" t="s" s="177">
        <v>184</v>
      </c>
      <c r="F27" t="s" s="35">
        <f>CONCATENATE(B27,":",E27)</f>
        <v>3716</v>
      </c>
      <c r="G27" s="34"/>
      <c r="H27" t="s" s="372">
        <v>3717</v>
      </c>
      <c r="I27" s="34"/>
      <c r="J27" t="s" s="35">
        <f>$C27</f>
        <v>3516</v>
      </c>
      <c r="K27" t="s" s="35">
        <f>$H27</f>
        <v>3718</v>
      </c>
      <c r="L27" s="34"/>
      <c r="M27" t="s" s="35">
        <v>2204</v>
      </c>
      <c r="N27" t="s" s="35">
        <v>184</v>
      </c>
      <c r="O27" s="34"/>
      <c r="P27" s="34"/>
      <c r="Q27" s="34"/>
      <c r="R27" s="34"/>
      <c r="S27" t="s" s="35">
        <f t="shared" si="137"/>
        <v>1098</v>
      </c>
      <c r="T27" t="s" s="35">
        <f>'tmp_terms - import'!$D$150</f>
        <v>1346</v>
      </c>
      <c r="U27" t="s" s="35">
        <f t="shared" si="48"/>
        <v>1423</v>
      </c>
      <c r="V27" s="34"/>
      <c r="W27" s="34"/>
      <c r="X27" s="34"/>
      <c r="Y27" s="34"/>
      <c r="Z27" s="34"/>
      <c r="AA27" s="34"/>
      <c r="AB27" s="34"/>
      <c r="AC27" s="34"/>
      <c r="AD27" s="34"/>
      <c r="AE27" t="s" s="35">
        <f>'tmp_terms - import'!$D$117</f>
        <v>1082</v>
      </c>
      <c r="AF27" s="34"/>
      <c r="AG27" s="34"/>
      <c r="AH27" s="34"/>
      <c r="AI27" s="34"/>
      <c r="AJ27" s="34"/>
      <c r="AK27" s="34"/>
      <c r="AL27" s="34"/>
      <c r="AM27" s="34"/>
      <c r="AN27" s="34"/>
      <c r="AO27" s="34"/>
      <c r="AP27" s="34"/>
      <c r="AQ27" s="38"/>
      <c r="AR27" s="38"/>
      <c r="AS27" s="34"/>
      <c r="AT27" s="34"/>
      <c r="AU27" s="34"/>
      <c r="AV27" s="34"/>
      <c r="AW27" s="34"/>
      <c r="AX27" s="34"/>
      <c r="AY27" s="34"/>
      <c r="AZ27" s="34"/>
      <c r="BA27" s="34"/>
      <c r="BB27" s="34"/>
      <c r="BC27" t="s" s="35">
        <f t="shared" si="90"/>
        <v>104</v>
      </c>
      <c r="BD27" t="s" s="35">
        <v>187</v>
      </c>
      <c r="BE27" t="s" s="39">
        <v>3719</v>
      </c>
      <c r="BF27" s="37"/>
      <c r="BG27" s="37"/>
      <c r="BH27" s="37"/>
      <c r="BI27" s="40"/>
    </row>
    <row r="28" ht="32.05" customHeight="1">
      <c r="A28" t="s" s="105">
        <f>CONCATENATE('Collections - Collections'!$A$4,"/",C28)</f>
        <v>3720</v>
      </c>
      <c r="B28" t="s" s="44">
        <f t="shared" si="281"/>
        <v>193</v>
      </c>
      <c r="C28" t="s" s="106">
        <v>194</v>
      </c>
      <c r="D28" t="s" s="44">
        <f>CONCATENATE('Collections - Collections'!$C$3,"/",$B28)</f>
        <v>346</v>
      </c>
      <c r="E28" t="s" s="106">
        <v>194</v>
      </c>
      <c r="F28" t="s" s="44">
        <f>CONCATENATE(B28,":",E28)</f>
        <v>3721</v>
      </c>
      <c r="G28" s="43"/>
      <c r="H28" t="s" s="373">
        <v>3722</v>
      </c>
      <c r="I28" s="43"/>
      <c r="J28" t="s" s="44">
        <f>$C28</f>
        <v>3517</v>
      </c>
      <c r="K28" t="s" s="44">
        <f>$H28</f>
        <v>3723</v>
      </c>
      <c r="L28" s="43"/>
      <c r="M28" t="s" s="44">
        <v>2204</v>
      </c>
      <c r="N28" t="s" s="44">
        <v>194</v>
      </c>
      <c r="O28" s="43"/>
      <c r="P28" s="43"/>
      <c r="Q28" s="43"/>
      <c r="R28" s="43"/>
      <c r="S28" t="s" s="44">
        <f t="shared" si="137"/>
        <v>1098</v>
      </c>
      <c r="T28" t="s" s="44">
        <f>'tmp_terms - import'!$D$150</f>
        <v>1346</v>
      </c>
      <c r="U28" t="s" s="44">
        <f t="shared" si="48"/>
        <v>1423</v>
      </c>
      <c r="V28" s="43"/>
      <c r="W28" s="43"/>
      <c r="X28" s="43"/>
      <c r="Y28" s="43"/>
      <c r="Z28" s="43"/>
      <c r="AA28" s="43"/>
      <c r="AB28" s="43"/>
      <c r="AC28" s="43"/>
      <c r="AD28" s="43"/>
      <c r="AE28" t="s" s="44">
        <f>'tmp_terms - import'!$D$133</f>
        <v>1205</v>
      </c>
      <c r="AF28" s="43"/>
      <c r="AG28" s="43"/>
      <c r="AH28" s="43"/>
      <c r="AI28" s="43"/>
      <c r="AJ28" s="43"/>
      <c r="AK28" s="43"/>
      <c r="AL28" s="43"/>
      <c r="AM28" s="43"/>
      <c r="AN28" s="43"/>
      <c r="AO28" s="43"/>
      <c r="AP28" s="43"/>
      <c r="AQ28" s="46"/>
      <c r="AR28" s="46"/>
      <c r="AS28" s="43"/>
      <c r="AT28" s="43"/>
      <c r="AU28" s="43"/>
      <c r="AV28" s="43"/>
      <c r="AW28" s="43"/>
      <c r="AX28" s="43"/>
      <c r="AY28" s="43"/>
      <c r="AZ28" s="43"/>
      <c r="BA28" s="43"/>
      <c r="BB28" s="43"/>
      <c r="BC28" t="s" s="44">
        <f t="shared" si="90"/>
        <v>104</v>
      </c>
      <c r="BD28" t="s" s="44">
        <v>560</v>
      </c>
      <c r="BE28" t="s" s="47">
        <v>3724</v>
      </c>
      <c r="BF28" t="s" s="47">
        <v>3725</v>
      </c>
      <c r="BG28" s="15"/>
      <c r="BH28" s="15"/>
      <c r="BI28" s="48"/>
    </row>
    <row r="29" ht="68.05" customHeight="1">
      <c r="A29" t="s" s="105">
        <f>CONCATENATE('Collections - Collections'!$A$4,"/",C29)</f>
        <v>3726</v>
      </c>
      <c r="B29" t="s" s="44">
        <f t="shared" si="281"/>
        <v>193</v>
      </c>
      <c r="C29" t="s" s="106">
        <v>3727</v>
      </c>
      <c r="D29" t="s" s="44">
        <f>CONCATENATE('Collections - Collections'!$C$3,"/",$B29)</f>
        <v>346</v>
      </c>
      <c r="E29" t="s" s="106">
        <v>636</v>
      </c>
      <c r="F29" t="s" s="44">
        <f>CONCATENATE(B29,":",E29)</f>
        <v>3728</v>
      </c>
      <c r="G29" s="43"/>
      <c r="H29" t="s" s="373">
        <v>3729</v>
      </c>
      <c r="I29" s="43"/>
      <c r="J29" t="s" s="44">
        <f>$C29</f>
        <v>3730</v>
      </c>
      <c r="K29" t="s" s="44">
        <f>$H29</f>
        <v>3731</v>
      </c>
      <c r="L29" s="43"/>
      <c r="M29" t="s" s="44">
        <v>2204</v>
      </c>
      <c r="N29" t="s" s="44">
        <v>194</v>
      </c>
      <c r="O29" t="s" s="44">
        <v>636</v>
      </c>
      <c r="P29" s="43"/>
      <c r="Q29" s="43"/>
      <c r="R29" s="43"/>
      <c r="S29" t="s" s="44">
        <f t="shared" si="46"/>
        <v>1114</v>
      </c>
      <c r="T29" t="s" s="44">
        <f t="shared" si="217"/>
        <v>1192</v>
      </c>
      <c r="U29" t="s" s="44">
        <f t="shared" si="48"/>
        <v>1423</v>
      </c>
      <c r="V29" s="43"/>
      <c r="W29" s="43"/>
      <c r="X29" s="43"/>
      <c r="Y29" s="43"/>
      <c r="Z29" s="43"/>
      <c r="AA29" s="43"/>
      <c r="AB29" s="43"/>
      <c r="AC29" s="43"/>
      <c r="AD29" s="43"/>
      <c r="AE29" s="43"/>
      <c r="AF29" s="43"/>
      <c r="AG29" s="43"/>
      <c r="AH29" s="43"/>
      <c r="AI29" s="43"/>
      <c r="AJ29" s="43"/>
      <c r="AK29" s="43"/>
      <c r="AL29" s="43"/>
      <c r="AM29" s="43"/>
      <c r="AN29" s="43"/>
      <c r="AO29" s="43"/>
      <c r="AP29" s="43"/>
      <c r="AQ29" s="46"/>
      <c r="AR29" s="46"/>
      <c r="AS29" s="43"/>
      <c r="AT29" s="43"/>
      <c r="AU29" s="43"/>
      <c r="AV29" s="43"/>
      <c r="AW29" s="43"/>
      <c r="AX29" s="43"/>
      <c r="AY29" s="43"/>
      <c r="AZ29" s="43"/>
      <c r="BA29" s="43"/>
      <c r="BB29" s="43"/>
      <c r="BC29" t="s" s="44">
        <f t="shared" si="90"/>
        <v>104</v>
      </c>
      <c r="BD29" t="s" s="44">
        <v>3732</v>
      </c>
      <c r="BE29" t="s" s="47">
        <v>3733</v>
      </c>
      <c r="BF29" t="s" s="47">
        <v>3734</v>
      </c>
      <c r="BG29" s="15"/>
      <c r="BH29" t="s" s="47">
        <v>3735</v>
      </c>
      <c r="BI29" s="48"/>
    </row>
    <row r="30" ht="68.05" customHeight="1">
      <c r="A30" t="s" s="105">
        <f>CONCATENATE('Collections - Collections'!$A$4,"/",C30)</f>
        <v>3736</v>
      </c>
      <c r="B30" t="s" s="44">
        <f t="shared" si="281"/>
        <v>193</v>
      </c>
      <c r="C30" t="s" s="106">
        <v>3737</v>
      </c>
      <c r="D30" t="s" s="44">
        <f>CONCATENATE('Collections - Collections'!$C$3,"/",$B30)</f>
        <v>346</v>
      </c>
      <c r="E30" t="s" s="106">
        <v>1206</v>
      </c>
      <c r="F30" t="s" s="44">
        <f>CONCATENATE(B30,":",E30)</f>
        <v>3738</v>
      </c>
      <c r="G30" s="43"/>
      <c r="H30" t="s" s="373">
        <v>3739</v>
      </c>
      <c r="I30" s="43"/>
      <c r="J30" t="s" s="44">
        <f>$C30</f>
        <v>3740</v>
      </c>
      <c r="K30" t="s" s="44">
        <f>$H30</f>
        <v>3741</v>
      </c>
      <c r="L30" s="43"/>
      <c r="M30" t="s" s="44">
        <v>2204</v>
      </c>
      <c r="N30" t="s" s="44">
        <v>194</v>
      </c>
      <c r="O30" t="s" s="44">
        <v>1206</v>
      </c>
      <c r="P30" s="43"/>
      <c r="Q30" s="43"/>
      <c r="R30" s="43"/>
      <c r="S30" t="s" s="44">
        <f t="shared" si="46"/>
        <v>1114</v>
      </c>
      <c r="T30" t="s" s="44">
        <f t="shared" si="217"/>
        <v>1192</v>
      </c>
      <c r="U30" t="s" s="44">
        <f t="shared" si="48"/>
        <v>1423</v>
      </c>
      <c r="V30" s="43"/>
      <c r="W30" s="43"/>
      <c r="X30" s="43"/>
      <c r="Y30" s="43"/>
      <c r="Z30" s="43"/>
      <c r="AA30" s="43"/>
      <c r="AB30" s="43"/>
      <c r="AC30" s="43"/>
      <c r="AD30" s="43"/>
      <c r="AE30" s="43"/>
      <c r="AF30" s="43"/>
      <c r="AG30" s="43"/>
      <c r="AH30" s="43"/>
      <c r="AI30" s="43"/>
      <c r="AJ30" s="43"/>
      <c r="AK30" s="43"/>
      <c r="AL30" s="43"/>
      <c r="AM30" s="43"/>
      <c r="AN30" s="43"/>
      <c r="AO30" s="43"/>
      <c r="AP30" s="43"/>
      <c r="AQ30" s="46"/>
      <c r="AR30" s="46"/>
      <c r="AS30" s="43"/>
      <c r="AT30" s="43"/>
      <c r="AU30" s="43"/>
      <c r="AV30" s="43"/>
      <c r="AW30" s="43"/>
      <c r="AX30" s="43"/>
      <c r="AY30" s="43"/>
      <c r="AZ30" s="43"/>
      <c r="BA30" s="43"/>
      <c r="BB30" s="43"/>
      <c r="BC30" t="s" s="44">
        <f t="shared" si="90"/>
        <v>104</v>
      </c>
      <c r="BD30" t="s" s="44">
        <v>3742</v>
      </c>
      <c r="BE30" t="s" s="47">
        <v>3743</v>
      </c>
      <c r="BF30" t="s" s="47">
        <v>3744</v>
      </c>
      <c r="BG30" s="15"/>
      <c r="BH30" t="s" s="47">
        <v>3745</v>
      </c>
      <c r="BI30" s="48"/>
    </row>
    <row r="31" ht="32.05" customHeight="1">
      <c r="A31" t="s" s="105">
        <f>CONCATENATE('Collections - Collections'!$A$4,"/",C31)</f>
        <v>3746</v>
      </c>
      <c r="B31" t="s" s="44">
        <f t="shared" si="281"/>
        <v>193</v>
      </c>
      <c r="C31" t="s" s="106">
        <v>3747</v>
      </c>
      <c r="D31" t="s" s="44">
        <f>CONCATENATE('Collections - Collections'!$C$3,"/",$B31)</f>
        <v>346</v>
      </c>
      <c r="E31" t="s" s="106">
        <v>3747</v>
      </c>
      <c r="F31" t="s" s="44">
        <f>CONCATENATE(B31,":",E31)</f>
        <v>3748</v>
      </c>
      <c r="G31" s="43"/>
      <c r="H31" t="s" s="373">
        <v>3749</v>
      </c>
      <c r="I31" s="43"/>
      <c r="J31" t="s" s="44">
        <f>$C31</f>
        <v>76</v>
      </c>
      <c r="K31" t="s" s="44">
        <f>$H31</f>
        <v>3750</v>
      </c>
      <c r="L31" s="43"/>
      <c r="M31" t="s" s="44">
        <v>2204</v>
      </c>
      <c r="N31" t="s" s="44">
        <v>194</v>
      </c>
      <c r="O31" t="s" s="44">
        <v>2704</v>
      </c>
      <c r="P31" t="s" s="44">
        <v>2655</v>
      </c>
      <c r="Q31" s="43"/>
      <c r="R31" s="43"/>
      <c r="S31" t="s" s="44">
        <f t="shared" si="137"/>
        <v>1098</v>
      </c>
      <c r="T31" t="s" s="44">
        <f>'tmp_terms - import'!$D$150</f>
        <v>1346</v>
      </c>
      <c r="U31" t="s" s="44">
        <f t="shared" si="48"/>
        <v>1423</v>
      </c>
      <c r="V31" s="43"/>
      <c r="W31" s="43"/>
      <c r="X31" s="43"/>
      <c r="Y31" s="43"/>
      <c r="Z31" s="43"/>
      <c r="AA31" s="43"/>
      <c r="AB31" s="43"/>
      <c r="AC31" s="43"/>
      <c r="AD31" s="43"/>
      <c r="AE31" t="s" s="44">
        <f>'tmp_terms - import'!$D$348</f>
        <v>2654</v>
      </c>
      <c r="AF31" s="43"/>
      <c r="AG31" s="43"/>
      <c r="AH31" s="43"/>
      <c r="AI31" s="43"/>
      <c r="AJ31" s="43"/>
      <c r="AK31" s="43"/>
      <c r="AL31" s="43"/>
      <c r="AM31" s="43"/>
      <c r="AN31" s="43"/>
      <c r="AO31" s="43"/>
      <c r="AP31" s="43"/>
      <c r="AQ31" s="46"/>
      <c r="AR31" s="46"/>
      <c r="AS31" s="43"/>
      <c r="AT31" s="43"/>
      <c r="AU31" s="43"/>
      <c r="AV31" s="43"/>
      <c r="AW31" s="43"/>
      <c r="AX31" s="43"/>
      <c r="AY31" s="43"/>
      <c r="AZ31" s="43"/>
      <c r="BA31" s="43"/>
      <c r="BB31" s="43"/>
      <c r="BC31" t="s" s="44">
        <f t="shared" si="90"/>
        <v>104</v>
      </c>
      <c r="BD31" t="s" s="44">
        <v>3751</v>
      </c>
      <c r="BE31" t="s" s="47">
        <v>3752</v>
      </c>
      <c r="BF31" t="s" s="47">
        <v>3753</v>
      </c>
      <c r="BG31" s="15"/>
      <c r="BH31" s="15"/>
      <c r="BI31" s="48"/>
    </row>
    <row r="32" ht="32.05" customHeight="1">
      <c r="A32" t="s" s="105">
        <f>CONCATENATE('Collections - Collections'!$A$4,"/",C32)</f>
        <v>3754</v>
      </c>
      <c r="B32" t="s" s="44">
        <f t="shared" si="281"/>
        <v>193</v>
      </c>
      <c r="C32" t="s" s="106">
        <v>3755</v>
      </c>
      <c r="D32" t="s" s="44">
        <f>CONCATENATE('Collections - Collections'!$C$3,"/",$B32)</f>
        <v>346</v>
      </c>
      <c r="E32" t="s" s="106">
        <v>3755</v>
      </c>
      <c r="F32" t="s" s="44">
        <f>CONCATENATE(B32,":",E32)</f>
        <v>3756</v>
      </c>
      <c r="G32" s="43"/>
      <c r="H32" t="s" s="373">
        <v>3757</v>
      </c>
      <c r="I32" s="43"/>
      <c r="J32" t="s" s="44">
        <f>$C32</f>
        <v>77</v>
      </c>
      <c r="K32" t="s" s="44">
        <f>$H32</f>
        <v>3758</v>
      </c>
      <c r="L32" s="43"/>
      <c r="M32" t="s" s="44">
        <v>2204</v>
      </c>
      <c r="N32" t="s" s="44">
        <v>194</v>
      </c>
      <c r="O32" t="s" s="44">
        <v>2704</v>
      </c>
      <c r="P32" t="s" s="44">
        <v>336</v>
      </c>
      <c r="Q32" s="43"/>
      <c r="R32" s="43"/>
      <c r="S32" t="s" s="44">
        <f t="shared" si="137"/>
        <v>1098</v>
      </c>
      <c r="T32" t="s" s="44">
        <f>'tmp_terms - import'!$D$150</f>
        <v>1346</v>
      </c>
      <c r="U32" t="s" s="44">
        <f t="shared" si="48"/>
        <v>1423</v>
      </c>
      <c r="V32" s="43"/>
      <c r="W32" s="43"/>
      <c r="X32" s="43"/>
      <c r="Y32" s="43"/>
      <c r="Z32" s="43"/>
      <c r="AA32" s="43"/>
      <c r="AB32" s="43"/>
      <c r="AC32" s="43"/>
      <c r="AD32" s="43"/>
      <c r="AE32" t="s" s="44">
        <f>'tmp_terms - import'!$D$353</f>
        <v>2692</v>
      </c>
      <c r="AF32" s="43"/>
      <c r="AG32" s="43"/>
      <c r="AH32" s="43"/>
      <c r="AI32" s="43"/>
      <c r="AJ32" s="43"/>
      <c r="AK32" s="43"/>
      <c r="AL32" s="43"/>
      <c r="AM32" s="43"/>
      <c r="AN32" s="43"/>
      <c r="AO32" s="43"/>
      <c r="AP32" s="43"/>
      <c r="AQ32" s="46"/>
      <c r="AR32" s="46"/>
      <c r="AS32" s="43"/>
      <c r="AT32" s="43"/>
      <c r="AU32" s="43"/>
      <c r="AV32" s="43"/>
      <c r="AW32" s="43"/>
      <c r="AX32" s="43"/>
      <c r="AY32" s="43"/>
      <c r="AZ32" s="43"/>
      <c r="BA32" s="43"/>
      <c r="BB32" s="43"/>
      <c r="BC32" t="s" s="44">
        <f t="shared" si="90"/>
        <v>104</v>
      </c>
      <c r="BD32" t="s" s="44">
        <v>3759</v>
      </c>
      <c r="BE32" t="s" s="47">
        <v>3760</v>
      </c>
      <c r="BF32" t="s" s="47">
        <v>3761</v>
      </c>
      <c r="BG32" s="15"/>
      <c r="BH32" s="15"/>
      <c r="BI32" s="48"/>
    </row>
    <row r="33" ht="21.35" customHeight="1">
      <c r="A33" t="s" s="105">
        <f>CONCATENATE('Collections - Collections'!$A$4,"/",C33)</f>
        <v>3762</v>
      </c>
      <c r="B33" t="s" s="44">
        <f t="shared" si="345" ref="B33:B34">'tmp_terms - import'!$D$12</f>
        <v>193</v>
      </c>
      <c r="C33" t="s" s="106">
        <v>327</v>
      </c>
      <c r="D33" t="s" s="44">
        <f>CONCATENATE('Collections - Collections'!$C$3,"/",$B33)</f>
        <v>346</v>
      </c>
      <c r="E33" t="s" s="106">
        <v>327</v>
      </c>
      <c r="F33" t="s" s="44">
        <f>CONCATENATE(B33,":",E33)</f>
        <v>3763</v>
      </c>
      <c r="G33" s="43"/>
      <c r="H33" t="s" s="373">
        <v>3764</v>
      </c>
      <c r="I33" s="43"/>
      <c r="J33" t="s" s="44">
        <f>$C33</f>
        <v>3765</v>
      </c>
      <c r="K33" t="s" s="44">
        <f>$H33</f>
        <v>3766</v>
      </c>
      <c r="L33" s="43"/>
      <c r="M33" t="s" s="44">
        <v>2204</v>
      </c>
      <c r="N33" t="s" s="44">
        <v>327</v>
      </c>
      <c r="O33" s="43"/>
      <c r="P33" s="43"/>
      <c r="Q33" s="43"/>
      <c r="R33" s="43"/>
      <c r="S33" t="s" s="44">
        <f t="shared" si="137"/>
        <v>1098</v>
      </c>
      <c r="T33" t="s" s="44">
        <f t="shared" si="70"/>
        <v>1321</v>
      </c>
      <c r="U33" t="s" s="44">
        <f t="shared" si="48"/>
        <v>1423</v>
      </c>
      <c r="V33" s="43"/>
      <c r="W33" s="43"/>
      <c r="X33" s="43"/>
      <c r="Y33" s="43"/>
      <c r="Z33" s="43"/>
      <c r="AA33" s="43"/>
      <c r="AB33" s="43"/>
      <c r="AC33" s="43"/>
      <c r="AD33" s="43"/>
      <c r="AE33" t="s" s="44">
        <f>'tmp_terms - import'!$D$195</f>
        <v>1663</v>
      </c>
      <c r="AF33" s="43"/>
      <c r="AG33" s="43"/>
      <c r="AH33" s="43"/>
      <c r="AI33" s="43"/>
      <c r="AJ33" s="43"/>
      <c r="AK33" s="43"/>
      <c r="AL33" s="43"/>
      <c r="AM33" s="43"/>
      <c r="AN33" s="43"/>
      <c r="AO33" s="43"/>
      <c r="AP33" s="43"/>
      <c r="AQ33" s="46"/>
      <c r="AR33" s="46"/>
      <c r="AS33" s="43"/>
      <c r="AT33" s="43"/>
      <c r="AU33" s="43"/>
      <c r="AV33" s="43"/>
      <c r="AW33" s="43"/>
      <c r="AX33" s="43"/>
      <c r="AY33" s="43"/>
      <c r="AZ33" s="43"/>
      <c r="BA33" s="43"/>
      <c r="BB33" s="43"/>
      <c r="BC33" t="s" s="44">
        <f t="shared" si="90"/>
        <v>104</v>
      </c>
      <c r="BD33" t="s" s="44">
        <v>331</v>
      </c>
      <c r="BE33" t="s" s="47">
        <v>3767</v>
      </c>
      <c r="BF33" s="15"/>
      <c r="BG33" s="15"/>
      <c r="BH33" s="15"/>
      <c r="BI33" s="48"/>
    </row>
    <row r="34" ht="21.35" customHeight="1">
      <c r="A34" t="s" s="105">
        <f>CONCATENATE('Collections - Collections'!$A$4,"/",C34)</f>
        <v>3768</v>
      </c>
      <c r="B34" t="s" s="44">
        <f t="shared" si="345"/>
        <v>193</v>
      </c>
      <c r="C34" t="s" s="106">
        <v>2622</v>
      </c>
      <c r="D34" t="s" s="44">
        <f>CONCATENATE('Collections - Collections'!$C$3,"/",$B34)</f>
        <v>346</v>
      </c>
      <c r="E34" t="s" s="106">
        <v>2622</v>
      </c>
      <c r="F34" t="s" s="44">
        <f>CONCATENATE(B34,":",E34)</f>
        <v>3769</v>
      </c>
      <c r="G34" s="43"/>
      <c r="H34" t="s" s="373">
        <v>3770</v>
      </c>
      <c r="I34" s="43"/>
      <c r="J34" t="s" s="44">
        <f>$C34</f>
        <v>80</v>
      </c>
      <c r="K34" t="s" s="44">
        <f>$H34</f>
        <v>3771</v>
      </c>
      <c r="L34" s="43"/>
      <c r="M34" t="s" s="44">
        <v>2204</v>
      </c>
      <c r="N34" t="s" s="44">
        <v>2622</v>
      </c>
      <c r="O34" t="s" s="44">
        <v>3772</v>
      </c>
      <c r="P34" s="43"/>
      <c r="Q34" s="43"/>
      <c r="R34" s="43"/>
      <c r="S34" t="s" s="44">
        <f t="shared" si="137"/>
        <v>1098</v>
      </c>
      <c r="T34" t="s" s="44">
        <f>'tmp_terms - import'!$D$150</f>
        <v>1346</v>
      </c>
      <c r="U34" t="s" s="44">
        <f t="shared" si="48"/>
        <v>1423</v>
      </c>
      <c r="V34" s="43"/>
      <c r="W34" s="43"/>
      <c r="X34" s="43"/>
      <c r="Y34" s="43"/>
      <c r="Z34" s="43"/>
      <c r="AA34" s="43"/>
      <c r="AB34" s="43"/>
      <c r="AC34" s="43"/>
      <c r="AD34" s="43"/>
      <c r="AE34" t="s" s="44">
        <f>'tmp_terms - import'!$D$344</f>
        <v>2621</v>
      </c>
      <c r="AF34" s="43"/>
      <c r="AG34" s="43"/>
      <c r="AH34" s="43"/>
      <c r="AI34" s="43"/>
      <c r="AJ34" s="43"/>
      <c r="AK34" s="43"/>
      <c r="AL34" s="43"/>
      <c r="AM34" s="43"/>
      <c r="AN34" s="43"/>
      <c r="AO34" s="43"/>
      <c r="AP34" s="43"/>
      <c r="AQ34" s="46"/>
      <c r="AR34" s="46"/>
      <c r="AS34" s="43"/>
      <c r="AT34" s="43"/>
      <c r="AU34" s="43"/>
      <c r="AV34" s="43"/>
      <c r="AW34" s="43"/>
      <c r="AX34" s="43"/>
      <c r="AY34" s="43"/>
      <c r="AZ34" s="43"/>
      <c r="BA34" s="43"/>
      <c r="BB34" s="43"/>
      <c r="BC34" t="s" s="44">
        <f t="shared" si="90"/>
        <v>104</v>
      </c>
      <c r="BD34" t="s" s="44">
        <v>3773</v>
      </c>
      <c r="BE34" t="s" s="47">
        <v>3774</v>
      </c>
      <c r="BF34" s="15"/>
      <c r="BG34" s="15"/>
      <c r="BH34" s="15"/>
      <c r="BI34" s="48"/>
    </row>
    <row r="35" ht="68.05" customHeight="1">
      <c r="A35" t="s" s="105">
        <f>CONCATENATE('Collections - Collections'!$A$4,"/",C35)</f>
        <v>3775</v>
      </c>
      <c r="B35" t="s" s="44">
        <f t="shared" si="281"/>
        <v>193</v>
      </c>
      <c r="C35" t="s" s="106">
        <v>204</v>
      </c>
      <c r="D35" t="s" s="44">
        <f>CONCATENATE('Collections - Collections'!$C$3,"/",$B35)</f>
        <v>346</v>
      </c>
      <c r="E35" t="s" s="106">
        <v>204</v>
      </c>
      <c r="F35" t="s" s="44">
        <f>CONCATENATE(B35,":",E35)</f>
        <v>3776</v>
      </c>
      <c r="G35" s="43"/>
      <c r="H35" t="s" s="373">
        <v>3777</v>
      </c>
      <c r="I35" s="43"/>
      <c r="J35" t="s" s="44">
        <f>$C35</f>
        <v>3518</v>
      </c>
      <c r="K35" t="s" s="44">
        <f>$H35</f>
        <v>3778</v>
      </c>
      <c r="L35" s="43"/>
      <c r="M35" t="s" s="44">
        <v>2204</v>
      </c>
      <c r="N35" t="s" s="44">
        <v>204</v>
      </c>
      <c r="O35" s="43"/>
      <c r="P35" s="43"/>
      <c r="Q35" s="43"/>
      <c r="R35" s="43"/>
      <c r="S35" t="s" s="44">
        <f t="shared" si="137"/>
        <v>1098</v>
      </c>
      <c r="T35" t="s" s="44">
        <f>'tmp_terms - import'!$D$150</f>
        <v>1346</v>
      </c>
      <c r="U35" t="s" s="44">
        <f t="shared" si="48"/>
        <v>1423</v>
      </c>
      <c r="V35" s="43"/>
      <c r="W35" s="43"/>
      <c r="X35" s="43"/>
      <c r="Y35" s="43"/>
      <c r="Z35" s="43"/>
      <c r="AA35" s="43"/>
      <c r="AB35" s="43"/>
      <c r="AC35" s="43"/>
      <c r="AD35" s="43"/>
      <c r="AE35" s="43"/>
      <c r="AF35" s="43"/>
      <c r="AG35" s="43"/>
      <c r="AH35" s="43"/>
      <c r="AI35" s="43"/>
      <c r="AJ35" s="43"/>
      <c r="AK35" s="43"/>
      <c r="AL35" s="43"/>
      <c r="AM35" s="43"/>
      <c r="AN35" s="43"/>
      <c r="AO35" s="43"/>
      <c r="AP35" s="43"/>
      <c r="AQ35" s="46"/>
      <c r="AR35" s="46"/>
      <c r="AS35" s="43"/>
      <c r="AT35" s="43"/>
      <c r="AU35" s="43"/>
      <c r="AV35" s="43"/>
      <c r="AW35" s="43"/>
      <c r="AX35" s="43"/>
      <c r="AY35" s="43"/>
      <c r="AZ35" s="43"/>
      <c r="BA35" s="43"/>
      <c r="BB35" s="43"/>
      <c r="BC35" t="s" s="44">
        <f t="shared" si="90"/>
        <v>104</v>
      </c>
      <c r="BD35" t="s" s="44">
        <v>207</v>
      </c>
      <c r="BE35" t="s" s="47">
        <v>3779</v>
      </c>
      <c r="BF35" t="s" s="47">
        <v>3780</v>
      </c>
      <c r="BG35" s="15"/>
      <c r="BH35" t="s" s="47">
        <v>3781</v>
      </c>
      <c r="BI35" s="48"/>
    </row>
    <row r="36" ht="56.05" customHeight="1">
      <c r="A36" t="s" s="105">
        <f>CONCATENATE('Collections - Collections'!$A$4,"/",C36)</f>
        <v>3782</v>
      </c>
      <c r="B36" t="s" s="44">
        <f t="shared" si="281"/>
        <v>193</v>
      </c>
      <c r="C36" t="s" s="106">
        <v>234</v>
      </c>
      <c r="D36" t="s" s="44">
        <f>CONCATENATE('Collections - Collections'!$C$3,"/",$B36)</f>
        <v>346</v>
      </c>
      <c r="E36" t="s" s="106">
        <v>234</v>
      </c>
      <c r="F36" t="s" s="44">
        <f>CONCATENATE(B36,":",E36)</f>
        <v>3783</v>
      </c>
      <c r="G36" s="43"/>
      <c r="H36" t="s" s="373">
        <v>3784</v>
      </c>
      <c r="I36" s="43"/>
      <c r="J36" t="s" s="44">
        <f>$C36</f>
        <v>3548</v>
      </c>
      <c r="K36" t="s" s="44">
        <f>$H36</f>
        <v>3785</v>
      </c>
      <c r="L36" s="43"/>
      <c r="M36" t="s" s="44">
        <v>2204</v>
      </c>
      <c r="N36" t="s" s="44">
        <v>234</v>
      </c>
      <c r="O36" s="43"/>
      <c r="P36" s="43"/>
      <c r="Q36" s="43"/>
      <c r="R36" s="43"/>
      <c r="S36" t="s" s="44">
        <f t="shared" si="137"/>
        <v>1098</v>
      </c>
      <c r="T36" t="s" s="44">
        <f>'tmp_terms - import'!$D$150</f>
        <v>1346</v>
      </c>
      <c r="U36" t="s" s="44">
        <f t="shared" si="48"/>
        <v>1423</v>
      </c>
      <c r="V36" s="43"/>
      <c r="W36" s="43"/>
      <c r="X36" s="43"/>
      <c r="Y36" s="43"/>
      <c r="Z36" s="43"/>
      <c r="AA36" s="43"/>
      <c r="AB36" s="43"/>
      <c r="AC36" s="43"/>
      <c r="AD36" s="43"/>
      <c r="AE36" t="s" s="44">
        <f t="shared" si="385" ref="AE36:AE37">'tmp_terms - import'!$D$169</f>
        <v>1483</v>
      </c>
      <c r="AF36" s="43"/>
      <c r="AG36" s="43"/>
      <c r="AH36" s="43"/>
      <c r="AI36" s="43"/>
      <c r="AJ36" s="43"/>
      <c r="AK36" s="43"/>
      <c r="AL36" s="43"/>
      <c r="AM36" s="43"/>
      <c r="AN36" s="43"/>
      <c r="AO36" s="43"/>
      <c r="AP36" s="43"/>
      <c r="AQ36" s="46"/>
      <c r="AR36" s="46"/>
      <c r="AS36" s="43"/>
      <c r="AT36" s="43"/>
      <c r="AU36" s="43"/>
      <c r="AV36" s="43"/>
      <c r="AW36" s="43"/>
      <c r="AX36" s="43"/>
      <c r="AY36" s="43"/>
      <c r="AZ36" s="43"/>
      <c r="BA36" s="43"/>
      <c r="BB36" s="43"/>
      <c r="BC36" t="s" s="44">
        <f t="shared" si="90"/>
        <v>104</v>
      </c>
      <c r="BD36" t="s" s="44">
        <v>3786</v>
      </c>
      <c r="BE36" t="s" s="47">
        <v>3787</v>
      </c>
      <c r="BF36" t="s" s="47">
        <v>3788</v>
      </c>
      <c r="BG36" s="15"/>
      <c r="BH36" s="15"/>
      <c r="BI36" s="48"/>
    </row>
    <row r="37" ht="80.85" customHeight="1">
      <c r="A37" t="s" s="108">
        <f>CONCATENATE('Collections - Collections'!$A$4,"/",C37)</f>
        <v>3789</v>
      </c>
      <c r="B37" t="s" s="54">
        <f t="shared" si="281"/>
        <v>193</v>
      </c>
      <c r="C37" t="s" s="109">
        <v>3790</v>
      </c>
      <c r="D37" t="s" s="54">
        <f>CONCATENATE('Collections - Collections'!$C$3,"/",$B37)</f>
        <v>346</v>
      </c>
      <c r="E37" t="s" s="109">
        <v>3790</v>
      </c>
      <c r="F37" t="s" s="54">
        <f>CONCATENATE(B37,":",E37)</f>
        <v>3791</v>
      </c>
      <c r="G37" s="52"/>
      <c r="H37" t="s" s="376">
        <v>3792</v>
      </c>
      <c r="I37" s="52"/>
      <c r="J37" t="s" s="54">
        <f>$C37</f>
        <v>3793</v>
      </c>
      <c r="K37" t="s" s="54">
        <f>$H37</f>
        <v>3794</v>
      </c>
      <c r="L37" s="52"/>
      <c r="M37" t="s" s="54">
        <v>2204</v>
      </c>
      <c r="N37" t="s" s="54">
        <v>234</v>
      </c>
      <c r="O37" s="52"/>
      <c r="P37" s="52"/>
      <c r="Q37" s="52"/>
      <c r="R37" s="52"/>
      <c r="S37" t="s" s="54">
        <f t="shared" si="137"/>
        <v>1098</v>
      </c>
      <c r="T37" t="s" s="54">
        <f>'tmp_terms - import'!$D$150</f>
        <v>1346</v>
      </c>
      <c r="U37" t="s" s="54">
        <f t="shared" si="149"/>
        <v>1436</v>
      </c>
      <c r="V37" s="52"/>
      <c r="W37" s="52"/>
      <c r="X37" s="52"/>
      <c r="Y37" s="52"/>
      <c r="Z37" s="52"/>
      <c r="AA37" s="52"/>
      <c r="AB37" s="52"/>
      <c r="AC37" s="52"/>
      <c r="AD37" s="52"/>
      <c r="AE37" t="s" s="54">
        <f t="shared" si="385"/>
        <v>1483</v>
      </c>
      <c r="AF37" s="52"/>
      <c r="AG37" s="52"/>
      <c r="AH37" s="52"/>
      <c r="AI37" s="52"/>
      <c r="AJ37" s="52"/>
      <c r="AK37" s="52"/>
      <c r="AL37" s="52"/>
      <c r="AM37" s="52"/>
      <c r="AN37" s="52"/>
      <c r="AO37" s="52"/>
      <c r="AP37" s="52"/>
      <c r="AQ37" s="57"/>
      <c r="AR37" s="57"/>
      <c r="AS37" s="52"/>
      <c r="AT37" s="52"/>
      <c r="AU37" s="52"/>
      <c r="AV37" s="52"/>
      <c r="AW37" s="52"/>
      <c r="AX37" s="52"/>
      <c r="AY37" s="52"/>
      <c r="AZ37" s="52"/>
      <c r="BA37" s="52"/>
      <c r="BB37" s="52"/>
      <c r="BC37" t="s" s="54">
        <f t="shared" si="90"/>
        <v>104</v>
      </c>
      <c r="BD37" t="s" s="54">
        <v>3795</v>
      </c>
      <c r="BE37" t="s" s="58">
        <v>3796</v>
      </c>
      <c r="BF37" t="s" s="58">
        <v>3797</v>
      </c>
      <c r="BG37" s="56"/>
      <c r="BH37" s="56"/>
      <c r="BI37" s="59"/>
    </row>
    <row r="38" ht="56.85" customHeight="1">
      <c r="A38" t="s" s="368">
        <f>CONCATENATE('Collections - Collections'!$A$4,"/",C38)</f>
        <v>3798</v>
      </c>
      <c r="B38" t="s" s="35">
        <f t="shared" si="399" ref="B38:B39">'tmp_terms - import'!$D$7</f>
        <v>141</v>
      </c>
      <c r="C38" t="s" s="177">
        <v>5</v>
      </c>
      <c r="D38" t="s" s="35">
        <f>CONCATENATE('Collections - Collections'!$C$3,"/",$B38)</f>
        <v>362</v>
      </c>
      <c r="E38" t="s" s="177">
        <v>5</v>
      </c>
      <c r="F38" t="s" s="35">
        <f>CONCATENATE(B38,":",E38)</f>
        <v>3799</v>
      </c>
      <c r="G38" s="34"/>
      <c r="H38" t="s" s="372">
        <v>3800</v>
      </c>
      <c r="I38" s="34"/>
      <c r="J38" t="s" s="35">
        <f>$C38</f>
        <v>975</v>
      </c>
      <c r="K38" t="s" s="35">
        <f>$H38</f>
        <v>3801</v>
      </c>
      <c r="L38" s="34"/>
      <c r="M38" t="s" s="35">
        <v>2204</v>
      </c>
      <c r="N38" t="s" s="35">
        <v>145</v>
      </c>
      <c r="O38" t="s" s="35">
        <v>437</v>
      </c>
      <c r="P38" s="34"/>
      <c r="Q38" s="34"/>
      <c r="R38" s="34"/>
      <c r="S38" t="s" s="35">
        <f t="shared" si="137"/>
        <v>1098</v>
      </c>
      <c r="T38" t="s" s="35">
        <f t="shared" si="405" ref="T38:T39">'tmp_terms - import'!$D$152</f>
        <v>1358</v>
      </c>
      <c r="U38" t="s" s="35">
        <f t="shared" si="149"/>
        <v>1436</v>
      </c>
      <c r="V38" s="34"/>
      <c r="W38" s="34"/>
      <c r="X38" s="34"/>
      <c r="Y38" s="34"/>
      <c r="Z38" s="34"/>
      <c r="AA38" s="34"/>
      <c r="AB38" s="34"/>
      <c r="AC38" s="34"/>
      <c r="AD38" s="34"/>
      <c r="AE38" s="34"/>
      <c r="AF38" s="34"/>
      <c r="AG38" s="34"/>
      <c r="AH38" s="34"/>
      <c r="AI38" s="34"/>
      <c r="AJ38" s="34"/>
      <c r="AK38" s="34"/>
      <c r="AL38" s="34"/>
      <c r="AM38" s="34"/>
      <c r="AN38" s="34"/>
      <c r="AO38" s="34"/>
      <c r="AP38" s="34"/>
      <c r="AQ38" s="38"/>
      <c r="AR38" s="38"/>
      <c r="AS38" s="34"/>
      <c r="AT38" s="34"/>
      <c r="AU38" s="34"/>
      <c r="AV38" s="34"/>
      <c r="AW38" s="34"/>
      <c r="AX38" s="34"/>
      <c r="AY38" s="34"/>
      <c r="AZ38" s="34"/>
      <c r="BA38" s="34"/>
      <c r="BB38" s="34"/>
      <c r="BC38" t="s" s="35">
        <f t="shared" si="90"/>
        <v>104</v>
      </c>
      <c r="BD38" t="s" s="35">
        <v>3802</v>
      </c>
      <c r="BE38" t="s" s="39">
        <v>3803</v>
      </c>
      <c r="BF38" t="s" s="39">
        <v>3804</v>
      </c>
      <c r="BG38" t="s" s="39">
        <v>3805</v>
      </c>
      <c r="BH38" s="37"/>
      <c r="BI38" s="40"/>
    </row>
    <row r="39" ht="56.85" customHeight="1">
      <c r="A39" t="s" s="108">
        <f>CONCATENATE('Collections - Collections'!$A$4,"/",C39)</f>
        <v>3806</v>
      </c>
      <c r="B39" t="s" s="54">
        <f t="shared" si="399"/>
        <v>141</v>
      </c>
      <c r="C39" t="s" s="109">
        <v>3807</v>
      </c>
      <c r="D39" t="s" s="54">
        <f>CONCATENATE('Collections - Collections'!$C$3,"/",$B39)</f>
        <v>362</v>
      </c>
      <c r="E39" t="s" s="109">
        <v>3807</v>
      </c>
      <c r="F39" t="s" s="54">
        <f>CONCATENATE(B39,":",E39)</f>
        <v>3808</v>
      </c>
      <c r="G39" s="52"/>
      <c r="H39" t="s" s="376">
        <v>3809</v>
      </c>
      <c r="I39" s="52"/>
      <c r="J39" t="s" s="54">
        <f>$C39</f>
        <v>3810</v>
      </c>
      <c r="K39" t="s" s="54">
        <f>$H39</f>
        <v>3811</v>
      </c>
      <c r="L39" s="52"/>
      <c r="M39" t="s" s="54">
        <v>2204</v>
      </c>
      <c r="N39" t="s" s="54">
        <v>145</v>
      </c>
      <c r="O39" t="s" s="54">
        <v>446</v>
      </c>
      <c r="P39" s="52"/>
      <c r="Q39" s="52"/>
      <c r="R39" s="52"/>
      <c r="S39" t="s" s="54">
        <f t="shared" si="137"/>
        <v>1098</v>
      </c>
      <c r="T39" t="s" s="54">
        <f t="shared" si="405"/>
        <v>1358</v>
      </c>
      <c r="U39" t="s" s="54">
        <f t="shared" si="149"/>
        <v>1436</v>
      </c>
      <c r="V39" s="52"/>
      <c r="W39" s="52"/>
      <c r="X39" s="52"/>
      <c r="Y39" s="52"/>
      <c r="Z39" s="52"/>
      <c r="AA39" s="52"/>
      <c r="AB39" s="52"/>
      <c r="AC39" s="52"/>
      <c r="AD39" s="52"/>
      <c r="AE39" s="52"/>
      <c r="AF39" s="52"/>
      <c r="AG39" s="52"/>
      <c r="AH39" s="52"/>
      <c r="AI39" s="52"/>
      <c r="AJ39" s="52"/>
      <c r="AK39" s="52"/>
      <c r="AL39" s="52"/>
      <c r="AM39" s="52"/>
      <c r="AN39" s="52"/>
      <c r="AO39" s="52"/>
      <c r="AP39" s="52"/>
      <c r="AQ39" s="57"/>
      <c r="AR39" s="57"/>
      <c r="AS39" s="52"/>
      <c r="AT39" s="52"/>
      <c r="AU39" s="52"/>
      <c r="AV39" s="52"/>
      <c r="AW39" s="52"/>
      <c r="AX39" s="52"/>
      <c r="AY39" s="52"/>
      <c r="AZ39" s="52"/>
      <c r="BA39" s="52"/>
      <c r="BB39" s="52"/>
      <c r="BC39" t="s" s="54">
        <f t="shared" si="90"/>
        <v>104</v>
      </c>
      <c r="BD39" t="s" s="54">
        <v>3812</v>
      </c>
      <c r="BE39" t="s" s="58">
        <v>3813</v>
      </c>
      <c r="BF39" t="s" s="58">
        <v>3814</v>
      </c>
      <c r="BG39" t="s" s="58">
        <v>3815</v>
      </c>
      <c r="BH39" s="56"/>
      <c r="BI39" s="59"/>
    </row>
    <row r="40" ht="200.85" customHeight="1">
      <c r="A40" t="s" s="368">
        <f>CONCATENATE('Collections - Collections'!$A$4,"/",C40)</f>
        <v>3816</v>
      </c>
      <c r="B40" t="s" s="35">
        <f t="shared" si="419" ref="B40:B45">'tmp_terms - import'!$G$23</f>
        <v>298</v>
      </c>
      <c r="C40" t="s" s="177">
        <v>2704</v>
      </c>
      <c r="D40" t="s" s="35">
        <f>CONCATENATE('Collections - Collections'!$C$3,"/",$B40)</f>
        <v>2662</v>
      </c>
      <c r="E40" t="s" s="177">
        <v>2704</v>
      </c>
      <c r="F40" t="s" s="35">
        <f>CONCATENATE(B40,":",E40)</f>
        <v>3817</v>
      </c>
      <c r="G40" s="34"/>
      <c r="H40" t="s" s="372">
        <v>3818</v>
      </c>
      <c r="I40" s="34"/>
      <c r="J40" t="s" s="35">
        <f>$C40</f>
        <v>3819</v>
      </c>
      <c r="K40" t="s" s="35">
        <f>$H40</f>
        <v>3820</v>
      </c>
      <c r="L40" s="34"/>
      <c r="M40" t="s" s="35">
        <v>2204</v>
      </c>
      <c r="N40" t="s" s="35">
        <v>2704</v>
      </c>
      <c r="O40" s="34"/>
      <c r="P40" s="34"/>
      <c r="Q40" s="34"/>
      <c r="R40" t="s" s="35">
        <f t="shared" si="45"/>
        <v>2196</v>
      </c>
      <c r="S40" t="s" s="35">
        <f t="shared" si="46"/>
        <v>1114</v>
      </c>
      <c r="T40" t="s" s="35">
        <f t="shared" si="198"/>
        <v>1198</v>
      </c>
      <c r="U40" t="s" s="35">
        <f t="shared" si="48"/>
        <v>1423</v>
      </c>
      <c r="V40" s="34"/>
      <c r="W40" s="34"/>
      <c r="X40" s="34"/>
      <c r="Y40" s="34"/>
      <c r="Z40" s="34"/>
      <c r="AA40" s="34"/>
      <c r="AB40" s="34"/>
      <c r="AC40" s="34"/>
      <c r="AD40" s="34"/>
      <c r="AE40" s="34"/>
      <c r="AF40" s="34"/>
      <c r="AG40" s="34"/>
      <c r="AH40" s="34"/>
      <c r="AI40" s="34"/>
      <c r="AJ40" s="34"/>
      <c r="AK40" s="34"/>
      <c r="AL40" s="34"/>
      <c r="AM40" s="34"/>
      <c r="AN40" s="34"/>
      <c r="AO40" s="34"/>
      <c r="AP40" s="34"/>
      <c r="AQ40" s="38"/>
      <c r="AR40" s="38"/>
      <c r="AS40" s="34"/>
      <c r="AT40" s="34"/>
      <c r="AU40" s="34"/>
      <c r="AV40" s="34"/>
      <c r="AW40" s="34"/>
      <c r="AX40" s="34"/>
      <c r="AY40" s="34"/>
      <c r="AZ40" s="34"/>
      <c r="BA40" s="34"/>
      <c r="BB40" s="34"/>
      <c r="BC40" t="s" s="35">
        <f t="shared" si="90"/>
        <v>104</v>
      </c>
      <c r="BD40" t="s" s="35">
        <v>3821</v>
      </c>
      <c r="BE40" t="s" s="39">
        <v>3822</v>
      </c>
      <c r="BF40" t="s" s="39">
        <v>3823</v>
      </c>
      <c r="BG40" s="37"/>
      <c r="BH40" s="37"/>
      <c r="BI40" s="40"/>
    </row>
    <row r="41" ht="32.05" customHeight="1">
      <c r="A41" t="s" s="105">
        <f>CONCATENATE('Collections - Collections'!$A$4,"/",C41)</f>
        <v>3824</v>
      </c>
      <c r="B41" t="s" s="44">
        <f t="shared" si="419"/>
        <v>298</v>
      </c>
      <c r="C41" t="s" s="106">
        <v>3825</v>
      </c>
      <c r="D41" t="s" s="44">
        <f>CONCATENATE('Collections - Collections'!$C$3,"/",$B41)</f>
        <v>2662</v>
      </c>
      <c r="E41" t="s" s="106">
        <v>3825</v>
      </c>
      <c r="F41" t="s" s="44">
        <f>CONCATENATE(B41,":",E41)</f>
        <v>3826</v>
      </c>
      <c r="G41" s="43"/>
      <c r="H41" t="s" s="373">
        <v>3827</v>
      </c>
      <c r="I41" s="43"/>
      <c r="J41" t="s" s="44">
        <f>$C41</f>
        <v>3828</v>
      </c>
      <c r="K41" t="s" s="44">
        <f>$H41</f>
        <v>3829</v>
      </c>
      <c r="L41" s="43"/>
      <c r="M41" t="s" s="44">
        <v>2204</v>
      </c>
      <c r="N41" t="s" s="44">
        <v>2704</v>
      </c>
      <c r="O41" t="s" s="44">
        <v>3830</v>
      </c>
      <c r="P41" s="43"/>
      <c r="Q41" s="43"/>
      <c r="R41" s="43"/>
      <c r="S41" t="s" s="44">
        <f t="shared" si="46"/>
        <v>1114</v>
      </c>
      <c r="T41" t="s" s="44">
        <f t="shared" si="47"/>
        <v>1166</v>
      </c>
      <c r="U41" t="s" s="44">
        <f t="shared" si="48"/>
        <v>1423</v>
      </c>
      <c r="V41" s="43"/>
      <c r="W41" s="43"/>
      <c r="X41" s="43"/>
      <c r="Y41" s="43"/>
      <c r="Z41" s="43"/>
      <c r="AA41" s="43"/>
      <c r="AB41" s="43"/>
      <c r="AC41" s="43"/>
      <c r="AD41" s="43"/>
      <c r="AE41" s="43"/>
      <c r="AF41" s="43"/>
      <c r="AG41" s="43"/>
      <c r="AH41" s="43"/>
      <c r="AI41" s="43"/>
      <c r="AJ41" s="43"/>
      <c r="AK41" s="43"/>
      <c r="AL41" s="43"/>
      <c r="AM41" s="43"/>
      <c r="AN41" s="43"/>
      <c r="AO41" s="43"/>
      <c r="AP41" s="43"/>
      <c r="AQ41" s="46"/>
      <c r="AR41" s="46"/>
      <c r="AS41" s="43"/>
      <c r="AT41" s="43"/>
      <c r="AU41" s="43"/>
      <c r="AV41" s="43"/>
      <c r="AW41" s="43"/>
      <c r="AX41" s="43"/>
      <c r="AY41" s="43"/>
      <c r="AZ41" s="43"/>
      <c r="BA41" s="43"/>
      <c r="BB41" s="43"/>
      <c r="BC41" t="s" s="44">
        <f t="shared" si="90"/>
        <v>104</v>
      </c>
      <c r="BD41" t="s" s="44">
        <v>3830</v>
      </c>
      <c r="BE41" t="s" s="47">
        <v>3831</v>
      </c>
      <c r="BF41" t="s" s="47">
        <v>3832</v>
      </c>
      <c r="BG41" t="s" s="47">
        <v>3833</v>
      </c>
      <c r="BH41" s="15"/>
      <c r="BI41" s="48"/>
    </row>
    <row r="42" ht="68.05" customHeight="1">
      <c r="A42" t="s" s="105">
        <f>CONCATENATE('Collections - Collections'!$A$4,"/",C42)</f>
        <v>3834</v>
      </c>
      <c r="B42" t="s" s="44">
        <f t="shared" si="419"/>
        <v>298</v>
      </c>
      <c r="C42" t="s" s="106">
        <v>1382</v>
      </c>
      <c r="D42" t="s" s="44">
        <f>CONCATENATE('Collections - Collections'!$C$3,"/",$B42)</f>
        <v>2662</v>
      </c>
      <c r="E42" t="s" s="106">
        <v>1382</v>
      </c>
      <c r="F42" t="s" s="44">
        <f>CONCATENATE(B42,":",E42)</f>
        <v>3835</v>
      </c>
      <c r="G42" s="43"/>
      <c r="H42" t="s" s="373">
        <v>3836</v>
      </c>
      <c r="I42" s="43"/>
      <c r="J42" t="s" s="44">
        <f>$C42</f>
        <v>3837</v>
      </c>
      <c r="K42" t="s" s="44">
        <f>$H42</f>
        <v>3838</v>
      </c>
      <c r="L42" s="43"/>
      <c r="M42" t="s" s="44">
        <v>2204</v>
      </c>
      <c r="N42" t="s" s="44">
        <v>1382</v>
      </c>
      <c r="O42" s="43"/>
      <c r="P42" s="43"/>
      <c r="Q42" s="43"/>
      <c r="R42" s="43"/>
      <c r="S42" t="s" s="44">
        <f t="shared" si="46"/>
        <v>1114</v>
      </c>
      <c r="T42" t="s" s="44">
        <f t="shared" si="446" ref="T42:T43">'tmp_terms - import'!$D$155</f>
        <v>1381</v>
      </c>
      <c r="U42" t="s" s="44">
        <f t="shared" si="48"/>
        <v>1423</v>
      </c>
      <c r="V42" s="43"/>
      <c r="W42" s="43"/>
      <c r="X42" s="43"/>
      <c r="Y42" s="43"/>
      <c r="Z42" s="43"/>
      <c r="AA42" s="43"/>
      <c r="AB42" s="43"/>
      <c r="AC42" s="43"/>
      <c r="AD42" s="43"/>
      <c r="AE42" s="43"/>
      <c r="AF42" s="43"/>
      <c r="AG42" s="43"/>
      <c r="AH42" s="43"/>
      <c r="AI42" s="43"/>
      <c r="AJ42" s="43"/>
      <c r="AK42" s="43"/>
      <c r="AL42" s="43"/>
      <c r="AM42" s="43"/>
      <c r="AN42" s="43"/>
      <c r="AO42" s="43"/>
      <c r="AP42" s="43"/>
      <c r="AQ42" s="46"/>
      <c r="AR42" s="46"/>
      <c r="AS42" s="43"/>
      <c r="AT42" s="43"/>
      <c r="AU42" s="43"/>
      <c r="AV42" s="43"/>
      <c r="AW42" s="43"/>
      <c r="AX42" s="43"/>
      <c r="AY42" s="43"/>
      <c r="AZ42" s="43"/>
      <c r="BA42" s="43"/>
      <c r="BB42" s="43"/>
      <c r="BC42" t="s" s="44">
        <f t="shared" si="90"/>
        <v>104</v>
      </c>
      <c r="BD42" t="s" s="44">
        <v>1386</v>
      </c>
      <c r="BE42" t="s" s="47">
        <v>3839</v>
      </c>
      <c r="BF42" t="s" s="47">
        <v>3840</v>
      </c>
      <c r="BG42" t="s" s="47">
        <v>3841</v>
      </c>
      <c r="BH42" s="15"/>
      <c r="BI42" s="48"/>
    </row>
    <row r="43" ht="68.05" customHeight="1">
      <c r="A43" t="s" s="105">
        <f>CONCATENATE('Collections - Collections'!$A$4,"/",C43)</f>
        <v>3842</v>
      </c>
      <c r="B43" t="s" s="44">
        <f t="shared" si="419"/>
        <v>298</v>
      </c>
      <c r="C43" t="s" s="106">
        <v>1449</v>
      </c>
      <c r="D43" t="s" s="44">
        <f>CONCATENATE('Collections - Collections'!$C$3,"/",$B43)</f>
        <v>2662</v>
      </c>
      <c r="E43" t="s" s="106">
        <v>1449</v>
      </c>
      <c r="F43" t="s" s="44">
        <f>CONCATENATE(B43,":",E43)</f>
        <v>3843</v>
      </c>
      <c r="G43" s="43"/>
      <c r="H43" t="s" s="373">
        <v>3844</v>
      </c>
      <c r="I43" s="43"/>
      <c r="J43" t="s" s="44">
        <f>$C43</f>
        <v>3845</v>
      </c>
      <c r="K43" t="s" s="44">
        <f>$H43</f>
        <v>3846</v>
      </c>
      <c r="L43" s="43"/>
      <c r="M43" t="s" s="44">
        <v>2204</v>
      </c>
      <c r="N43" t="s" s="44">
        <v>1449</v>
      </c>
      <c r="O43" s="43"/>
      <c r="P43" s="43"/>
      <c r="Q43" s="43"/>
      <c r="R43" s="43"/>
      <c r="S43" t="s" s="44">
        <f t="shared" si="46"/>
        <v>1114</v>
      </c>
      <c r="T43" t="s" s="44">
        <f t="shared" si="446"/>
        <v>1381</v>
      </c>
      <c r="U43" t="s" s="44">
        <f t="shared" si="48"/>
        <v>1423</v>
      </c>
      <c r="V43" s="43"/>
      <c r="W43" s="43"/>
      <c r="X43" s="43"/>
      <c r="Y43" s="43"/>
      <c r="Z43" s="43"/>
      <c r="AA43" s="43"/>
      <c r="AB43" s="43"/>
      <c r="AC43" s="43"/>
      <c r="AD43" s="43"/>
      <c r="AE43" s="43"/>
      <c r="AF43" s="43"/>
      <c r="AG43" s="43"/>
      <c r="AH43" s="43"/>
      <c r="AI43" s="43"/>
      <c r="AJ43" s="43"/>
      <c r="AK43" s="43"/>
      <c r="AL43" s="43"/>
      <c r="AM43" s="43"/>
      <c r="AN43" s="43"/>
      <c r="AO43" s="43"/>
      <c r="AP43" s="43"/>
      <c r="AQ43" s="46"/>
      <c r="AR43" s="46"/>
      <c r="AS43" s="43"/>
      <c r="AT43" s="43"/>
      <c r="AU43" s="43"/>
      <c r="AV43" s="43"/>
      <c r="AW43" s="43"/>
      <c r="AX43" s="43"/>
      <c r="AY43" s="43"/>
      <c r="AZ43" s="43"/>
      <c r="BA43" s="43"/>
      <c r="BB43" s="43"/>
      <c r="BC43" t="s" s="44">
        <f t="shared" si="90"/>
        <v>104</v>
      </c>
      <c r="BD43" t="s" s="44">
        <v>1452</v>
      </c>
      <c r="BE43" t="s" s="47">
        <v>3847</v>
      </c>
      <c r="BF43" t="s" s="47">
        <v>3848</v>
      </c>
      <c r="BG43" t="s" s="47">
        <v>3841</v>
      </c>
      <c r="BH43" s="15"/>
      <c r="BI43" s="48"/>
    </row>
    <row r="44" ht="32.05" customHeight="1">
      <c r="A44" t="s" s="105">
        <f>CONCATENATE('Collections - Collections'!$A$4,"/",C44)</f>
        <v>3849</v>
      </c>
      <c r="B44" t="s" s="44">
        <f t="shared" si="419"/>
        <v>298</v>
      </c>
      <c r="C44" t="s" s="106">
        <v>716</v>
      </c>
      <c r="D44" t="s" s="44">
        <f>CONCATENATE('Collections - Collections'!$C$3,"/",$B44)</f>
        <v>2662</v>
      </c>
      <c r="E44" t="s" s="106">
        <v>716</v>
      </c>
      <c r="F44" t="s" s="44">
        <f>CONCATENATE(B44,":",E44)</f>
        <v>3850</v>
      </c>
      <c r="G44" s="43"/>
      <c r="H44" t="s" s="373">
        <v>3851</v>
      </c>
      <c r="I44" s="43"/>
      <c r="J44" t="s" s="44">
        <f>$C44</f>
        <v>3852</v>
      </c>
      <c r="K44" t="s" s="44">
        <f>$H44</f>
        <v>3853</v>
      </c>
      <c r="L44" s="43"/>
      <c r="M44" t="s" s="44">
        <v>2204</v>
      </c>
      <c r="N44" t="s" s="44">
        <v>716</v>
      </c>
      <c r="O44" s="43"/>
      <c r="P44" s="43"/>
      <c r="Q44" s="43"/>
      <c r="R44" s="43"/>
      <c r="S44" t="s" s="44">
        <f t="shared" si="465" ref="S44:S202">'tmp_terms - import'!$D$122</f>
        <v>1122</v>
      </c>
      <c r="T44" t="s" s="44">
        <f>'tmp_terms - import'!$D$156</f>
        <v>1391</v>
      </c>
      <c r="U44" t="s" s="44">
        <f t="shared" si="48"/>
        <v>1423</v>
      </c>
      <c r="V44" s="43"/>
      <c r="W44" s="43"/>
      <c r="X44" s="43"/>
      <c r="Y44" s="43"/>
      <c r="Z44" s="43"/>
      <c r="AA44" s="43"/>
      <c r="AB44" s="43"/>
      <c r="AC44" s="43"/>
      <c r="AD44" s="43"/>
      <c r="AE44" s="43"/>
      <c r="AF44" s="43"/>
      <c r="AG44" s="43"/>
      <c r="AH44" s="43"/>
      <c r="AI44" s="43"/>
      <c r="AJ44" s="43"/>
      <c r="AK44" s="43"/>
      <c r="AL44" s="43"/>
      <c r="AM44" s="43"/>
      <c r="AN44" s="43"/>
      <c r="AO44" s="43"/>
      <c r="AP44" s="43"/>
      <c r="AQ44" s="46"/>
      <c r="AR44" s="46"/>
      <c r="AS44" s="43"/>
      <c r="AT44" s="43"/>
      <c r="AU44" s="43"/>
      <c r="AV44" s="43"/>
      <c r="AW44" s="43"/>
      <c r="AX44" s="43"/>
      <c r="AY44" s="43"/>
      <c r="AZ44" s="43"/>
      <c r="BA44" s="43"/>
      <c r="BB44" s="43"/>
      <c r="BC44" t="s" s="44">
        <f t="shared" si="90"/>
        <v>104</v>
      </c>
      <c r="BD44" t="s" s="44">
        <v>3854</v>
      </c>
      <c r="BE44" t="s" s="47">
        <v>3855</v>
      </c>
      <c r="BF44" t="s" s="47">
        <v>3856</v>
      </c>
      <c r="BG44" s="15"/>
      <c r="BH44" t="s" s="47">
        <v>3857</v>
      </c>
      <c r="BI44" s="48"/>
    </row>
    <row r="45" ht="32.05" customHeight="1">
      <c r="A45" t="s" s="105">
        <f>CONCATENATE('Collections - Collections'!$A$4,"/",C45)</f>
        <v>3858</v>
      </c>
      <c r="B45" t="s" s="44">
        <f t="shared" si="419"/>
        <v>298</v>
      </c>
      <c r="C45" t="s" s="106">
        <v>3859</v>
      </c>
      <c r="D45" t="s" s="44">
        <f>CONCATENATE('Collections - Collections'!$C$3,"/",$B45)</f>
        <v>2662</v>
      </c>
      <c r="E45" t="s" s="106">
        <v>3859</v>
      </c>
      <c r="F45" t="s" s="44">
        <f>CONCATENATE(B45,":",E45)</f>
        <v>3860</v>
      </c>
      <c r="G45" s="43"/>
      <c r="H45" t="s" s="373">
        <v>3861</v>
      </c>
      <c r="I45" s="43"/>
      <c r="J45" t="s" s="44">
        <f>$C45</f>
        <v>85</v>
      </c>
      <c r="K45" t="s" s="44">
        <f>$H45</f>
        <v>3862</v>
      </c>
      <c r="L45" s="43"/>
      <c r="M45" t="s" s="44">
        <v>2204</v>
      </c>
      <c r="N45" t="s" s="44">
        <v>3859</v>
      </c>
      <c r="O45" t="s" s="44">
        <v>3863</v>
      </c>
      <c r="P45" s="43"/>
      <c r="Q45" s="43"/>
      <c r="R45" s="43"/>
      <c r="S45" t="s" s="44">
        <f t="shared" si="46"/>
        <v>1114</v>
      </c>
      <c r="T45" t="s" s="44">
        <f t="shared" si="62"/>
        <v>1270</v>
      </c>
      <c r="U45" t="s" s="44">
        <f t="shared" si="48"/>
        <v>1423</v>
      </c>
      <c r="V45" s="43"/>
      <c r="W45" s="43"/>
      <c r="X45" s="43"/>
      <c r="Y45" s="43"/>
      <c r="Z45" s="43"/>
      <c r="AA45" s="43"/>
      <c r="AB45" s="43"/>
      <c r="AC45" s="43"/>
      <c r="AD45" s="43"/>
      <c r="AE45" s="43"/>
      <c r="AF45" s="43"/>
      <c r="AG45" s="43"/>
      <c r="AH45" s="43"/>
      <c r="AI45" s="43"/>
      <c r="AJ45" s="43"/>
      <c r="AK45" s="43"/>
      <c r="AL45" s="43"/>
      <c r="AM45" s="43"/>
      <c r="AN45" s="43"/>
      <c r="AO45" s="43"/>
      <c r="AP45" s="43"/>
      <c r="AQ45" s="46"/>
      <c r="AR45" s="46"/>
      <c r="AS45" s="43"/>
      <c r="AT45" s="43"/>
      <c r="AU45" s="43"/>
      <c r="AV45" s="43"/>
      <c r="AW45" s="43"/>
      <c r="AX45" s="43"/>
      <c r="AY45" s="43"/>
      <c r="AZ45" s="43"/>
      <c r="BA45" s="43"/>
      <c r="BB45" s="43"/>
      <c r="BC45" t="s" s="44">
        <f t="shared" si="90"/>
        <v>104</v>
      </c>
      <c r="BD45" t="s" s="44">
        <v>3864</v>
      </c>
      <c r="BE45" t="s" s="47">
        <v>3865</v>
      </c>
      <c r="BF45" t="s" s="47">
        <v>3866</v>
      </c>
      <c r="BG45" s="15"/>
      <c r="BH45" t="s" s="47">
        <v>3867</v>
      </c>
      <c r="BI45" s="48"/>
    </row>
    <row r="46" ht="32.05" customHeight="1">
      <c r="A46" t="s" s="105">
        <f>CONCATENATE('Collections - Collections'!$A$4,"/",C46)</f>
        <v>3868</v>
      </c>
      <c r="B46" t="s" s="44">
        <f t="shared" si="480" ref="B46:B50">'tmp_terms - import'!$D$23</f>
        <v>298</v>
      </c>
      <c r="C46" t="s" s="106">
        <v>3869</v>
      </c>
      <c r="D46" t="s" s="44">
        <f>CONCATENATE('Collections - Collections'!$C$3,"/",$B46)</f>
        <v>2662</v>
      </c>
      <c r="E46" t="s" s="106">
        <v>3869</v>
      </c>
      <c r="F46" t="s" s="44">
        <f>CONCATENATE(B46,":",E46)</f>
        <v>3870</v>
      </c>
      <c r="G46" s="43"/>
      <c r="H46" t="s" s="373">
        <v>3871</v>
      </c>
      <c r="I46" s="43"/>
      <c r="J46" t="s" s="44">
        <f>$C46</f>
        <v>3872</v>
      </c>
      <c r="K46" t="s" s="44">
        <f>$H46</f>
        <v>3873</v>
      </c>
      <c r="L46" s="43"/>
      <c r="M46" t="s" s="44">
        <v>2204</v>
      </c>
      <c r="N46" t="s" s="44">
        <v>1922</v>
      </c>
      <c r="O46" t="s" s="44">
        <v>3874</v>
      </c>
      <c r="P46" s="43"/>
      <c r="Q46" s="43"/>
      <c r="R46" s="43"/>
      <c r="S46" t="s" s="44">
        <f t="shared" si="46"/>
        <v>1114</v>
      </c>
      <c r="T46" t="s" s="44">
        <f t="shared" si="486" ref="T46:T201">'tmp_terms - import'!$D$153</f>
        <v>1362</v>
      </c>
      <c r="U46" t="s" s="44">
        <f t="shared" si="48"/>
        <v>1423</v>
      </c>
      <c r="V46" s="43"/>
      <c r="W46" s="43"/>
      <c r="X46" s="43"/>
      <c r="Y46" s="43"/>
      <c r="Z46" s="43"/>
      <c r="AA46" s="43"/>
      <c r="AB46" s="43"/>
      <c r="AC46" s="43"/>
      <c r="AD46" s="43"/>
      <c r="AE46" s="43"/>
      <c r="AF46" s="43"/>
      <c r="AG46" s="43"/>
      <c r="AH46" s="43"/>
      <c r="AI46" s="43"/>
      <c r="AJ46" s="43"/>
      <c r="AK46" s="43"/>
      <c r="AL46" s="43"/>
      <c r="AM46" s="43"/>
      <c r="AN46" s="43"/>
      <c r="AO46" s="43"/>
      <c r="AP46" s="43"/>
      <c r="AQ46" s="46"/>
      <c r="AR46" s="46"/>
      <c r="AS46" s="43"/>
      <c r="AT46" s="43"/>
      <c r="AU46" s="43"/>
      <c r="AV46" s="43"/>
      <c r="AW46" s="43"/>
      <c r="AX46" s="43"/>
      <c r="AY46" s="43"/>
      <c r="AZ46" s="43"/>
      <c r="BA46" s="43"/>
      <c r="BB46" s="43"/>
      <c r="BC46" t="s" s="44">
        <f t="shared" si="90"/>
        <v>104</v>
      </c>
      <c r="BD46" t="s" s="44">
        <v>3875</v>
      </c>
      <c r="BE46" t="s" s="47">
        <v>3876</v>
      </c>
      <c r="BF46" t="s" s="47">
        <v>3877</v>
      </c>
      <c r="BG46" s="15"/>
      <c r="BH46" s="15"/>
      <c r="BI46" s="48"/>
    </row>
    <row r="47" ht="116.05" customHeight="1">
      <c r="A47" t="s" s="105">
        <f>CONCATENATE('Collections - Collections'!$A$4,"/",C47)</f>
        <v>3878</v>
      </c>
      <c r="B47" t="s" s="44">
        <f t="shared" si="480"/>
        <v>298</v>
      </c>
      <c r="C47" t="s" s="106">
        <v>3879</v>
      </c>
      <c r="D47" t="s" s="44">
        <f>CONCATENATE('Collections - Collections'!$C$3,"/",$B47)</f>
        <v>2662</v>
      </c>
      <c r="E47" t="s" s="106">
        <v>3879</v>
      </c>
      <c r="F47" t="s" s="44">
        <f>CONCATENATE(B47,":",E47)</f>
        <v>3880</v>
      </c>
      <c r="G47" s="43"/>
      <c r="H47" t="s" s="373">
        <v>3881</v>
      </c>
      <c r="I47" s="43"/>
      <c r="J47" t="s" s="44">
        <f>$C47</f>
        <v>3882</v>
      </c>
      <c r="K47" t="s" s="44">
        <f>$H47</f>
        <v>3883</v>
      </c>
      <c r="L47" s="43"/>
      <c r="M47" t="s" s="44">
        <v>2204</v>
      </c>
      <c r="N47" t="s" s="44">
        <v>3879</v>
      </c>
      <c r="O47" t="s" s="44">
        <v>615</v>
      </c>
      <c r="P47" s="43"/>
      <c r="Q47" s="43"/>
      <c r="R47" s="43"/>
      <c r="S47" t="s" s="44">
        <f t="shared" si="137"/>
        <v>1098</v>
      </c>
      <c r="T47" t="s" s="44">
        <f t="shared" si="496" ref="T47:T50">'tmp_terms - import'!$D$151</f>
        <v>1352</v>
      </c>
      <c r="U47" t="s" s="44">
        <f t="shared" si="48"/>
        <v>1423</v>
      </c>
      <c r="V47" s="43"/>
      <c r="W47" s="43"/>
      <c r="X47" s="43"/>
      <c r="Y47" s="43"/>
      <c r="Z47" s="43"/>
      <c r="AA47" s="43"/>
      <c r="AB47" s="43"/>
      <c r="AC47" s="43"/>
      <c r="AD47" s="43"/>
      <c r="AE47" s="43"/>
      <c r="AF47" s="43"/>
      <c r="AG47" s="43"/>
      <c r="AH47" s="43"/>
      <c r="AI47" s="43"/>
      <c r="AJ47" s="43"/>
      <c r="AK47" s="43"/>
      <c r="AL47" s="43"/>
      <c r="AM47" s="43"/>
      <c r="AN47" s="43"/>
      <c r="AO47" s="43"/>
      <c r="AP47" s="43"/>
      <c r="AQ47" s="46"/>
      <c r="AR47" s="46"/>
      <c r="AS47" s="43"/>
      <c r="AT47" s="43"/>
      <c r="AU47" s="43"/>
      <c r="AV47" s="43"/>
      <c r="AW47" s="43"/>
      <c r="AX47" s="43"/>
      <c r="AY47" s="43"/>
      <c r="AZ47" s="43"/>
      <c r="BA47" s="43"/>
      <c r="BB47" s="43"/>
      <c r="BC47" t="s" s="44">
        <f t="shared" si="90"/>
        <v>104</v>
      </c>
      <c r="BD47" t="s" s="44">
        <v>3884</v>
      </c>
      <c r="BE47" t="s" s="47">
        <v>3885</v>
      </c>
      <c r="BF47" t="s" s="47">
        <v>3886</v>
      </c>
      <c r="BG47" t="s" s="47">
        <v>3887</v>
      </c>
      <c r="BH47" s="15"/>
      <c r="BI47" s="48"/>
    </row>
    <row r="48" ht="68.05" customHeight="1">
      <c r="A48" t="s" s="105">
        <f>CONCATENATE('Collections - Collections'!$A$4,"/",C48)</f>
        <v>3888</v>
      </c>
      <c r="B48" t="s" s="44">
        <f t="shared" si="480"/>
        <v>298</v>
      </c>
      <c r="C48" t="s" s="106">
        <v>3889</v>
      </c>
      <c r="D48" t="s" s="44">
        <f>CONCATENATE('Collections - Collections'!$C$3,"/",$B48)</f>
        <v>2662</v>
      </c>
      <c r="E48" t="s" s="106">
        <v>3889</v>
      </c>
      <c r="F48" t="s" s="44">
        <f>CONCATENATE(B48,":",E48)</f>
        <v>3890</v>
      </c>
      <c r="G48" s="43"/>
      <c r="H48" t="s" s="373">
        <v>3891</v>
      </c>
      <c r="I48" s="43"/>
      <c r="J48" t="s" s="44">
        <f>$C48</f>
        <v>3892</v>
      </c>
      <c r="K48" t="s" s="44">
        <f>$H48</f>
        <v>3893</v>
      </c>
      <c r="L48" s="43"/>
      <c r="M48" t="s" s="44">
        <v>2204</v>
      </c>
      <c r="N48" t="s" s="44">
        <v>3894</v>
      </c>
      <c r="O48" t="s" s="44">
        <v>615</v>
      </c>
      <c r="P48" s="43"/>
      <c r="Q48" s="43"/>
      <c r="R48" s="43"/>
      <c r="S48" t="s" s="44">
        <f t="shared" si="137"/>
        <v>1098</v>
      </c>
      <c r="T48" t="s" s="44">
        <f t="shared" si="496"/>
        <v>1352</v>
      </c>
      <c r="U48" t="s" s="44">
        <f t="shared" si="48"/>
        <v>1423</v>
      </c>
      <c r="V48" s="43"/>
      <c r="W48" s="43"/>
      <c r="X48" s="43"/>
      <c r="Y48" s="43"/>
      <c r="Z48" s="43"/>
      <c r="AA48" s="43"/>
      <c r="AB48" s="43"/>
      <c r="AC48" s="43"/>
      <c r="AD48" s="43"/>
      <c r="AE48" s="43"/>
      <c r="AF48" s="43"/>
      <c r="AG48" s="43"/>
      <c r="AH48" s="43"/>
      <c r="AI48" s="43"/>
      <c r="AJ48" s="43"/>
      <c r="AK48" s="43"/>
      <c r="AL48" s="43"/>
      <c r="AM48" s="43"/>
      <c r="AN48" s="43"/>
      <c r="AO48" s="43"/>
      <c r="AP48" s="43"/>
      <c r="AQ48" s="46"/>
      <c r="AR48" s="46"/>
      <c r="AS48" s="43"/>
      <c r="AT48" s="43"/>
      <c r="AU48" s="43"/>
      <c r="AV48" s="43"/>
      <c r="AW48" s="43"/>
      <c r="AX48" s="43"/>
      <c r="AY48" s="43"/>
      <c r="AZ48" s="43"/>
      <c r="BA48" s="43"/>
      <c r="BB48" s="43"/>
      <c r="BC48" t="s" s="44">
        <f t="shared" si="90"/>
        <v>104</v>
      </c>
      <c r="BD48" t="s" s="44">
        <v>3895</v>
      </c>
      <c r="BE48" t="s" s="47">
        <v>3896</v>
      </c>
      <c r="BF48" t="s" s="47">
        <v>3897</v>
      </c>
      <c r="BG48" t="s" s="47">
        <v>3898</v>
      </c>
      <c r="BH48" s="15"/>
      <c r="BI48" s="48"/>
    </row>
    <row r="49" ht="68.05" customHeight="1">
      <c r="A49" t="s" s="105">
        <f>CONCATENATE('Collections - Collections'!$A$4,"/",C49)</f>
        <v>3899</v>
      </c>
      <c r="B49" t="s" s="44">
        <f t="shared" si="480"/>
        <v>298</v>
      </c>
      <c r="C49" t="s" s="106">
        <v>3900</v>
      </c>
      <c r="D49" t="s" s="44">
        <f>CONCATENATE('Collections - Collections'!$C$3,"/",$B49)</f>
        <v>2662</v>
      </c>
      <c r="E49" t="s" s="106">
        <v>3900</v>
      </c>
      <c r="F49" t="s" s="44">
        <f>CONCATENATE(B49,":",E49)</f>
        <v>3901</v>
      </c>
      <c r="G49" s="43"/>
      <c r="H49" t="s" s="373">
        <v>3902</v>
      </c>
      <c r="I49" s="43"/>
      <c r="J49" t="s" s="44">
        <f>$C49</f>
        <v>3903</v>
      </c>
      <c r="K49" t="s" s="44">
        <f>$H49</f>
        <v>3904</v>
      </c>
      <c r="L49" s="43"/>
      <c r="M49" t="s" s="44">
        <v>2204</v>
      </c>
      <c r="N49" t="s" s="44">
        <v>3905</v>
      </c>
      <c r="O49" t="s" s="44">
        <v>615</v>
      </c>
      <c r="P49" s="43"/>
      <c r="Q49" s="43"/>
      <c r="R49" s="43"/>
      <c r="S49" t="s" s="44">
        <f t="shared" si="137"/>
        <v>1098</v>
      </c>
      <c r="T49" t="s" s="44">
        <f t="shared" si="496"/>
        <v>1352</v>
      </c>
      <c r="U49" t="s" s="44">
        <f t="shared" si="48"/>
        <v>1423</v>
      </c>
      <c r="V49" s="43"/>
      <c r="W49" s="43"/>
      <c r="X49" s="43"/>
      <c r="Y49" s="43"/>
      <c r="Z49" s="43"/>
      <c r="AA49" s="43"/>
      <c r="AB49" s="43"/>
      <c r="AC49" s="43"/>
      <c r="AD49" s="43"/>
      <c r="AE49" s="43"/>
      <c r="AF49" s="43"/>
      <c r="AG49" s="43"/>
      <c r="AH49" s="43"/>
      <c r="AI49" s="43"/>
      <c r="AJ49" s="43"/>
      <c r="AK49" s="43"/>
      <c r="AL49" s="43"/>
      <c r="AM49" s="43"/>
      <c r="AN49" s="43"/>
      <c r="AO49" s="43"/>
      <c r="AP49" s="43"/>
      <c r="AQ49" s="46"/>
      <c r="AR49" s="46"/>
      <c r="AS49" s="43"/>
      <c r="AT49" s="43"/>
      <c r="AU49" s="43"/>
      <c r="AV49" s="43"/>
      <c r="AW49" s="43"/>
      <c r="AX49" s="43"/>
      <c r="AY49" s="43"/>
      <c r="AZ49" s="43"/>
      <c r="BA49" s="43"/>
      <c r="BB49" s="43"/>
      <c r="BC49" t="s" s="44">
        <f t="shared" si="90"/>
        <v>104</v>
      </c>
      <c r="BD49" t="s" s="44">
        <v>3906</v>
      </c>
      <c r="BE49" t="s" s="47">
        <v>3907</v>
      </c>
      <c r="BF49" t="s" s="47">
        <v>3908</v>
      </c>
      <c r="BG49" t="s" s="47">
        <v>3909</v>
      </c>
      <c r="BH49" s="15"/>
      <c r="BI49" s="48"/>
    </row>
    <row r="50" ht="56.85" customHeight="1">
      <c r="A50" t="s" s="108">
        <f>CONCATENATE('Collections - Collections'!$A$4,"/",C50)</f>
        <v>3910</v>
      </c>
      <c r="B50" t="s" s="54">
        <f t="shared" si="480"/>
        <v>298</v>
      </c>
      <c r="C50" t="s" s="109">
        <v>3911</v>
      </c>
      <c r="D50" t="s" s="54">
        <f>CONCATENATE('Collections - Collections'!$C$3,"/",$B50)</f>
        <v>2662</v>
      </c>
      <c r="E50" t="s" s="109">
        <v>3911</v>
      </c>
      <c r="F50" t="s" s="54">
        <f>CONCATENATE(B50,":",E50)</f>
        <v>3912</v>
      </c>
      <c r="G50" s="52"/>
      <c r="H50" t="s" s="376">
        <v>3913</v>
      </c>
      <c r="I50" s="52"/>
      <c r="J50" t="s" s="54">
        <f>$C50</f>
        <v>3914</v>
      </c>
      <c r="K50" t="s" s="54">
        <f>$H50</f>
        <v>3915</v>
      </c>
      <c r="L50" s="52"/>
      <c r="M50" t="s" s="54">
        <v>2204</v>
      </c>
      <c r="N50" t="s" s="54">
        <v>3905</v>
      </c>
      <c r="O50" t="s" s="54">
        <v>615</v>
      </c>
      <c r="P50" t="s" s="54">
        <v>3911</v>
      </c>
      <c r="Q50" s="52"/>
      <c r="R50" s="52"/>
      <c r="S50" t="s" s="54">
        <f t="shared" si="137"/>
        <v>1098</v>
      </c>
      <c r="T50" t="s" s="54">
        <f t="shared" si="496"/>
        <v>1352</v>
      </c>
      <c r="U50" t="s" s="54">
        <f t="shared" si="149"/>
        <v>1436</v>
      </c>
      <c r="V50" s="52"/>
      <c r="W50" s="52"/>
      <c r="X50" s="52"/>
      <c r="Y50" s="52"/>
      <c r="Z50" s="52"/>
      <c r="AA50" s="52"/>
      <c r="AB50" s="52"/>
      <c r="AC50" s="52"/>
      <c r="AD50" s="52"/>
      <c r="AE50" s="52"/>
      <c r="AF50" s="52"/>
      <c r="AG50" s="52"/>
      <c r="AH50" s="52"/>
      <c r="AI50" s="52"/>
      <c r="AJ50" s="52"/>
      <c r="AK50" s="52"/>
      <c r="AL50" s="52"/>
      <c r="AM50" s="52"/>
      <c r="AN50" s="52"/>
      <c r="AO50" s="52"/>
      <c r="AP50" s="52"/>
      <c r="AQ50" s="57"/>
      <c r="AR50" s="57"/>
      <c r="AS50" s="52"/>
      <c r="AT50" s="52"/>
      <c r="AU50" s="52"/>
      <c r="AV50" s="52"/>
      <c r="AW50" s="52"/>
      <c r="AX50" s="52"/>
      <c r="AY50" s="52"/>
      <c r="AZ50" s="52"/>
      <c r="BA50" s="52"/>
      <c r="BB50" s="52"/>
      <c r="BC50" t="s" s="54">
        <f t="shared" si="90"/>
        <v>104</v>
      </c>
      <c r="BD50" t="s" s="54">
        <v>3916</v>
      </c>
      <c r="BE50" t="s" s="58">
        <v>3917</v>
      </c>
      <c r="BF50" t="s" s="58">
        <v>3918</v>
      </c>
      <c r="BG50" s="56"/>
      <c r="BH50" s="56"/>
      <c r="BI50" s="59"/>
    </row>
    <row r="51" ht="22.15" customHeight="1">
      <c r="A51" t="s" s="368">
        <f>CONCATENATE('Collections - Collections'!$A$4,"/",C51)</f>
        <v>3919</v>
      </c>
      <c r="B51" t="s" s="35">
        <f t="shared" si="530" ref="B51:B54">'tmp_terms - import'!$D$15</f>
        <v>223</v>
      </c>
      <c r="C51" t="s" s="177">
        <v>865</v>
      </c>
      <c r="D51" t="s" s="35">
        <f>CONCATENATE('Collections - Collections'!$C$3,"/",$B51)</f>
        <v>2240</v>
      </c>
      <c r="E51" t="s" s="177">
        <v>865</v>
      </c>
      <c r="F51" t="s" s="35">
        <f>CONCATENATE(B51,":",E51)</f>
        <v>3920</v>
      </c>
      <c r="G51" s="34"/>
      <c r="H51" t="s" s="372">
        <v>3921</v>
      </c>
      <c r="I51" s="34"/>
      <c r="J51" t="s" s="35">
        <f>$C51</f>
        <v>3922</v>
      </c>
      <c r="K51" t="s" s="35">
        <f>$H51</f>
        <v>3923</v>
      </c>
      <c r="L51" s="34"/>
      <c r="M51" t="s" s="35">
        <v>2204</v>
      </c>
      <c r="N51" t="s" s="35">
        <v>470</v>
      </c>
      <c r="O51" t="s" s="35">
        <v>865</v>
      </c>
      <c r="P51" s="34"/>
      <c r="Q51" s="34"/>
      <c r="R51" s="34"/>
      <c r="S51" t="s" s="35">
        <f t="shared" si="46"/>
        <v>1114</v>
      </c>
      <c r="T51" t="s" s="35">
        <f t="shared" si="70"/>
        <v>1321</v>
      </c>
      <c r="U51" t="s" s="35">
        <f t="shared" si="48"/>
        <v>1423</v>
      </c>
      <c r="V51" s="34"/>
      <c r="W51" s="34"/>
      <c r="X51" s="34"/>
      <c r="Y51" s="34"/>
      <c r="Z51" s="34"/>
      <c r="AA51" s="34"/>
      <c r="AB51" s="34"/>
      <c r="AC51" s="34"/>
      <c r="AD51" s="34"/>
      <c r="AE51" s="34"/>
      <c r="AF51" s="34"/>
      <c r="AG51" s="34"/>
      <c r="AH51" s="34"/>
      <c r="AI51" s="34"/>
      <c r="AJ51" s="34"/>
      <c r="AK51" s="34"/>
      <c r="AL51" s="34"/>
      <c r="AM51" s="34"/>
      <c r="AN51" s="34"/>
      <c r="AO51" s="34"/>
      <c r="AP51" s="34"/>
      <c r="AQ51" s="38"/>
      <c r="AR51" s="38"/>
      <c r="AS51" s="34"/>
      <c r="AT51" s="34"/>
      <c r="AU51" s="34"/>
      <c r="AV51" s="34"/>
      <c r="AW51" s="34"/>
      <c r="AX51" s="34"/>
      <c r="AY51" s="34"/>
      <c r="AZ51" s="34"/>
      <c r="BA51" s="34"/>
      <c r="BB51" s="34"/>
      <c r="BC51" t="s" s="35">
        <f t="shared" si="90"/>
        <v>104</v>
      </c>
      <c r="BD51" t="s" s="35">
        <v>3924</v>
      </c>
      <c r="BE51" t="s" s="39">
        <v>3925</v>
      </c>
      <c r="BF51" t="s" s="39">
        <v>3926</v>
      </c>
      <c r="BG51" s="37"/>
      <c r="BH51" s="37"/>
      <c r="BI51" s="40"/>
    </row>
    <row r="52" ht="21.35" customHeight="1">
      <c r="A52" t="s" s="105">
        <f>CONCATENATE('Collections - Collections'!$A$4,"/",C52)</f>
        <v>3927</v>
      </c>
      <c r="B52" t="s" s="44">
        <f t="shared" si="530"/>
        <v>223</v>
      </c>
      <c r="C52" t="s" s="106">
        <v>875</v>
      </c>
      <c r="D52" t="s" s="44">
        <f>CONCATENATE('Collections - Collections'!$C$3,"/",$B52)</f>
        <v>2240</v>
      </c>
      <c r="E52" t="s" s="106">
        <v>875</v>
      </c>
      <c r="F52" t="s" s="44">
        <f>CONCATENATE(B52,":",E52)</f>
        <v>3928</v>
      </c>
      <c r="G52" s="43"/>
      <c r="H52" t="s" s="373">
        <v>3929</v>
      </c>
      <c r="I52" s="43"/>
      <c r="J52" t="s" s="44">
        <f>$C52</f>
        <v>3930</v>
      </c>
      <c r="K52" t="s" s="44">
        <f>$H52</f>
        <v>3931</v>
      </c>
      <c r="L52" s="43"/>
      <c r="M52" t="s" s="44">
        <v>2204</v>
      </c>
      <c r="N52" t="s" s="44">
        <v>470</v>
      </c>
      <c r="O52" t="s" s="44">
        <v>875</v>
      </c>
      <c r="P52" s="43"/>
      <c r="Q52" s="43"/>
      <c r="R52" s="43"/>
      <c r="S52" t="s" s="44">
        <f t="shared" si="46"/>
        <v>1114</v>
      </c>
      <c r="T52" t="s" s="44">
        <f t="shared" si="70"/>
        <v>1321</v>
      </c>
      <c r="U52" t="s" s="44">
        <f t="shared" si="48"/>
        <v>1423</v>
      </c>
      <c r="V52" s="43"/>
      <c r="W52" s="43"/>
      <c r="X52" s="43"/>
      <c r="Y52" s="43"/>
      <c r="Z52" s="43"/>
      <c r="AA52" s="43"/>
      <c r="AB52" s="43"/>
      <c r="AC52" s="43"/>
      <c r="AD52" s="43"/>
      <c r="AE52" s="43"/>
      <c r="AF52" s="43"/>
      <c r="AG52" s="43"/>
      <c r="AH52" s="43"/>
      <c r="AI52" s="43"/>
      <c r="AJ52" s="43"/>
      <c r="AK52" s="43"/>
      <c r="AL52" s="43"/>
      <c r="AM52" s="43"/>
      <c r="AN52" s="43"/>
      <c r="AO52" s="43"/>
      <c r="AP52" s="43"/>
      <c r="AQ52" s="46"/>
      <c r="AR52" s="46"/>
      <c r="AS52" s="43"/>
      <c r="AT52" s="43"/>
      <c r="AU52" s="43"/>
      <c r="AV52" s="43"/>
      <c r="AW52" s="43"/>
      <c r="AX52" s="43"/>
      <c r="AY52" s="43"/>
      <c r="AZ52" s="43"/>
      <c r="BA52" s="43"/>
      <c r="BB52" s="43"/>
      <c r="BC52" t="s" s="44">
        <f t="shared" si="90"/>
        <v>104</v>
      </c>
      <c r="BD52" t="s" s="44">
        <v>3932</v>
      </c>
      <c r="BE52" t="s" s="47">
        <v>3933</v>
      </c>
      <c r="BF52" t="s" s="47">
        <v>3934</v>
      </c>
      <c r="BG52" s="15"/>
      <c r="BH52" s="15"/>
      <c r="BI52" s="48"/>
    </row>
    <row r="53" ht="44.05" customHeight="1">
      <c r="A53" t="s" s="105">
        <f>CONCATENATE('Collections - Collections'!$A$4,"/",C53)</f>
        <v>3935</v>
      </c>
      <c r="B53" t="s" s="44">
        <f t="shared" si="530"/>
        <v>223</v>
      </c>
      <c r="C53" t="s" s="106">
        <v>214</v>
      </c>
      <c r="D53" t="s" s="44">
        <f>CONCATENATE('Collections - Collections'!$C$3,"/",$B53)</f>
        <v>2240</v>
      </c>
      <c r="E53" t="s" s="106">
        <v>214</v>
      </c>
      <c r="F53" t="s" s="44">
        <f>CONCATENATE(B53,":",E53)</f>
        <v>3936</v>
      </c>
      <c r="G53" s="43"/>
      <c r="H53" t="s" s="373">
        <v>3937</v>
      </c>
      <c r="I53" s="43"/>
      <c r="J53" t="s" s="44">
        <f>$C53</f>
        <v>3515</v>
      </c>
      <c r="K53" t="s" s="44">
        <f>$H53</f>
        <v>3938</v>
      </c>
      <c r="L53" s="43"/>
      <c r="M53" t="s" s="44">
        <v>2204</v>
      </c>
      <c r="N53" t="s" s="44">
        <v>470</v>
      </c>
      <c r="O53" t="s" s="44">
        <v>214</v>
      </c>
      <c r="P53" s="43"/>
      <c r="Q53" s="43"/>
      <c r="R53" s="43"/>
      <c r="S53" t="s" s="44">
        <f t="shared" si="137"/>
        <v>1098</v>
      </c>
      <c r="T53" t="s" s="44">
        <f>'tmp_terms - import'!$D$150</f>
        <v>1346</v>
      </c>
      <c r="U53" t="s" s="44">
        <f t="shared" si="48"/>
        <v>1423</v>
      </c>
      <c r="V53" s="43"/>
      <c r="W53" s="43"/>
      <c r="X53" s="43"/>
      <c r="Y53" s="43"/>
      <c r="Z53" s="43"/>
      <c r="AA53" s="43"/>
      <c r="AB53" s="43"/>
      <c r="AC53" s="43"/>
      <c r="AD53" s="43"/>
      <c r="AE53" t="s" s="44">
        <f>'tmp_terms - import'!$D$285</f>
        <v>2190</v>
      </c>
      <c r="AF53" s="43"/>
      <c r="AG53" s="43"/>
      <c r="AH53" s="43"/>
      <c r="AI53" s="43"/>
      <c r="AJ53" s="43"/>
      <c r="AK53" s="43"/>
      <c r="AL53" s="43"/>
      <c r="AM53" s="43"/>
      <c r="AN53" s="43"/>
      <c r="AO53" s="43"/>
      <c r="AP53" s="43"/>
      <c r="AQ53" s="46"/>
      <c r="AR53" s="46"/>
      <c r="AS53" s="43"/>
      <c r="AT53" s="43"/>
      <c r="AU53" s="43"/>
      <c r="AV53" s="43"/>
      <c r="AW53" s="43"/>
      <c r="AX53" s="43"/>
      <c r="AY53" s="43"/>
      <c r="AZ53" s="43"/>
      <c r="BA53" s="43"/>
      <c r="BB53" s="43"/>
      <c r="BC53" t="s" s="44">
        <f t="shared" si="90"/>
        <v>104</v>
      </c>
      <c r="BD53" t="s" s="44">
        <v>217</v>
      </c>
      <c r="BE53" t="s" s="47">
        <v>3939</v>
      </c>
      <c r="BF53" s="15"/>
      <c r="BG53" t="s" s="47">
        <v>3940</v>
      </c>
      <c r="BH53" t="s" s="47">
        <v>3941</v>
      </c>
      <c r="BI53" s="48"/>
    </row>
    <row r="54" ht="22.15" customHeight="1">
      <c r="A54" t="s" s="108">
        <f>CONCATENATE('Collections - Collections'!$A$4,"/",C54)</f>
        <v>3942</v>
      </c>
      <c r="B54" t="s" s="54">
        <f t="shared" si="530"/>
        <v>223</v>
      </c>
      <c r="C54" t="s" s="109">
        <v>224</v>
      </c>
      <c r="D54" t="s" s="54">
        <f>CONCATENATE('Collections - Collections'!$C$3,"/",$B54)</f>
        <v>2240</v>
      </c>
      <c r="E54" t="s" s="109">
        <v>224</v>
      </c>
      <c r="F54" t="s" s="54">
        <f>CONCATENATE(B54,":",E54)</f>
        <v>3943</v>
      </c>
      <c r="G54" s="52"/>
      <c r="H54" t="s" s="376">
        <v>3944</v>
      </c>
      <c r="I54" s="52"/>
      <c r="J54" t="s" s="54">
        <f>$C54</f>
        <v>3945</v>
      </c>
      <c r="K54" t="s" s="54">
        <f>$H54</f>
        <v>3946</v>
      </c>
      <c r="L54" s="52"/>
      <c r="M54" t="s" s="54">
        <v>2204</v>
      </c>
      <c r="N54" t="s" s="54">
        <v>470</v>
      </c>
      <c r="O54" t="s" s="54">
        <v>224</v>
      </c>
      <c r="P54" s="52"/>
      <c r="Q54" s="52"/>
      <c r="R54" s="52"/>
      <c r="S54" t="s" s="54">
        <f t="shared" si="137"/>
        <v>1098</v>
      </c>
      <c r="T54" t="s" s="54">
        <f>'tmp_terms - import'!$D$150</f>
        <v>1346</v>
      </c>
      <c r="U54" t="s" s="54">
        <f t="shared" si="149"/>
        <v>1436</v>
      </c>
      <c r="V54" s="52"/>
      <c r="W54" s="52"/>
      <c r="X54" s="52"/>
      <c r="Y54" s="52"/>
      <c r="Z54" s="52"/>
      <c r="AA54" s="52"/>
      <c r="AB54" s="52"/>
      <c r="AC54" s="52"/>
      <c r="AD54" s="52"/>
      <c r="AE54" t="s" s="54">
        <f>'tmp_terms - import'!$D$291</f>
        <v>2233</v>
      </c>
      <c r="AF54" s="52"/>
      <c r="AG54" s="52"/>
      <c r="AH54" s="52"/>
      <c r="AI54" s="52"/>
      <c r="AJ54" s="52"/>
      <c r="AK54" s="52"/>
      <c r="AL54" s="52"/>
      <c r="AM54" s="52"/>
      <c r="AN54" s="52"/>
      <c r="AO54" s="52"/>
      <c r="AP54" s="52"/>
      <c r="AQ54" s="57"/>
      <c r="AR54" s="57"/>
      <c r="AS54" s="52"/>
      <c r="AT54" s="52"/>
      <c r="AU54" s="52"/>
      <c r="AV54" s="52"/>
      <c r="AW54" s="52"/>
      <c r="AX54" s="52"/>
      <c r="AY54" s="52"/>
      <c r="AZ54" s="52"/>
      <c r="BA54" s="52"/>
      <c r="BB54" s="52"/>
      <c r="BC54" t="s" s="54">
        <f t="shared" si="90"/>
        <v>104</v>
      </c>
      <c r="BD54" t="s" s="54">
        <v>227</v>
      </c>
      <c r="BE54" t="s" s="58">
        <v>3947</v>
      </c>
      <c r="BF54" s="56"/>
      <c r="BG54" s="56"/>
      <c r="BH54" s="56"/>
      <c r="BI54" s="59"/>
    </row>
    <row r="55" ht="32.85" customHeight="1">
      <c r="A55" t="s" s="368">
        <f>CONCATENATE('Collections - Collections'!$A$4,"/",C55)</f>
        <v>3948</v>
      </c>
      <c r="B55" t="s" s="35">
        <f t="shared" si="572" ref="B55:B62">'tmp_terms - import'!$D$22</f>
        <v>289</v>
      </c>
      <c r="C55" t="s" s="177">
        <v>3949</v>
      </c>
      <c r="D55" t="s" s="35">
        <f>CONCATENATE('Collections - Collections'!$C$3,"/",$B55)</f>
        <v>2342</v>
      </c>
      <c r="E55" t="s" s="177">
        <v>3949</v>
      </c>
      <c r="F55" t="s" s="35">
        <f>CONCATENATE(B55,":",E55)</f>
        <v>3950</v>
      </c>
      <c r="G55" s="34"/>
      <c r="H55" t="s" s="372">
        <v>3951</v>
      </c>
      <c r="I55" s="34"/>
      <c r="J55" t="s" s="35">
        <f>$C55</f>
        <v>86</v>
      </c>
      <c r="K55" t="s" s="35">
        <f>$H55</f>
        <v>3952</v>
      </c>
      <c r="L55" s="34"/>
      <c r="M55" t="s" s="35">
        <v>2204</v>
      </c>
      <c r="N55" t="s" s="35">
        <v>290</v>
      </c>
      <c r="O55" t="s" s="35">
        <v>3953</v>
      </c>
      <c r="P55" s="34"/>
      <c r="Q55" s="34"/>
      <c r="R55" s="34"/>
      <c r="S55" t="s" s="35">
        <f t="shared" si="137"/>
        <v>1098</v>
      </c>
      <c r="T55" t="s" s="35">
        <f>'tmp_terms - import'!$D$150</f>
        <v>1346</v>
      </c>
      <c r="U55" t="s" s="35">
        <f t="shared" si="48"/>
        <v>1423</v>
      </c>
      <c r="V55" s="34"/>
      <c r="W55" s="34"/>
      <c r="X55" s="34"/>
      <c r="Y55" s="34"/>
      <c r="Z55" s="34"/>
      <c r="AA55" s="34"/>
      <c r="AB55" s="34"/>
      <c r="AC55" s="34"/>
      <c r="AD55" s="34"/>
      <c r="AE55" t="s" s="35">
        <f>'tmp_terms - import'!$D$307</f>
        <v>2341</v>
      </c>
      <c r="AF55" s="34"/>
      <c r="AG55" s="34"/>
      <c r="AH55" s="34"/>
      <c r="AI55" s="34"/>
      <c r="AJ55" s="34"/>
      <c r="AK55" s="34"/>
      <c r="AL55" s="34"/>
      <c r="AM55" s="34"/>
      <c r="AN55" s="34"/>
      <c r="AO55" s="34"/>
      <c r="AP55" s="34"/>
      <c r="AQ55" s="38"/>
      <c r="AR55" s="38"/>
      <c r="AS55" s="34"/>
      <c r="AT55" s="34"/>
      <c r="AU55" s="34"/>
      <c r="AV55" s="34"/>
      <c r="AW55" s="34"/>
      <c r="AX55" s="34"/>
      <c r="AY55" s="34"/>
      <c r="AZ55" s="34"/>
      <c r="BA55" s="34"/>
      <c r="BB55" s="34"/>
      <c r="BC55" t="s" s="35">
        <f t="shared" si="90"/>
        <v>104</v>
      </c>
      <c r="BD55" t="s" s="35">
        <v>3954</v>
      </c>
      <c r="BE55" t="s" s="39">
        <v>3955</v>
      </c>
      <c r="BF55" t="s" s="39">
        <v>3956</v>
      </c>
      <c r="BG55" s="37"/>
      <c r="BH55" s="37"/>
      <c r="BI55" s="40"/>
    </row>
    <row r="56" ht="56.05" customHeight="1">
      <c r="A56" t="s" s="105">
        <f>CONCATENATE('Collections - Collections'!$A$4,"/",C56)</f>
        <v>3957</v>
      </c>
      <c r="B56" t="s" s="44">
        <f t="shared" si="572"/>
        <v>289</v>
      </c>
      <c r="C56" t="s" s="106">
        <v>293</v>
      </c>
      <c r="D56" t="s" s="44">
        <f>CONCATENATE('Collections - Collections'!$C$3,"/",$B56)</f>
        <v>2342</v>
      </c>
      <c r="E56" t="s" s="106">
        <v>293</v>
      </c>
      <c r="F56" t="s" s="44">
        <f>CONCATENATE(B56,":",E56)</f>
        <v>3958</v>
      </c>
      <c r="G56" s="43"/>
      <c r="H56" t="s" s="373">
        <v>3959</v>
      </c>
      <c r="I56" s="43"/>
      <c r="J56" t="s" s="44">
        <f>$C56</f>
        <v>3960</v>
      </c>
      <c r="K56" t="s" s="44">
        <f>$H56</f>
        <v>3961</v>
      </c>
      <c r="L56" s="43"/>
      <c r="M56" t="s" s="44">
        <v>2204</v>
      </c>
      <c r="N56" t="s" s="44">
        <v>290</v>
      </c>
      <c r="O56" t="s" s="44">
        <v>293</v>
      </c>
      <c r="P56" s="43"/>
      <c r="Q56" s="43"/>
      <c r="R56" s="43"/>
      <c r="S56" t="s" s="44">
        <f t="shared" si="137"/>
        <v>1098</v>
      </c>
      <c r="T56" t="s" s="44">
        <f>'tmp_terms - import'!$D$150</f>
        <v>1346</v>
      </c>
      <c r="U56" t="s" s="44">
        <f t="shared" si="48"/>
        <v>1423</v>
      </c>
      <c r="V56" s="43"/>
      <c r="W56" s="43"/>
      <c r="X56" s="43"/>
      <c r="Y56" s="43"/>
      <c r="Z56" s="43"/>
      <c r="AA56" s="43"/>
      <c r="AB56" s="43"/>
      <c r="AC56" s="43"/>
      <c r="AD56" s="43"/>
      <c r="AE56" t="s" s="44">
        <f>'tmp_terms - import'!$D$312</f>
        <v>2375</v>
      </c>
      <c r="AF56" s="43"/>
      <c r="AG56" s="43"/>
      <c r="AH56" s="43"/>
      <c r="AI56" s="43"/>
      <c r="AJ56" s="43"/>
      <c r="AK56" s="43"/>
      <c r="AL56" s="43"/>
      <c r="AM56" s="43"/>
      <c r="AN56" s="43"/>
      <c r="AO56" s="43"/>
      <c r="AP56" s="43"/>
      <c r="AQ56" s="46"/>
      <c r="AR56" s="46"/>
      <c r="AS56" s="43"/>
      <c r="AT56" s="43"/>
      <c r="AU56" s="43"/>
      <c r="AV56" s="43"/>
      <c r="AW56" s="43"/>
      <c r="AX56" s="43"/>
      <c r="AY56" s="43"/>
      <c r="AZ56" s="43"/>
      <c r="BA56" s="43"/>
      <c r="BB56" s="43"/>
      <c r="BC56" t="s" s="44">
        <f t="shared" si="90"/>
        <v>104</v>
      </c>
      <c r="BD56" t="s" s="44">
        <v>294</v>
      </c>
      <c r="BE56" t="s" s="47">
        <v>3962</v>
      </c>
      <c r="BF56" t="s" s="47">
        <v>3963</v>
      </c>
      <c r="BG56" s="15"/>
      <c r="BH56" s="15"/>
      <c r="BI56" s="48"/>
    </row>
    <row r="57" ht="44.05" customHeight="1">
      <c r="A57" t="s" s="105">
        <f>CONCATENATE('Collections - Collections'!$A$4,"/",C57)</f>
        <v>3964</v>
      </c>
      <c r="B57" t="s" s="44">
        <f t="shared" si="572"/>
        <v>289</v>
      </c>
      <c r="C57" t="s" s="106">
        <v>2419</v>
      </c>
      <c r="D57" t="s" s="44">
        <f>CONCATENATE('Collections - Collections'!$C$3,"/",$B57)</f>
        <v>2342</v>
      </c>
      <c r="E57" t="s" s="106">
        <v>2419</v>
      </c>
      <c r="F57" t="s" s="44">
        <f>CONCATENATE(B57,":",E57)</f>
        <v>3965</v>
      </c>
      <c r="G57" s="43"/>
      <c r="H57" t="s" s="373">
        <v>3966</v>
      </c>
      <c r="I57" s="43"/>
      <c r="J57" t="s" s="44">
        <f>$C57</f>
        <v>3967</v>
      </c>
      <c r="K57" t="s" s="44">
        <f>$H57</f>
        <v>3968</v>
      </c>
      <c r="L57" s="43"/>
      <c r="M57" t="s" s="44">
        <v>2204</v>
      </c>
      <c r="N57" t="s" s="44">
        <v>290</v>
      </c>
      <c r="O57" t="s" s="44">
        <v>2419</v>
      </c>
      <c r="P57" s="43"/>
      <c r="Q57" s="43"/>
      <c r="R57" s="43"/>
      <c r="S57" t="s" s="44">
        <f t="shared" si="137"/>
        <v>1098</v>
      </c>
      <c r="T57" t="s" s="44">
        <f>'tmp_terms - import'!$D$150</f>
        <v>1346</v>
      </c>
      <c r="U57" t="s" s="44">
        <f t="shared" si="48"/>
        <v>1423</v>
      </c>
      <c r="V57" s="43"/>
      <c r="W57" s="43"/>
      <c r="X57" s="43"/>
      <c r="Y57" s="43"/>
      <c r="Z57" s="43"/>
      <c r="AA57" s="43"/>
      <c r="AB57" s="43"/>
      <c r="AC57" s="43"/>
      <c r="AD57" s="43"/>
      <c r="AE57" t="s" s="44">
        <f>'tmp_terms - import'!$D$317</f>
        <v>2418</v>
      </c>
      <c r="AF57" s="43"/>
      <c r="AG57" s="43"/>
      <c r="AH57" s="43"/>
      <c r="AI57" s="43"/>
      <c r="AJ57" s="43"/>
      <c r="AK57" s="43"/>
      <c r="AL57" s="43"/>
      <c r="AM57" s="43"/>
      <c r="AN57" s="43"/>
      <c r="AO57" s="43"/>
      <c r="AP57" s="43"/>
      <c r="AQ57" s="46"/>
      <c r="AR57" s="46"/>
      <c r="AS57" s="43"/>
      <c r="AT57" s="43"/>
      <c r="AU57" s="43"/>
      <c r="AV57" s="43"/>
      <c r="AW57" s="43"/>
      <c r="AX57" s="43"/>
      <c r="AY57" s="43"/>
      <c r="AZ57" s="43"/>
      <c r="BA57" s="43"/>
      <c r="BB57" s="43"/>
      <c r="BC57" t="s" s="44">
        <f t="shared" si="90"/>
        <v>104</v>
      </c>
      <c r="BD57" t="s" s="44">
        <v>2422</v>
      </c>
      <c r="BE57" t="s" s="47">
        <v>3969</v>
      </c>
      <c r="BF57" t="s" s="47">
        <v>3970</v>
      </c>
      <c r="BG57" s="15"/>
      <c r="BH57" s="15"/>
      <c r="BI57" s="48"/>
    </row>
    <row r="58" ht="44.05" customHeight="1">
      <c r="A58" t="s" s="105">
        <f>CONCATENATE('Collections - Collections'!$A$4,"/",C58)</f>
        <v>3971</v>
      </c>
      <c r="B58" t="s" s="44">
        <f t="shared" si="572"/>
        <v>289</v>
      </c>
      <c r="C58" t="s" s="106">
        <v>1778</v>
      </c>
      <c r="D58" t="s" s="44">
        <f>CONCATENATE('Collections - Collections'!$C$3,"/",$B58)</f>
        <v>2342</v>
      </c>
      <c r="E58" t="s" s="106">
        <v>1778</v>
      </c>
      <c r="F58" t="s" s="44">
        <f>CONCATENATE(B58,":",E58)</f>
        <v>3972</v>
      </c>
      <c r="G58" s="43"/>
      <c r="H58" t="s" s="373">
        <v>3973</v>
      </c>
      <c r="I58" s="43"/>
      <c r="J58" t="s" s="44">
        <f>$C58</f>
        <v>3974</v>
      </c>
      <c r="K58" t="s" s="44">
        <f>$H58</f>
        <v>3975</v>
      </c>
      <c r="L58" s="43"/>
      <c r="M58" t="s" s="44">
        <v>2204</v>
      </c>
      <c r="N58" t="s" s="44">
        <v>290</v>
      </c>
      <c r="O58" t="s" s="44">
        <v>1778</v>
      </c>
      <c r="P58" s="43"/>
      <c r="Q58" s="43"/>
      <c r="R58" s="43"/>
      <c r="S58" t="s" s="44">
        <f t="shared" si="137"/>
        <v>1098</v>
      </c>
      <c r="T58" t="s" s="44">
        <f>'tmp_terms - import'!$D$150</f>
        <v>1346</v>
      </c>
      <c r="U58" t="s" s="44">
        <f t="shared" si="48"/>
        <v>1423</v>
      </c>
      <c r="V58" s="43"/>
      <c r="W58" s="43"/>
      <c r="X58" s="43"/>
      <c r="Y58" s="43"/>
      <c r="Z58" s="43"/>
      <c r="AA58" s="43"/>
      <c r="AB58" s="43"/>
      <c r="AC58" s="43"/>
      <c r="AD58" s="43"/>
      <c r="AE58" t="s" s="44">
        <f>'tmp_terms - import'!$D$322</f>
        <v>2460</v>
      </c>
      <c r="AF58" s="43"/>
      <c r="AG58" s="43"/>
      <c r="AH58" s="43"/>
      <c r="AI58" s="43"/>
      <c r="AJ58" s="43"/>
      <c r="AK58" s="43"/>
      <c r="AL58" s="43"/>
      <c r="AM58" s="43"/>
      <c r="AN58" s="43"/>
      <c r="AO58" s="43"/>
      <c r="AP58" s="43"/>
      <c r="AQ58" s="46"/>
      <c r="AR58" s="46"/>
      <c r="AS58" s="43"/>
      <c r="AT58" s="43"/>
      <c r="AU58" s="43"/>
      <c r="AV58" s="43"/>
      <c r="AW58" s="43"/>
      <c r="AX58" s="43"/>
      <c r="AY58" s="43"/>
      <c r="AZ58" s="43"/>
      <c r="BA58" s="43"/>
      <c r="BB58" s="43"/>
      <c r="BC58" t="s" s="44">
        <f t="shared" si="90"/>
        <v>104</v>
      </c>
      <c r="BD58" t="s" s="44">
        <v>2463</v>
      </c>
      <c r="BE58" t="s" s="47">
        <v>3976</v>
      </c>
      <c r="BF58" t="s" s="47">
        <v>3977</v>
      </c>
      <c r="BG58" s="15"/>
      <c r="BH58" s="15"/>
      <c r="BI58" s="48"/>
    </row>
    <row r="59" ht="32.05" customHeight="1">
      <c r="A59" t="s" s="105">
        <f>CONCATENATE('Collections - Collections'!$A$4,"/",C59)</f>
        <v>3978</v>
      </c>
      <c r="B59" t="s" s="44">
        <f t="shared" si="572"/>
        <v>289</v>
      </c>
      <c r="C59" t="s" s="106">
        <v>2502</v>
      </c>
      <c r="D59" t="s" s="44">
        <f>CONCATENATE('Collections - Collections'!$C$3,"/",$B59)</f>
        <v>2342</v>
      </c>
      <c r="E59" t="s" s="106">
        <v>2502</v>
      </c>
      <c r="F59" t="s" s="44">
        <f>CONCATENATE(B59,":",E59)</f>
        <v>2501</v>
      </c>
      <c r="G59" s="43"/>
      <c r="H59" t="s" s="373">
        <v>3979</v>
      </c>
      <c r="I59" s="43"/>
      <c r="J59" t="s" s="44">
        <f>$C59</f>
        <v>3980</v>
      </c>
      <c r="K59" t="s" s="44">
        <f>$H59</f>
        <v>3981</v>
      </c>
      <c r="L59" s="43"/>
      <c r="M59" t="s" s="44">
        <v>2204</v>
      </c>
      <c r="N59" t="s" s="44">
        <v>290</v>
      </c>
      <c r="O59" t="s" s="44">
        <v>2502</v>
      </c>
      <c r="P59" s="43"/>
      <c r="Q59" s="43"/>
      <c r="R59" s="43"/>
      <c r="S59" t="s" s="44">
        <f t="shared" si="137"/>
        <v>1098</v>
      </c>
      <c r="T59" t="s" s="44">
        <f>'tmp_terms - import'!$D$150</f>
        <v>1346</v>
      </c>
      <c r="U59" t="s" s="44">
        <f t="shared" si="48"/>
        <v>1423</v>
      </c>
      <c r="V59" s="43"/>
      <c r="W59" s="43"/>
      <c r="X59" s="43"/>
      <c r="Y59" s="43"/>
      <c r="Z59" s="43"/>
      <c r="AA59" s="43"/>
      <c r="AB59" s="43"/>
      <c r="AC59" s="43"/>
      <c r="AD59" s="43"/>
      <c r="AE59" t="s" s="44">
        <f>'tmp_terms - import'!$D$327</f>
        <v>2501</v>
      </c>
      <c r="AF59" s="43"/>
      <c r="AG59" s="43"/>
      <c r="AH59" s="43"/>
      <c r="AI59" s="43"/>
      <c r="AJ59" s="43"/>
      <c r="AK59" s="43"/>
      <c r="AL59" s="43"/>
      <c r="AM59" s="43"/>
      <c r="AN59" s="43"/>
      <c r="AO59" s="43"/>
      <c r="AP59" s="43"/>
      <c r="AQ59" s="46"/>
      <c r="AR59" s="46"/>
      <c r="AS59" s="43"/>
      <c r="AT59" s="43"/>
      <c r="AU59" s="43"/>
      <c r="AV59" s="43"/>
      <c r="AW59" s="43"/>
      <c r="AX59" s="43"/>
      <c r="AY59" s="43"/>
      <c r="AZ59" s="43"/>
      <c r="BA59" s="43"/>
      <c r="BB59" s="43"/>
      <c r="BC59" t="s" s="44">
        <f t="shared" si="90"/>
        <v>104</v>
      </c>
      <c r="BD59" t="s" s="44">
        <v>2505</v>
      </c>
      <c r="BE59" t="s" s="47">
        <v>3982</v>
      </c>
      <c r="BF59" t="s" s="47">
        <v>3983</v>
      </c>
      <c r="BG59" s="15"/>
      <c r="BH59" s="15"/>
      <c r="BI59" s="48"/>
    </row>
    <row r="60" ht="92.05" customHeight="1">
      <c r="A60" t="s" s="105">
        <f>CONCATENATE('Collections - Collections'!$A$4,"/",C60)</f>
        <v>3984</v>
      </c>
      <c r="B60" t="s" s="44">
        <f t="shared" si="572"/>
        <v>289</v>
      </c>
      <c r="C60" t="s" s="106">
        <v>3985</v>
      </c>
      <c r="D60" t="s" s="44">
        <f>CONCATENATE('Collections - Collections'!$C$3,"/",$B60)</f>
        <v>2342</v>
      </c>
      <c r="E60" t="s" s="106">
        <v>3985</v>
      </c>
      <c r="F60" t="s" s="44">
        <f>CONCATENATE(B60,":",E60)</f>
        <v>3986</v>
      </c>
      <c r="G60" s="43"/>
      <c r="H60" t="s" s="373">
        <v>3987</v>
      </c>
      <c r="I60" s="43"/>
      <c r="J60" t="s" s="44">
        <f>$C60</f>
        <v>87</v>
      </c>
      <c r="K60" t="s" s="44">
        <f>$H60</f>
        <v>3988</v>
      </c>
      <c r="L60" s="43"/>
      <c r="M60" t="s" s="44">
        <v>2204</v>
      </c>
      <c r="N60" t="s" s="44">
        <v>1077</v>
      </c>
      <c r="O60" t="s" s="44">
        <v>3985</v>
      </c>
      <c r="P60" s="43"/>
      <c r="Q60" s="43"/>
      <c r="R60" s="43"/>
      <c r="S60" t="s" s="44">
        <f t="shared" si="632" ref="S60:S190">'tmp_terms - import'!$D$120</f>
        <v>1106</v>
      </c>
      <c r="T60" t="s" s="44">
        <f t="shared" si="633" ref="T60:T202">'tmp_terms - import'!$D$129</f>
        <v>1174</v>
      </c>
      <c r="U60" t="s" s="44">
        <f t="shared" si="48"/>
        <v>1423</v>
      </c>
      <c r="V60" s="43"/>
      <c r="W60" s="43"/>
      <c r="X60" s="43"/>
      <c r="Y60" s="43"/>
      <c r="Z60" s="43"/>
      <c r="AA60" s="43"/>
      <c r="AB60" s="43"/>
      <c r="AC60" s="43"/>
      <c r="AD60" s="43"/>
      <c r="AE60" s="43"/>
      <c r="AF60" s="43"/>
      <c r="AG60" s="43"/>
      <c r="AH60" s="43"/>
      <c r="AI60" s="43"/>
      <c r="AJ60" s="43"/>
      <c r="AK60" s="43"/>
      <c r="AL60" s="43"/>
      <c r="AM60" s="43"/>
      <c r="AN60" s="43"/>
      <c r="AO60" s="43"/>
      <c r="AP60" s="43"/>
      <c r="AQ60" s="46"/>
      <c r="AR60" s="46"/>
      <c r="AS60" s="43"/>
      <c r="AT60" s="43"/>
      <c r="AU60" s="43"/>
      <c r="AV60" s="43"/>
      <c r="AW60" s="43"/>
      <c r="AX60" s="43"/>
      <c r="AY60" s="43"/>
      <c r="AZ60" s="43"/>
      <c r="BA60" s="43"/>
      <c r="BB60" s="43"/>
      <c r="BC60" t="s" s="44">
        <f t="shared" si="90"/>
        <v>104</v>
      </c>
      <c r="BD60" t="s" s="44">
        <v>3989</v>
      </c>
      <c r="BE60" t="s" s="47">
        <v>3990</v>
      </c>
      <c r="BF60" t="s" s="47">
        <v>3991</v>
      </c>
      <c r="BG60" s="15"/>
      <c r="BH60" s="15"/>
      <c r="BI60" s="48"/>
    </row>
    <row r="61" ht="56.05" customHeight="1">
      <c r="A61" t="s" s="105">
        <f>CONCATENATE('Collections - Collections'!$A$4,"/",C61)</f>
        <v>3992</v>
      </c>
      <c r="B61" t="s" s="44">
        <f t="shared" si="572"/>
        <v>289</v>
      </c>
      <c r="C61" t="s" s="106">
        <v>3993</v>
      </c>
      <c r="D61" t="s" s="44">
        <f>CONCATENATE('Collections - Collections'!$C$3,"/",$B61)</f>
        <v>2342</v>
      </c>
      <c r="E61" t="s" s="106">
        <v>3993</v>
      </c>
      <c r="F61" t="s" s="44">
        <f>CONCATENATE(B61,":",E61)</f>
        <v>3994</v>
      </c>
      <c r="G61" s="43"/>
      <c r="H61" t="s" s="373">
        <v>3995</v>
      </c>
      <c r="I61" s="43"/>
      <c r="J61" t="s" s="44">
        <f>$C61</f>
        <v>3996</v>
      </c>
      <c r="K61" t="s" s="44">
        <f>$H61</f>
        <v>3997</v>
      </c>
      <c r="L61" s="43"/>
      <c r="M61" t="s" s="44">
        <v>2204</v>
      </c>
      <c r="N61" t="s" s="44">
        <v>3879</v>
      </c>
      <c r="O61" t="s" s="44">
        <v>3993</v>
      </c>
      <c r="P61" s="43"/>
      <c r="Q61" s="43"/>
      <c r="R61" s="43"/>
      <c r="S61" t="s" s="44">
        <f t="shared" si="632"/>
        <v>1106</v>
      </c>
      <c r="T61" t="s" s="44">
        <f t="shared" si="633"/>
        <v>1174</v>
      </c>
      <c r="U61" t="s" s="44">
        <f t="shared" si="48"/>
        <v>1423</v>
      </c>
      <c r="V61" s="43"/>
      <c r="W61" s="43"/>
      <c r="X61" s="43"/>
      <c r="Y61" s="43"/>
      <c r="Z61" s="43"/>
      <c r="AA61" s="43"/>
      <c r="AB61" s="43"/>
      <c r="AC61" s="43"/>
      <c r="AD61" s="43"/>
      <c r="AE61" s="43"/>
      <c r="AF61" s="43"/>
      <c r="AG61" s="43"/>
      <c r="AH61" s="43"/>
      <c r="AI61" s="43"/>
      <c r="AJ61" s="43"/>
      <c r="AK61" s="43"/>
      <c r="AL61" s="43"/>
      <c r="AM61" s="43"/>
      <c r="AN61" s="43"/>
      <c r="AO61" s="43"/>
      <c r="AP61" s="43"/>
      <c r="AQ61" s="46"/>
      <c r="AR61" s="46"/>
      <c r="AS61" s="43"/>
      <c r="AT61" s="43"/>
      <c r="AU61" s="43"/>
      <c r="AV61" s="43"/>
      <c r="AW61" s="43"/>
      <c r="AX61" s="43"/>
      <c r="AY61" s="43"/>
      <c r="AZ61" s="43"/>
      <c r="BA61" s="43"/>
      <c r="BB61" s="43"/>
      <c r="BC61" t="s" s="44">
        <f t="shared" si="90"/>
        <v>104</v>
      </c>
      <c r="BD61" t="s" s="44">
        <v>3998</v>
      </c>
      <c r="BE61" t="s" s="47">
        <v>3999</v>
      </c>
      <c r="BF61" t="s" s="47">
        <v>4000</v>
      </c>
      <c r="BG61" s="15"/>
      <c r="BH61" s="15"/>
      <c r="BI61" s="48"/>
    </row>
    <row r="62" ht="32.85" customHeight="1">
      <c r="A62" t="s" s="108">
        <f>CONCATENATE('Collections - Collections'!$A$4,"/",C62)</f>
        <v>4001</v>
      </c>
      <c r="B62" t="s" s="54">
        <f t="shared" si="572"/>
        <v>289</v>
      </c>
      <c r="C62" t="s" s="109">
        <v>247</v>
      </c>
      <c r="D62" t="s" s="54">
        <f>CONCATENATE('Collections - Collections'!$C$3,"/",$B62)</f>
        <v>2342</v>
      </c>
      <c r="E62" t="s" s="109">
        <v>247</v>
      </c>
      <c r="F62" t="s" s="54">
        <f>CONCATENATE(B62,":",E62)</f>
        <v>4002</v>
      </c>
      <c r="G62" s="52"/>
      <c r="H62" t="s" s="376">
        <v>4003</v>
      </c>
      <c r="I62" s="52"/>
      <c r="J62" t="s" s="54">
        <f>$C62</f>
        <v>4004</v>
      </c>
      <c r="K62" t="s" s="54">
        <f>$H62</f>
        <v>4005</v>
      </c>
      <c r="L62" s="52"/>
      <c r="M62" t="s" s="54">
        <v>2204</v>
      </c>
      <c r="N62" t="s" s="54">
        <v>247</v>
      </c>
      <c r="O62" s="52"/>
      <c r="P62" s="52"/>
      <c r="Q62" s="52"/>
      <c r="R62" s="52"/>
      <c r="S62" t="s" s="54">
        <f t="shared" si="137"/>
        <v>1098</v>
      </c>
      <c r="T62" t="s" s="54">
        <f>'tmp_terms - import'!$D$150</f>
        <v>1346</v>
      </c>
      <c r="U62" t="s" s="54">
        <f t="shared" si="48"/>
        <v>1423</v>
      </c>
      <c r="V62" s="52"/>
      <c r="W62" s="52"/>
      <c r="X62" s="52"/>
      <c r="Y62" s="52"/>
      <c r="Z62" s="52"/>
      <c r="AA62" s="52"/>
      <c r="AB62" s="52"/>
      <c r="AC62" s="52"/>
      <c r="AD62" s="52"/>
      <c r="AE62" t="s" s="54">
        <f t="shared" si="201"/>
        <v>1627</v>
      </c>
      <c r="AF62" s="52"/>
      <c r="AG62" s="52"/>
      <c r="AH62" s="52"/>
      <c r="AI62" s="52"/>
      <c r="AJ62" s="52"/>
      <c r="AK62" s="52"/>
      <c r="AL62" s="52"/>
      <c r="AM62" s="52"/>
      <c r="AN62" s="52"/>
      <c r="AO62" s="52"/>
      <c r="AP62" s="52"/>
      <c r="AQ62" s="57"/>
      <c r="AR62" s="57"/>
      <c r="AS62" s="52"/>
      <c r="AT62" s="52"/>
      <c r="AU62" s="52"/>
      <c r="AV62" s="52"/>
      <c r="AW62" s="52"/>
      <c r="AX62" s="52"/>
      <c r="AY62" s="52"/>
      <c r="AZ62" s="52"/>
      <c r="BA62" s="52"/>
      <c r="BB62" s="52"/>
      <c r="BC62" t="s" s="54">
        <f t="shared" si="90"/>
        <v>104</v>
      </c>
      <c r="BD62" t="s" s="54">
        <v>248</v>
      </c>
      <c r="BE62" t="s" s="58">
        <v>4006</v>
      </c>
      <c r="BF62" t="s" s="58">
        <v>4007</v>
      </c>
      <c r="BG62" s="56"/>
      <c r="BH62" s="56"/>
      <c r="BI62" s="59"/>
    </row>
    <row r="63" ht="68.85" customHeight="1">
      <c r="A63" t="s" s="368">
        <f>CONCATENATE('Collections - Collections'!$A$4,"/",C63)</f>
        <v>4008</v>
      </c>
      <c r="B63" t="s" s="35">
        <f t="shared" si="658" ref="B63:B80">'tmp_terms - import'!$G$20</f>
        <v>271</v>
      </c>
      <c r="C63" t="s" s="177">
        <v>4009</v>
      </c>
      <c r="D63" t="s" s="35">
        <f>CONCATENATE('Collections - Collections'!$C$3,"/",$B63)</f>
        <v>4010</v>
      </c>
      <c r="E63" t="s" s="177">
        <v>4009</v>
      </c>
      <c r="F63" t="s" s="35">
        <f>CONCATENATE(B63,":",E63)</f>
        <v>4011</v>
      </c>
      <c r="G63" s="34"/>
      <c r="H63" t="s" s="372">
        <v>4012</v>
      </c>
      <c r="I63" s="34"/>
      <c r="J63" t="s" s="35">
        <f>$C63</f>
        <v>4013</v>
      </c>
      <c r="K63" t="s" s="35">
        <f>$H63</f>
        <v>4014</v>
      </c>
      <c r="L63" s="34"/>
      <c r="M63" t="s" s="35">
        <v>2204</v>
      </c>
      <c r="N63" t="s" s="35">
        <v>4009</v>
      </c>
      <c r="O63" t="s" s="35">
        <v>3364</v>
      </c>
      <c r="P63" s="34"/>
      <c r="Q63" s="34"/>
      <c r="R63" s="34"/>
      <c r="S63" t="s" s="35">
        <f t="shared" si="663" ref="S63:S159">'tmp_terms - import'!$D$118</f>
        <v>1089</v>
      </c>
      <c r="T63" t="s" s="35">
        <f t="shared" si="198"/>
        <v>1198</v>
      </c>
      <c r="U63" t="s" s="35">
        <f t="shared" si="48"/>
        <v>1423</v>
      </c>
      <c r="V63" t="s" s="35">
        <f t="shared" si="200"/>
        <v>1346</v>
      </c>
      <c r="W63" t="s" s="35">
        <f t="shared" si="667" ref="W63:AE94">'tmp_terms - import'!$D$188</f>
        <v>1627</v>
      </c>
      <c r="X63" t="s" s="35">
        <f t="shared" si="202"/>
        <v>3001</v>
      </c>
      <c r="Y63" t="s" s="35">
        <f t="shared" si="203"/>
        <v>2993</v>
      </c>
      <c r="Z63" t="s" s="35">
        <f t="shared" si="204"/>
        <v>3009</v>
      </c>
      <c r="AA63" t="s" s="35">
        <f t="shared" si="205"/>
        <v>3024</v>
      </c>
      <c r="AB63" t="s" s="35">
        <f t="shared" si="206"/>
        <v>3173</v>
      </c>
      <c r="AC63" t="s" s="35">
        <f t="shared" si="207"/>
        <v>3429</v>
      </c>
      <c r="AD63" t="s" s="35">
        <f t="shared" si="47"/>
        <v>1166</v>
      </c>
      <c r="AE63" s="34"/>
      <c r="AF63" s="34"/>
      <c r="AG63" s="34"/>
      <c r="AH63" s="34"/>
      <c r="AI63" s="34"/>
      <c r="AJ63" s="34"/>
      <c r="AK63" s="34"/>
      <c r="AL63" s="34"/>
      <c r="AM63" s="34"/>
      <c r="AN63" s="34"/>
      <c r="AO63" s="34"/>
      <c r="AP63" s="34"/>
      <c r="AQ63" s="38"/>
      <c r="AR63" s="38"/>
      <c r="AS63" s="34"/>
      <c r="AT63" s="34"/>
      <c r="AU63" s="34"/>
      <c r="AV63" s="34"/>
      <c r="AW63" s="34"/>
      <c r="AX63" s="34"/>
      <c r="AY63" s="34"/>
      <c r="AZ63" s="34"/>
      <c r="BA63" s="34"/>
      <c r="BB63" s="34"/>
      <c r="BC63" t="s" s="35">
        <f t="shared" si="90"/>
        <v>104</v>
      </c>
      <c r="BD63" t="s" s="35">
        <v>4015</v>
      </c>
      <c r="BE63" t="s" s="39">
        <v>4016</v>
      </c>
      <c r="BF63" t="s" s="39">
        <v>4017</v>
      </c>
      <c r="BG63" s="37"/>
      <c r="BH63" t="s" s="39">
        <v>4018</v>
      </c>
      <c r="BI63" s="40"/>
    </row>
    <row r="64" ht="56.05" customHeight="1">
      <c r="A64" t="s" s="105">
        <f>CONCATENATE('Collections - Collections'!$A$4,"/",C64)</f>
        <v>4019</v>
      </c>
      <c r="B64" t="s" s="44">
        <f t="shared" si="658"/>
        <v>271</v>
      </c>
      <c r="C64" t="s" s="106">
        <v>275</v>
      </c>
      <c r="D64" t="s" s="44">
        <f>CONCATENATE('Collections - Collections'!$C$3,"/",$B64)</f>
        <v>4010</v>
      </c>
      <c r="E64" t="s" s="106">
        <v>275</v>
      </c>
      <c r="F64" t="s" s="44">
        <f>CONCATENATE(B64,":",E64)</f>
        <v>4020</v>
      </c>
      <c r="G64" s="43"/>
      <c r="H64" t="s" s="373">
        <v>4021</v>
      </c>
      <c r="I64" s="43"/>
      <c r="J64" t="s" s="44">
        <f>$C64</f>
        <v>4022</v>
      </c>
      <c r="K64" t="s" s="44">
        <f>$H64</f>
        <v>4023</v>
      </c>
      <c r="L64" s="43"/>
      <c r="M64" t="s" s="44">
        <v>2204</v>
      </c>
      <c r="N64" t="s" s="44">
        <v>275</v>
      </c>
      <c r="O64" s="43"/>
      <c r="P64" s="43"/>
      <c r="Q64" s="43"/>
      <c r="R64" s="43"/>
      <c r="S64" t="s" s="44">
        <f t="shared" si="663"/>
        <v>1089</v>
      </c>
      <c r="T64" t="s" s="44">
        <f t="shared" si="198"/>
        <v>1198</v>
      </c>
      <c r="U64" t="s" s="44">
        <f t="shared" si="48"/>
        <v>1423</v>
      </c>
      <c r="V64" t="s" s="44">
        <f t="shared" si="200"/>
        <v>1346</v>
      </c>
      <c r="W64" t="s" s="44">
        <f t="shared" si="667"/>
        <v>1627</v>
      </c>
      <c r="X64" t="s" s="44">
        <f t="shared" si="202"/>
        <v>3001</v>
      </c>
      <c r="Y64" t="s" s="44">
        <f t="shared" si="203"/>
        <v>2993</v>
      </c>
      <c r="Z64" t="s" s="44">
        <f t="shared" si="204"/>
        <v>3009</v>
      </c>
      <c r="AA64" t="s" s="44">
        <f t="shared" si="205"/>
        <v>3024</v>
      </c>
      <c r="AB64" t="s" s="44">
        <f t="shared" si="206"/>
        <v>3173</v>
      </c>
      <c r="AC64" t="s" s="44">
        <f t="shared" si="207"/>
        <v>3429</v>
      </c>
      <c r="AD64" t="s" s="44">
        <f t="shared" si="693" ref="AD64:AD159">'tmp_terms - import'!$D$128</f>
        <v>1166</v>
      </c>
      <c r="AE64" s="43"/>
      <c r="AF64" s="43"/>
      <c r="AG64" s="43"/>
      <c r="AH64" s="43"/>
      <c r="AI64" s="43"/>
      <c r="AJ64" s="43"/>
      <c r="AK64" s="43"/>
      <c r="AL64" s="43"/>
      <c r="AM64" s="43"/>
      <c r="AN64" s="43"/>
      <c r="AO64" s="43"/>
      <c r="AP64" s="43"/>
      <c r="AQ64" s="46"/>
      <c r="AR64" s="46"/>
      <c r="AS64" s="43"/>
      <c r="AT64" s="43"/>
      <c r="AU64" s="43"/>
      <c r="AV64" s="43"/>
      <c r="AW64" s="43"/>
      <c r="AX64" s="43"/>
      <c r="AY64" s="43"/>
      <c r="AZ64" s="43"/>
      <c r="BA64" s="43"/>
      <c r="BB64" s="43"/>
      <c r="BC64" t="s" s="44">
        <f t="shared" si="90"/>
        <v>104</v>
      </c>
      <c r="BD64" t="s" s="44">
        <v>277</v>
      </c>
      <c r="BE64" t="s" s="47">
        <v>4024</v>
      </c>
      <c r="BF64" t="s" s="47">
        <v>4025</v>
      </c>
      <c r="BG64" s="15"/>
      <c r="BH64" t="s" s="47">
        <v>4026</v>
      </c>
      <c r="BI64" s="48"/>
    </row>
    <row r="65" ht="80.05" customHeight="1">
      <c r="A65" t="s" s="105">
        <f>CONCATENATE('Collections - Collections'!$A$4,"/",C65)</f>
        <v>4027</v>
      </c>
      <c r="B65" t="s" s="44">
        <f t="shared" si="658"/>
        <v>271</v>
      </c>
      <c r="C65" t="s" s="106">
        <v>276</v>
      </c>
      <c r="D65" t="s" s="44">
        <f>CONCATENATE('Collections - Collections'!$C$3,"/",$B65)</f>
        <v>4010</v>
      </c>
      <c r="E65" t="s" s="106">
        <v>276</v>
      </c>
      <c r="F65" t="s" s="44">
        <f>CONCATENATE(B65,":",E65)</f>
        <v>4028</v>
      </c>
      <c r="G65" s="43"/>
      <c r="H65" t="s" s="373">
        <v>4029</v>
      </c>
      <c r="I65" s="43"/>
      <c r="J65" t="s" s="44">
        <f>$C65</f>
        <v>4030</v>
      </c>
      <c r="K65" t="s" s="44">
        <f>$H65</f>
        <v>4031</v>
      </c>
      <c r="L65" s="43"/>
      <c r="M65" t="s" s="44">
        <v>2204</v>
      </c>
      <c r="N65" t="s" s="44">
        <v>276</v>
      </c>
      <c r="O65" s="43"/>
      <c r="P65" s="43"/>
      <c r="Q65" s="43"/>
      <c r="R65" s="43"/>
      <c r="S65" t="s" s="44">
        <f t="shared" si="663"/>
        <v>1089</v>
      </c>
      <c r="T65" t="s" s="44">
        <f t="shared" si="198"/>
        <v>1198</v>
      </c>
      <c r="U65" t="s" s="44">
        <f t="shared" si="48"/>
        <v>1423</v>
      </c>
      <c r="V65" t="s" s="44">
        <f t="shared" si="200"/>
        <v>1346</v>
      </c>
      <c r="W65" t="s" s="44">
        <f t="shared" si="667"/>
        <v>1627</v>
      </c>
      <c r="X65" t="s" s="44">
        <f t="shared" si="202"/>
        <v>3001</v>
      </c>
      <c r="Y65" t="s" s="44">
        <f t="shared" si="203"/>
        <v>2993</v>
      </c>
      <c r="Z65" t="s" s="44">
        <f t="shared" si="204"/>
        <v>3009</v>
      </c>
      <c r="AA65" t="s" s="44">
        <f t="shared" si="205"/>
        <v>3024</v>
      </c>
      <c r="AB65" t="s" s="44">
        <f t="shared" si="206"/>
        <v>3173</v>
      </c>
      <c r="AC65" t="s" s="44">
        <f t="shared" si="207"/>
        <v>3429</v>
      </c>
      <c r="AD65" t="s" s="44">
        <f t="shared" si="712" ref="AD65:AD67">'tmp_terms - import'!$D$140</f>
        <v>1263</v>
      </c>
      <c r="AE65" s="43"/>
      <c r="AF65" s="43"/>
      <c r="AG65" s="43"/>
      <c r="AH65" s="43"/>
      <c r="AI65" s="43"/>
      <c r="AJ65" s="43"/>
      <c r="AK65" s="43"/>
      <c r="AL65" s="43"/>
      <c r="AM65" s="43"/>
      <c r="AN65" s="43"/>
      <c r="AO65" s="43"/>
      <c r="AP65" s="43"/>
      <c r="AQ65" s="46"/>
      <c r="AR65" s="46"/>
      <c r="AS65" s="43"/>
      <c r="AT65" s="43"/>
      <c r="AU65" s="43"/>
      <c r="AV65" s="43"/>
      <c r="AW65" s="43"/>
      <c r="AX65" s="43"/>
      <c r="AY65" s="43"/>
      <c r="AZ65" s="43"/>
      <c r="BA65" s="43"/>
      <c r="BB65" s="43"/>
      <c r="BC65" t="s" s="44">
        <f t="shared" si="90"/>
        <v>104</v>
      </c>
      <c r="BD65" t="s" s="44">
        <v>4032</v>
      </c>
      <c r="BE65" t="s" s="47">
        <v>4033</v>
      </c>
      <c r="BF65" t="s" s="47">
        <v>4034</v>
      </c>
      <c r="BG65" s="15"/>
      <c r="BH65" t="s" s="47">
        <v>4035</v>
      </c>
      <c r="BI65" s="48"/>
    </row>
    <row r="66" ht="68.05" customHeight="1">
      <c r="A66" t="s" s="105">
        <f>CONCATENATE('Collections - Collections'!$A$4,"/",C66)</f>
        <v>4036</v>
      </c>
      <c r="B66" t="s" s="44">
        <f t="shared" si="658"/>
        <v>271</v>
      </c>
      <c r="C66" t="s" s="106">
        <v>4037</v>
      </c>
      <c r="D66" t="s" s="44">
        <f>CONCATENATE('Collections - Collections'!$C$3,"/",$B66)</f>
        <v>4010</v>
      </c>
      <c r="E66" t="s" s="106">
        <v>4037</v>
      </c>
      <c r="F66" t="s" s="44">
        <f>CONCATENATE(B66,":",E66)</f>
        <v>4038</v>
      </c>
      <c r="G66" s="43"/>
      <c r="H66" t="s" s="373">
        <v>4039</v>
      </c>
      <c r="I66" s="43"/>
      <c r="J66" t="s" s="44">
        <f>$C66</f>
        <v>4040</v>
      </c>
      <c r="K66" t="s" s="44">
        <f>$H66</f>
        <v>4041</v>
      </c>
      <c r="L66" s="43"/>
      <c r="M66" t="s" s="44">
        <v>2204</v>
      </c>
      <c r="N66" t="s" s="44">
        <v>4037</v>
      </c>
      <c r="O66" s="43"/>
      <c r="P66" s="43"/>
      <c r="Q66" s="43"/>
      <c r="R66" s="43"/>
      <c r="S66" t="s" s="44">
        <f t="shared" si="663"/>
        <v>1089</v>
      </c>
      <c r="T66" t="s" s="44">
        <f t="shared" si="198"/>
        <v>1198</v>
      </c>
      <c r="U66" t="s" s="44">
        <f t="shared" si="48"/>
        <v>1423</v>
      </c>
      <c r="V66" t="s" s="44">
        <f t="shared" si="200"/>
        <v>1346</v>
      </c>
      <c r="W66" t="s" s="44">
        <f t="shared" si="667"/>
        <v>1627</v>
      </c>
      <c r="X66" t="s" s="44">
        <f t="shared" si="202"/>
        <v>3001</v>
      </c>
      <c r="Y66" t="s" s="44">
        <f t="shared" si="203"/>
        <v>2993</v>
      </c>
      <c r="Z66" t="s" s="44">
        <f t="shared" si="204"/>
        <v>3009</v>
      </c>
      <c r="AA66" t="s" s="44">
        <f t="shared" si="205"/>
        <v>3024</v>
      </c>
      <c r="AB66" t="s" s="44">
        <f t="shared" si="206"/>
        <v>3173</v>
      </c>
      <c r="AC66" t="s" s="44">
        <f t="shared" si="207"/>
        <v>3429</v>
      </c>
      <c r="AD66" t="s" s="44">
        <f t="shared" si="712"/>
        <v>1263</v>
      </c>
      <c r="AE66" s="43"/>
      <c r="AF66" s="43"/>
      <c r="AG66" s="43"/>
      <c r="AH66" s="43"/>
      <c r="AI66" s="43"/>
      <c r="AJ66" s="43"/>
      <c r="AK66" s="43"/>
      <c r="AL66" s="43"/>
      <c r="AM66" s="43"/>
      <c r="AN66" s="43"/>
      <c r="AO66" s="43"/>
      <c r="AP66" s="43"/>
      <c r="AQ66" s="46"/>
      <c r="AR66" s="46"/>
      <c r="AS66" s="43"/>
      <c r="AT66" s="43"/>
      <c r="AU66" s="43"/>
      <c r="AV66" s="43"/>
      <c r="AW66" s="43"/>
      <c r="AX66" s="43"/>
      <c r="AY66" s="43"/>
      <c r="AZ66" s="43"/>
      <c r="BA66" s="43"/>
      <c r="BB66" s="43"/>
      <c r="BC66" t="s" s="44">
        <f t="shared" si="90"/>
        <v>104</v>
      </c>
      <c r="BD66" t="s" s="44">
        <v>4042</v>
      </c>
      <c r="BE66" t="s" s="47">
        <v>4043</v>
      </c>
      <c r="BF66" t="s" s="47">
        <v>4044</v>
      </c>
      <c r="BG66" s="15"/>
      <c r="BH66" t="s" s="47">
        <v>4026</v>
      </c>
      <c r="BI66" s="48"/>
    </row>
    <row r="67" ht="56.05" customHeight="1">
      <c r="A67" t="s" s="105">
        <f>CONCATENATE('Collections - Collections'!$A$4,"/",C67)</f>
        <v>4045</v>
      </c>
      <c r="B67" t="s" s="44">
        <f t="shared" si="658"/>
        <v>271</v>
      </c>
      <c r="C67" t="s" s="106">
        <v>4046</v>
      </c>
      <c r="D67" t="s" s="44">
        <f>CONCATENATE('Collections - Collections'!$C$3,"/",$B67)</f>
        <v>4010</v>
      </c>
      <c r="E67" t="s" s="106">
        <v>4046</v>
      </c>
      <c r="F67" t="s" s="44">
        <f>CONCATENATE(B67,":",E67)</f>
        <v>4047</v>
      </c>
      <c r="G67" s="43"/>
      <c r="H67" t="s" s="373">
        <v>4048</v>
      </c>
      <c r="I67" s="43"/>
      <c r="J67" t="s" s="44">
        <f>$C67</f>
        <v>4049</v>
      </c>
      <c r="K67" t="s" s="44">
        <f>$H67</f>
        <v>4050</v>
      </c>
      <c r="L67" s="43"/>
      <c r="M67" t="s" s="44">
        <v>2204</v>
      </c>
      <c r="N67" t="s" s="44">
        <v>4046</v>
      </c>
      <c r="O67" s="43"/>
      <c r="P67" s="43"/>
      <c r="Q67" s="43"/>
      <c r="R67" s="43"/>
      <c r="S67" t="s" s="44">
        <f t="shared" si="663"/>
        <v>1089</v>
      </c>
      <c r="T67" t="s" s="44">
        <f t="shared" si="198"/>
        <v>1198</v>
      </c>
      <c r="U67" t="s" s="44">
        <f t="shared" si="48"/>
        <v>1423</v>
      </c>
      <c r="V67" t="s" s="44">
        <f t="shared" si="200"/>
        <v>1346</v>
      </c>
      <c r="W67" t="s" s="44">
        <f t="shared" si="667"/>
        <v>1627</v>
      </c>
      <c r="X67" t="s" s="44">
        <f t="shared" si="202"/>
        <v>3001</v>
      </c>
      <c r="Y67" t="s" s="44">
        <f t="shared" si="203"/>
        <v>2993</v>
      </c>
      <c r="Z67" t="s" s="44">
        <f t="shared" si="204"/>
        <v>3009</v>
      </c>
      <c r="AA67" t="s" s="44">
        <f t="shared" si="205"/>
        <v>3024</v>
      </c>
      <c r="AB67" t="s" s="44">
        <f t="shared" si="206"/>
        <v>3173</v>
      </c>
      <c r="AC67" t="s" s="44">
        <f t="shared" si="207"/>
        <v>3429</v>
      </c>
      <c r="AD67" t="s" s="44">
        <f t="shared" si="712"/>
        <v>1263</v>
      </c>
      <c r="AE67" s="43"/>
      <c r="AF67" s="43"/>
      <c r="AG67" s="43"/>
      <c r="AH67" s="43"/>
      <c r="AI67" s="43"/>
      <c r="AJ67" s="43"/>
      <c r="AK67" s="43"/>
      <c r="AL67" s="43"/>
      <c r="AM67" s="43"/>
      <c r="AN67" s="43"/>
      <c r="AO67" s="43"/>
      <c r="AP67" s="43"/>
      <c r="AQ67" s="46"/>
      <c r="AR67" s="46"/>
      <c r="AS67" s="43"/>
      <c r="AT67" s="43"/>
      <c r="AU67" s="43"/>
      <c r="AV67" s="43"/>
      <c r="AW67" s="43"/>
      <c r="AX67" s="43"/>
      <c r="AY67" s="43"/>
      <c r="AZ67" s="43"/>
      <c r="BA67" s="43"/>
      <c r="BB67" s="43"/>
      <c r="BC67" t="s" s="44">
        <f t="shared" si="90"/>
        <v>104</v>
      </c>
      <c r="BD67" t="s" s="44">
        <v>4051</v>
      </c>
      <c r="BE67" t="s" s="47">
        <v>4052</v>
      </c>
      <c r="BF67" t="s" s="47">
        <v>4053</v>
      </c>
      <c r="BG67" s="15"/>
      <c r="BH67" s="15"/>
      <c r="BI67" s="48"/>
    </row>
    <row r="68" ht="32.05" customHeight="1">
      <c r="A68" t="s" s="105">
        <f>CONCATENATE('Collections - Collections'!$A$4,"/",C68)</f>
        <v>4054</v>
      </c>
      <c r="B68" t="s" s="44">
        <f t="shared" si="658"/>
        <v>271</v>
      </c>
      <c r="C68" t="s" s="106">
        <v>101</v>
      </c>
      <c r="D68" t="s" s="44">
        <f>CONCATENATE('Collections - Collections'!$C$3,"/",$B68)</f>
        <v>4010</v>
      </c>
      <c r="E68" t="s" s="106">
        <v>101</v>
      </c>
      <c r="F68" t="s" s="44">
        <f>CONCATENATE(B68,":",E68)</f>
        <v>4055</v>
      </c>
      <c r="G68" s="43"/>
      <c r="H68" t="s" s="373">
        <v>4056</v>
      </c>
      <c r="I68" s="43"/>
      <c r="J68" t="s" s="44">
        <f>$C68</f>
        <v>4057</v>
      </c>
      <c r="K68" t="s" s="44">
        <f>$H68</f>
        <v>4058</v>
      </c>
      <c r="L68" s="43"/>
      <c r="M68" t="s" s="44">
        <v>2204</v>
      </c>
      <c r="N68" t="s" s="44">
        <v>101</v>
      </c>
      <c r="O68" s="43"/>
      <c r="P68" s="43"/>
      <c r="Q68" s="43"/>
      <c r="R68" s="43"/>
      <c r="S68" t="s" s="44">
        <f t="shared" si="137"/>
        <v>1098</v>
      </c>
      <c r="T68" t="s" s="44">
        <f>'tmp_terms - import'!$D$150</f>
        <v>1346</v>
      </c>
      <c r="U68" t="s" s="44">
        <f t="shared" si="48"/>
        <v>1423</v>
      </c>
      <c r="V68" s="43"/>
      <c r="W68" s="43"/>
      <c r="X68" s="43"/>
      <c r="Y68" s="43"/>
      <c r="Z68" s="43"/>
      <c r="AA68" s="43"/>
      <c r="AB68" s="43"/>
      <c r="AC68" s="43"/>
      <c r="AD68" s="43"/>
      <c r="AE68" t="s" s="44">
        <f>'tmp_terms - import'!$D$28</f>
        <v>345</v>
      </c>
      <c r="AF68" s="43"/>
      <c r="AG68" s="43"/>
      <c r="AH68" s="43"/>
      <c r="AI68" s="43"/>
      <c r="AJ68" s="43"/>
      <c r="AK68" s="43"/>
      <c r="AL68" s="43"/>
      <c r="AM68" s="43"/>
      <c r="AN68" s="43"/>
      <c r="AO68" s="43"/>
      <c r="AP68" s="43"/>
      <c r="AQ68" s="46"/>
      <c r="AR68" s="46"/>
      <c r="AS68" s="43"/>
      <c r="AT68" s="43"/>
      <c r="AU68" s="43"/>
      <c r="AV68" s="43"/>
      <c r="AW68" s="43"/>
      <c r="AX68" s="43"/>
      <c r="AY68" s="43"/>
      <c r="AZ68" s="43"/>
      <c r="BA68" s="43"/>
      <c r="BB68" s="43"/>
      <c r="BC68" t="s" s="44">
        <f t="shared" si="90"/>
        <v>104</v>
      </c>
      <c r="BD68" t="s" s="44">
        <v>105</v>
      </c>
      <c r="BE68" t="s" s="47">
        <v>4059</v>
      </c>
      <c r="BF68" t="s" s="47">
        <v>4060</v>
      </c>
      <c r="BG68" s="15"/>
      <c r="BH68" s="15"/>
      <c r="BI68" s="48"/>
    </row>
    <row r="69" ht="68.05" customHeight="1">
      <c r="A69" t="s" s="105">
        <f>CONCATENATE('Collections - Collections'!$A$4,"/",C69)</f>
        <v>4061</v>
      </c>
      <c r="B69" t="s" s="44">
        <f t="shared" si="658"/>
        <v>271</v>
      </c>
      <c r="C69" t="s" s="106">
        <v>112</v>
      </c>
      <c r="D69" t="s" s="44">
        <f>CONCATENATE('Collections - Collections'!$C$3,"/",$B69)</f>
        <v>4010</v>
      </c>
      <c r="E69" t="s" s="106">
        <v>112</v>
      </c>
      <c r="F69" t="s" s="44">
        <f>CONCATENATE(B69,":",E69)</f>
        <v>4062</v>
      </c>
      <c r="G69" s="43"/>
      <c r="H69" t="s" s="373">
        <v>4063</v>
      </c>
      <c r="I69" s="43"/>
      <c r="J69" t="s" s="44">
        <f>$C69</f>
        <v>78</v>
      </c>
      <c r="K69" t="s" s="44">
        <f>$H69</f>
        <v>4064</v>
      </c>
      <c r="L69" s="43"/>
      <c r="M69" t="s" s="44">
        <v>2204</v>
      </c>
      <c r="N69" t="s" s="44">
        <v>112</v>
      </c>
      <c r="O69" s="43"/>
      <c r="P69" s="43"/>
      <c r="Q69" s="43"/>
      <c r="R69" s="43"/>
      <c r="S69" t="s" s="44">
        <f t="shared" si="137"/>
        <v>1098</v>
      </c>
      <c r="T69" t="s" s="44">
        <f>'tmp_terms - import'!$D$150</f>
        <v>1346</v>
      </c>
      <c r="U69" t="s" s="44">
        <f t="shared" si="48"/>
        <v>1423</v>
      </c>
      <c r="V69" s="43"/>
      <c r="W69" s="43"/>
      <c r="X69" s="43"/>
      <c r="Y69" s="43"/>
      <c r="Z69" s="43"/>
      <c r="AA69" s="43"/>
      <c r="AB69" s="43"/>
      <c r="AC69" s="43"/>
      <c r="AD69" s="43"/>
      <c r="AE69" t="s" s="44">
        <f>'tmp_terms - import'!$D$99</f>
        <v>969</v>
      </c>
      <c r="AF69" s="43"/>
      <c r="AG69" s="43"/>
      <c r="AH69" s="43"/>
      <c r="AI69" s="43"/>
      <c r="AJ69" s="43"/>
      <c r="AK69" s="43"/>
      <c r="AL69" s="43"/>
      <c r="AM69" s="43"/>
      <c r="AN69" s="43"/>
      <c r="AO69" s="43"/>
      <c r="AP69" s="43"/>
      <c r="AQ69" s="46"/>
      <c r="AR69" s="46"/>
      <c r="AS69" s="43"/>
      <c r="AT69" s="43"/>
      <c r="AU69" s="43"/>
      <c r="AV69" s="43"/>
      <c r="AW69" s="43"/>
      <c r="AX69" s="43"/>
      <c r="AY69" s="43"/>
      <c r="AZ69" s="43"/>
      <c r="BA69" s="43"/>
      <c r="BB69" s="43"/>
      <c r="BC69" t="s" s="44">
        <f t="shared" si="90"/>
        <v>104</v>
      </c>
      <c r="BD69" t="s" s="44">
        <v>116</v>
      </c>
      <c r="BE69" t="s" s="47">
        <v>4065</v>
      </c>
      <c r="BF69" t="s" s="47">
        <v>4066</v>
      </c>
      <c r="BG69" s="15"/>
      <c r="BH69" s="15"/>
      <c r="BI69" s="48"/>
    </row>
    <row r="70" ht="21.35" customHeight="1">
      <c r="A70" t="s" s="105">
        <f>CONCATENATE('Collections - Collections'!$A$4,"/",C70)</f>
        <v>4067</v>
      </c>
      <c r="B70" t="s" s="44">
        <f t="shared" si="658"/>
        <v>271</v>
      </c>
      <c r="C70" t="s" s="106">
        <v>154</v>
      </c>
      <c r="D70" t="s" s="44">
        <f>CONCATENATE('Collections - Collections'!$C$3,"/",$B70)</f>
        <v>4010</v>
      </c>
      <c r="E70" t="s" s="106">
        <v>154</v>
      </c>
      <c r="F70" t="s" s="44">
        <f>CONCATENATE(B70,":",E70)</f>
        <v>4068</v>
      </c>
      <c r="G70" s="43"/>
      <c r="H70" t="s" s="373">
        <v>4069</v>
      </c>
      <c r="I70" s="43"/>
      <c r="J70" t="s" s="44">
        <f>$C70</f>
        <v>93</v>
      </c>
      <c r="K70" t="s" s="44">
        <f>$H70</f>
        <v>4070</v>
      </c>
      <c r="L70" s="43"/>
      <c r="M70" t="s" s="44">
        <v>2204</v>
      </c>
      <c r="N70" t="s" s="44">
        <v>154</v>
      </c>
      <c r="O70" s="43"/>
      <c r="P70" s="43"/>
      <c r="Q70" s="43"/>
      <c r="R70" s="43"/>
      <c r="S70" t="s" s="44">
        <f t="shared" si="137"/>
        <v>1098</v>
      </c>
      <c r="T70" t="s" s="44">
        <f>'tmp_terms - import'!$D$150</f>
        <v>1346</v>
      </c>
      <c r="U70" t="s" s="44">
        <f t="shared" si="48"/>
        <v>1423</v>
      </c>
      <c r="V70" s="43"/>
      <c r="W70" s="43"/>
      <c r="X70" s="43"/>
      <c r="Y70" s="43"/>
      <c r="Z70" s="43"/>
      <c r="AA70" s="43"/>
      <c r="AB70" s="43"/>
      <c r="AC70" s="43"/>
      <c r="AD70" s="43"/>
      <c r="AE70" t="s" s="44">
        <f>'tmp_terms - import'!$D$213</f>
        <v>1809</v>
      </c>
      <c r="AF70" s="43"/>
      <c r="AG70" s="43"/>
      <c r="AH70" s="43"/>
      <c r="AI70" s="43"/>
      <c r="AJ70" s="43"/>
      <c r="AK70" s="43"/>
      <c r="AL70" s="43"/>
      <c r="AM70" s="43"/>
      <c r="AN70" s="43"/>
      <c r="AO70" s="43"/>
      <c r="AP70" s="43"/>
      <c r="AQ70" s="46"/>
      <c r="AR70" s="46"/>
      <c r="AS70" s="43"/>
      <c r="AT70" s="43"/>
      <c r="AU70" s="43"/>
      <c r="AV70" s="43"/>
      <c r="AW70" s="43"/>
      <c r="AX70" s="43"/>
      <c r="AY70" s="43"/>
      <c r="AZ70" s="43"/>
      <c r="BA70" s="43"/>
      <c r="BB70" s="43"/>
      <c r="BC70" t="s" s="44">
        <f t="shared" si="90"/>
        <v>104</v>
      </c>
      <c r="BD70" t="s" s="44">
        <v>157</v>
      </c>
      <c r="BE70" t="s" s="47">
        <v>4071</v>
      </c>
      <c r="BF70" t="s" s="47">
        <v>4072</v>
      </c>
      <c r="BG70" s="15"/>
      <c r="BH70" s="15"/>
      <c r="BI70" s="48"/>
    </row>
    <row r="71" ht="21.35" customHeight="1">
      <c r="A71" t="s" s="105">
        <f>CONCATENATE('Collections - Collections'!$A$4,"/",C71)</f>
        <v>4073</v>
      </c>
      <c r="B71" t="s" s="44">
        <f t="shared" si="658"/>
        <v>271</v>
      </c>
      <c r="C71" t="s" s="106">
        <v>4074</v>
      </c>
      <c r="D71" t="s" s="44">
        <f>CONCATENATE('Collections - Collections'!$C$3,"/",$B71)</f>
        <v>4010</v>
      </c>
      <c r="E71" t="s" s="106">
        <v>4074</v>
      </c>
      <c r="F71" t="s" s="44">
        <f>CONCATENATE(B71,":",E71)</f>
        <v>4075</v>
      </c>
      <c r="G71" s="43"/>
      <c r="H71" t="s" s="373">
        <v>4076</v>
      </c>
      <c r="I71" s="43"/>
      <c r="J71" t="s" s="44">
        <f>$C71</f>
        <v>94</v>
      </c>
      <c r="K71" t="s" s="44">
        <f>$H71</f>
        <v>4077</v>
      </c>
      <c r="L71" s="43"/>
      <c r="M71" t="s" s="44">
        <v>2204</v>
      </c>
      <c r="N71" t="s" s="44">
        <v>112</v>
      </c>
      <c r="O71" t="s" s="44">
        <v>4078</v>
      </c>
      <c r="P71" s="43"/>
      <c r="Q71" s="43"/>
      <c r="R71" s="43"/>
      <c r="S71" t="s" s="44">
        <f t="shared" si="137"/>
        <v>1098</v>
      </c>
      <c r="T71" t="s" s="44">
        <f>'tmp_terms - import'!$D$150</f>
        <v>1346</v>
      </c>
      <c r="U71" t="s" s="44">
        <f t="shared" si="48"/>
        <v>1423</v>
      </c>
      <c r="V71" s="43"/>
      <c r="W71" s="43"/>
      <c r="X71" s="43"/>
      <c r="Y71" s="43"/>
      <c r="Z71" s="43"/>
      <c r="AA71" s="43"/>
      <c r="AB71" s="43"/>
      <c r="AC71" s="43"/>
      <c r="AD71" s="43"/>
      <c r="AE71" t="s" s="44">
        <f>'tmp_terms - import'!$D$96</f>
        <v>950</v>
      </c>
      <c r="AF71" s="43"/>
      <c r="AG71" s="43"/>
      <c r="AH71" s="43"/>
      <c r="AI71" s="43"/>
      <c r="AJ71" s="43"/>
      <c r="AK71" s="43"/>
      <c r="AL71" s="43"/>
      <c r="AM71" s="43"/>
      <c r="AN71" s="43"/>
      <c r="AO71" s="43"/>
      <c r="AP71" s="43"/>
      <c r="AQ71" s="46"/>
      <c r="AR71" s="46"/>
      <c r="AS71" s="43"/>
      <c r="AT71" s="43"/>
      <c r="AU71" s="43"/>
      <c r="AV71" s="43"/>
      <c r="AW71" s="43"/>
      <c r="AX71" s="43"/>
      <c r="AY71" s="43"/>
      <c r="AZ71" s="43"/>
      <c r="BA71" s="43"/>
      <c r="BB71" s="43"/>
      <c r="BC71" t="s" s="44">
        <f t="shared" si="90"/>
        <v>104</v>
      </c>
      <c r="BD71" t="s" s="44">
        <v>2289</v>
      </c>
      <c r="BE71" t="s" s="47">
        <v>4079</v>
      </c>
      <c r="BF71" t="s" s="47">
        <v>4080</v>
      </c>
      <c r="BG71" s="15"/>
      <c r="BH71" s="15"/>
      <c r="BI71" s="48"/>
    </row>
    <row r="72" ht="21.35" customHeight="1">
      <c r="A72" t="s" s="105">
        <f>CONCATENATE('Collections - Collections'!$A$4,"/",C72)</f>
        <v>4081</v>
      </c>
      <c r="B72" t="s" s="44">
        <f t="shared" si="658"/>
        <v>271</v>
      </c>
      <c r="C72" t="s" s="106">
        <v>123</v>
      </c>
      <c r="D72" t="s" s="44">
        <f>CONCATENATE('Collections - Collections'!$C$3,"/",$B72)</f>
        <v>4010</v>
      </c>
      <c r="E72" t="s" s="106">
        <v>123</v>
      </c>
      <c r="F72" t="s" s="44">
        <f>CONCATENATE(B72,":",E72)</f>
        <v>4082</v>
      </c>
      <c r="G72" s="43"/>
      <c r="H72" t="s" s="373">
        <v>4083</v>
      </c>
      <c r="I72" s="43"/>
      <c r="J72" t="s" s="44">
        <f>$C72</f>
        <v>79</v>
      </c>
      <c r="K72" t="s" s="44">
        <f>$H72</f>
        <v>4084</v>
      </c>
      <c r="L72" s="43"/>
      <c r="M72" t="s" s="44">
        <v>2204</v>
      </c>
      <c r="N72" t="s" s="44">
        <v>123</v>
      </c>
      <c r="O72" s="43"/>
      <c r="P72" s="43"/>
      <c r="Q72" s="43"/>
      <c r="R72" s="43"/>
      <c r="S72" t="s" s="44">
        <f t="shared" si="137"/>
        <v>1098</v>
      </c>
      <c r="T72" t="s" s="44">
        <f>'tmp_terms - import'!$D$150</f>
        <v>1346</v>
      </c>
      <c r="U72" t="s" s="44">
        <f t="shared" si="48"/>
        <v>1423</v>
      </c>
      <c r="V72" s="43"/>
      <c r="W72" s="43"/>
      <c r="X72" s="43"/>
      <c r="Y72" s="43"/>
      <c r="Z72" s="43"/>
      <c r="AA72" s="43"/>
      <c r="AB72" s="43"/>
      <c r="AC72" s="43"/>
      <c r="AD72" s="43"/>
      <c r="AE72" t="s" s="44">
        <f t="shared" si="805" ref="AE72:AE73">'tmp_terms - import'!$D$46</f>
        <v>494</v>
      </c>
      <c r="AF72" s="43"/>
      <c r="AG72" s="43"/>
      <c r="AH72" s="43"/>
      <c r="AI72" s="43"/>
      <c r="AJ72" s="43"/>
      <c r="AK72" s="43"/>
      <c r="AL72" s="43"/>
      <c r="AM72" s="43"/>
      <c r="AN72" s="43"/>
      <c r="AO72" s="43"/>
      <c r="AP72" s="43"/>
      <c r="AQ72" s="46"/>
      <c r="AR72" s="46"/>
      <c r="AS72" s="43"/>
      <c r="AT72" s="43"/>
      <c r="AU72" s="43"/>
      <c r="AV72" s="43"/>
      <c r="AW72" s="43"/>
      <c r="AX72" s="43"/>
      <c r="AY72" s="43"/>
      <c r="AZ72" s="43"/>
      <c r="BA72" s="43"/>
      <c r="BB72" s="43"/>
      <c r="BC72" t="s" s="44">
        <f t="shared" si="90"/>
        <v>104</v>
      </c>
      <c r="BD72" t="s" s="44">
        <v>126</v>
      </c>
      <c r="BE72" t="s" s="47">
        <v>4085</v>
      </c>
      <c r="BF72" t="s" s="47">
        <v>4086</v>
      </c>
      <c r="BG72" t="s" s="47">
        <v>4087</v>
      </c>
      <c r="BH72" t="s" s="47">
        <v>4088</v>
      </c>
      <c r="BI72" s="48"/>
    </row>
    <row r="73" ht="56.05" customHeight="1">
      <c r="A73" t="s" s="105">
        <f>CONCATENATE('Collections - Collections'!$A$4,"/",C73)</f>
        <v>4089</v>
      </c>
      <c r="B73" t="s" s="44">
        <f t="shared" si="658"/>
        <v>271</v>
      </c>
      <c r="C73" t="s" s="106">
        <v>2039</v>
      </c>
      <c r="D73" t="s" s="44">
        <f>CONCATENATE('Collections - Collections'!$C$3,"/",$B73)</f>
        <v>4010</v>
      </c>
      <c r="E73" t="s" s="106">
        <v>2039</v>
      </c>
      <c r="F73" t="s" s="44">
        <f>CONCATENATE(B73,":",E73)</f>
        <v>4090</v>
      </c>
      <c r="G73" s="43"/>
      <c r="H73" t="s" s="373">
        <v>4091</v>
      </c>
      <c r="I73" s="43"/>
      <c r="J73" t="s" s="44">
        <f>$C73</f>
        <v>4092</v>
      </c>
      <c r="K73" t="s" s="44">
        <f>$H73</f>
        <v>4093</v>
      </c>
      <c r="L73" s="43"/>
      <c r="M73" t="s" s="44">
        <v>2204</v>
      </c>
      <c r="N73" t="s" s="44">
        <v>123</v>
      </c>
      <c r="O73" s="43"/>
      <c r="P73" s="43"/>
      <c r="Q73" s="43"/>
      <c r="R73" s="43"/>
      <c r="S73" t="s" s="44">
        <f t="shared" si="137"/>
        <v>1098</v>
      </c>
      <c r="T73" t="s" s="44">
        <f>'tmp_terms - import'!$D$150</f>
        <v>1346</v>
      </c>
      <c r="U73" t="s" s="44">
        <f t="shared" si="149"/>
        <v>1436</v>
      </c>
      <c r="V73" s="43"/>
      <c r="W73" s="43"/>
      <c r="X73" s="43"/>
      <c r="Y73" s="43"/>
      <c r="Z73" s="43"/>
      <c r="AA73" s="43"/>
      <c r="AB73" s="43"/>
      <c r="AC73" s="43"/>
      <c r="AD73" s="43"/>
      <c r="AE73" t="s" s="44">
        <f t="shared" si="805"/>
        <v>494</v>
      </c>
      <c r="AF73" s="43"/>
      <c r="AG73" s="43"/>
      <c r="AH73" s="43"/>
      <c r="AI73" s="43"/>
      <c r="AJ73" s="43"/>
      <c r="AK73" s="43"/>
      <c r="AL73" s="43"/>
      <c r="AM73" s="43"/>
      <c r="AN73" s="43"/>
      <c r="AO73" s="43"/>
      <c r="AP73" s="43"/>
      <c r="AQ73" s="46"/>
      <c r="AR73" s="46"/>
      <c r="AS73" s="43"/>
      <c r="AT73" s="43"/>
      <c r="AU73" s="43"/>
      <c r="AV73" s="43"/>
      <c r="AW73" s="43"/>
      <c r="AX73" s="43"/>
      <c r="AY73" s="43"/>
      <c r="AZ73" s="43"/>
      <c r="BA73" s="43"/>
      <c r="BB73" s="43"/>
      <c r="BC73" t="s" s="44">
        <f t="shared" si="90"/>
        <v>104</v>
      </c>
      <c r="BD73" t="s" s="44">
        <v>497</v>
      </c>
      <c r="BE73" t="s" s="47">
        <v>4094</v>
      </c>
      <c r="BF73" t="s" s="47">
        <v>4095</v>
      </c>
      <c r="BG73" t="s" s="47">
        <v>4096</v>
      </c>
      <c r="BH73" t="s" s="47">
        <v>4097</v>
      </c>
      <c r="BI73" s="48"/>
    </row>
    <row r="74" ht="80.05" customHeight="1">
      <c r="A74" t="s" s="105">
        <f>CONCATENATE('Collections - Collections'!$A$4,"/",C74)</f>
        <v>4098</v>
      </c>
      <c r="B74" t="s" s="44">
        <f t="shared" si="658"/>
        <v>271</v>
      </c>
      <c r="C74" t="s" s="106">
        <v>133</v>
      </c>
      <c r="D74" t="s" s="44">
        <f>CONCATENATE('Collections - Collections'!$C$3,"/",$B74)</f>
        <v>4010</v>
      </c>
      <c r="E74" t="s" s="106">
        <v>133</v>
      </c>
      <c r="F74" t="s" s="44">
        <f>CONCATENATE(B74,":",E74)</f>
        <v>4099</v>
      </c>
      <c r="G74" s="43"/>
      <c r="H74" t="s" s="373">
        <v>4100</v>
      </c>
      <c r="I74" s="43"/>
      <c r="J74" t="s" s="44">
        <f>$C74</f>
        <v>4101</v>
      </c>
      <c r="K74" t="s" s="44">
        <f>$H74</f>
        <v>4102</v>
      </c>
      <c r="L74" s="43"/>
      <c r="M74" t="s" s="44">
        <v>2204</v>
      </c>
      <c r="N74" t="s" s="44">
        <v>133</v>
      </c>
      <c r="O74" s="43"/>
      <c r="P74" s="43"/>
      <c r="Q74" s="43"/>
      <c r="R74" s="43"/>
      <c r="S74" t="s" s="44">
        <f t="shared" si="137"/>
        <v>1098</v>
      </c>
      <c r="T74" t="s" s="44">
        <f>'tmp_terms - import'!$D$150</f>
        <v>1346</v>
      </c>
      <c r="U74" t="s" s="44">
        <f t="shared" si="149"/>
        <v>1436</v>
      </c>
      <c r="V74" s="43"/>
      <c r="W74" s="43"/>
      <c r="X74" s="43"/>
      <c r="Y74" s="43"/>
      <c r="Z74" s="43"/>
      <c r="AA74" s="43"/>
      <c r="AB74" s="43"/>
      <c r="AC74" s="43"/>
      <c r="AD74" s="43"/>
      <c r="AE74" s="43"/>
      <c r="AF74" s="43"/>
      <c r="AG74" s="43"/>
      <c r="AH74" s="43"/>
      <c r="AI74" s="43"/>
      <c r="AJ74" s="43"/>
      <c r="AK74" s="43"/>
      <c r="AL74" s="43"/>
      <c r="AM74" s="43"/>
      <c r="AN74" s="43"/>
      <c r="AO74" s="43"/>
      <c r="AP74" s="43"/>
      <c r="AQ74" s="46"/>
      <c r="AR74" s="46"/>
      <c r="AS74" s="43"/>
      <c r="AT74" s="43"/>
      <c r="AU74" s="43"/>
      <c r="AV74" s="43"/>
      <c r="AW74" s="43"/>
      <c r="AX74" s="43"/>
      <c r="AY74" s="43"/>
      <c r="AZ74" s="43"/>
      <c r="BA74" s="43"/>
      <c r="BB74" s="43"/>
      <c r="BC74" t="s" s="44">
        <f t="shared" si="90"/>
        <v>104</v>
      </c>
      <c r="BD74" t="s" s="44">
        <v>136</v>
      </c>
      <c r="BE74" t="s" s="47">
        <v>4103</v>
      </c>
      <c r="BF74" t="s" s="47">
        <v>4104</v>
      </c>
      <c r="BG74" t="s" s="47">
        <v>4105</v>
      </c>
      <c r="BH74" s="15"/>
      <c r="BI74" s="48"/>
    </row>
    <row r="75" ht="32.05" customHeight="1">
      <c r="A75" t="s" s="105">
        <f>CONCATENATE('Collections - Collections'!$A$4,"/",C75)</f>
        <v>4106</v>
      </c>
      <c r="B75" t="s" s="44">
        <f t="shared" si="658"/>
        <v>271</v>
      </c>
      <c r="C75" t="s" s="106">
        <v>4107</v>
      </c>
      <c r="D75" t="s" s="44">
        <f>CONCATENATE('Collections - Collections'!$C$3,"/",$B75)</f>
        <v>4010</v>
      </c>
      <c r="E75" t="s" s="106">
        <v>4107</v>
      </c>
      <c r="F75" t="s" s="44">
        <f>CONCATENATE(B75,":",E75)</f>
        <v>4108</v>
      </c>
      <c r="G75" s="43"/>
      <c r="H75" t="s" s="373">
        <v>4109</v>
      </c>
      <c r="I75" s="43"/>
      <c r="J75" t="s" s="44">
        <f>$C75</f>
        <v>4110</v>
      </c>
      <c r="K75" t="s" s="44">
        <f>$H75</f>
        <v>4111</v>
      </c>
      <c r="L75" s="43"/>
      <c r="M75" t="s" s="44">
        <v>2204</v>
      </c>
      <c r="N75" t="s" s="44">
        <v>795</v>
      </c>
      <c r="O75" s="43"/>
      <c r="P75" s="43"/>
      <c r="Q75" s="43"/>
      <c r="R75" s="43"/>
      <c r="S75" t="s" s="44">
        <f t="shared" si="137"/>
        <v>1098</v>
      </c>
      <c r="T75" t="s" s="44">
        <f>'tmp_terms - import'!$D$150</f>
        <v>1346</v>
      </c>
      <c r="U75" t="s" s="44">
        <f t="shared" si="149"/>
        <v>1436</v>
      </c>
      <c r="V75" s="43"/>
      <c r="W75" s="43"/>
      <c r="X75" s="43"/>
      <c r="Y75" s="43"/>
      <c r="Z75" s="43"/>
      <c r="AA75" s="43"/>
      <c r="AB75" s="43"/>
      <c r="AC75" s="43"/>
      <c r="AD75" s="43"/>
      <c r="AE75" s="43"/>
      <c r="AF75" s="43"/>
      <c r="AG75" s="43"/>
      <c r="AH75" s="43"/>
      <c r="AI75" s="43"/>
      <c r="AJ75" s="43"/>
      <c r="AK75" s="43"/>
      <c r="AL75" s="43"/>
      <c r="AM75" s="43"/>
      <c r="AN75" s="43"/>
      <c r="AO75" s="43"/>
      <c r="AP75" s="43"/>
      <c r="AQ75" s="46"/>
      <c r="AR75" s="46"/>
      <c r="AS75" s="43"/>
      <c r="AT75" s="43"/>
      <c r="AU75" s="43"/>
      <c r="AV75" s="43"/>
      <c r="AW75" s="43"/>
      <c r="AX75" s="43"/>
      <c r="AY75" s="43"/>
      <c r="AZ75" s="43"/>
      <c r="BA75" s="43"/>
      <c r="BB75" s="43"/>
      <c r="BC75" t="s" s="44">
        <f t="shared" si="90"/>
        <v>104</v>
      </c>
      <c r="BD75" t="s" s="44">
        <v>2585</v>
      </c>
      <c r="BE75" t="s" s="47">
        <v>4112</v>
      </c>
      <c r="BF75" t="s" s="47">
        <v>4113</v>
      </c>
      <c r="BG75" s="15"/>
      <c r="BH75" s="15"/>
      <c r="BI75" s="48"/>
    </row>
    <row r="76" ht="44.05" customHeight="1">
      <c r="A76" t="s" s="105">
        <f>CONCATENATE('Collections - Collections'!$A$4,"/",C76)</f>
        <v>4114</v>
      </c>
      <c r="B76" t="s" s="44">
        <f t="shared" si="658"/>
        <v>271</v>
      </c>
      <c r="C76" t="s" s="106">
        <v>4115</v>
      </c>
      <c r="D76" t="s" s="44">
        <f>CONCATENATE('Collections - Collections'!$C$3,"/",$B76)</f>
        <v>4010</v>
      </c>
      <c r="E76" t="s" s="106">
        <v>4115</v>
      </c>
      <c r="F76" t="s" s="44">
        <f>CONCATENATE(B76,":",E76)</f>
        <v>4116</v>
      </c>
      <c r="G76" s="43"/>
      <c r="H76" t="s" s="373">
        <v>4117</v>
      </c>
      <c r="I76" s="43"/>
      <c r="J76" t="s" s="44">
        <f>$C76</f>
        <v>4118</v>
      </c>
      <c r="K76" t="s" s="44">
        <f>$H76</f>
        <v>4119</v>
      </c>
      <c r="L76" s="43"/>
      <c r="M76" t="s" s="44">
        <v>2204</v>
      </c>
      <c r="N76" t="s" s="44">
        <v>729</v>
      </c>
      <c r="O76" t="s" s="44">
        <v>4120</v>
      </c>
      <c r="P76" s="43"/>
      <c r="Q76" s="43"/>
      <c r="R76" s="43"/>
      <c r="S76" t="s" s="44">
        <f t="shared" si="46"/>
        <v>1114</v>
      </c>
      <c r="T76" t="s" s="44">
        <f t="shared" si="118"/>
        <v>1240</v>
      </c>
      <c r="U76" t="s" s="44">
        <f t="shared" si="149"/>
        <v>1436</v>
      </c>
      <c r="V76" s="43"/>
      <c r="W76" s="43"/>
      <c r="X76" s="43"/>
      <c r="Y76" s="43"/>
      <c r="Z76" s="43"/>
      <c r="AA76" s="43"/>
      <c r="AB76" s="43"/>
      <c r="AC76" s="43"/>
      <c r="AD76" s="43"/>
      <c r="AE76" s="43"/>
      <c r="AF76" s="43"/>
      <c r="AG76" s="43"/>
      <c r="AH76" s="43"/>
      <c r="AI76" s="43"/>
      <c r="AJ76" s="43"/>
      <c r="AK76" s="43"/>
      <c r="AL76" s="43"/>
      <c r="AM76" s="43"/>
      <c r="AN76" s="43"/>
      <c r="AO76" s="43"/>
      <c r="AP76" s="43"/>
      <c r="AQ76" s="46"/>
      <c r="AR76" s="46"/>
      <c r="AS76" s="43"/>
      <c r="AT76" s="43"/>
      <c r="AU76" s="43"/>
      <c r="AV76" s="43"/>
      <c r="AW76" s="43"/>
      <c r="AX76" s="43"/>
      <c r="AY76" s="43"/>
      <c r="AZ76" s="43"/>
      <c r="BA76" s="43"/>
      <c r="BB76" s="43"/>
      <c r="BC76" t="s" s="44">
        <f t="shared" si="90"/>
        <v>104</v>
      </c>
      <c r="BD76" t="s" s="44">
        <v>4121</v>
      </c>
      <c r="BE76" t="s" s="47">
        <v>4122</v>
      </c>
      <c r="BF76" t="s" s="47">
        <v>4123</v>
      </c>
      <c r="BG76" s="15"/>
      <c r="BH76" s="15"/>
      <c r="BI76" s="48"/>
    </row>
    <row r="77" ht="44.05" customHeight="1">
      <c r="A77" t="s" s="105">
        <f>CONCATENATE('Collections - Collections'!$A$4,"/",C77)</f>
        <v>4124</v>
      </c>
      <c r="B77" t="s" s="44">
        <f t="shared" si="658"/>
        <v>271</v>
      </c>
      <c r="C77" t="s" s="106">
        <v>783</v>
      </c>
      <c r="D77" t="s" s="44">
        <f>CONCATENATE('Collections - Collections'!$C$3,"/",$B77)</f>
        <v>4010</v>
      </c>
      <c r="E77" t="s" s="106">
        <v>783</v>
      </c>
      <c r="F77" t="s" s="44">
        <f>CONCATENATE(B77,":",E77)</f>
        <v>4125</v>
      </c>
      <c r="G77" s="43"/>
      <c r="H77" t="s" s="373">
        <v>4126</v>
      </c>
      <c r="I77" s="43"/>
      <c r="J77" t="s" s="44">
        <f>$C77</f>
        <v>97</v>
      </c>
      <c r="K77" t="s" s="44">
        <f>$H77</f>
        <v>4127</v>
      </c>
      <c r="L77" s="43"/>
      <c r="M77" t="s" s="44">
        <v>2204</v>
      </c>
      <c r="N77" t="s" s="44">
        <v>729</v>
      </c>
      <c r="O77" t="s" s="44">
        <v>783</v>
      </c>
      <c r="P77" s="43"/>
      <c r="Q77" s="43"/>
      <c r="R77" s="43"/>
      <c r="S77" t="s" s="44">
        <f t="shared" si="46"/>
        <v>1114</v>
      </c>
      <c r="T77" t="s" s="44">
        <f t="shared" si="118"/>
        <v>1240</v>
      </c>
      <c r="U77" t="s" s="44">
        <f t="shared" si="48"/>
        <v>1423</v>
      </c>
      <c r="V77" s="43"/>
      <c r="W77" s="43"/>
      <c r="X77" s="43"/>
      <c r="Y77" s="43"/>
      <c r="Z77" s="43"/>
      <c r="AA77" s="43"/>
      <c r="AB77" s="43"/>
      <c r="AC77" s="43"/>
      <c r="AD77" s="43"/>
      <c r="AE77" s="43"/>
      <c r="AF77" s="43"/>
      <c r="AG77" s="43"/>
      <c r="AH77" s="43"/>
      <c r="AI77" s="43"/>
      <c r="AJ77" s="43"/>
      <c r="AK77" s="43"/>
      <c r="AL77" s="43"/>
      <c r="AM77" s="43"/>
      <c r="AN77" s="43"/>
      <c r="AO77" s="43"/>
      <c r="AP77" s="43"/>
      <c r="AQ77" s="46"/>
      <c r="AR77" s="46"/>
      <c r="AS77" s="43"/>
      <c r="AT77" s="43"/>
      <c r="AU77" s="43"/>
      <c r="AV77" s="43"/>
      <c r="AW77" s="43"/>
      <c r="AX77" s="43"/>
      <c r="AY77" s="43"/>
      <c r="AZ77" s="43"/>
      <c r="BA77" s="43"/>
      <c r="BB77" s="43"/>
      <c r="BC77" t="s" s="44">
        <f t="shared" si="90"/>
        <v>104</v>
      </c>
      <c r="BD77" t="s" s="44">
        <v>4128</v>
      </c>
      <c r="BE77" t="s" s="47">
        <v>4129</v>
      </c>
      <c r="BF77" t="s" s="47">
        <v>4130</v>
      </c>
      <c r="BG77" s="15"/>
      <c r="BH77" s="15"/>
      <c r="BI77" s="48"/>
    </row>
    <row r="78" ht="21.35" customHeight="1">
      <c r="A78" t="s" s="105">
        <f>CONCATENATE('Collections - Collections'!$A$4,"/",C78)</f>
        <v>4131</v>
      </c>
      <c r="B78" t="s" s="44">
        <f t="shared" si="658"/>
        <v>271</v>
      </c>
      <c r="C78" t="s" s="106">
        <v>4132</v>
      </c>
      <c r="D78" t="s" s="44">
        <f>CONCATENATE('Collections - Collections'!$C$3,"/",$B78)</f>
        <v>4010</v>
      </c>
      <c r="E78" t="s" s="106">
        <v>4132</v>
      </c>
      <c r="F78" t="s" s="44">
        <f>CONCATENATE(B78,":",E78)</f>
        <v>4133</v>
      </c>
      <c r="G78" s="43"/>
      <c r="H78" t="s" s="373">
        <v>4134</v>
      </c>
      <c r="I78" s="43"/>
      <c r="J78" t="s" s="44">
        <f>$C78</f>
        <v>4135</v>
      </c>
      <c r="K78" t="s" s="44">
        <f>$H78</f>
        <v>4136</v>
      </c>
      <c r="L78" s="43"/>
      <c r="M78" t="s" s="44">
        <v>2204</v>
      </c>
      <c r="N78" t="s" s="44">
        <v>4132</v>
      </c>
      <c r="O78" s="43"/>
      <c r="P78" s="43"/>
      <c r="Q78" s="43"/>
      <c r="R78" s="43"/>
      <c r="S78" t="s" s="44">
        <f t="shared" si="46"/>
        <v>1114</v>
      </c>
      <c r="T78" t="s" s="44">
        <f t="shared" si="633"/>
        <v>1174</v>
      </c>
      <c r="U78" t="s" s="44">
        <f t="shared" si="48"/>
        <v>1423</v>
      </c>
      <c r="V78" s="43"/>
      <c r="W78" s="43"/>
      <c r="X78" s="43"/>
      <c r="Y78" s="43"/>
      <c r="Z78" s="43"/>
      <c r="AA78" s="43"/>
      <c r="AB78" s="43"/>
      <c r="AC78" s="43"/>
      <c r="AD78" s="43"/>
      <c r="AE78" s="43"/>
      <c r="AF78" s="43"/>
      <c r="AG78" s="43"/>
      <c r="AH78" s="43"/>
      <c r="AI78" s="43"/>
      <c r="AJ78" s="43"/>
      <c r="AK78" s="43"/>
      <c r="AL78" s="43"/>
      <c r="AM78" s="43"/>
      <c r="AN78" s="43"/>
      <c r="AO78" s="43"/>
      <c r="AP78" s="43"/>
      <c r="AQ78" s="46"/>
      <c r="AR78" s="46"/>
      <c r="AS78" s="43"/>
      <c r="AT78" s="43"/>
      <c r="AU78" s="43"/>
      <c r="AV78" s="46">
        <v>-90</v>
      </c>
      <c r="AW78" s="46">
        <v>90</v>
      </c>
      <c r="AX78" t="b" s="46">
        <v>1</v>
      </c>
      <c r="AY78" t="b" s="46">
        <v>1</v>
      </c>
      <c r="AZ78" s="43"/>
      <c r="BA78" s="43"/>
      <c r="BB78" s="43"/>
      <c r="BC78" t="s" s="44">
        <f t="shared" si="90"/>
        <v>104</v>
      </c>
      <c r="BD78" t="s" s="44">
        <v>4137</v>
      </c>
      <c r="BE78" t="s" s="47">
        <v>4138</v>
      </c>
      <c r="BF78" s="15"/>
      <c r="BG78" s="15"/>
      <c r="BH78" s="15"/>
      <c r="BI78" s="48"/>
    </row>
    <row r="79" ht="21.35" customHeight="1">
      <c r="A79" t="s" s="105">
        <f>CONCATENATE('Collections - Collections'!$A$4,"/",C79)</f>
        <v>4139</v>
      </c>
      <c r="B79" t="s" s="44">
        <f t="shared" si="658"/>
        <v>271</v>
      </c>
      <c r="C79" t="s" s="106">
        <v>4140</v>
      </c>
      <c r="D79" t="s" s="44">
        <f>CONCATENATE('Collections - Collections'!$C$3,"/",$B79)</f>
        <v>4010</v>
      </c>
      <c r="E79" t="s" s="106">
        <v>4140</v>
      </c>
      <c r="F79" t="s" s="44">
        <f>CONCATENATE(B79,":",E79)</f>
        <v>4141</v>
      </c>
      <c r="G79" s="43"/>
      <c r="H79" t="s" s="373">
        <v>4142</v>
      </c>
      <c r="I79" s="43"/>
      <c r="J79" t="s" s="44">
        <f>$C79</f>
        <v>4143</v>
      </c>
      <c r="K79" t="s" s="44">
        <f>$H79</f>
        <v>4144</v>
      </c>
      <c r="L79" s="43"/>
      <c r="M79" t="s" s="44">
        <v>2204</v>
      </c>
      <c r="N79" t="s" s="44">
        <v>4140</v>
      </c>
      <c r="O79" s="43"/>
      <c r="P79" s="43"/>
      <c r="Q79" s="43"/>
      <c r="R79" s="43"/>
      <c r="S79" t="s" s="44">
        <f t="shared" si="46"/>
        <v>1114</v>
      </c>
      <c r="T79" t="s" s="44">
        <f t="shared" si="633"/>
        <v>1174</v>
      </c>
      <c r="U79" t="s" s="44">
        <f t="shared" si="48"/>
        <v>1423</v>
      </c>
      <c r="V79" s="43"/>
      <c r="W79" s="43"/>
      <c r="X79" s="43"/>
      <c r="Y79" s="43"/>
      <c r="Z79" s="43"/>
      <c r="AA79" s="43"/>
      <c r="AB79" s="43"/>
      <c r="AC79" s="43"/>
      <c r="AD79" s="43"/>
      <c r="AE79" s="43"/>
      <c r="AF79" s="43"/>
      <c r="AG79" s="43"/>
      <c r="AH79" s="43"/>
      <c r="AI79" s="43"/>
      <c r="AJ79" s="43"/>
      <c r="AK79" s="43"/>
      <c r="AL79" s="43"/>
      <c r="AM79" s="43"/>
      <c r="AN79" s="43"/>
      <c r="AO79" s="43"/>
      <c r="AP79" s="43"/>
      <c r="AQ79" s="46"/>
      <c r="AR79" s="46"/>
      <c r="AS79" s="43"/>
      <c r="AT79" s="43"/>
      <c r="AU79" s="43"/>
      <c r="AV79" s="46">
        <v>-180</v>
      </c>
      <c r="AW79" s="46">
        <v>180</v>
      </c>
      <c r="AX79" t="b" s="46">
        <v>1</v>
      </c>
      <c r="AY79" t="b" s="46">
        <v>1</v>
      </c>
      <c r="AZ79" s="43"/>
      <c r="BA79" s="43"/>
      <c r="BB79" s="43"/>
      <c r="BC79" t="s" s="44">
        <f t="shared" si="90"/>
        <v>104</v>
      </c>
      <c r="BD79" t="s" s="44">
        <v>4145</v>
      </c>
      <c r="BE79" t="s" s="47">
        <v>4146</v>
      </c>
      <c r="BF79" s="15"/>
      <c r="BG79" s="15"/>
      <c r="BH79" s="15"/>
      <c r="BI79" s="48"/>
    </row>
    <row r="80" ht="44.85" customHeight="1">
      <c r="A80" t="s" s="108">
        <f>CONCATENATE('Collections - Collections'!$A$4,"/",C80)</f>
        <v>4147</v>
      </c>
      <c r="B80" t="s" s="54">
        <f t="shared" si="658"/>
        <v>271</v>
      </c>
      <c r="C80" t="s" s="109">
        <v>998</v>
      </c>
      <c r="D80" t="s" s="54">
        <f>CONCATENATE('Collections - Collections'!$C$3,"/",$B80)</f>
        <v>4010</v>
      </c>
      <c r="E80" t="s" s="109">
        <v>998</v>
      </c>
      <c r="F80" t="s" s="54">
        <f>CONCATENATE(B80,":",E80)</f>
        <v>4148</v>
      </c>
      <c r="G80" s="52"/>
      <c r="H80" t="s" s="376">
        <v>4149</v>
      </c>
      <c r="I80" s="52"/>
      <c r="J80" t="s" s="54">
        <f>$C80</f>
        <v>4150</v>
      </c>
      <c r="K80" t="s" s="54">
        <f>$H80</f>
        <v>4151</v>
      </c>
      <c r="L80" s="52"/>
      <c r="M80" t="s" s="54">
        <v>2204</v>
      </c>
      <c r="N80" t="s" s="54">
        <v>998</v>
      </c>
      <c r="O80" s="52"/>
      <c r="P80" s="52"/>
      <c r="Q80" s="52"/>
      <c r="R80" s="52"/>
      <c r="S80" t="s" s="54">
        <f t="shared" si="46"/>
        <v>1114</v>
      </c>
      <c r="T80" t="s" s="54">
        <f>'tmp_terms - import'!$D$158</f>
        <v>1406</v>
      </c>
      <c r="U80" t="s" s="54">
        <f t="shared" si="48"/>
        <v>1423</v>
      </c>
      <c r="V80" s="52"/>
      <c r="W80" s="52"/>
      <c r="X80" s="52"/>
      <c r="Y80" s="52"/>
      <c r="Z80" s="52"/>
      <c r="AA80" s="52"/>
      <c r="AB80" s="52"/>
      <c r="AC80" s="52"/>
      <c r="AD80" s="52"/>
      <c r="AE80" s="52"/>
      <c r="AF80" s="52"/>
      <c r="AG80" s="52"/>
      <c r="AH80" s="52"/>
      <c r="AI80" s="52"/>
      <c r="AJ80" s="52"/>
      <c r="AK80" s="52"/>
      <c r="AL80" s="52"/>
      <c r="AM80" s="52"/>
      <c r="AN80" s="52"/>
      <c r="AO80" s="52"/>
      <c r="AP80" s="52"/>
      <c r="AQ80" s="57"/>
      <c r="AR80" s="57"/>
      <c r="AS80" s="52"/>
      <c r="AT80" s="52"/>
      <c r="AU80" s="52"/>
      <c r="AV80" s="52"/>
      <c r="AW80" s="52"/>
      <c r="AX80" s="52"/>
      <c r="AY80" s="52"/>
      <c r="AZ80" s="52"/>
      <c r="BA80" s="52"/>
      <c r="BB80" s="52"/>
      <c r="BC80" t="s" s="54">
        <f t="shared" si="90"/>
        <v>104</v>
      </c>
      <c r="BD80" t="s" s="54">
        <v>1747</v>
      </c>
      <c r="BE80" t="s" s="58">
        <v>4152</v>
      </c>
      <c r="BF80" t="s" s="58">
        <v>4153</v>
      </c>
      <c r="BG80" s="56"/>
      <c r="BH80" s="56"/>
      <c r="BI80" s="59"/>
    </row>
    <row r="81" ht="56.85" customHeight="1">
      <c r="A81" t="s" s="368">
        <f>CONCATENATE('Collections - Collections'!$A$4,"/",C81)</f>
        <v>4154</v>
      </c>
      <c r="B81" t="s" s="35">
        <f t="shared" si="889" ref="B81:B82">'tmp_terms - import'!$G$25</f>
        <v>317</v>
      </c>
      <c r="C81" t="s" s="177">
        <v>4155</v>
      </c>
      <c r="D81" t="s" s="35">
        <f>CONCATENATE('Collections - Collections'!$C$3,"/",$B81)</f>
        <v>4156</v>
      </c>
      <c r="E81" t="s" s="177">
        <v>4155</v>
      </c>
      <c r="F81" t="s" s="35">
        <f>CONCATENATE(B81,":",E81)</f>
        <v>4157</v>
      </c>
      <c r="G81" s="34"/>
      <c r="H81" t="s" s="372">
        <v>4158</v>
      </c>
      <c r="I81" s="34"/>
      <c r="J81" t="s" s="35">
        <f>$C81</f>
        <v>4159</v>
      </c>
      <c r="K81" t="s" s="35">
        <f>$H81</f>
        <v>4160</v>
      </c>
      <c r="L81" s="34"/>
      <c r="M81" t="s" s="35">
        <v>2204</v>
      </c>
      <c r="N81" t="s" s="35">
        <v>4161</v>
      </c>
      <c r="O81" t="s" s="35">
        <v>804</v>
      </c>
      <c r="P81" s="34"/>
      <c r="Q81" s="34"/>
      <c r="R81" s="34"/>
      <c r="S81" t="s" s="35">
        <f t="shared" si="137"/>
        <v>1098</v>
      </c>
      <c r="T81" t="s" s="35">
        <f t="shared" si="70"/>
        <v>1321</v>
      </c>
      <c r="U81" t="s" s="35">
        <f t="shared" si="149"/>
        <v>1436</v>
      </c>
      <c r="V81" s="34"/>
      <c r="W81" s="34"/>
      <c r="X81" s="34"/>
      <c r="Y81" s="34"/>
      <c r="Z81" s="34"/>
      <c r="AA81" s="34"/>
      <c r="AB81" s="34"/>
      <c r="AC81" s="34"/>
      <c r="AD81" s="34"/>
      <c r="AE81" s="34"/>
      <c r="AF81" s="34"/>
      <c r="AG81" s="34"/>
      <c r="AH81" s="34"/>
      <c r="AI81" s="34"/>
      <c r="AJ81" s="34"/>
      <c r="AK81" s="34"/>
      <c r="AL81" s="34"/>
      <c r="AM81" s="34"/>
      <c r="AN81" s="34"/>
      <c r="AO81" s="34"/>
      <c r="AP81" s="34"/>
      <c r="AQ81" s="38"/>
      <c r="AR81" s="38"/>
      <c r="AS81" s="34"/>
      <c r="AT81" s="34"/>
      <c r="AU81" s="34"/>
      <c r="AV81" s="34"/>
      <c r="AW81" s="34"/>
      <c r="AX81" s="34"/>
      <c r="AY81" s="34"/>
      <c r="AZ81" s="34"/>
      <c r="BA81" s="34"/>
      <c r="BB81" s="34"/>
      <c r="BC81" t="s" s="35">
        <f t="shared" si="90"/>
        <v>104</v>
      </c>
      <c r="BD81" t="s" s="35">
        <v>4162</v>
      </c>
      <c r="BE81" t="s" s="39">
        <v>4163</v>
      </c>
      <c r="BF81" t="s" s="39">
        <v>4164</v>
      </c>
      <c r="BG81" s="37"/>
      <c r="BH81" s="37"/>
      <c r="BI81" s="40"/>
    </row>
    <row r="82" ht="68.85" customHeight="1">
      <c r="A82" t="s" s="108">
        <f>CONCATENATE('Collections - Collections'!$A$4,"/",C82)</f>
        <v>4165</v>
      </c>
      <c r="B82" t="s" s="54">
        <f t="shared" si="889"/>
        <v>317</v>
      </c>
      <c r="C82" t="s" s="109">
        <v>4166</v>
      </c>
      <c r="D82" t="s" s="54">
        <f>CONCATENATE('Collections - Collections'!$C$3,"/",$B82)</f>
        <v>4156</v>
      </c>
      <c r="E82" t="s" s="109">
        <v>4166</v>
      </c>
      <c r="F82" t="s" s="54">
        <f>CONCATENATE(B82,":",E82)</f>
        <v>4167</v>
      </c>
      <c r="G82" s="52"/>
      <c r="H82" t="s" s="376">
        <v>4168</v>
      </c>
      <c r="I82" s="52"/>
      <c r="J82" t="s" s="54">
        <f>$C82</f>
        <v>4169</v>
      </c>
      <c r="K82" t="s" s="54">
        <f>$H82</f>
        <v>4170</v>
      </c>
      <c r="L82" s="52"/>
      <c r="M82" t="s" s="54">
        <v>2204</v>
      </c>
      <c r="N82" t="s" s="54">
        <v>4161</v>
      </c>
      <c r="O82" t="s" s="54">
        <v>804</v>
      </c>
      <c r="P82" t="s" s="54">
        <v>303</v>
      </c>
      <c r="Q82" s="52"/>
      <c r="R82" s="52"/>
      <c r="S82" t="s" s="54">
        <f t="shared" si="46"/>
        <v>1114</v>
      </c>
      <c r="T82" t="s" s="54">
        <f t="shared" si="198"/>
        <v>1198</v>
      </c>
      <c r="U82" t="s" s="54">
        <f t="shared" si="48"/>
        <v>1423</v>
      </c>
      <c r="V82" t="s" s="54">
        <f t="shared" si="70"/>
        <v>1321</v>
      </c>
      <c r="W82" s="52"/>
      <c r="X82" s="52"/>
      <c r="Y82" s="52"/>
      <c r="Z82" s="52"/>
      <c r="AA82" s="52"/>
      <c r="AB82" s="52"/>
      <c r="AC82" s="52"/>
      <c r="AD82" t="s" s="54">
        <f t="shared" si="217"/>
        <v>1192</v>
      </c>
      <c r="AE82" s="52"/>
      <c r="AF82" s="52"/>
      <c r="AG82" s="52"/>
      <c r="AH82" s="52"/>
      <c r="AI82" s="52"/>
      <c r="AJ82" s="52"/>
      <c r="AK82" s="52"/>
      <c r="AL82" s="52"/>
      <c r="AM82" s="52"/>
      <c r="AN82" s="52"/>
      <c r="AO82" s="52"/>
      <c r="AP82" s="52"/>
      <c r="AQ82" s="57"/>
      <c r="AR82" s="57"/>
      <c r="AS82" s="52"/>
      <c r="AT82" s="52"/>
      <c r="AU82" s="52"/>
      <c r="AV82" s="52"/>
      <c r="AW82" s="52"/>
      <c r="AX82" s="52"/>
      <c r="AY82" s="52"/>
      <c r="AZ82" s="52"/>
      <c r="BA82" s="52"/>
      <c r="BB82" s="52"/>
      <c r="BC82" t="s" s="54">
        <f t="shared" si="90"/>
        <v>104</v>
      </c>
      <c r="BD82" t="s" s="54">
        <v>4171</v>
      </c>
      <c r="BE82" t="s" s="58">
        <v>4172</v>
      </c>
      <c r="BF82" t="s" s="58">
        <v>4173</v>
      </c>
      <c r="BG82" s="56"/>
      <c r="BH82" s="56"/>
      <c r="BI82" s="59"/>
    </row>
    <row r="83" ht="22.15" customHeight="1">
      <c r="A83" t="s" s="368">
        <f>CONCATENATE('Collections - Collections'!$A$4,"/",C83)</f>
        <v>4174</v>
      </c>
      <c r="B83" t="s" s="35">
        <f t="shared" si="911" ref="B83:B91">'tmp_terms - import'!$G$24</f>
        <v>308</v>
      </c>
      <c r="C83" t="s" s="177">
        <v>4175</v>
      </c>
      <c r="D83" t="s" s="35">
        <f>CONCATENATE('Collections - Collections'!$C$3,"/",$B83)</f>
        <v>4176</v>
      </c>
      <c r="E83" t="s" s="177">
        <v>4175</v>
      </c>
      <c r="F83" t="s" s="35">
        <f>CONCATENATE(B83,":",E83)</f>
        <v>4177</v>
      </c>
      <c r="G83" s="34"/>
      <c r="H83" t="s" s="372">
        <v>4178</v>
      </c>
      <c r="I83" s="34"/>
      <c r="J83" t="s" s="35">
        <f>$C83</f>
        <v>4179</v>
      </c>
      <c r="K83" t="s" s="35">
        <f>$H83</f>
        <v>4180</v>
      </c>
      <c r="L83" s="34"/>
      <c r="M83" t="s" s="35">
        <v>2204</v>
      </c>
      <c r="N83" t="s" s="35">
        <v>4181</v>
      </c>
      <c r="O83" t="s" s="35">
        <v>682</v>
      </c>
      <c r="P83" s="34"/>
      <c r="Q83" s="34"/>
      <c r="R83" s="34"/>
      <c r="S83" t="s" s="35">
        <f t="shared" si="46"/>
        <v>1114</v>
      </c>
      <c r="T83" t="s" s="35">
        <f t="shared" si="917" ref="T83:T190">'tmp_terms - import'!$D$145</f>
        <v>1304</v>
      </c>
      <c r="U83" t="s" s="35">
        <f t="shared" si="48"/>
        <v>1423</v>
      </c>
      <c r="V83" s="34"/>
      <c r="W83" s="34"/>
      <c r="X83" s="34"/>
      <c r="Y83" s="34"/>
      <c r="Z83" s="34"/>
      <c r="AA83" s="34"/>
      <c r="AB83" s="34"/>
      <c r="AC83" s="34"/>
      <c r="AD83" s="34"/>
      <c r="AE83" s="34"/>
      <c r="AF83" s="34"/>
      <c r="AG83" s="34"/>
      <c r="AH83" s="34"/>
      <c r="AI83" s="34"/>
      <c r="AJ83" s="34"/>
      <c r="AK83" s="34"/>
      <c r="AL83" s="34"/>
      <c r="AM83" s="34"/>
      <c r="AN83" s="34"/>
      <c r="AO83" s="34"/>
      <c r="AP83" s="34"/>
      <c r="AQ83" s="38"/>
      <c r="AR83" s="38"/>
      <c r="AS83" s="34"/>
      <c r="AT83" s="34"/>
      <c r="AU83" s="34"/>
      <c r="AV83" s="34"/>
      <c r="AW83" s="34"/>
      <c r="AX83" s="34"/>
      <c r="AY83" s="34"/>
      <c r="AZ83" s="34"/>
      <c r="BA83" s="34"/>
      <c r="BB83" s="34"/>
      <c r="BC83" t="s" s="35">
        <f t="shared" si="90"/>
        <v>104</v>
      </c>
      <c r="BD83" t="s" s="35">
        <v>4182</v>
      </c>
      <c r="BE83" t="s" s="39">
        <v>4183</v>
      </c>
      <c r="BF83" s="37"/>
      <c r="BG83" s="37"/>
      <c r="BH83" s="37"/>
      <c r="BI83" s="40"/>
    </row>
    <row r="84" ht="21.35" customHeight="1">
      <c r="A84" t="s" s="105">
        <f>CONCATENATE('Collections - Collections'!$A$4,"/",C84)</f>
        <v>4184</v>
      </c>
      <c r="B84" t="s" s="44">
        <f t="shared" si="911"/>
        <v>308</v>
      </c>
      <c r="C84" t="s" s="106">
        <v>4185</v>
      </c>
      <c r="D84" t="s" s="44">
        <f>CONCATENATE('Collections - Collections'!$C$3,"/",$B84)</f>
        <v>4176</v>
      </c>
      <c r="E84" t="s" s="106">
        <v>4185</v>
      </c>
      <c r="F84" t="s" s="44">
        <f>CONCATENATE(B84,":",E84)</f>
        <v>4186</v>
      </c>
      <c r="G84" s="43"/>
      <c r="H84" t="s" s="373">
        <v>4187</v>
      </c>
      <c r="I84" s="43"/>
      <c r="J84" t="s" s="44">
        <f>$C84</f>
        <v>4188</v>
      </c>
      <c r="K84" t="s" s="44">
        <f>$H84</f>
        <v>4189</v>
      </c>
      <c r="L84" s="43"/>
      <c r="M84" t="s" s="44">
        <v>2204</v>
      </c>
      <c r="N84" t="s" s="44">
        <v>4181</v>
      </c>
      <c r="O84" t="s" s="44">
        <v>682</v>
      </c>
      <c r="P84" t="s" s="44">
        <v>685</v>
      </c>
      <c r="Q84" s="43"/>
      <c r="R84" s="43"/>
      <c r="S84" t="s" s="44">
        <f t="shared" si="46"/>
        <v>1114</v>
      </c>
      <c r="T84" t="s" s="44">
        <f t="shared" si="927" ref="T84:T86">'tmp_terms - import'!$D$154</f>
        <v>1372</v>
      </c>
      <c r="U84" t="s" s="44">
        <f t="shared" si="48"/>
        <v>1423</v>
      </c>
      <c r="V84" s="43"/>
      <c r="W84" s="43"/>
      <c r="X84" s="43"/>
      <c r="Y84" s="43"/>
      <c r="Z84" s="43"/>
      <c r="AA84" s="43"/>
      <c r="AB84" s="43"/>
      <c r="AC84" s="43"/>
      <c r="AD84" s="43"/>
      <c r="AE84" s="43"/>
      <c r="AF84" s="43"/>
      <c r="AG84" s="43"/>
      <c r="AH84" s="43"/>
      <c r="AI84" s="43"/>
      <c r="AJ84" s="43"/>
      <c r="AK84" s="43"/>
      <c r="AL84" s="43"/>
      <c r="AM84" s="43"/>
      <c r="AN84" s="43"/>
      <c r="AO84" s="43"/>
      <c r="AP84" s="43"/>
      <c r="AQ84" s="46"/>
      <c r="AR84" s="46"/>
      <c r="AS84" s="43"/>
      <c r="AT84" s="43"/>
      <c r="AU84" s="43"/>
      <c r="AV84" s="43"/>
      <c r="AW84" s="43"/>
      <c r="AX84" s="43"/>
      <c r="AY84" s="43"/>
      <c r="AZ84" s="43"/>
      <c r="BA84" s="43"/>
      <c r="BB84" s="43"/>
      <c r="BC84" t="s" s="44">
        <f t="shared" si="90"/>
        <v>104</v>
      </c>
      <c r="BD84" t="s" s="44">
        <v>4190</v>
      </c>
      <c r="BE84" t="s" s="47">
        <v>4191</v>
      </c>
      <c r="BF84" s="15"/>
      <c r="BG84" s="15"/>
      <c r="BH84" s="15"/>
      <c r="BI84" s="48"/>
    </row>
    <row r="85" ht="21.35" customHeight="1">
      <c r="A85" t="s" s="105">
        <f>CONCATENATE('Collections - Collections'!$A$4,"/",C85)</f>
        <v>4192</v>
      </c>
      <c r="B85" t="s" s="44">
        <f t="shared" si="911"/>
        <v>308</v>
      </c>
      <c r="C85" t="s" s="106">
        <v>4193</v>
      </c>
      <c r="D85" t="s" s="44">
        <f>CONCATENATE('Collections - Collections'!$C$3,"/",$B85)</f>
        <v>4176</v>
      </c>
      <c r="E85" t="s" s="106">
        <v>4193</v>
      </c>
      <c r="F85" t="s" s="44">
        <f>CONCATENATE(B85,":",E85)</f>
        <v>4194</v>
      </c>
      <c r="G85" s="43"/>
      <c r="H85" t="s" s="373">
        <v>4195</v>
      </c>
      <c r="I85" s="43"/>
      <c r="J85" t="s" s="44">
        <f>$C85</f>
        <v>4196</v>
      </c>
      <c r="K85" t="s" s="44">
        <f>$H85</f>
        <v>4197</v>
      </c>
      <c r="L85" s="43"/>
      <c r="M85" t="s" s="44">
        <v>2204</v>
      </c>
      <c r="N85" t="s" s="44">
        <v>4198</v>
      </c>
      <c r="O85" t="s" s="44">
        <v>682</v>
      </c>
      <c r="P85" s="43"/>
      <c r="Q85" s="43"/>
      <c r="R85" s="43"/>
      <c r="S85" t="s" s="44">
        <f t="shared" si="46"/>
        <v>1114</v>
      </c>
      <c r="T85" t="s" s="44">
        <f t="shared" si="917"/>
        <v>1304</v>
      </c>
      <c r="U85" t="s" s="44">
        <f t="shared" si="48"/>
        <v>1423</v>
      </c>
      <c r="V85" s="43"/>
      <c r="W85" s="43"/>
      <c r="X85" s="43"/>
      <c r="Y85" s="43"/>
      <c r="Z85" s="43"/>
      <c r="AA85" s="43"/>
      <c r="AB85" s="43"/>
      <c r="AC85" s="43"/>
      <c r="AD85" s="43"/>
      <c r="AE85" s="43"/>
      <c r="AF85" s="43"/>
      <c r="AG85" s="43"/>
      <c r="AH85" s="43"/>
      <c r="AI85" s="43"/>
      <c r="AJ85" s="43"/>
      <c r="AK85" s="43"/>
      <c r="AL85" s="43"/>
      <c r="AM85" s="43"/>
      <c r="AN85" s="43"/>
      <c r="AO85" s="43"/>
      <c r="AP85" s="43"/>
      <c r="AQ85" s="46"/>
      <c r="AR85" s="46"/>
      <c r="AS85" s="43"/>
      <c r="AT85" s="43"/>
      <c r="AU85" s="43"/>
      <c r="AV85" s="43"/>
      <c r="AW85" s="43"/>
      <c r="AX85" s="43"/>
      <c r="AY85" s="43"/>
      <c r="AZ85" s="43"/>
      <c r="BA85" s="43"/>
      <c r="BB85" s="43"/>
      <c r="BC85" t="s" s="44">
        <f t="shared" si="90"/>
        <v>104</v>
      </c>
      <c r="BD85" t="s" s="44">
        <v>4199</v>
      </c>
      <c r="BE85" t="s" s="47">
        <v>4200</v>
      </c>
      <c r="BF85" s="15"/>
      <c r="BG85" s="15"/>
      <c r="BH85" s="15"/>
      <c r="BI85" s="48"/>
    </row>
    <row r="86" ht="21.35" customHeight="1">
      <c r="A86" t="s" s="105">
        <f>CONCATENATE('Collections - Collections'!$A$4,"/",C86)</f>
        <v>4201</v>
      </c>
      <c r="B86" t="s" s="44">
        <f t="shared" si="911"/>
        <v>308</v>
      </c>
      <c r="C86" t="s" s="106">
        <v>4202</v>
      </c>
      <c r="D86" t="s" s="44">
        <f>CONCATENATE('Collections - Collections'!$C$3,"/",$B86)</f>
        <v>4176</v>
      </c>
      <c r="E86" t="s" s="106">
        <v>4202</v>
      </c>
      <c r="F86" t="s" s="44">
        <f>CONCATENATE(B86,":",E86)</f>
        <v>4203</v>
      </c>
      <c r="G86" s="43"/>
      <c r="H86" t="s" s="373">
        <v>4204</v>
      </c>
      <c r="I86" s="43"/>
      <c r="J86" t="s" s="44">
        <f>$C86</f>
        <v>4205</v>
      </c>
      <c r="K86" t="s" s="44">
        <f>$H86</f>
        <v>4206</v>
      </c>
      <c r="L86" s="43"/>
      <c r="M86" t="s" s="44">
        <v>2204</v>
      </c>
      <c r="N86" t="s" s="44">
        <v>4198</v>
      </c>
      <c r="O86" t="s" s="44">
        <v>682</v>
      </c>
      <c r="P86" t="s" s="44">
        <v>685</v>
      </c>
      <c r="Q86" s="43"/>
      <c r="R86" s="43"/>
      <c r="S86" t="s" s="44">
        <f t="shared" si="46"/>
        <v>1114</v>
      </c>
      <c r="T86" t="s" s="44">
        <f t="shared" si="927"/>
        <v>1372</v>
      </c>
      <c r="U86" t="s" s="44">
        <f t="shared" si="48"/>
        <v>1423</v>
      </c>
      <c r="V86" s="43"/>
      <c r="W86" s="43"/>
      <c r="X86" s="43"/>
      <c r="Y86" s="43"/>
      <c r="Z86" s="43"/>
      <c r="AA86" s="43"/>
      <c r="AB86" s="43"/>
      <c r="AC86" s="43"/>
      <c r="AD86" s="43"/>
      <c r="AE86" s="43"/>
      <c r="AF86" s="43"/>
      <c r="AG86" s="43"/>
      <c r="AH86" s="43"/>
      <c r="AI86" s="43"/>
      <c r="AJ86" s="43"/>
      <c r="AK86" s="43"/>
      <c r="AL86" s="43"/>
      <c r="AM86" s="43"/>
      <c r="AN86" s="43"/>
      <c r="AO86" s="43"/>
      <c r="AP86" s="43"/>
      <c r="AQ86" s="46"/>
      <c r="AR86" s="46"/>
      <c r="AS86" s="43"/>
      <c r="AT86" s="43"/>
      <c r="AU86" s="43"/>
      <c r="AV86" s="43"/>
      <c r="AW86" s="43"/>
      <c r="AX86" s="43"/>
      <c r="AY86" s="43"/>
      <c r="AZ86" s="43"/>
      <c r="BA86" s="43"/>
      <c r="BB86" s="43"/>
      <c r="BC86" t="s" s="44">
        <f t="shared" si="90"/>
        <v>104</v>
      </c>
      <c r="BD86" t="s" s="44">
        <v>4207</v>
      </c>
      <c r="BE86" t="s" s="47">
        <v>4208</v>
      </c>
      <c r="BF86" s="15"/>
      <c r="BG86" s="15"/>
      <c r="BH86" s="15"/>
      <c r="BI86" s="48"/>
    </row>
    <row r="87" ht="21.35" customHeight="1">
      <c r="A87" t="s" s="105">
        <f>CONCATENATE('Collections - Collections'!$A$4,"/",C87)</f>
        <v>4209</v>
      </c>
      <c r="B87" t="s" s="44">
        <f t="shared" si="911"/>
        <v>308</v>
      </c>
      <c r="C87" t="s" s="106">
        <v>4210</v>
      </c>
      <c r="D87" t="s" s="44">
        <f>CONCATENATE('Collections - Collections'!$C$3,"/",$B87)</f>
        <v>4176</v>
      </c>
      <c r="E87" t="s" s="106">
        <v>4210</v>
      </c>
      <c r="F87" t="s" s="44">
        <f>CONCATENATE(B87,":",E87)</f>
        <v>4211</v>
      </c>
      <c r="G87" s="43"/>
      <c r="H87" t="s" s="373">
        <v>4212</v>
      </c>
      <c r="I87" s="43"/>
      <c r="J87" t="s" s="44">
        <f>$C87</f>
        <v>4213</v>
      </c>
      <c r="K87" t="s" s="44">
        <f>$H87</f>
        <v>4214</v>
      </c>
      <c r="L87" s="43"/>
      <c r="M87" t="s" s="44">
        <v>2204</v>
      </c>
      <c r="N87" t="s" s="44">
        <v>2704</v>
      </c>
      <c r="O87" t="s" s="44">
        <v>4215</v>
      </c>
      <c r="P87" t="s" s="44">
        <v>682</v>
      </c>
      <c r="Q87" s="43"/>
      <c r="R87" s="43"/>
      <c r="S87" t="s" s="44">
        <f t="shared" si="46"/>
        <v>1114</v>
      </c>
      <c r="T87" t="s" s="44">
        <f t="shared" si="917"/>
        <v>1304</v>
      </c>
      <c r="U87" t="s" s="44">
        <f t="shared" si="48"/>
        <v>1423</v>
      </c>
      <c r="V87" s="43"/>
      <c r="W87" s="43"/>
      <c r="X87" s="43"/>
      <c r="Y87" s="43"/>
      <c r="Z87" s="43"/>
      <c r="AA87" s="43"/>
      <c r="AB87" s="43"/>
      <c r="AC87" s="43"/>
      <c r="AD87" s="43"/>
      <c r="AE87" s="43"/>
      <c r="AF87" s="43"/>
      <c r="AG87" s="43"/>
      <c r="AH87" s="43"/>
      <c r="AI87" s="43"/>
      <c r="AJ87" s="43"/>
      <c r="AK87" s="43"/>
      <c r="AL87" s="43"/>
      <c r="AM87" s="43"/>
      <c r="AN87" s="43"/>
      <c r="AO87" s="43"/>
      <c r="AP87" s="43"/>
      <c r="AQ87" s="46"/>
      <c r="AR87" s="46"/>
      <c r="AS87" s="43"/>
      <c r="AT87" s="43"/>
      <c r="AU87" s="43"/>
      <c r="AV87" s="43"/>
      <c r="AW87" s="43"/>
      <c r="AX87" s="43"/>
      <c r="AY87" s="43"/>
      <c r="AZ87" s="43"/>
      <c r="BA87" s="43"/>
      <c r="BB87" s="43"/>
      <c r="BC87" t="s" s="44">
        <f t="shared" si="90"/>
        <v>104</v>
      </c>
      <c r="BD87" t="s" s="44">
        <v>4216</v>
      </c>
      <c r="BE87" t="s" s="47">
        <v>4217</v>
      </c>
      <c r="BF87" s="15"/>
      <c r="BG87" s="15"/>
      <c r="BH87" s="15"/>
      <c r="BI87" s="48"/>
    </row>
    <row r="88" ht="21.35" customHeight="1">
      <c r="A88" t="s" s="105">
        <f>CONCATENATE('Collections - Collections'!$A$4,"/",C88)</f>
        <v>4218</v>
      </c>
      <c r="B88" t="s" s="44">
        <f t="shared" si="911"/>
        <v>308</v>
      </c>
      <c r="C88" t="s" s="106">
        <v>4219</v>
      </c>
      <c r="D88" t="s" s="44">
        <f>CONCATENATE('Collections - Collections'!$C$3,"/",$B88)</f>
        <v>4176</v>
      </c>
      <c r="E88" t="s" s="106">
        <v>4219</v>
      </c>
      <c r="F88" t="s" s="44">
        <f>CONCATENATE(B88,":",E88)</f>
        <v>4220</v>
      </c>
      <c r="G88" s="43"/>
      <c r="H88" t="s" s="373">
        <v>4221</v>
      </c>
      <c r="I88" s="43"/>
      <c r="J88" t="s" s="44">
        <f>$C88</f>
        <v>4222</v>
      </c>
      <c r="K88" t="s" s="44">
        <f>$H88</f>
        <v>4223</v>
      </c>
      <c r="L88" s="43"/>
      <c r="M88" t="s" s="44">
        <v>2204</v>
      </c>
      <c r="N88" t="s" s="44">
        <v>4224</v>
      </c>
      <c r="O88" t="s" s="44">
        <v>682</v>
      </c>
      <c r="P88" s="43"/>
      <c r="Q88" s="43"/>
      <c r="R88" s="43"/>
      <c r="S88" t="s" s="44">
        <f t="shared" si="46"/>
        <v>1114</v>
      </c>
      <c r="T88" t="s" s="44">
        <f t="shared" si="917"/>
        <v>1304</v>
      </c>
      <c r="U88" t="s" s="44">
        <f t="shared" si="48"/>
        <v>1423</v>
      </c>
      <c r="V88" s="43"/>
      <c r="W88" s="43"/>
      <c r="X88" s="43"/>
      <c r="Y88" s="43"/>
      <c r="Z88" s="43"/>
      <c r="AA88" s="43"/>
      <c r="AB88" s="43"/>
      <c r="AC88" s="43"/>
      <c r="AD88" s="43"/>
      <c r="AE88" s="43"/>
      <c r="AF88" s="43"/>
      <c r="AG88" s="43"/>
      <c r="AH88" s="43"/>
      <c r="AI88" s="43"/>
      <c r="AJ88" s="43"/>
      <c r="AK88" s="43"/>
      <c r="AL88" s="43"/>
      <c r="AM88" s="43"/>
      <c r="AN88" s="43"/>
      <c r="AO88" s="43"/>
      <c r="AP88" s="43"/>
      <c r="AQ88" s="46"/>
      <c r="AR88" s="46"/>
      <c r="AS88" s="43"/>
      <c r="AT88" s="43"/>
      <c r="AU88" s="43"/>
      <c r="AV88" s="43"/>
      <c r="AW88" s="43"/>
      <c r="AX88" s="43"/>
      <c r="AY88" s="43"/>
      <c r="AZ88" s="43"/>
      <c r="BA88" s="43"/>
      <c r="BB88" s="43"/>
      <c r="BC88" t="s" s="44">
        <f t="shared" si="90"/>
        <v>104</v>
      </c>
      <c r="BD88" t="s" s="44">
        <v>4225</v>
      </c>
      <c r="BE88" t="s" s="47">
        <v>4226</v>
      </c>
      <c r="BF88" s="15"/>
      <c r="BG88" s="15"/>
      <c r="BH88" s="15"/>
      <c r="BI88" s="48"/>
    </row>
    <row r="89" ht="188.05" customHeight="1">
      <c r="A89" t="s" s="105">
        <f>CONCATENATE('Collections - Collections'!$A$4,"/",C89)</f>
        <v>4227</v>
      </c>
      <c r="B89" t="s" s="44">
        <f t="shared" si="911"/>
        <v>308</v>
      </c>
      <c r="C89" t="s" s="106">
        <v>4228</v>
      </c>
      <c r="D89" t="s" s="44">
        <f>CONCATENATE('Collections - Collections'!$C$3,"/",$B89)</f>
        <v>4176</v>
      </c>
      <c r="E89" t="s" s="106">
        <v>4228</v>
      </c>
      <c r="F89" t="s" s="44">
        <f>CONCATENATE(B89,":",E89)</f>
        <v>4229</v>
      </c>
      <c r="G89" s="43"/>
      <c r="H89" t="s" s="373">
        <v>4230</v>
      </c>
      <c r="I89" s="43"/>
      <c r="J89" t="s" s="44">
        <f>$C89</f>
        <v>4231</v>
      </c>
      <c r="K89" t="s" s="44">
        <f>$H89</f>
        <v>4232</v>
      </c>
      <c r="L89" s="43"/>
      <c r="M89" t="s" s="44">
        <v>2204</v>
      </c>
      <c r="N89" t="s" s="44">
        <v>958</v>
      </c>
      <c r="O89" t="s" s="44">
        <v>446</v>
      </c>
      <c r="P89" t="s" s="44">
        <v>123</v>
      </c>
      <c r="Q89" s="43"/>
      <c r="R89" s="43"/>
      <c r="S89" t="s" s="44">
        <f t="shared" si="46"/>
        <v>1114</v>
      </c>
      <c r="T89" t="s" s="44">
        <f t="shared" si="198"/>
        <v>1198</v>
      </c>
      <c r="U89" t="s" s="44">
        <f t="shared" si="48"/>
        <v>1423</v>
      </c>
      <c r="V89" s="43"/>
      <c r="W89" s="43"/>
      <c r="X89" s="43"/>
      <c r="Y89" s="43"/>
      <c r="Z89" s="43"/>
      <c r="AA89" s="43"/>
      <c r="AB89" s="43"/>
      <c r="AC89" s="43"/>
      <c r="AD89" s="43"/>
      <c r="AE89" s="43"/>
      <c r="AF89" s="43"/>
      <c r="AG89" s="43"/>
      <c r="AH89" s="43"/>
      <c r="AI89" s="43"/>
      <c r="AJ89" s="43"/>
      <c r="AK89" s="43"/>
      <c r="AL89" s="43"/>
      <c r="AM89" s="43"/>
      <c r="AN89" s="43"/>
      <c r="AO89" s="43"/>
      <c r="AP89" s="43"/>
      <c r="AQ89" s="46"/>
      <c r="AR89" s="46"/>
      <c r="AS89" s="43"/>
      <c r="AT89" s="43"/>
      <c r="AU89" s="43"/>
      <c r="AV89" s="43"/>
      <c r="AW89" s="43"/>
      <c r="AX89" s="43"/>
      <c r="AY89" s="43"/>
      <c r="AZ89" s="43"/>
      <c r="BA89" s="43"/>
      <c r="BB89" s="43"/>
      <c r="BC89" t="s" s="44">
        <f t="shared" si="90"/>
        <v>104</v>
      </c>
      <c r="BD89" t="s" s="44">
        <v>4233</v>
      </c>
      <c r="BE89" t="s" s="47">
        <v>4234</v>
      </c>
      <c r="BF89" t="s" s="47">
        <v>4235</v>
      </c>
      <c r="BG89" s="15"/>
      <c r="BH89" s="15"/>
      <c r="BI89" s="48"/>
    </row>
    <row r="90" ht="116.05" customHeight="1">
      <c r="A90" t="s" s="105">
        <f>CONCATENATE('Collections - Collections'!$A$4,"/",C90)</f>
        <v>4236</v>
      </c>
      <c r="B90" t="s" s="44">
        <f t="shared" si="911"/>
        <v>308</v>
      </c>
      <c r="C90" t="s" s="106">
        <v>4237</v>
      </c>
      <c r="D90" t="s" s="44">
        <f>CONCATENATE('Collections - Collections'!$C$3,"/",$B90)</f>
        <v>4176</v>
      </c>
      <c r="E90" t="s" s="106">
        <v>4237</v>
      </c>
      <c r="F90" t="s" s="44">
        <f>CONCATENATE(B90,":",E90)</f>
        <v>4238</v>
      </c>
      <c r="G90" s="43"/>
      <c r="H90" t="s" s="373">
        <v>4239</v>
      </c>
      <c r="I90" s="43"/>
      <c r="J90" t="s" s="44">
        <f>$C90</f>
        <v>4240</v>
      </c>
      <c r="K90" t="s" s="44">
        <f>$H90</f>
        <v>4241</v>
      </c>
      <c r="L90" s="43"/>
      <c r="M90" t="s" s="44">
        <v>2204</v>
      </c>
      <c r="N90" t="s" s="44">
        <v>112</v>
      </c>
      <c r="O90" t="s" s="44">
        <v>446</v>
      </c>
      <c r="P90" t="s" s="44">
        <v>123</v>
      </c>
      <c r="Q90" s="43"/>
      <c r="R90" s="43"/>
      <c r="S90" t="s" s="44">
        <f t="shared" si="46"/>
        <v>1114</v>
      </c>
      <c r="T90" t="s" s="44">
        <f t="shared" si="198"/>
        <v>1198</v>
      </c>
      <c r="U90" t="s" s="44">
        <f t="shared" si="48"/>
        <v>1423</v>
      </c>
      <c r="V90" s="43"/>
      <c r="W90" s="43"/>
      <c r="X90" s="43"/>
      <c r="Y90" s="43"/>
      <c r="Z90" s="43"/>
      <c r="AA90" s="43"/>
      <c r="AB90" s="43"/>
      <c r="AC90" s="43"/>
      <c r="AD90" s="43"/>
      <c r="AE90" s="43"/>
      <c r="AF90" s="43"/>
      <c r="AG90" s="43"/>
      <c r="AH90" s="43"/>
      <c r="AI90" s="43"/>
      <c r="AJ90" s="43"/>
      <c r="AK90" s="43"/>
      <c r="AL90" s="43"/>
      <c r="AM90" s="43"/>
      <c r="AN90" s="43"/>
      <c r="AO90" s="43"/>
      <c r="AP90" s="43"/>
      <c r="AQ90" s="46"/>
      <c r="AR90" s="46"/>
      <c r="AS90" s="43"/>
      <c r="AT90" s="43"/>
      <c r="AU90" s="43"/>
      <c r="AV90" s="43"/>
      <c r="AW90" s="43"/>
      <c r="AX90" s="43"/>
      <c r="AY90" s="43"/>
      <c r="AZ90" s="43"/>
      <c r="BA90" s="43"/>
      <c r="BB90" s="43"/>
      <c r="BC90" t="s" s="44">
        <f t="shared" si="90"/>
        <v>104</v>
      </c>
      <c r="BD90" t="s" s="44">
        <v>4242</v>
      </c>
      <c r="BE90" t="s" s="47">
        <v>4243</v>
      </c>
      <c r="BF90" t="s" s="47">
        <v>4244</v>
      </c>
      <c r="BG90" s="15"/>
      <c r="BH90" s="15"/>
      <c r="BI90" s="48"/>
    </row>
    <row r="91" ht="236.85" customHeight="1">
      <c r="A91" t="s" s="108">
        <f>CONCATENATE('Collections - Collections'!$A$4,"/",C91)</f>
        <v>4245</v>
      </c>
      <c r="B91" t="s" s="54">
        <f t="shared" si="911"/>
        <v>308</v>
      </c>
      <c r="C91" t="s" s="109">
        <v>4246</v>
      </c>
      <c r="D91" t="s" s="54">
        <f>CONCATENATE('Collections - Collections'!$C$3,"/",$B91)</f>
        <v>4176</v>
      </c>
      <c r="E91" t="s" s="109">
        <v>4246</v>
      </c>
      <c r="F91" t="s" s="54">
        <f>CONCATENATE(B91,":",E91)</f>
        <v>4247</v>
      </c>
      <c r="G91" s="52"/>
      <c r="H91" t="s" s="376">
        <v>4248</v>
      </c>
      <c r="I91" s="52"/>
      <c r="J91" t="s" s="54">
        <f>$C91</f>
        <v>4249</v>
      </c>
      <c r="K91" t="s" s="54">
        <f>$H91</f>
        <v>4250</v>
      </c>
      <c r="L91" s="52"/>
      <c r="M91" t="s" s="54">
        <v>2204</v>
      </c>
      <c r="N91" t="s" s="54">
        <v>3592</v>
      </c>
      <c r="O91" t="s" s="54">
        <v>446</v>
      </c>
      <c r="P91" t="s" s="54">
        <v>123</v>
      </c>
      <c r="Q91" s="52"/>
      <c r="R91" s="52"/>
      <c r="S91" t="s" s="54">
        <f t="shared" si="46"/>
        <v>1114</v>
      </c>
      <c r="T91" t="s" s="54">
        <f t="shared" si="198"/>
        <v>1198</v>
      </c>
      <c r="U91" t="s" s="54">
        <f t="shared" si="48"/>
        <v>1423</v>
      </c>
      <c r="V91" s="52"/>
      <c r="W91" s="52"/>
      <c r="X91" s="52"/>
      <c r="Y91" s="52"/>
      <c r="Z91" s="52"/>
      <c r="AA91" s="52"/>
      <c r="AB91" s="52"/>
      <c r="AC91" s="52"/>
      <c r="AD91" s="52"/>
      <c r="AE91" s="52"/>
      <c r="AF91" s="52"/>
      <c r="AG91" s="52"/>
      <c r="AH91" s="52"/>
      <c r="AI91" s="52"/>
      <c r="AJ91" s="52"/>
      <c r="AK91" s="52"/>
      <c r="AL91" s="52"/>
      <c r="AM91" s="52"/>
      <c r="AN91" s="52"/>
      <c r="AO91" s="52"/>
      <c r="AP91" s="52"/>
      <c r="AQ91" s="57"/>
      <c r="AR91" s="57"/>
      <c r="AS91" s="52"/>
      <c r="AT91" s="52"/>
      <c r="AU91" s="52"/>
      <c r="AV91" s="52"/>
      <c r="AW91" s="52"/>
      <c r="AX91" s="52"/>
      <c r="AY91" s="52"/>
      <c r="AZ91" s="52"/>
      <c r="BA91" s="52"/>
      <c r="BB91" s="52"/>
      <c r="BC91" t="s" s="54">
        <f t="shared" si="90"/>
        <v>104</v>
      </c>
      <c r="BD91" t="s" s="54">
        <v>4251</v>
      </c>
      <c r="BE91" t="s" s="58">
        <v>4252</v>
      </c>
      <c r="BF91" t="s" s="58">
        <v>4253</v>
      </c>
      <c r="BG91" s="56"/>
      <c r="BH91" s="56"/>
      <c r="BI91" s="59"/>
    </row>
    <row r="92" ht="22.15" customHeight="1">
      <c r="A92" t="s" s="368">
        <f>CONCATENATE('Collections - Collections'!$A$4,"/",C92)</f>
        <v>4254</v>
      </c>
      <c r="B92" t="s" s="35">
        <f t="shared" si="1001" ref="B92:B128">'tmp_terms - import'!$D$367</f>
        <v>2799</v>
      </c>
      <c r="C92" t="s" s="177">
        <f>SUBSTITUTE(SUBSTITUTE(F92,"-","_"),":","_")</f>
        <v>4255</v>
      </c>
      <c r="D92" t="s" s="35">
        <f>CONCATENATE('Collections - Collections'!$C$3,"/",$B92)</f>
        <v>2808</v>
      </c>
      <c r="E92" t="s" s="177">
        <v>3149</v>
      </c>
      <c r="F92" t="s" s="35">
        <f>CONCATENATE(B92,":",E92)</f>
        <v>4256</v>
      </c>
      <c r="G92" s="34"/>
      <c r="H92" t="s" s="372">
        <f>CONCATENATE("k",SUBSTITUTE(SUBSTITUTE(PROPER($B92),":",""),"-",""),"_",SUBSTITUTE(SUBSTITUTE(PROPER($E92),":",""),"-",""))</f>
        <v>4257</v>
      </c>
      <c r="I92" s="34"/>
      <c r="J92" t="s" s="35">
        <f>$C92</f>
        <v>4255</v>
      </c>
      <c r="K92" t="s" s="35">
        <f>$H92</f>
        <v>4257</v>
      </c>
      <c r="L92" s="34"/>
      <c r="M92" t="s" s="35">
        <v>2212</v>
      </c>
      <c r="N92" t="s" s="35">
        <v>3149</v>
      </c>
      <c r="O92" s="34"/>
      <c r="P92" s="34"/>
      <c r="Q92" s="34"/>
      <c r="R92" s="34"/>
      <c r="S92" t="s" s="35">
        <f t="shared" si="137"/>
        <v>1098</v>
      </c>
      <c r="T92" t="s" s="35">
        <f>'tmp_terms - import'!$D$150</f>
        <v>1346</v>
      </c>
      <c r="U92" t="s" s="35">
        <f t="shared" si="48"/>
        <v>1423</v>
      </c>
      <c r="V92" s="34"/>
      <c r="W92" s="34"/>
      <c r="X92" s="34"/>
      <c r="Y92" s="34"/>
      <c r="Z92" s="34"/>
      <c r="AA92" s="34"/>
      <c r="AB92" s="34"/>
      <c r="AC92" s="34"/>
      <c r="AD92" s="34"/>
      <c r="AE92" t="s" s="35">
        <f t="shared" si="1011" ref="AE92:AE106">'tmp_terms - import'!$D$417</f>
        <v>3165</v>
      </c>
      <c r="AF92" t="s" s="35">
        <f t="shared" si="1012" ref="AF92:AI109">'tmp_terms - import'!$D$415</f>
        <v>3148</v>
      </c>
      <c r="AG92" s="34"/>
      <c r="AH92" s="34"/>
      <c r="AI92" s="34"/>
      <c r="AJ92" s="34"/>
      <c r="AK92" s="34"/>
      <c r="AL92" s="34"/>
      <c r="AM92" s="34"/>
      <c r="AN92" s="34"/>
      <c r="AO92" s="34"/>
      <c r="AP92" s="34"/>
      <c r="AQ92" s="38"/>
      <c r="AR92" s="38"/>
      <c r="AS92" s="34"/>
      <c r="AT92" s="34"/>
      <c r="AU92" s="389"/>
      <c r="AV92" s="34"/>
      <c r="AW92" s="34"/>
      <c r="AX92" s="34"/>
      <c r="AY92" s="34"/>
      <c r="AZ92" s="34"/>
      <c r="BA92" s="34"/>
      <c r="BB92" s="34"/>
      <c r="BC92" t="s" s="35">
        <f t="shared" si="1013" ref="BC92:BC202">'tmp_terms - import'!$D$310</f>
        <v>2364</v>
      </c>
      <c r="BD92" t="s" s="35">
        <v>3153</v>
      </c>
      <c r="BE92" s="390"/>
      <c r="BF92" s="37"/>
      <c r="BG92" s="37"/>
      <c r="BH92" s="37"/>
      <c r="BI92" s="40"/>
    </row>
    <row r="93" ht="21.35" customHeight="1">
      <c r="A93" t="s" s="105">
        <f>CONCATENATE('Collections - Collections'!$A$4,"/",C93)</f>
        <v>4258</v>
      </c>
      <c r="B93" t="s" s="44">
        <f t="shared" si="1001"/>
        <v>2799</v>
      </c>
      <c r="C93" t="s" s="106">
        <f>SUBSTITUTE(SUBSTITUTE(F93,"-","_"),":","_")</f>
        <v>4259</v>
      </c>
      <c r="D93" t="s" s="44">
        <f>CONCATENATE('Collections - Collections'!$C$3,"/",$B93)</f>
        <v>2808</v>
      </c>
      <c r="E93" t="s" s="106">
        <v>2928</v>
      </c>
      <c r="F93" t="s" s="44">
        <f>CONCATENATE(B93,":",E93)</f>
        <v>4260</v>
      </c>
      <c r="G93" s="43"/>
      <c r="H93" t="s" s="373">
        <f>CONCATENATE("k",SUBSTITUTE(SUBSTITUTE(PROPER($B93),":",""),"-",""),"_",SUBSTITUTE(SUBSTITUTE(PROPER($E93),":",""),"-",""))</f>
        <v>4261</v>
      </c>
      <c r="I93" s="43"/>
      <c r="J93" t="s" s="44">
        <f>$C93</f>
        <v>4259</v>
      </c>
      <c r="K93" t="s" s="44">
        <f>$H93</f>
        <v>4261</v>
      </c>
      <c r="L93" s="43"/>
      <c r="M93" t="s" s="44">
        <v>2212</v>
      </c>
      <c r="N93" t="s" s="44">
        <v>2928</v>
      </c>
      <c r="O93" s="43"/>
      <c r="P93" s="43"/>
      <c r="Q93" s="43"/>
      <c r="R93" s="43"/>
      <c r="S93" t="s" s="44">
        <f t="shared" si="137"/>
        <v>1098</v>
      </c>
      <c r="T93" t="s" s="44">
        <f>'tmp_terms - import'!$D$150</f>
        <v>1346</v>
      </c>
      <c r="U93" t="s" s="44">
        <f t="shared" si="48"/>
        <v>1423</v>
      </c>
      <c r="V93" s="43"/>
      <c r="W93" s="43"/>
      <c r="X93" s="43"/>
      <c r="Y93" s="43"/>
      <c r="Z93" s="43"/>
      <c r="AA93" s="43"/>
      <c r="AB93" s="43"/>
      <c r="AC93" s="43"/>
      <c r="AD93" s="43"/>
      <c r="AE93" t="s" s="44">
        <f t="shared" si="1025" ref="AE93:AF108">'tmp_terms - import'!$D$387</f>
        <v>2944</v>
      </c>
      <c r="AF93" t="s" s="44">
        <f t="shared" si="1026" ref="AF93:AG108">'tmp_terms - import'!$D$389</f>
        <v>2965</v>
      </c>
      <c r="AG93" t="s" s="44">
        <f t="shared" si="1027" ref="AG93:AI108">'tmp_terms - import'!$D$414</f>
        <v>3142</v>
      </c>
      <c r="AH93" t="s" s="44">
        <f t="shared" si="1028" ref="AH93:AJ108">'tmp_terms - import'!$D$428</f>
        <v>3245</v>
      </c>
      <c r="AI93" t="s" s="44">
        <f t="shared" si="1029" ref="AI93:AK108">'tmp_terms - import'!$D$458</f>
        <v>3425</v>
      </c>
      <c r="AJ93" s="43"/>
      <c r="AK93" s="43"/>
      <c r="AL93" s="43"/>
      <c r="AM93" s="43"/>
      <c r="AN93" s="43"/>
      <c r="AO93" s="43"/>
      <c r="AP93" s="43"/>
      <c r="AQ93" s="46"/>
      <c r="AR93" s="46"/>
      <c r="AS93" s="43"/>
      <c r="AT93" s="43"/>
      <c r="AU93" s="264"/>
      <c r="AV93" s="43"/>
      <c r="AW93" s="43"/>
      <c r="AX93" s="43"/>
      <c r="AY93" s="43"/>
      <c r="AZ93" s="43"/>
      <c r="BA93" s="43"/>
      <c r="BB93" s="43"/>
      <c r="BC93" t="s" s="44">
        <f t="shared" si="1013"/>
        <v>2364</v>
      </c>
      <c r="BD93" t="s" s="44">
        <v>3145</v>
      </c>
      <c r="BE93" s="391"/>
      <c r="BF93" s="15"/>
      <c r="BG93" s="15"/>
      <c r="BH93" s="15"/>
      <c r="BI93" s="48"/>
    </row>
    <row r="94" ht="21.35" customHeight="1">
      <c r="A94" t="s" s="105">
        <f>CONCATENATE('Collections - Collections'!$A$4,"/",C94)</f>
        <v>4262</v>
      </c>
      <c r="B94" t="s" s="44">
        <f t="shared" si="1001"/>
        <v>2799</v>
      </c>
      <c r="C94" t="s" s="106">
        <f>SUBSTITUTE(SUBSTITUTE(F94,"-","_"),":","_")</f>
        <v>4263</v>
      </c>
      <c r="D94" t="s" s="44">
        <f>CONCATENATE('Collections - Collections'!$C$3,"/",$B94)</f>
        <v>2808</v>
      </c>
      <c r="E94" t="s" s="106">
        <v>247</v>
      </c>
      <c r="F94" t="s" s="44">
        <f>CONCATENATE(B94,":",E94)</f>
        <v>4264</v>
      </c>
      <c r="G94" s="43"/>
      <c r="H94" t="s" s="373">
        <f>CONCATENATE("k",SUBSTITUTE(SUBSTITUTE(PROPER($B94),":",""),"-",""),"_",SUBSTITUTE(SUBSTITUTE(PROPER($E94),":",""),"-",""))</f>
        <v>4265</v>
      </c>
      <c r="I94" s="43"/>
      <c r="J94" t="s" s="44">
        <f>$C94</f>
        <v>4263</v>
      </c>
      <c r="K94" t="s" s="44">
        <f>$H94</f>
        <v>4265</v>
      </c>
      <c r="L94" s="43"/>
      <c r="M94" t="s" s="44">
        <v>2212</v>
      </c>
      <c r="N94" t="s" s="44">
        <v>247</v>
      </c>
      <c r="O94" s="43"/>
      <c r="P94" s="43"/>
      <c r="Q94" s="43"/>
      <c r="R94" s="43"/>
      <c r="S94" t="s" s="44">
        <f t="shared" si="137"/>
        <v>1098</v>
      </c>
      <c r="T94" t="s" s="44">
        <f>'tmp_terms - import'!$D$150</f>
        <v>1346</v>
      </c>
      <c r="U94" t="s" s="44">
        <f t="shared" si="48"/>
        <v>1423</v>
      </c>
      <c r="V94" s="43"/>
      <c r="W94" s="43"/>
      <c r="X94" s="43"/>
      <c r="Y94" s="43"/>
      <c r="Z94" s="43"/>
      <c r="AA94" s="43"/>
      <c r="AB94" s="43"/>
      <c r="AC94" s="43"/>
      <c r="AD94" s="43"/>
      <c r="AE94" t="s" s="44">
        <f t="shared" si="667"/>
        <v>1627</v>
      </c>
      <c r="AF94" t="s" s="44">
        <f t="shared" si="202"/>
        <v>3001</v>
      </c>
      <c r="AG94" t="s" s="44">
        <f t="shared" si="203"/>
        <v>2993</v>
      </c>
      <c r="AH94" t="s" s="44">
        <f t="shared" si="204"/>
        <v>3009</v>
      </c>
      <c r="AI94" t="s" s="44">
        <f t="shared" si="205"/>
        <v>3024</v>
      </c>
      <c r="AJ94" t="s" s="44">
        <f t="shared" si="206"/>
        <v>3173</v>
      </c>
      <c r="AK94" t="s" s="44">
        <f t="shared" si="207"/>
        <v>3429</v>
      </c>
      <c r="AL94" s="43"/>
      <c r="AM94" s="43"/>
      <c r="AN94" s="43"/>
      <c r="AO94" s="43"/>
      <c r="AP94" s="43"/>
      <c r="AQ94" s="46"/>
      <c r="AR94" s="46"/>
      <c r="AS94" s="43"/>
      <c r="AT94" s="43"/>
      <c r="AU94" s="264"/>
      <c r="AV94" s="43"/>
      <c r="AW94" s="43"/>
      <c r="AX94" s="43"/>
      <c r="AY94" s="43"/>
      <c r="AZ94" s="43"/>
      <c r="BA94" s="43"/>
      <c r="BB94" s="43"/>
      <c r="BC94" t="s" s="44">
        <f t="shared" si="1013"/>
        <v>2364</v>
      </c>
      <c r="BD94" t="s" s="44">
        <v>248</v>
      </c>
      <c r="BE94" s="391"/>
      <c r="BF94" s="15"/>
      <c r="BG94" s="15"/>
      <c r="BH94" s="15"/>
      <c r="BI94" s="48"/>
    </row>
    <row r="95" ht="21.35" customHeight="1">
      <c r="A95" t="s" s="105">
        <f>CONCATENATE('Collections - Collections'!$A$4,"/",C95)</f>
        <v>4266</v>
      </c>
      <c r="B95" t="s" s="44">
        <f t="shared" si="1001"/>
        <v>2799</v>
      </c>
      <c r="C95" t="s" s="106">
        <f>SUBSTITUTE(SUBSTITUTE(F95,"-","_"),":","_")</f>
        <v>4267</v>
      </c>
      <c r="D95" t="s" s="44">
        <f>CONCATENATE('Collections - Collections'!$C$3,"/",$B95)</f>
        <v>2808</v>
      </c>
      <c r="E95" t="s" s="106">
        <v>4268</v>
      </c>
      <c r="F95" t="s" s="44">
        <f>CONCATENATE(B95,":",E95)</f>
        <v>4269</v>
      </c>
      <c r="G95" s="43"/>
      <c r="H95" t="s" s="373">
        <f>CONCATENATE("k",SUBSTITUTE(SUBSTITUTE(PROPER($B95),":",""),"-",""),"_",SUBSTITUTE(SUBSTITUTE(PROPER($E95),":",""),"-",""))</f>
        <v>4270</v>
      </c>
      <c r="I95" s="43"/>
      <c r="J95" t="s" s="44">
        <f>$C95</f>
        <v>4267</v>
      </c>
      <c r="K95" t="s" s="44">
        <f>$H95</f>
        <v>4270</v>
      </c>
      <c r="L95" s="43"/>
      <c r="M95" t="s" s="44">
        <v>2212</v>
      </c>
      <c r="N95" t="s" s="44">
        <v>247</v>
      </c>
      <c r="O95" s="43"/>
      <c r="P95" s="43"/>
      <c r="Q95" s="43"/>
      <c r="R95" s="43"/>
      <c r="S95" t="s" s="44">
        <f t="shared" si="137"/>
        <v>1098</v>
      </c>
      <c r="T95" t="s" s="44">
        <f>'tmp_terms - import'!$D$150</f>
        <v>1346</v>
      </c>
      <c r="U95" t="s" s="44">
        <f t="shared" si="149"/>
        <v>1436</v>
      </c>
      <c r="V95" s="43"/>
      <c r="W95" s="43"/>
      <c r="X95" s="43"/>
      <c r="Y95" s="43"/>
      <c r="Z95" s="43"/>
      <c r="AA95" s="43"/>
      <c r="AB95" s="43"/>
      <c r="AC95" s="43"/>
      <c r="AD95" s="43"/>
      <c r="AE95" t="s" s="44">
        <f>'tmp_terms - import'!$D$188</f>
        <v>1627</v>
      </c>
      <c r="AF95" t="s" s="44">
        <f>'tmp_terms - import'!$D$393</f>
        <v>3001</v>
      </c>
      <c r="AG95" t="s" s="44">
        <f>'tmp_terms - import'!$D$392</f>
        <v>2993</v>
      </c>
      <c r="AH95" t="s" s="44">
        <f>'tmp_terms - import'!$D$394</f>
        <v>3009</v>
      </c>
      <c r="AI95" t="s" s="44">
        <f>'tmp_terms - import'!$D$396</f>
        <v>3024</v>
      </c>
      <c r="AJ95" t="s" s="44">
        <f>'tmp_terms - import'!$D$418</f>
        <v>3173</v>
      </c>
      <c r="AK95" t="s" s="44">
        <f>'tmp_terms - import'!$D$459</f>
        <v>3429</v>
      </c>
      <c r="AL95" s="43"/>
      <c r="AM95" s="43"/>
      <c r="AN95" s="43"/>
      <c r="AO95" s="43"/>
      <c r="AP95" s="43"/>
      <c r="AQ95" s="46"/>
      <c r="AR95" s="46"/>
      <c r="AS95" s="43"/>
      <c r="AT95" s="43"/>
      <c r="AU95" s="264"/>
      <c r="AV95" s="43"/>
      <c r="AW95" s="43"/>
      <c r="AX95" s="43"/>
      <c r="AY95" s="43"/>
      <c r="AZ95" s="43"/>
      <c r="BA95" s="43"/>
      <c r="BB95" s="43"/>
      <c r="BC95" t="s" s="44">
        <f t="shared" si="1013"/>
        <v>2364</v>
      </c>
      <c r="BD95" t="s" s="44">
        <v>4271</v>
      </c>
      <c r="BE95" s="391"/>
      <c r="BF95" s="15"/>
      <c r="BG95" s="15"/>
      <c r="BH95" s="15"/>
      <c r="BI95" s="48"/>
    </row>
    <row r="96" ht="21.35" customHeight="1">
      <c r="A96" t="s" s="105">
        <f>CONCATENATE('Collections - Collections'!$A$4,"/",C96)</f>
        <v>4272</v>
      </c>
      <c r="B96" t="s" s="44">
        <f t="shared" si="1001"/>
        <v>2799</v>
      </c>
      <c r="C96" t="s" s="106">
        <f>SUBSTITUTE(SUBSTITUTE(F96,"-","_"),":","_")</f>
        <v>4273</v>
      </c>
      <c r="D96" t="s" s="44">
        <f>CONCATENATE('Collections - Collections'!$C$3,"/",$B96)</f>
        <v>2808</v>
      </c>
      <c r="E96" t="s" s="106">
        <v>2979</v>
      </c>
      <c r="F96" t="s" s="44">
        <f>CONCATENATE(B96,":",E96)</f>
        <v>4274</v>
      </c>
      <c r="G96" s="43"/>
      <c r="H96" t="s" s="373">
        <f>CONCATENATE("k",SUBSTITUTE(SUBSTITUTE(PROPER($B96),":",""),"-",""),"_",SUBSTITUTE(SUBSTITUTE(PROPER($E96),":",""),"-",""))</f>
        <v>4275</v>
      </c>
      <c r="I96" s="43"/>
      <c r="J96" t="s" s="44">
        <f>$C96</f>
        <v>4273</v>
      </c>
      <c r="K96" t="s" s="44">
        <f>$H96</f>
        <v>4275</v>
      </c>
      <c r="L96" s="43"/>
      <c r="M96" t="s" s="44">
        <v>2212</v>
      </c>
      <c r="N96" t="s" s="44">
        <v>2979</v>
      </c>
      <c r="O96" s="43"/>
      <c r="P96" s="43"/>
      <c r="Q96" s="43"/>
      <c r="R96" s="43"/>
      <c r="S96" t="s" s="44">
        <f t="shared" si="137"/>
        <v>1098</v>
      </c>
      <c r="T96" t="s" s="44">
        <f>'tmp_terms - import'!$D$150</f>
        <v>1346</v>
      </c>
      <c r="U96" t="s" s="44">
        <f t="shared" si="48"/>
        <v>1423</v>
      </c>
      <c r="V96" s="43"/>
      <c r="W96" s="43"/>
      <c r="X96" s="43"/>
      <c r="Y96" s="43"/>
      <c r="Z96" s="43"/>
      <c r="AA96" s="43"/>
      <c r="AB96" s="43"/>
      <c r="AC96" s="43"/>
      <c r="AD96" s="43"/>
      <c r="AE96" t="s" s="44">
        <f t="shared" si="1080" ref="AE96:AE97">'tmp_terms - import'!$D$390</f>
        <v>2975</v>
      </c>
      <c r="AF96" s="43"/>
      <c r="AG96" s="43"/>
      <c r="AH96" s="43"/>
      <c r="AI96" s="43"/>
      <c r="AJ96" s="43"/>
      <c r="AK96" s="43"/>
      <c r="AL96" s="43"/>
      <c r="AM96" s="43"/>
      <c r="AN96" s="43"/>
      <c r="AO96" s="43"/>
      <c r="AP96" s="43"/>
      <c r="AQ96" s="46"/>
      <c r="AR96" s="46"/>
      <c r="AS96" s="43"/>
      <c r="AT96" s="43"/>
      <c r="AU96" s="264"/>
      <c r="AV96" s="43"/>
      <c r="AW96" s="43"/>
      <c r="AX96" s="43"/>
      <c r="AY96" s="43"/>
      <c r="AZ96" s="43"/>
      <c r="BA96" s="43"/>
      <c r="BB96" s="43"/>
      <c r="BC96" t="s" s="44">
        <f t="shared" si="1013"/>
        <v>2364</v>
      </c>
      <c r="BD96" t="s" s="44">
        <v>4276</v>
      </c>
      <c r="BE96" s="391"/>
      <c r="BF96" s="15"/>
      <c r="BG96" s="15"/>
      <c r="BH96" s="15"/>
      <c r="BI96" s="48"/>
    </row>
    <row r="97" ht="21.35" customHeight="1">
      <c r="A97" t="s" s="105">
        <f>CONCATENATE('Collections - Collections'!$A$4,"/",C97)</f>
        <v>4277</v>
      </c>
      <c r="B97" t="s" s="44">
        <f t="shared" si="1001"/>
        <v>2799</v>
      </c>
      <c r="C97" t="s" s="106">
        <f>SUBSTITUTE(SUBSTITUTE(F97,"-","_"),":","_")</f>
        <v>4278</v>
      </c>
      <c r="D97" t="s" s="44">
        <f>CONCATENATE('Collections - Collections'!$C$3,"/",$B97)</f>
        <v>2808</v>
      </c>
      <c r="E97" t="s" s="106">
        <v>4279</v>
      </c>
      <c r="F97" t="s" s="44">
        <f>CONCATENATE(B97,":",E97)</f>
        <v>4280</v>
      </c>
      <c r="G97" s="43"/>
      <c r="H97" t="s" s="373">
        <f>CONCATENATE("k",SUBSTITUTE(SUBSTITUTE(PROPER($B97),":",""),"-",""),"_",SUBSTITUTE(SUBSTITUTE(PROPER($E97),":",""),"-",""))</f>
        <v>4281</v>
      </c>
      <c r="I97" s="43"/>
      <c r="J97" t="s" s="44">
        <f>$C97</f>
        <v>4278</v>
      </c>
      <c r="K97" t="s" s="44">
        <f>$H97</f>
        <v>4281</v>
      </c>
      <c r="L97" s="43"/>
      <c r="M97" t="s" s="44">
        <v>2212</v>
      </c>
      <c r="N97" t="s" s="44">
        <v>2979</v>
      </c>
      <c r="O97" s="43"/>
      <c r="P97" s="43"/>
      <c r="Q97" s="43"/>
      <c r="R97" s="43"/>
      <c r="S97" t="s" s="44">
        <f t="shared" si="137"/>
        <v>1098</v>
      </c>
      <c r="T97" t="s" s="44">
        <f>'tmp_terms - import'!$D$150</f>
        <v>1346</v>
      </c>
      <c r="U97" t="s" s="44">
        <f t="shared" si="149"/>
        <v>1436</v>
      </c>
      <c r="V97" s="43"/>
      <c r="W97" s="43"/>
      <c r="X97" s="43"/>
      <c r="Y97" s="43"/>
      <c r="Z97" s="43"/>
      <c r="AA97" s="43"/>
      <c r="AB97" s="43"/>
      <c r="AC97" s="43"/>
      <c r="AD97" s="43"/>
      <c r="AE97" t="s" s="44">
        <f t="shared" si="1080"/>
        <v>2975</v>
      </c>
      <c r="AF97" s="43"/>
      <c r="AG97" s="43"/>
      <c r="AH97" s="43"/>
      <c r="AI97" s="43"/>
      <c r="AJ97" s="43"/>
      <c r="AK97" s="43"/>
      <c r="AL97" s="43"/>
      <c r="AM97" s="43"/>
      <c r="AN97" s="43"/>
      <c r="AO97" s="43"/>
      <c r="AP97" s="43"/>
      <c r="AQ97" s="46"/>
      <c r="AR97" s="46"/>
      <c r="AS97" s="43"/>
      <c r="AT97" s="43"/>
      <c r="AU97" s="264"/>
      <c r="AV97" s="43"/>
      <c r="AW97" s="43"/>
      <c r="AX97" s="43"/>
      <c r="AY97" s="43"/>
      <c r="AZ97" s="43"/>
      <c r="BA97" s="43"/>
      <c r="BB97" s="43"/>
      <c r="BC97" t="s" s="44">
        <f t="shared" si="1013"/>
        <v>2364</v>
      </c>
      <c r="BD97" t="s" s="44">
        <v>4282</v>
      </c>
      <c r="BE97" s="391"/>
      <c r="BF97" s="15"/>
      <c r="BG97" s="15"/>
      <c r="BH97" s="15"/>
      <c r="BI97" s="48"/>
    </row>
    <row r="98" ht="21.35" customHeight="1">
      <c r="A98" t="s" s="105">
        <f>CONCATENATE('Collections - Collections'!$A$4,"/",C98)</f>
        <v>4283</v>
      </c>
      <c r="B98" t="s" s="44">
        <f t="shared" si="1001"/>
        <v>2799</v>
      </c>
      <c r="C98" t="s" s="106">
        <f>SUBSTITUTE(SUBSTITUTE(F98,"-","_"),":","_")</f>
        <v>4284</v>
      </c>
      <c r="D98" t="s" s="44">
        <f>CONCATENATE('Collections - Collections'!$C$3,"/",$B98)</f>
        <v>2808</v>
      </c>
      <c r="E98" t="s" s="106">
        <v>2875</v>
      </c>
      <c r="F98" t="s" s="44">
        <f>CONCATENATE(B98,":",E98)</f>
        <v>2874</v>
      </c>
      <c r="G98" s="43"/>
      <c r="H98" t="s" s="373">
        <f>CONCATENATE("k",SUBSTITUTE(SUBSTITUTE(PROPER($B98),":",""),"-",""),"_",SUBSTITUTE(SUBSTITUTE(PROPER($E98),":",""),"-",""))</f>
        <v>4285</v>
      </c>
      <c r="I98" s="43"/>
      <c r="J98" t="s" s="44">
        <f>$C98</f>
        <v>4284</v>
      </c>
      <c r="K98" t="s" s="44">
        <f>$H98</f>
        <v>4285</v>
      </c>
      <c r="L98" s="43"/>
      <c r="M98" t="s" s="44">
        <v>2212</v>
      </c>
      <c r="N98" t="s" s="44">
        <v>2875</v>
      </c>
      <c r="O98" s="43"/>
      <c r="P98" s="43"/>
      <c r="Q98" s="43"/>
      <c r="R98" s="43"/>
      <c r="S98" t="s" s="44">
        <f t="shared" si="137"/>
        <v>1098</v>
      </c>
      <c r="T98" t="s" s="44">
        <f>'tmp_terms - import'!$D$150</f>
        <v>1346</v>
      </c>
      <c r="U98" t="s" s="44">
        <f t="shared" si="48"/>
        <v>1423</v>
      </c>
      <c r="V98" s="43"/>
      <c r="W98" s="43"/>
      <c r="X98" s="43"/>
      <c r="Y98" s="43"/>
      <c r="Z98" s="43"/>
      <c r="AA98" s="43"/>
      <c r="AB98" s="43"/>
      <c r="AC98" s="43"/>
      <c r="AD98" s="43"/>
      <c r="AE98" t="s" s="44">
        <f>'tmp_terms - import'!$D$377</f>
        <v>2874</v>
      </c>
      <c r="AF98" s="43"/>
      <c r="AG98" s="43"/>
      <c r="AH98" s="43"/>
      <c r="AI98" s="43"/>
      <c r="AJ98" s="43"/>
      <c r="AK98" s="43"/>
      <c r="AL98" s="43"/>
      <c r="AM98" s="43"/>
      <c r="AN98" s="43"/>
      <c r="AO98" s="43"/>
      <c r="AP98" s="43"/>
      <c r="AQ98" s="46"/>
      <c r="AR98" s="46"/>
      <c r="AS98" s="43"/>
      <c r="AT98" s="43"/>
      <c r="AU98" s="264"/>
      <c r="AV98" s="43"/>
      <c r="AW98" s="43"/>
      <c r="AX98" s="43"/>
      <c r="AY98" s="43"/>
      <c r="AZ98" s="43"/>
      <c r="BA98" s="43"/>
      <c r="BB98" s="43"/>
      <c r="BC98" t="s" s="44">
        <f t="shared" si="1013"/>
        <v>2364</v>
      </c>
      <c r="BD98" t="s" s="44">
        <v>2878</v>
      </c>
      <c r="BE98" s="391"/>
      <c r="BF98" s="15"/>
      <c r="BG98" s="15"/>
      <c r="BH98" s="15"/>
      <c r="BI98" s="48"/>
    </row>
    <row r="99" ht="21.35" customHeight="1">
      <c r="A99" t="s" s="105">
        <f>CONCATENATE('Collections - Collections'!$A$4,"/",C99)</f>
        <v>4286</v>
      </c>
      <c r="B99" t="s" s="44">
        <f t="shared" si="1001"/>
        <v>2799</v>
      </c>
      <c r="C99" t="s" s="106">
        <f>SUBSTITUTE(SUBSTITUTE(F99,"-","_"),":","_")</f>
        <v>4287</v>
      </c>
      <c r="D99" t="s" s="44">
        <f>CONCATENATE('Collections - Collections'!$C$3,"/",$B99)</f>
        <v>2808</v>
      </c>
      <c r="E99" t="s" s="106">
        <v>4288</v>
      </c>
      <c r="F99" t="s" s="44">
        <f>CONCATENATE(B99,":",E99)</f>
        <v>4289</v>
      </c>
      <c r="G99" s="43"/>
      <c r="H99" t="s" s="373">
        <f>CONCATENATE("k",SUBSTITUTE(SUBSTITUTE(PROPER($B99),":",""),"-",""),"_",SUBSTITUTE(SUBSTITUTE(PROPER($E99),":",""),"-",""))</f>
        <v>4290</v>
      </c>
      <c r="I99" s="43"/>
      <c r="J99" t="s" s="44">
        <f>$C99</f>
        <v>4287</v>
      </c>
      <c r="K99" t="s" s="44">
        <f>$H99</f>
        <v>4290</v>
      </c>
      <c r="L99" s="43"/>
      <c r="M99" t="s" s="44">
        <v>2212</v>
      </c>
      <c r="N99" t="s" s="44">
        <v>4291</v>
      </c>
      <c r="O99" t="s" s="44">
        <v>682</v>
      </c>
      <c r="P99" s="43"/>
      <c r="Q99" s="43"/>
      <c r="R99" s="43"/>
      <c r="S99" t="s" s="44">
        <f t="shared" si="46"/>
        <v>1114</v>
      </c>
      <c r="T99" t="s" s="44">
        <f t="shared" si="917"/>
        <v>1304</v>
      </c>
      <c r="U99" t="s" s="44">
        <f t="shared" si="48"/>
        <v>1423</v>
      </c>
      <c r="V99" s="43"/>
      <c r="W99" s="43"/>
      <c r="X99" s="43"/>
      <c r="Y99" s="43"/>
      <c r="Z99" s="43"/>
      <c r="AA99" s="43"/>
      <c r="AB99" s="43"/>
      <c r="AC99" s="43"/>
      <c r="AD99" s="43"/>
      <c r="AE99" s="43"/>
      <c r="AF99" s="43"/>
      <c r="AG99" s="43"/>
      <c r="AH99" s="43"/>
      <c r="AI99" s="43"/>
      <c r="AJ99" s="43"/>
      <c r="AK99" s="43"/>
      <c r="AL99" s="43"/>
      <c r="AM99" s="43"/>
      <c r="AN99" s="43"/>
      <c r="AO99" s="43"/>
      <c r="AP99" s="43"/>
      <c r="AQ99" s="46"/>
      <c r="AR99" s="46"/>
      <c r="AS99" s="43"/>
      <c r="AT99" s="43"/>
      <c r="AU99" s="264"/>
      <c r="AV99" s="43"/>
      <c r="AW99" s="43"/>
      <c r="AX99" s="43"/>
      <c r="AY99" s="43"/>
      <c r="AZ99" s="43"/>
      <c r="BA99" s="43"/>
      <c r="BB99" s="43"/>
      <c r="BC99" t="s" s="44">
        <f t="shared" si="1013"/>
        <v>2364</v>
      </c>
      <c r="BD99" t="s" s="44">
        <v>4292</v>
      </c>
      <c r="BE99" t="s" s="206">
        <v>4293</v>
      </c>
      <c r="BF99" t="s" s="47">
        <v>4294</v>
      </c>
      <c r="BG99" s="15"/>
      <c r="BH99" s="15"/>
      <c r="BI99" s="48"/>
    </row>
    <row r="100" ht="21.35" customHeight="1">
      <c r="A100" t="s" s="105">
        <f>CONCATENATE('Collections - Collections'!$A$4,"/",C100)</f>
        <v>4295</v>
      </c>
      <c r="B100" t="s" s="44">
        <f t="shared" si="1001"/>
        <v>2799</v>
      </c>
      <c r="C100" t="s" s="106">
        <f>SUBSTITUTE(SUBSTITUTE(F100,"-","_"),":","_")</f>
        <v>4296</v>
      </c>
      <c r="D100" t="s" s="44">
        <f>CONCATENATE('Collections - Collections'!$C$3,"/",$B100)</f>
        <v>2808</v>
      </c>
      <c r="E100" t="s" s="106">
        <v>4297</v>
      </c>
      <c r="F100" t="s" s="44">
        <f>CONCATENATE(B100,":",E100)</f>
        <v>4298</v>
      </c>
      <c r="G100" s="43"/>
      <c r="H100" t="s" s="373">
        <f>CONCATENATE("k",SUBSTITUTE(SUBSTITUTE(PROPER($B100),":",""),"-",""),"_",SUBSTITUTE(SUBSTITUTE(PROPER($E100),":",""),"-",""))</f>
        <v>4299</v>
      </c>
      <c r="I100" s="43"/>
      <c r="J100" t="s" s="44">
        <f>$C100</f>
        <v>4296</v>
      </c>
      <c r="K100" t="s" s="44">
        <f>$H100</f>
        <v>4299</v>
      </c>
      <c r="L100" s="43"/>
      <c r="M100" t="s" s="44">
        <v>2212</v>
      </c>
      <c r="N100" t="s" s="44">
        <v>1477</v>
      </c>
      <c r="O100" t="s" s="44">
        <v>1605</v>
      </c>
      <c r="P100" s="43"/>
      <c r="Q100" s="43"/>
      <c r="R100" s="43"/>
      <c r="S100" t="s" s="44">
        <f t="shared" si="465"/>
        <v>1122</v>
      </c>
      <c r="T100" t="s" s="44">
        <f t="shared" si="486"/>
        <v>1362</v>
      </c>
      <c r="U100" t="s" s="44">
        <f t="shared" si="48"/>
        <v>1423</v>
      </c>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6"/>
      <c r="AR100" s="46"/>
      <c r="AS100" s="43"/>
      <c r="AT100" s="43"/>
      <c r="AU100" s="264"/>
      <c r="AV100" s="43"/>
      <c r="AW100" s="43"/>
      <c r="AX100" s="43"/>
      <c r="AY100" s="43"/>
      <c r="AZ100" t="s" s="44">
        <f>'tmp_terms - import'!$D$185</f>
        <v>1598</v>
      </c>
      <c r="BA100" s="43"/>
      <c r="BB100" s="43"/>
      <c r="BC100" t="s" s="44">
        <f t="shared" si="1013"/>
        <v>2364</v>
      </c>
      <c r="BD100" t="s" s="44">
        <v>4300</v>
      </c>
      <c r="BE100" t="s" s="206">
        <v>1607</v>
      </c>
      <c r="BF100" s="15"/>
      <c r="BG100" s="15"/>
      <c r="BH100" s="15"/>
      <c r="BI100" s="48"/>
    </row>
    <row r="101" ht="21.35" customHeight="1">
      <c r="A101" t="s" s="105">
        <f>CONCATENATE('Collections - Collections'!$A$4,"/",C101)</f>
        <v>4301</v>
      </c>
      <c r="B101" t="s" s="44">
        <f t="shared" si="1001"/>
        <v>2799</v>
      </c>
      <c r="C101" t="s" s="106">
        <f>SUBSTITUTE(SUBSTITUTE(F101,"-","_"),":","_")</f>
        <v>4302</v>
      </c>
      <c r="D101" t="s" s="44">
        <f>CONCATENATE('Collections - Collections'!$C$3,"/",$B101)</f>
        <v>2808</v>
      </c>
      <c r="E101" t="s" s="106">
        <v>4303</v>
      </c>
      <c r="F101" t="s" s="44">
        <f>CONCATENATE(B101,":",E101)</f>
        <v>4304</v>
      </c>
      <c r="G101" s="43"/>
      <c r="H101" t="s" s="373">
        <f>CONCATENATE("k",SUBSTITUTE(SUBSTITUTE(PROPER($B101),":",""),"-",""),"_",SUBSTITUTE(SUBSTITUTE(PROPER($E101),":",""),"-",""))</f>
        <v>4305</v>
      </c>
      <c r="I101" s="43"/>
      <c r="J101" t="s" s="44">
        <f>$C101</f>
        <v>4302</v>
      </c>
      <c r="K101" t="s" s="44">
        <f>$H101</f>
        <v>4305</v>
      </c>
      <c r="L101" s="43"/>
      <c r="M101" t="s" s="44">
        <v>2212</v>
      </c>
      <c r="N101" t="s" s="44">
        <v>1477</v>
      </c>
      <c r="O101" t="s" s="44">
        <v>1613</v>
      </c>
      <c r="P101" s="43"/>
      <c r="Q101" s="43"/>
      <c r="R101" s="43"/>
      <c r="S101" t="s" s="44">
        <f t="shared" si="46"/>
        <v>1114</v>
      </c>
      <c r="T101" t="s" s="44">
        <f t="shared" si="486"/>
        <v>1362</v>
      </c>
      <c r="U101" t="s" s="44">
        <f t="shared" si="48"/>
        <v>1423</v>
      </c>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6"/>
      <c r="AR101" s="46"/>
      <c r="AS101" s="43"/>
      <c r="AT101" s="43"/>
      <c r="AU101" s="264"/>
      <c r="AV101" s="43"/>
      <c r="AW101" s="43"/>
      <c r="AX101" s="43"/>
      <c r="AY101" s="43"/>
      <c r="AZ101" t="s" s="44">
        <f t="shared" si="1144" ref="AZ101:AZ191">'tmp_terms - import'!$D$186</f>
        <v>1609</v>
      </c>
      <c r="BA101" s="43"/>
      <c r="BB101" s="43"/>
      <c r="BC101" t="s" s="44">
        <f t="shared" si="1013"/>
        <v>2364</v>
      </c>
      <c r="BD101" t="s" s="44">
        <v>4306</v>
      </c>
      <c r="BE101" t="s" s="206">
        <v>1615</v>
      </c>
      <c r="BF101" s="15"/>
      <c r="BG101" s="15"/>
      <c r="BH101" s="15"/>
      <c r="BI101" s="48"/>
    </row>
    <row r="102" ht="21.55" customHeight="1">
      <c r="A102" t="s" s="268">
        <f>CONCATENATE('Collections - Collections'!$A$4,"/",C102)</f>
        <v>4307</v>
      </c>
      <c r="B102" t="s" s="137">
        <f t="shared" si="1001"/>
        <v>2799</v>
      </c>
      <c r="C102" t="s" s="138">
        <f>SUBSTITUTE(SUBSTITUTE(F102,"-","_"),":","_")</f>
        <v>4308</v>
      </c>
      <c r="D102" t="s" s="137">
        <f>CONCATENATE('Collections - Collections'!$C$3,"/",$B102)</f>
        <v>2808</v>
      </c>
      <c r="E102" t="s" s="138">
        <v>4309</v>
      </c>
      <c r="F102" t="s" s="137">
        <f>CONCATENATE(B102,":",E102)</f>
        <v>4310</v>
      </c>
      <c r="G102" s="140"/>
      <c r="H102" t="s" s="392">
        <f>CONCATENATE("k",SUBSTITUTE(SUBSTITUTE(PROPER($B102),":",""),"-",""),"_",SUBSTITUTE(SUBSTITUTE(PROPER($E102),":",""),"-",""))</f>
        <v>4311</v>
      </c>
      <c r="I102" s="140"/>
      <c r="J102" t="s" s="137">
        <f>$C102</f>
        <v>4308</v>
      </c>
      <c r="K102" t="s" s="137">
        <f>$H102</f>
        <v>4311</v>
      </c>
      <c r="L102" s="140"/>
      <c r="M102" t="s" s="137">
        <v>2212</v>
      </c>
      <c r="N102" t="s" s="137">
        <v>1477</v>
      </c>
      <c r="O102" t="s" s="137">
        <v>1623</v>
      </c>
      <c r="P102" s="140"/>
      <c r="Q102" s="140"/>
      <c r="R102" s="140"/>
      <c r="S102" t="s" s="137">
        <f t="shared" si="46"/>
        <v>1114</v>
      </c>
      <c r="T102" t="s" s="137">
        <f t="shared" si="486"/>
        <v>1362</v>
      </c>
      <c r="U102" t="s" s="137">
        <f t="shared" si="48"/>
        <v>1423</v>
      </c>
      <c r="V102" s="140"/>
      <c r="W102" s="140"/>
      <c r="X102" s="140"/>
      <c r="Y102" s="140"/>
      <c r="Z102" s="140"/>
      <c r="AA102" s="140"/>
      <c r="AB102" s="140"/>
      <c r="AC102" s="140"/>
      <c r="AD102" s="140"/>
      <c r="AE102" s="140"/>
      <c r="AF102" s="140"/>
      <c r="AG102" s="140"/>
      <c r="AH102" s="140"/>
      <c r="AI102" s="140"/>
      <c r="AJ102" s="140"/>
      <c r="AK102" s="140"/>
      <c r="AL102" s="140"/>
      <c r="AM102" s="140"/>
      <c r="AN102" s="140"/>
      <c r="AO102" s="140"/>
      <c r="AP102" s="140"/>
      <c r="AQ102" s="142"/>
      <c r="AR102" s="142"/>
      <c r="AS102" s="140"/>
      <c r="AT102" s="140"/>
      <c r="AU102" s="270"/>
      <c r="AV102" s="140"/>
      <c r="AW102" s="140"/>
      <c r="AX102" s="140"/>
      <c r="AY102" s="140"/>
      <c r="AZ102" t="s" s="137">
        <f>'tmp_terms - import'!$D$187</f>
        <v>1617</v>
      </c>
      <c r="BA102" s="140"/>
      <c r="BB102" s="140"/>
      <c r="BC102" t="s" s="137">
        <f t="shared" si="1013"/>
        <v>2364</v>
      </c>
      <c r="BD102" t="s" s="137">
        <v>4312</v>
      </c>
      <c r="BE102" t="s" s="393">
        <v>1625</v>
      </c>
      <c r="BF102" s="141"/>
      <c r="BG102" s="141"/>
      <c r="BH102" s="141"/>
      <c r="BI102" s="144"/>
    </row>
    <row r="103" ht="21.55" customHeight="1">
      <c r="A103" t="s" s="181">
        <f>CONCATENATE('Collections - Collections'!$A$4,"/",C103)</f>
        <v>4313</v>
      </c>
      <c r="B103" t="s" s="99">
        <f t="shared" si="1160" ref="B103:AE104">'tmp_terms - import'!$D$371</f>
        <v>2829</v>
      </c>
      <c r="C103" t="s" s="113">
        <f>SUBSTITUTE(SUBSTITUTE(F103,"-","_"),":","_")</f>
        <v>4314</v>
      </c>
      <c r="D103" t="s" s="99">
        <f>CONCATENATE('Collections - Collections'!$C$3,"/",$B103)</f>
        <v>2838</v>
      </c>
      <c r="E103" t="s" s="113">
        <v>406</v>
      </c>
      <c r="F103" t="s" s="99">
        <f>CONCATENATE(B103,":",E103)</f>
        <v>4315</v>
      </c>
      <c r="G103" s="100"/>
      <c r="H103" t="s" s="394">
        <f>CONCATENATE("k",SUBSTITUTE(SUBSTITUTE(PROPER($B103),":",""),"-",""),"_",SUBSTITUTE(SUBSTITUTE(PROPER($E103),":",""),"-",""))</f>
        <v>4316</v>
      </c>
      <c r="I103" s="100"/>
      <c r="J103" t="s" s="99">
        <f>$C103</f>
        <v>4314</v>
      </c>
      <c r="K103" t="s" s="99">
        <f>$H103</f>
        <v>4316</v>
      </c>
      <c r="L103" t="s" s="99">
        <v>4317</v>
      </c>
      <c r="M103" t="s" s="99">
        <v>2212</v>
      </c>
      <c r="N103" t="s" s="99">
        <v>4318</v>
      </c>
      <c r="O103" t="s" s="99">
        <v>406</v>
      </c>
      <c r="P103" s="100"/>
      <c r="Q103" s="100"/>
      <c r="R103" s="100"/>
      <c r="S103" t="s" s="99">
        <f t="shared" si="137"/>
        <v>1098</v>
      </c>
      <c r="T103" t="s" s="99">
        <f>'tmp_terms - import'!$D$150</f>
        <v>1346</v>
      </c>
      <c r="U103" t="s" s="99">
        <f t="shared" si="48"/>
        <v>1423</v>
      </c>
      <c r="V103" s="100"/>
      <c r="W103" s="100"/>
      <c r="X103" s="100"/>
      <c r="Y103" s="100"/>
      <c r="Z103" s="100"/>
      <c r="AA103" s="100"/>
      <c r="AB103" s="100"/>
      <c r="AC103" s="100"/>
      <c r="AD103" s="100"/>
      <c r="AE103" t="s" s="99">
        <f t="shared" si="1160"/>
        <v>2829</v>
      </c>
      <c r="AF103" s="100"/>
      <c r="AG103" s="100"/>
      <c r="AH103" s="100"/>
      <c r="AI103" s="100"/>
      <c r="AJ103" s="100"/>
      <c r="AK103" s="100"/>
      <c r="AL103" s="100"/>
      <c r="AM103" s="100"/>
      <c r="AN103" s="100"/>
      <c r="AO103" s="100"/>
      <c r="AP103" s="100"/>
      <c r="AQ103" s="116"/>
      <c r="AR103" s="116"/>
      <c r="AS103" s="100"/>
      <c r="AT103" s="100"/>
      <c r="AU103" s="259"/>
      <c r="AV103" s="100"/>
      <c r="AW103" s="100"/>
      <c r="AX103" s="100"/>
      <c r="AY103" s="100"/>
      <c r="AZ103" s="100"/>
      <c r="BA103" s="100"/>
      <c r="BB103" s="100"/>
      <c r="BC103" t="s" s="99">
        <f t="shared" si="1013"/>
        <v>2364</v>
      </c>
      <c r="BD103" t="s" s="99">
        <v>4319</v>
      </c>
      <c r="BE103" t="s" s="395">
        <v>4320</v>
      </c>
      <c r="BF103" s="115"/>
      <c r="BG103" s="115"/>
      <c r="BH103" s="115"/>
      <c r="BI103" s="118"/>
    </row>
    <row r="104" ht="21.55" customHeight="1">
      <c r="A104" t="s" s="268">
        <f>CONCATENATE('Collections - Collections'!$A$4,"/",C104)</f>
        <v>4321</v>
      </c>
      <c r="B104" t="s" s="137">
        <f t="shared" si="1160"/>
        <v>2829</v>
      </c>
      <c r="C104" t="s" s="138">
        <f>SUBSTITUTE(SUBSTITUTE(F104,"-","_"),":","_")</f>
        <v>4322</v>
      </c>
      <c r="D104" t="s" s="137">
        <f>CONCATENATE('Collections - Collections'!$C$3,"/",$B104)</f>
        <v>2838</v>
      </c>
      <c r="E104" t="s" s="138">
        <v>2259</v>
      </c>
      <c r="F104" t="s" s="137">
        <f>CONCATENATE(B104,":",E104)</f>
        <v>4323</v>
      </c>
      <c r="G104" s="140"/>
      <c r="H104" t="s" s="392">
        <f>CONCATENATE("k",SUBSTITUTE(SUBSTITUTE(PROPER($B104),":",""),"-",""),"_",SUBSTITUTE(SUBSTITUTE(PROPER($E104),":",""),"-",""))</f>
        <v>4324</v>
      </c>
      <c r="I104" s="140"/>
      <c r="J104" t="s" s="137">
        <f>$C104</f>
        <v>4322</v>
      </c>
      <c r="K104" t="s" s="137">
        <f>$H104</f>
        <v>4324</v>
      </c>
      <c r="L104" t="s" s="137">
        <v>4325</v>
      </c>
      <c r="M104" t="s" s="137">
        <v>2212</v>
      </c>
      <c r="N104" t="s" s="137">
        <v>4318</v>
      </c>
      <c r="O104" t="s" s="137">
        <v>2262</v>
      </c>
      <c r="P104" s="140"/>
      <c r="Q104" s="140"/>
      <c r="R104" s="140"/>
      <c r="S104" t="s" s="137">
        <f t="shared" si="137"/>
        <v>1098</v>
      </c>
      <c r="T104" t="s" s="137">
        <f>'tmp_terms - import'!$D$150</f>
        <v>1346</v>
      </c>
      <c r="U104" t="s" s="137">
        <f t="shared" si="48"/>
        <v>1423</v>
      </c>
      <c r="V104" s="140"/>
      <c r="W104" s="140"/>
      <c r="X104" s="140"/>
      <c r="Y104" s="140"/>
      <c r="Z104" s="140"/>
      <c r="AA104" s="140"/>
      <c r="AB104" s="140"/>
      <c r="AC104" s="140"/>
      <c r="AD104" s="140"/>
      <c r="AE104" t="s" s="137">
        <f t="shared" si="1160"/>
        <v>2829</v>
      </c>
      <c r="AF104" s="140"/>
      <c r="AG104" s="140"/>
      <c r="AH104" s="140"/>
      <c r="AI104" s="140"/>
      <c r="AJ104" s="140"/>
      <c r="AK104" s="140"/>
      <c r="AL104" s="140"/>
      <c r="AM104" s="140"/>
      <c r="AN104" s="140"/>
      <c r="AO104" s="140"/>
      <c r="AP104" s="140"/>
      <c r="AQ104" s="142"/>
      <c r="AR104" s="142"/>
      <c r="AS104" s="140"/>
      <c r="AT104" s="140"/>
      <c r="AU104" s="270"/>
      <c r="AV104" s="140"/>
      <c r="AW104" s="140"/>
      <c r="AX104" s="140"/>
      <c r="AY104" s="140"/>
      <c r="AZ104" s="140"/>
      <c r="BA104" s="140"/>
      <c r="BB104" s="140"/>
      <c r="BC104" t="s" s="137">
        <f t="shared" si="1013"/>
        <v>2364</v>
      </c>
      <c r="BD104" t="s" s="137">
        <v>4326</v>
      </c>
      <c r="BE104" t="s" s="393">
        <v>4327</v>
      </c>
      <c r="BF104" s="141"/>
      <c r="BG104" s="141"/>
      <c r="BH104" s="141"/>
      <c r="BI104" s="144"/>
    </row>
    <row r="105" ht="21.75" customHeight="1">
      <c r="A105" t="s" s="273">
        <f>CONCATENATE('Collections - Collections'!$A$4,"/",C105)</f>
        <v>4328</v>
      </c>
      <c r="B105" t="s" s="242">
        <f t="shared" si="1186" ref="B105:B119">'tmp_terms - import'!$D$368</f>
        <v>2807</v>
      </c>
      <c r="C105" t="s" s="243">
        <f>SUBSTITUTE(SUBSTITUTE(F105,"-","_"),":","_")</f>
        <v>4329</v>
      </c>
      <c r="D105" t="s" s="242">
        <f>CONCATENATE('Collections - Collections'!$C$3,"/",$B105)</f>
        <v>2854</v>
      </c>
      <c r="E105" t="s" s="243">
        <v>4330</v>
      </c>
      <c r="F105" t="s" s="242">
        <f>CONCATENATE(B105,":",E105)</f>
        <v>4331</v>
      </c>
      <c r="G105" s="244"/>
      <c r="H105" t="s" s="396">
        <f>CONCATENATE("k",SUBSTITUTE(SUBSTITUTE(PROPER($B105),":",""),"-",""),"_",SUBSTITUTE(SUBSTITUTE(PROPER($E105),":",""),"-",""))</f>
        <v>4332</v>
      </c>
      <c r="I105" s="244"/>
      <c r="J105" t="s" s="242">
        <f>$C105</f>
        <v>4329</v>
      </c>
      <c r="K105" t="s" s="242">
        <f>$H105</f>
        <v>4332</v>
      </c>
      <c r="L105" s="244"/>
      <c r="M105" t="s" s="242">
        <v>2212</v>
      </c>
      <c r="N105" t="s" s="242">
        <v>383</v>
      </c>
      <c r="O105" t="s" s="242">
        <v>4330</v>
      </c>
      <c r="P105" s="244"/>
      <c r="Q105" s="244"/>
      <c r="R105" s="244"/>
      <c r="S105" t="s" s="242">
        <f t="shared" si="137"/>
        <v>1098</v>
      </c>
      <c r="T105" t="s" s="242">
        <f>'tmp_terms - import'!$D$150</f>
        <v>1346</v>
      </c>
      <c r="U105" t="s" s="242">
        <f t="shared" si="48"/>
        <v>1423</v>
      </c>
      <c r="V105" s="244"/>
      <c r="W105" s="244"/>
      <c r="X105" s="244"/>
      <c r="Y105" s="244"/>
      <c r="Z105" s="244"/>
      <c r="AA105" s="244"/>
      <c r="AB105" s="244"/>
      <c r="AC105" s="244"/>
      <c r="AD105" s="244"/>
      <c r="AE105" t="s" s="242">
        <f t="shared" si="1011"/>
        <v>3165</v>
      </c>
      <c r="AF105" t="s" s="242">
        <f t="shared" si="1025"/>
        <v>2944</v>
      </c>
      <c r="AG105" t="s" s="242">
        <f t="shared" si="1026"/>
        <v>2965</v>
      </c>
      <c r="AH105" t="s" s="242">
        <f t="shared" si="1012"/>
        <v>3148</v>
      </c>
      <c r="AI105" t="s" s="242">
        <f t="shared" si="1027"/>
        <v>3142</v>
      </c>
      <c r="AJ105" t="s" s="242">
        <f t="shared" si="1028"/>
        <v>3245</v>
      </c>
      <c r="AK105" t="s" s="242">
        <f t="shared" si="1029"/>
        <v>3425</v>
      </c>
      <c r="AL105" t="s" s="242">
        <f t="shared" si="1203" ref="AL105:AL106">'tmp_terms - import'!$D$388</f>
        <v>2955</v>
      </c>
      <c r="AM105" t="s" s="242">
        <f t="shared" si="1204" ref="AM105:AM106">'tmp_terms - import'!$D$431</f>
        <v>3264</v>
      </c>
      <c r="AN105" t="s" s="242">
        <f t="shared" si="1205" ref="AN105:AN106">'tmp_terms - import'!$D$421</f>
        <v>3192</v>
      </c>
      <c r="AO105" t="s" s="242">
        <f t="shared" si="1206" ref="AO105:AO106">'tmp_terms - import'!$D$457</f>
        <v>3419</v>
      </c>
      <c r="AP105" s="100"/>
      <c r="AQ105" s="246"/>
      <c r="AR105" s="246"/>
      <c r="AS105" s="244"/>
      <c r="AT105" s="244"/>
      <c r="AU105" s="276"/>
      <c r="AV105" s="244"/>
      <c r="AW105" s="244"/>
      <c r="AX105" s="244"/>
      <c r="AY105" s="244"/>
      <c r="AZ105" s="244"/>
      <c r="BA105" s="244"/>
      <c r="BB105" s="244"/>
      <c r="BC105" t="s" s="242">
        <f t="shared" si="1013"/>
        <v>2364</v>
      </c>
      <c r="BD105" t="s" s="242">
        <v>4333</v>
      </c>
      <c r="BE105" t="s" s="397">
        <v>4334</v>
      </c>
      <c r="BF105" s="245"/>
      <c r="BG105" s="245"/>
      <c r="BH105" s="245"/>
      <c r="BI105" s="247"/>
    </row>
    <row r="106" ht="21.75" customHeight="1">
      <c r="A106" t="s" s="273">
        <f>CONCATENATE('Collections - Collections'!$A$4,"/",C106)</f>
        <v>4335</v>
      </c>
      <c r="B106" t="s" s="242">
        <f t="shared" si="1186"/>
        <v>2807</v>
      </c>
      <c r="C106" t="s" s="243">
        <f>SUBSTITUTE(SUBSTITUTE(F106,"-","_"),":","_")</f>
        <v>4336</v>
      </c>
      <c r="D106" t="s" s="242">
        <f>CONCATENATE('Collections - Collections'!$C$3,"/",$B106)</f>
        <v>2854</v>
      </c>
      <c r="E106" t="s" s="243">
        <v>4337</v>
      </c>
      <c r="F106" t="s" s="242">
        <f>CONCATENATE(B106,":",E106)</f>
        <v>4338</v>
      </c>
      <c r="G106" s="244"/>
      <c r="H106" t="s" s="396">
        <f>CONCATENATE("k",SUBSTITUTE(SUBSTITUTE(PROPER($B106),":",""),"-",""),"_",SUBSTITUTE(SUBSTITUTE(PROPER($E106),":",""),"-",""))</f>
        <v>4339</v>
      </c>
      <c r="I106" s="244"/>
      <c r="J106" t="s" s="242">
        <f>$C106</f>
        <v>4336</v>
      </c>
      <c r="K106" t="s" s="242">
        <f>$H106</f>
        <v>4339</v>
      </c>
      <c r="L106" s="244"/>
      <c r="M106" t="s" s="242">
        <v>2212</v>
      </c>
      <c r="N106" t="s" s="242">
        <v>383</v>
      </c>
      <c r="O106" t="s" s="242">
        <v>4330</v>
      </c>
      <c r="P106" s="244"/>
      <c r="Q106" s="244"/>
      <c r="R106" s="244"/>
      <c r="S106" t="s" s="242">
        <f t="shared" si="137"/>
        <v>1098</v>
      </c>
      <c r="T106" t="s" s="242">
        <f>'tmp_terms - import'!$D$150</f>
        <v>1346</v>
      </c>
      <c r="U106" t="s" s="242">
        <f t="shared" si="149"/>
        <v>1436</v>
      </c>
      <c r="V106" s="244"/>
      <c r="W106" s="244"/>
      <c r="X106" s="244"/>
      <c r="Y106" s="244"/>
      <c r="Z106" s="244"/>
      <c r="AA106" s="244"/>
      <c r="AB106" s="244"/>
      <c r="AC106" s="244"/>
      <c r="AD106" s="244"/>
      <c r="AE106" t="s" s="242">
        <f t="shared" si="1011"/>
        <v>3165</v>
      </c>
      <c r="AF106" t="s" s="242">
        <f t="shared" si="1025"/>
        <v>2944</v>
      </c>
      <c r="AG106" t="s" s="242">
        <f t="shared" si="1026"/>
        <v>2965</v>
      </c>
      <c r="AH106" t="s" s="242">
        <f t="shared" si="1012"/>
        <v>3148</v>
      </c>
      <c r="AI106" t="s" s="242">
        <f t="shared" si="1027"/>
        <v>3142</v>
      </c>
      <c r="AJ106" t="s" s="242">
        <f t="shared" si="1028"/>
        <v>3245</v>
      </c>
      <c r="AK106" t="s" s="242">
        <f t="shared" si="1029"/>
        <v>3425</v>
      </c>
      <c r="AL106" t="s" s="242">
        <f t="shared" si="1203"/>
        <v>2955</v>
      </c>
      <c r="AM106" t="s" s="242">
        <f t="shared" si="1204"/>
        <v>3264</v>
      </c>
      <c r="AN106" t="s" s="242">
        <f t="shared" si="1205"/>
        <v>3192</v>
      </c>
      <c r="AO106" t="s" s="242">
        <f t="shared" si="1206"/>
        <v>3419</v>
      </c>
      <c r="AP106" s="43"/>
      <c r="AQ106" s="246"/>
      <c r="AR106" s="246"/>
      <c r="AS106" s="244"/>
      <c r="AT106" s="244"/>
      <c r="AU106" s="276"/>
      <c r="AV106" s="244"/>
      <c r="AW106" s="244"/>
      <c r="AX106" s="244"/>
      <c r="AY106" s="244"/>
      <c r="AZ106" s="244"/>
      <c r="BA106" s="244"/>
      <c r="BB106" s="244"/>
      <c r="BC106" t="s" s="242">
        <f t="shared" si="1013"/>
        <v>2364</v>
      </c>
      <c r="BD106" t="s" s="242">
        <v>4340</v>
      </c>
      <c r="BE106" t="s" s="397">
        <v>4341</v>
      </c>
      <c r="BF106" s="245"/>
      <c r="BG106" s="245"/>
      <c r="BH106" s="245"/>
      <c r="BI106" s="247"/>
    </row>
    <row r="107" ht="21.55" customHeight="1">
      <c r="A107" t="s" s="181">
        <f>CONCATENATE('Collections - Collections'!$A$4,"/",C107)</f>
        <v>4342</v>
      </c>
      <c r="B107" t="s" s="99">
        <f t="shared" si="1186"/>
        <v>2807</v>
      </c>
      <c r="C107" t="s" s="113">
        <f>SUBSTITUTE(SUBSTITUTE(F107,"-","_"),":","_")</f>
        <v>4343</v>
      </c>
      <c r="D107" t="s" s="99">
        <f>CONCATENATE('Collections - Collections'!$C$3,"/",$B107)</f>
        <v>2854</v>
      </c>
      <c r="E107" t="s" s="113">
        <v>4344</v>
      </c>
      <c r="F107" t="s" s="99">
        <f>CONCATENATE(B107,":",E107)</f>
        <v>4345</v>
      </c>
      <c r="G107" s="100"/>
      <c r="H107" t="s" s="394">
        <f>CONCATENATE("k",SUBSTITUTE(SUBSTITUTE(PROPER($B107),":",""),"-",""),"_",SUBSTITUTE(SUBSTITUTE(PROPER($E107),":",""),"-",""))</f>
        <v>4346</v>
      </c>
      <c r="I107" s="100"/>
      <c r="J107" t="s" s="99">
        <f>$C107</f>
        <v>4343</v>
      </c>
      <c r="K107" t="s" s="99">
        <f>$H107</f>
        <v>4346</v>
      </c>
      <c r="L107" s="100"/>
      <c r="M107" t="s" s="99">
        <v>2212</v>
      </c>
      <c r="N107" t="s" s="99">
        <v>383</v>
      </c>
      <c r="O107" t="s" s="99">
        <v>4330</v>
      </c>
      <c r="P107" s="100"/>
      <c r="Q107" s="100"/>
      <c r="R107" s="100"/>
      <c r="S107" t="s" s="99">
        <f t="shared" si="137"/>
        <v>1098</v>
      </c>
      <c r="T107" t="s" s="99">
        <f>'tmp_terms - import'!D141</f>
        <v>1270</v>
      </c>
      <c r="U107" t="s" s="99">
        <f t="shared" si="149"/>
        <v>1436</v>
      </c>
      <c r="V107" s="100"/>
      <c r="W107" s="100"/>
      <c r="X107" s="100"/>
      <c r="Y107" s="100"/>
      <c r="Z107" s="100"/>
      <c r="AA107" s="100"/>
      <c r="AB107" s="100"/>
      <c r="AC107" s="100"/>
      <c r="AD107" s="100"/>
      <c r="AE107" s="100"/>
      <c r="AF107" s="100"/>
      <c r="AG107" s="100"/>
      <c r="AH107" s="100"/>
      <c r="AI107" s="100"/>
      <c r="AJ107" s="100"/>
      <c r="AK107" s="100"/>
      <c r="AL107" s="100"/>
      <c r="AM107" s="100"/>
      <c r="AN107" s="100"/>
      <c r="AO107" s="100"/>
      <c r="AP107" s="43"/>
      <c r="AQ107" s="116"/>
      <c r="AR107" s="116"/>
      <c r="AS107" s="100"/>
      <c r="AT107" s="100"/>
      <c r="AU107" s="259"/>
      <c r="AV107" s="100"/>
      <c r="AW107" s="100"/>
      <c r="AX107" s="100"/>
      <c r="AY107" s="100"/>
      <c r="AZ107" s="100"/>
      <c r="BA107" s="100"/>
      <c r="BB107" s="100"/>
      <c r="BC107" t="s" s="99">
        <f t="shared" si="1013"/>
        <v>2364</v>
      </c>
      <c r="BD107" t="s" s="99">
        <v>4340</v>
      </c>
      <c r="BE107" t="s" s="395">
        <v>4347</v>
      </c>
      <c r="BF107" s="115"/>
      <c r="BG107" s="115"/>
      <c r="BH107" s="115"/>
      <c r="BI107" s="118"/>
    </row>
    <row r="108" ht="21.35" customHeight="1">
      <c r="A108" t="s" s="105">
        <f>CONCATENATE('Collections - Collections'!$A$4,"/",C108)</f>
        <v>4348</v>
      </c>
      <c r="B108" t="s" s="44">
        <f t="shared" si="1186"/>
        <v>2807</v>
      </c>
      <c r="C108" t="s" s="106">
        <f>SUBSTITUTE(SUBSTITUTE(F108,"-","_"),":","_")</f>
        <v>4349</v>
      </c>
      <c r="D108" t="s" s="44">
        <f>CONCATENATE('Collections - Collections'!$C$3,"/",$B108)</f>
        <v>2854</v>
      </c>
      <c r="E108" t="s" s="106">
        <v>4350</v>
      </c>
      <c r="F108" t="s" s="44">
        <f>CONCATENATE(B108,":",E108)</f>
        <v>4351</v>
      </c>
      <c r="G108" s="43"/>
      <c r="H108" t="s" s="373">
        <f>CONCATENATE("k",SUBSTITUTE(SUBSTITUTE(PROPER($B108),":",""),"-",""),"_",SUBSTITUTE(SUBSTITUTE(PROPER($E108),":",""),"-",""))</f>
        <v>4352</v>
      </c>
      <c r="I108" s="43"/>
      <c r="J108" t="s" s="44">
        <f>$C108</f>
        <v>4349</v>
      </c>
      <c r="K108" t="s" s="44">
        <f>$H108</f>
        <v>4352</v>
      </c>
      <c r="L108" s="43"/>
      <c r="M108" t="s" s="44">
        <v>2212</v>
      </c>
      <c r="N108" t="s" s="44">
        <v>383</v>
      </c>
      <c r="O108" t="s" s="44">
        <v>3250</v>
      </c>
      <c r="P108" s="43"/>
      <c r="Q108" s="43"/>
      <c r="R108" s="43"/>
      <c r="S108" t="s" s="44">
        <f t="shared" si="137"/>
        <v>1098</v>
      </c>
      <c r="T108" t="s" s="44">
        <f>'tmp_terms - import'!$D$150</f>
        <v>1346</v>
      </c>
      <c r="U108" t="s" s="44">
        <f t="shared" si="48"/>
        <v>1423</v>
      </c>
      <c r="V108" s="43"/>
      <c r="W108" s="43"/>
      <c r="X108" s="43"/>
      <c r="Y108" s="43"/>
      <c r="Z108" s="43"/>
      <c r="AA108" s="43"/>
      <c r="AB108" s="43"/>
      <c r="AC108" s="43"/>
      <c r="AD108" s="43"/>
      <c r="AE108" t="s" s="44">
        <f t="shared" si="1025"/>
        <v>2944</v>
      </c>
      <c r="AF108" t="s" s="44">
        <f t="shared" si="1026"/>
        <v>2965</v>
      </c>
      <c r="AG108" t="s" s="44">
        <f t="shared" si="1012"/>
        <v>3148</v>
      </c>
      <c r="AH108" t="s" s="44">
        <f t="shared" si="1027"/>
        <v>3142</v>
      </c>
      <c r="AI108" t="s" s="44">
        <f t="shared" si="1028"/>
        <v>3245</v>
      </c>
      <c r="AJ108" t="s" s="44">
        <f t="shared" si="1029"/>
        <v>3425</v>
      </c>
      <c r="AK108" s="43"/>
      <c r="AL108" s="43"/>
      <c r="AM108" s="43"/>
      <c r="AN108" s="43"/>
      <c r="AO108" s="43"/>
      <c r="AP108" s="43"/>
      <c r="AQ108" s="46"/>
      <c r="AR108" s="46"/>
      <c r="AS108" s="43"/>
      <c r="AT108" s="43"/>
      <c r="AU108" s="264"/>
      <c r="AV108" s="43"/>
      <c r="AW108" s="43"/>
      <c r="AX108" s="43"/>
      <c r="AY108" s="43"/>
      <c r="AZ108" s="43"/>
      <c r="BA108" s="43"/>
      <c r="BB108" s="43"/>
      <c r="BC108" t="s" s="44">
        <f t="shared" si="1013"/>
        <v>2364</v>
      </c>
      <c r="BD108" t="s" s="44">
        <v>4353</v>
      </c>
      <c r="BE108" t="s" s="206">
        <v>4354</v>
      </c>
      <c r="BF108" s="15"/>
      <c r="BG108" s="15"/>
      <c r="BH108" s="15"/>
      <c r="BI108" s="48"/>
    </row>
    <row r="109" ht="21.35" customHeight="1">
      <c r="A109" t="s" s="105">
        <f>CONCATENATE('Collections - Collections'!$A$4,"/",C109)</f>
        <v>4355</v>
      </c>
      <c r="B109" t="s" s="44">
        <f t="shared" si="1186"/>
        <v>2807</v>
      </c>
      <c r="C109" t="s" s="106">
        <f>SUBSTITUTE(SUBSTITUTE(F109,"-","_"),":","_")</f>
        <v>4356</v>
      </c>
      <c r="D109" t="s" s="44">
        <f>CONCATENATE('Collections - Collections'!$C$3,"/",$B109)</f>
        <v>2854</v>
      </c>
      <c r="E109" t="s" s="106">
        <v>2108</v>
      </c>
      <c r="F109" t="s" s="44">
        <f>CONCATENATE(B109,":",E109)</f>
        <v>4357</v>
      </c>
      <c r="G109" s="43"/>
      <c r="H109" t="s" s="373">
        <f>CONCATENATE("k",SUBSTITUTE(SUBSTITUTE(PROPER($B109),":",""),"-",""),"_",SUBSTITUTE(SUBSTITUTE(PROPER($E109),":",""),"-",""))</f>
        <v>4358</v>
      </c>
      <c r="I109" s="43"/>
      <c r="J109" t="s" s="44">
        <f>$C109</f>
        <v>4356</v>
      </c>
      <c r="K109" t="s" s="44">
        <f>$H109</f>
        <v>4358</v>
      </c>
      <c r="L109" s="43"/>
      <c r="M109" t="s" s="44">
        <v>2212</v>
      </c>
      <c r="N109" t="s" s="44">
        <v>383</v>
      </c>
      <c r="O109" t="s" s="44">
        <v>3194</v>
      </c>
      <c r="P109" s="43"/>
      <c r="Q109" s="43"/>
      <c r="R109" s="43"/>
      <c r="S109" t="s" s="44">
        <f t="shared" si="137"/>
        <v>1098</v>
      </c>
      <c r="T109" t="s" s="44">
        <f>'tmp_terms - import'!$D$150</f>
        <v>1346</v>
      </c>
      <c r="U109" t="s" s="44">
        <f t="shared" si="48"/>
        <v>1423</v>
      </c>
      <c r="V109" s="43"/>
      <c r="W109" s="43"/>
      <c r="X109" s="43"/>
      <c r="Y109" s="43"/>
      <c r="Z109" s="43"/>
      <c r="AA109" s="43"/>
      <c r="AB109" s="43"/>
      <c r="AC109" s="43"/>
      <c r="AD109" s="43"/>
      <c r="AE109" t="s" s="44">
        <f>'tmp_terms - import'!$D$388</f>
        <v>2955</v>
      </c>
      <c r="AF109" t="s" s="44">
        <f>'tmp_terms - import'!$D$431</f>
        <v>3264</v>
      </c>
      <c r="AG109" t="s" s="44">
        <f>'tmp_terms - import'!$D$421</f>
        <v>3192</v>
      </c>
      <c r="AH109" t="s" s="44">
        <f>'tmp_terms - import'!$D$457</f>
        <v>3419</v>
      </c>
      <c r="AI109" t="s" s="44">
        <f t="shared" si="1012"/>
        <v>3148</v>
      </c>
      <c r="AJ109" s="43"/>
      <c r="AK109" s="43"/>
      <c r="AL109" s="43"/>
      <c r="AM109" s="43"/>
      <c r="AN109" s="43"/>
      <c r="AO109" s="43"/>
      <c r="AP109" s="43"/>
      <c r="AQ109" s="46"/>
      <c r="AR109" s="46"/>
      <c r="AS109" s="43"/>
      <c r="AT109" s="43"/>
      <c r="AU109" s="264"/>
      <c r="AV109" s="43"/>
      <c r="AW109" s="43"/>
      <c r="AX109" s="43"/>
      <c r="AY109" s="43"/>
      <c r="AZ109" s="43"/>
      <c r="BA109" s="43"/>
      <c r="BB109" s="43"/>
      <c r="BC109" t="s" s="44">
        <f t="shared" si="1013"/>
        <v>2364</v>
      </c>
      <c r="BD109" t="s" s="44">
        <v>4359</v>
      </c>
      <c r="BE109" s="391"/>
      <c r="BF109" s="15"/>
      <c r="BG109" s="15"/>
      <c r="BH109" s="15"/>
      <c r="BI109" s="48"/>
    </row>
    <row r="110" ht="21.35" customHeight="1">
      <c r="A110" t="s" s="105">
        <f>CONCATENATE('Collections - Collections'!$A$4,"/",C110)</f>
        <v>4360</v>
      </c>
      <c r="B110" t="s" s="44">
        <f t="shared" si="1186"/>
        <v>2807</v>
      </c>
      <c r="C110" t="s" s="106">
        <f>SUBSTITUTE(SUBSTITUTE(F110,"-","_"),":","_")</f>
        <v>4361</v>
      </c>
      <c r="D110" t="s" s="44">
        <f>CONCATENATE('Collections - Collections'!$C$3,"/",$B110)</f>
        <v>2854</v>
      </c>
      <c r="E110" t="s" s="106">
        <v>154</v>
      </c>
      <c r="F110" t="s" s="44">
        <f>CONCATENATE(B110,":",E110)</f>
        <v>4362</v>
      </c>
      <c r="G110" s="43"/>
      <c r="H110" t="s" s="373">
        <f>CONCATENATE("k",SUBSTITUTE(SUBSTITUTE(PROPER($B110),":",""),"-",""),"_",SUBSTITUTE(SUBSTITUTE(PROPER($E110),":",""),"-",""))</f>
        <v>4363</v>
      </c>
      <c r="I110" s="43"/>
      <c r="J110" t="s" s="44">
        <f>$C110</f>
        <v>4361</v>
      </c>
      <c r="K110" t="s" s="44">
        <f>$H110</f>
        <v>4363</v>
      </c>
      <c r="L110" s="43"/>
      <c r="M110" t="s" s="44">
        <v>2212</v>
      </c>
      <c r="N110" t="s" s="44">
        <v>383</v>
      </c>
      <c r="O110" t="s" s="44">
        <v>3181</v>
      </c>
      <c r="P110" t="s" s="44">
        <v>154</v>
      </c>
      <c r="Q110" s="43"/>
      <c r="R110" s="43"/>
      <c r="S110" t="s" s="44">
        <f t="shared" si="137"/>
        <v>1098</v>
      </c>
      <c r="T110" t="s" s="44">
        <f>'tmp_terms - import'!$D$150</f>
        <v>1346</v>
      </c>
      <c r="U110" t="s" s="44">
        <f t="shared" si="48"/>
        <v>1423</v>
      </c>
      <c r="V110" s="43"/>
      <c r="W110" s="43"/>
      <c r="X110" s="43"/>
      <c r="Y110" s="43"/>
      <c r="Z110" s="43"/>
      <c r="AA110" s="43"/>
      <c r="AB110" s="43"/>
      <c r="AC110" s="43"/>
      <c r="AD110" s="43"/>
      <c r="AE110" t="s" s="44">
        <f>'tmp_terms - import'!$D$429</f>
        <v>3254</v>
      </c>
      <c r="AF110" t="s" s="44">
        <f>'tmp_terms - import'!$D$419</f>
        <v>3177</v>
      </c>
      <c r="AG110" t="s" s="44">
        <f>'tmp_terms - import'!$D$444</f>
        <v>3347</v>
      </c>
      <c r="AH110" s="43"/>
      <c r="AI110" s="43"/>
      <c r="AJ110" s="43"/>
      <c r="AK110" s="43"/>
      <c r="AL110" s="43"/>
      <c r="AM110" s="43"/>
      <c r="AN110" s="43"/>
      <c r="AO110" s="43"/>
      <c r="AP110" s="43"/>
      <c r="AQ110" s="46"/>
      <c r="AR110" s="46"/>
      <c r="AS110" s="43"/>
      <c r="AT110" s="43"/>
      <c r="AU110" s="264"/>
      <c r="AV110" s="43"/>
      <c r="AW110" s="43"/>
      <c r="AX110" s="43"/>
      <c r="AY110" s="43"/>
      <c r="AZ110" s="43"/>
      <c r="BA110" s="43"/>
      <c r="BB110" s="43"/>
      <c r="BC110" t="s" s="44">
        <f t="shared" si="1013"/>
        <v>2364</v>
      </c>
      <c r="BD110" t="s" s="44">
        <v>3182</v>
      </c>
      <c r="BE110" t="s" s="206">
        <v>4364</v>
      </c>
      <c r="BF110" s="15"/>
      <c r="BG110" s="15"/>
      <c r="BH110" s="15"/>
      <c r="BI110" s="48"/>
    </row>
    <row r="111" ht="21.35" customHeight="1">
      <c r="A111" t="s" s="105">
        <f>CONCATENATE('Collections - Collections'!$A$4,"/",C111)</f>
        <v>4365</v>
      </c>
      <c r="B111" t="s" s="44">
        <f t="shared" si="1186"/>
        <v>2807</v>
      </c>
      <c r="C111" t="s" s="106">
        <f>SUBSTITUTE(SUBSTITUTE(F111,"-","_"),":","_")</f>
        <v>4366</v>
      </c>
      <c r="D111" t="s" s="44">
        <f>CONCATENATE('Collections - Collections'!$C$3,"/",$B111)</f>
        <v>2854</v>
      </c>
      <c r="E111" t="s" s="106">
        <v>194</v>
      </c>
      <c r="F111" t="s" s="44">
        <f>CONCATENATE(B111,":",E111)</f>
        <v>4367</v>
      </c>
      <c r="G111" s="43"/>
      <c r="H111" t="s" s="373">
        <f>CONCATENATE("k",SUBSTITUTE(SUBSTITUTE(PROPER($B111),":",""),"-",""),"_",SUBSTITUTE(SUBSTITUTE(PROPER($E111),":",""),"-",""))</f>
        <v>4368</v>
      </c>
      <c r="I111" s="43"/>
      <c r="J111" t="s" s="44">
        <f>$C111</f>
        <v>4366</v>
      </c>
      <c r="K111" t="s" s="44">
        <f>$H111</f>
        <v>4368</v>
      </c>
      <c r="L111" s="43"/>
      <c r="M111" t="s" s="44">
        <v>2212</v>
      </c>
      <c r="N111" t="s" s="44">
        <v>383</v>
      </c>
      <c r="O111" t="s" s="44">
        <v>3181</v>
      </c>
      <c r="P111" t="s" s="44">
        <v>194</v>
      </c>
      <c r="Q111" s="43"/>
      <c r="R111" s="43"/>
      <c r="S111" t="s" s="44">
        <f t="shared" si="137"/>
        <v>1098</v>
      </c>
      <c r="T111" t="s" s="44">
        <f>'tmp_terms - import'!$D$150</f>
        <v>1346</v>
      </c>
      <c r="U111" t="s" s="44">
        <f t="shared" si="48"/>
        <v>1423</v>
      </c>
      <c r="V111" s="43"/>
      <c r="W111" s="43"/>
      <c r="X111" s="43"/>
      <c r="Y111" s="43"/>
      <c r="Z111" s="43"/>
      <c r="AA111" s="43"/>
      <c r="AB111" s="43"/>
      <c r="AC111" s="43"/>
      <c r="AD111" s="43"/>
      <c r="AE111" t="s" s="44">
        <f>'tmp_terms - import'!$D$395</f>
        <v>3019</v>
      </c>
      <c r="AF111" t="s" s="44">
        <f>'tmp_terms - import'!$D$430</f>
        <v>3259</v>
      </c>
      <c r="AG111" t="s" s="44">
        <f>'tmp_terms - import'!$D$420</f>
        <v>3185</v>
      </c>
      <c r="AH111" t="s" s="44">
        <f>'tmp_terms - import'!$D$445</f>
        <v>3354</v>
      </c>
      <c r="AI111" s="43"/>
      <c r="AJ111" s="43"/>
      <c r="AK111" s="43"/>
      <c r="AL111" s="43"/>
      <c r="AM111" s="43"/>
      <c r="AN111" s="43"/>
      <c r="AO111" s="43"/>
      <c r="AP111" s="43"/>
      <c r="AQ111" s="46"/>
      <c r="AR111" s="46"/>
      <c r="AS111" s="43"/>
      <c r="AT111" s="43"/>
      <c r="AU111" s="264"/>
      <c r="AV111" s="43"/>
      <c r="AW111" s="43"/>
      <c r="AX111" s="43"/>
      <c r="AY111" s="43"/>
      <c r="AZ111" s="43"/>
      <c r="BA111" s="43"/>
      <c r="BB111" s="43"/>
      <c r="BC111" t="s" s="44">
        <f t="shared" si="1013"/>
        <v>2364</v>
      </c>
      <c r="BD111" t="s" s="44">
        <v>3189</v>
      </c>
      <c r="BE111" t="s" s="206">
        <v>4369</v>
      </c>
      <c r="BF111" s="15"/>
      <c r="BG111" s="15"/>
      <c r="BH111" s="15"/>
      <c r="BI111" s="48"/>
    </row>
    <row r="112" ht="32.05" customHeight="1">
      <c r="A112" t="s" s="105">
        <f>CONCATENATE('Collections - Collections'!$A$4,"/",C112)</f>
        <v>4370</v>
      </c>
      <c r="B112" t="s" s="44">
        <f t="shared" si="1186"/>
        <v>2807</v>
      </c>
      <c r="C112" t="s" s="106">
        <f>SUBSTITUTE(SUBSTITUTE(F112,"-","_"),":","_")</f>
        <v>4371</v>
      </c>
      <c r="D112" t="s" s="44">
        <f>CONCATENATE('Collections - Collections'!$C$3,"/",$B112)</f>
        <v>2854</v>
      </c>
      <c r="E112" t="s" s="106">
        <v>4372</v>
      </c>
      <c r="F112" t="s" s="44">
        <f>CONCATENATE(B112,":",E112)</f>
        <v>4373</v>
      </c>
      <c r="G112" s="43"/>
      <c r="H112" t="s" s="373">
        <f>CONCATENATE("k",SUBSTITUTE(SUBSTITUTE(PROPER($B112),":",""),"-",""),"_",SUBSTITUTE(SUBSTITUTE(PROPER($E112),":",""),"-",""))</f>
        <v>4374</v>
      </c>
      <c r="I112" s="43"/>
      <c r="J112" t="s" s="44">
        <f>$C112</f>
        <v>4371</v>
      </c>
      <c r="K112" t="s" s="44">
        <f>$H112</f>
        <v>4374</v>
      </c>
      <c r="L112" s="43"/>
      <c r="M112" t="s" s="44">
        <v>2212</v>
      </c>
      <c r="N112" t="s" s="44">
        <v>383</v>
      </c>
      <c r="O112" t="s" s="44">
        <v>1922</v>
      </c>
      <c r="P112" t="s" s="44">
        <v>4375</v>
      </c>
      <c r="Q112" s="43"/>
      <c r="R112" s="43"/>
      <c r="S112" t="s" s="44">
        <f t="shared" si="46"/>
        <v>1114</v>
      </c>
      <c r="T112" t="s" s="44">
        <f t="shared" si="633"/>
        <v>1174</v>
      </c>
      <c r="U112" t="s" s="44">
        <f t="shared" si="1319" ref="U112:U113">'tmp_terms - import'!$D$161</f>
        <v>1430</v>
      </c>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6">
        <v>2</v>
      </c>
      <c r="AR112" s="46">
        <v>2</v>
      </c>
      <c r="AS112" t="b" s="46">
        <v>1</v>
      </c>
      <c r="AT112" t="b" s="46">
        <v>1</v>
      </c>
      <c r="AU112" s="264"/>
      <c r="AV112" s="43"/>
      <c r="AW112" s="43"/>
      <c r="AX112" s="43"/>
      <c r="AY112" s="43"/>
      <c r="AZ112" s="43"/>
      <c r="BA112" s="43"/>
      <c r="BB112" s="43"/>
      <c r="BC112" t="s" s="44">
        <f t="shared" si="1013"/>
        <v>2364</v>
      </c>
      <c r="BD112" t="s" s="44">
        <v>4376</v>
      </c>
      <c r="BE112" t="s" s="47">
        <v>4377</v>
      </c>
      <c r="BF112" s="15"/>
      <c r="BG112" s="15"/>
      <c r="BH112" s="15"/>
      <c r="BI112" s="48"/>
    </row>
    <row r="113" ht="32.05" customHeight="1">
      <c r="A113" t="s" s="105">
        <f>CONCATENATE('Collections - Collections'!$A$4,"/",C113)</f>
        <v>4378</v>
      </c>
      <c r="B113" t="s" s="44">
        <f t="shared" si="1186"/>
        <v>2807</v>
      </c>
      <c r="C113" t="s" s="106">
        <f>SUBSTITUTE(SUBSTITUTE(F113,"-","_"),":","_")</f>
        <v>4379</v>
      </c>
      <c r="D113" t="s" s="44">
        <f>CONCATENATE('Collections - Collections'!$C$3,"/",$B113)</f>
        <v>2854</v>
      </c>
      <c r="E113" t="s" s="106">
        <v>4380</v>
      </c>
      <c r="F113" t="s" s="44">
        <f>CONCATENATE(B113,":",E113)</f>
        <v>4381</v>
      </c>
      <c r="G113" s="43"/>
      <c r="H113" t="s" s="373">
        <f>CONCATENATE("k",SUBSTITUTE(SUBSTITUTE(PROPER($B113),":",""),"-",""),"_",SUBSTITUTE(SUBSTITUTE(PROPER($E113),":",""),"-",""))</f>
        <v>4382</v>
      </c>
      <c r="I113" s="43"/>
      <c r="J113" t="s" s="44">
        <f>$C113</f>
        <v>4379</v>
      </c>
      <c r="K113" t="s" s="44">
        <f>$H113</f>
        <v>4382</v>
      </c>
      <c r="L113" s="43"/>
      <c r="M113" t="s" s="44">
        <v>2212</v>
      </c>
      <c r="N113" t="s" s="44">
        <v>383</v>
      </c>
      <c r="O113" t="s" s="44">
        <v>4375</v>
      </c>
      <c r="P113" s="43"/>
      <c r="Q113" s="43"/>
      <c r="R113" s="43"/>
      <c r="S113" t="s" s="44">
        <f t="shared" si="46"/>
        <v>1114</v>
      </c>
      <c r="T113" t="s" s="44">
        <f t="shared" si="62"/>
        <v>1270</v>
      </c>
      <c r="U113" t="s" s="44">
        <f t="shared" si="1319"/>
        <v>1430</v>
      </c>
      <c r="V113" s="43"/>
      <c r="W113" s="43"/>
      <c r="X113" s="43"/>
      <c r="Y113" s="43"/>
      <c r="Z113" s="43"/>
      <c r="AA113" s="43"/>
      <c r="AB113" s="43"/>
      <c r="AC113" s="43"/>
      <c r="AD113" s="43"/>
      <c r="AE113" s="43"/>
      <c r="AF113" s="43"/>
      <c r="AG113" s="43"/>
      <c r="AH113" s="43"/>
      <c r="AI113" s="43"/>
      <c r="AJ113" s="43"/>
      <c r="AK113" s="43"/>
      <c r="AL113" s="43"/>
      <c r="AM113" s="43"/>
      <c r="AN113" s="43"/>
      <c r="AO113" s="43"/>
      <c r="AP113" s="43"/>
      <c r="AQ113" s="46">
        <v>2</v>
      </c>
      <c r="AR113" s="46">
        <v>2</v>
      </c>
      <c r="AS113" t="b" s="46">
        <v>1</v>
      </c>
      <c r="AT113" t="b" s="46">
        <v>1</v>
      </c>
      <c r="AU113" s="264"/>
      <c r="AV113" s="43"/>
      <c r="AW113" s="43"/>
      <c r="AX113" s="43"/>
      <c r="AY113" s="43"/>
      <c r="AZ113" s="43"/>
      <c r="BA113" s="43"/>
      <c r="BB113" s="43"/>
      <c r="BC113" t="s" s="44">
        <f t="shared" si="1013"/>
        <v>2364</v>
      </c>
      <c r="BD113" t="s" s="44">
        <v>4383</v>
      </c>
      <c r="BE113" t="s" s="47">
        <v>4384</v>
      </c>
      <c r="BF113" s="15"/>
      <c r="BG113" s="15"/>
      <c r="BH113" s="15"/>
      <c r="BI113" s="48"/>
    </row>
    <row r="114" ht="21.35" customHeight="1">
      <c r="A114" t="s" s="105">
        <f>CONCATENATE('Collections - Collections'!$A$4,"/",C114)</f>
        <v>4385</v>
      </c>
      <c r="B114" t="s" s="44">
        <f t="shared" si="1186"/>
        <v>2807</v>
      </c>
      <c r="C114" t="s" s="106">
        <f>SUBSTITUTE(SUBSTITUTE(F114,"-","_"),":","_")</f>
        <v>4386</v>
      </c>
      <c r="D114" t="s" s="44">
        <f>CONCATENATE('Collections - Collections'!$C$3,"/",$B114)</f>
        <v>2854</v>
      </c>
      <c r="E114" t="s" s="106">
        <v>4387</v>
      </c>
      <c r="F114" t="s" s="44">
        <f>CONCATENATE(B114,":",E114)</f>
        <v>4388</v>
      </c>
      <c r="G114" s="43"/>
      <c r="H114" t="s" s="373">
        <f>CONCATENATE("k",SUBSTITUTE(SUBSTITUTE(PROPER($B114),":",""),"-",""),"_",SUBSTITUTE(SUBSTITUTE(PROPER($E114),":",""),"-",""))</f>
        <v>4389</v>
      </c>
      <c r="I114" s="43"/>
      <c r="J114" t="s" s="44">
        <f>$C114</f>
        <v>4386</v>
      </c>
      <c r="K114" t="s" s="44">
        <f>$H114</f>
        <v>4389</v>
      </c>
      <c r="L114" s="43"/>
      <c r="M114" t="s" s="44">
        <v>2212</v>
      </c>
      <c r="N114" t="s" s="44">
        <v>383</v>
      </c>
      <c r="O114" t="s" s="44">
        <v>4387</v>
      </c>
      <c r="P114" s="43"/>
      <c r="Q114" s="43"/>
      <c r="R114" s="43"/>
      <c r="S114" t="s" s="44">
        <f t="shared" si="46"/>
        <v>1114</v>
      </c>
      <c r="T114" t="s" s="44">
        <f t="shared" si="62"/>
        <v>1270</v>
      </c>
      <c r="U114" t="s" s="44">
        <f t="shared" si="48"/>
        <v>1423</v>
      </c>
      <c r="V114" s="43"/>
      <c r="W114" s="43"/>
      <c r="X114" s="43"/>
      <c r="Y114" s="43"/>
      <c r="Z114" s="43"/>
      <c r="AA114" s="43"/>
      <c r="AB114" s="43"/>
      <c r="AC114" s="43"/>
      <c r="AD114" s="43"/>
      <c r="AE114" s="43"/>
      <c r="AF114" s="43"/>
      <c r="AG114" s="43"/>
      <c r="AH114" s="43"/>
      <c r="AI114" s="43"/>
      <c r="AJ114" s="43"/>
      <c r="AK114" s="43"/>
      <c r="AL114" s="43"/>
      <c r="AM114" s="43"/>
      <c r="AN114" s="43"/>
      <c r="AO114" s="43"/>
      <c r="AP114" s="43"/>
      <c r="AQ114" s="46"/>
      <c r="AR114" s="46"/>
      <c r="AS114" s="43"/>
      <c r="AT114" s="43"/>
      <c r="AU114" s="264"/>
      <c r="AV114" s="43"/>
      <c r="AW114" s="43"/>
      <c r="AX114" s="43"/>
      <c r="AY114" s="43"/>
      <c r="AZ114" s="43"/>
      <c r="BA114" s="43"/>
      <c r="BB114" s="43"/>
      <c r="BC114" t="s" s="44">
        <f t="shared" si="1013"/>
        <v>2364</v>
      </c>
      <c r="BD114" t="s" s="44">
        <v>4390</v>
      </c>
      <c r="BE114" t="s" s="47">
        <v>4391</v>
      </c>
      <c r="BF114" s="15"/>
      <c r="BG114" s="15"/>
      <c r="BH114" s="15"/>
      <c r="BI114" s="48"/>
    </row>
    <row r="115" ht="21.35" customHeight="1">
      <c r="A115" t="s" s="105">
        <f>CONCATENATE('Collections - Collections'!$A$4,"/",C115)</f>
        <v>4392</v>
      </c>
      <c r="B115" t="s" s="44">
        <f t="shared" si="1186"/>
        <v>2807</v>
      </c>
      <c r="C115" t="s" s="106">
        <f>SUBSTITUTE(SUBSTITUTE(F115,"-","_"),":","_")</f>
        <v>4393</v>
      </c>
      <c r="D115" t="s" s="44">
        <f>CONCATENATE('Collections - Collections'!$C$3,"/",$B115)</f>
        <v>2854</v>
      </c>
      <c r="E115" t="s" s="106">
        <v>4394</v>
      </c>
      <c r="F115" t="s" s="44">
        <f>CONCATENATE(B115,":",E115)</f>
        <v>4395</v>
      </c>
      <c r="G115" s="43"/>
      <c r="H115" t="s" s="373">
        <f>CONCATENATE("k",SUBSTITUTE(SUBSTITUTE(PROPER($B115),":",""),"-",""),"_",SUBSTITUTE(SUBSTITUTE(PROPER($E115),":",""),"-",""))</f>
        <v>4396</v>
      </c>
      <c r="I115" s="43"/>
      <c r="J115" t="s" s="44">
        <f>$C115</f>
        <v>4393</v>
      </c>
      <c r="K115" t="s" s="44">
        <f>$H115</f>
        <v>4396</v>
      </c>
      <c r="L115" s="43"/>
      <c r="M115" t="s" s="44">
        <v>2212</v>
      </c>
      <c r="N115" t="s" s="44">
        <v>383</v>
      </c>
      <c r="O115" t="s" s="44">
        <v>4394</v>
      </c>
      <c r="P115" s="43"/>
      <c r="Q115" s="43"/>
      <c r="R115" s="43"/>
      <c r="S115" t="s" s="44">
        <f t="shared" si="137"/>
        <v>1098</v>
      </c>
      <c r="T115" t="s" s="44">
        <f t="shared" si="62"/>
        <v>1270</v>
      </c>
      <c r="U115" t="s" s="44">
        <f t="shared" si="48"/>
        <v>1423</v>
      </c>
      <c r="V115" s="43"/>
      <c r="W115" s="43"/>
      <c r="X115" s="43"/>
      <c r="Y115" s="43"/>
      <c r="Z115" s="43"/>
      <c r="AA115" s="43"/>
      <c r="AB115" s="43"/>
      <c r="AC115" s="43"/>
      <c r="AD115" s="43"/>
      <c r="AE115" s="43"/>
      <c r="AF115" s="43"/>
      <c r="AG115" s="43"/>
      <c r="AH115" s="43"/>
      <c r="AI115" s="43"/>
      <c r="AJ115" s="43"/>
      <c r="AK115" s="43"/>
      <c r="AL115" s="43"/>
      <c r="AM115" s="43"/>
      <c r="AN115" s="43"/>
      <c r="AO115" s="43"/>
      <c r="AP115" s="43"/>
      <c r="AQ115" s="46"/>
      <c r="AR115" s="46"/>
      <c r="AS115" s="43"/>
      <c r="AT115" s="43"/>
      <c r="AU115" s="264"/>
      <c r="AV115" s="43"/>
      <c r="AW115" s="43"/>
      <c r="AX115" s="43"/>
      <c r="AY115" s="43"/>
      <c r="AZ115" s="43"/>
      <c r="BA115" s="43"/>
      <c r="BB115" s="43"/>
      <c r="BC115" t="s" s="44">
        <f t="shared" si="1013"/>
        <v>2364</v>
      </c>
      <c r="BD115" t="s" s="44">
        <v>4397</v>
      </c>
      <c r="BE115" t="s" s="47">
        <v>4398</v>
      </c>
      <c r="BF115" s="15"/>
      <c r="BG115" s="15"/>
      <c r="BH115" s="15"/>
      <c r="BI115" s="48"/>
    </row>
    <row r="116" ht="21.35" customHeight="1">
      <c r="A116" t="s" s="105">
        <f>CONCATENATE('Collections - Collections'!$A$4,"/",C116)</f>
        <v>4399</v>
      </c>
      <c r="B116" t="s" s="44">
        <f t="shared" si="1186"/>
        <v>2807</v>
      </c>
      <c r="C116" t="s" s="106">
        <f>SUBSTITUTE(SUBSTITUTE(F116,"-","_"),":","_")</f>
        <v>4400</v>
      </c>
      <c r="D116" t="s" s="44">
        <f>CONCATENATE('Collections - Collections'!$C$3,"/",$B116)</f>
        <v>2854</v>
      </c>
      <c r="E116" t="s" s="106">
        <v>1456</v>
      </c>
      <c r="F116" t="s" s="44">
        <f>CONCATENATE(B116,":",E116)</f>
        <v>4401</v>
      </c>
      <c r="G116" s="43"/>
      <c r="H116" t="s" s="373">
        <f>CONCATENATE("k",SUBSTITUTE(SUBSTITUTE(PROPER($B116),":",""),"-",""),"_",SUBSTITUTE(SUBSTITUTE(PROPER($E116),":",""),"-",""))</f>
        <v>4402</v>
      </c>
      <c r="I116" s="43"/>
      <c r="J116" t="s" s="44">
        <f>$C116</f>
        <v>4400</v>
      </c>
      <c r="K116" t="s" s="44">
        <f>$H116</f>
        <v>4402</v>
      </c>
      <c r="L116" s="43"/>
      <c r="M116" t="s" s="44">
        <v>2212</v>
      </c>
      <c r="N116" t="s" s="44">
        <v>383</v>
      </c>
      <c r="O116" t="s" s="44">
        <v>1456</v>
      </c>
      <c r="P116" s="43"/>
      <c r="Q116" s="43"/>
      <c r="R116" s="43"/>
      <c r="S116" t="s" s="44">
        <f t="shared" si="465"/>
        <v>1122</v>
      </c>
      <c r="T116" t="s" s="44">
        <f t="shared" si="633"/>
        <v>1174</v>
      </c>
      <c r="U116" t="s" s="44">
        <f t="shared" si="48"/>
        <v>1423</v>
      </c>
      <c r="V116" s="43"/>
      <c r="W116" s="43"/>
      <c r="X116" s="43"/>
      <c r="Y116" s="43"/>
      <c r="Z116" s="43"/>
      <c r="AA116" s="43"/>
      <c r="AB116" s="43"/>
      <c r="AC116" s="43"/>
      <c r="AD116" s="43"/>
      <c r="AE116" s="43"/>
      <c r="AF116" s="43"/>
      <c r="AG116" s="43"/>
      <c r="AH116" s="43"/>
      <c r="AI116" s="43"/>
      <c r="AJ116" s="43"/>
      <c r="AK116" s="43"/>
      <c r="AL116" s="43"/>
      <c r="AM116" s="43"/>
      <c r="AN116" s="43"/>
      <c r="AO116" s="43"/>
      <c r="AP116" s="43"/>
      <c r="AQ116" s="46"/>
      <c r="AR116" s="46"/>
      <c r="AS116" s="43"/>
      <c r="AT116" s="43"/>
      <c r="AU116" s="264"/>
      <c r="AV116" s="43"/>
      <c r="AW116" s="43"/>
      <c r="AX116" s="43"/>
      <c r="AY116" s="43"/>
      <c r="AZ116" t="s" s="44">
        <f>'tmp_terms - import'!$D$174</f>
        <v>1521</v>
      </c>
      <c r="BA116" s="43"/>
      <c r="BB116" s="43"/>
      <c r="BC116" t="s" s="44">
        <f t="shared" si="1013"/>
        <v>2364</v>
      </c>
      <c r="BD116" t="s" s="44">
        <v>1459</v>
      </c>
      <c r="BE116" t="s" s="206">
        <v>4403</v>
      </c>
      <c r="BF116" s="15"/>
      <c r="BG116" s="15"/>
      <c r="BH116" s="15"/>
      <c r="BI116" s="48"/>
    </row>
    <row r="117" ht="21.35" customHeight="1">
      <c r="A117" t="s" s="105">
        <f>CONCATENATE('Collections - Collections'!$A$4,"/",C117)</f>
        <v>4404</v>
      </c>
      <c r="B117" t="s" s="44">
        <f t="shared" si="1186"/>
        <v>2807</v>
      </c>
      <c r="C117" t="s" s="106">
        <f>SUBSTITUTE(SUBSTITUTE(F117,"-","_"),":","_")</f>
        <v>4405</v>
      </c>
      <c r="D117" t="s" s="44">
        <f>CONCATENATE('Collections - Collections'!$C$3,"/",$B117)</f>
        <v>2854</v>
      </c>
      <c r="E117" t="s" s="106">
        <v>4406</v>
      </c>
      <c r="F117" t="s" s="44">
        <f>CONCATENATE(B117,":",E117)</f>
        <v>4407</v>
      </c>
      <c r="G117" s="43"/>
      <c r="H117" t="s" s="373">
        <f>CONCATENATE("k",SUBSTITUTE(SUBSTITUTE(PROPER($B117),":",""),"-",""),"_",SUBSTITUTE(SUBSTITUTE(PROPER($E117),":",""),"-",""))</f>
        <v>4408</v>
      </c>
      <c r="I117" s="43"/>
      <c r="J117" t="s" s="44">
        <f>$C117</f>
        <v>4405</v>
      </c>
      <c r="K117" t="s" s="44">
        <f>$H117</f>
        <v>4408</v>
      </c>
      <c r="L117" s="43"/>
      <c r="M117" t="s" s="44">
        <v>2212</v>
      </c>
      <c r="N117" t="s" s="44">
        <v>383</v>
      </c>
      <c r="O117" t="s" s="44">
        <v>4406</v>
      </c>
      <c r="P117" s="43"/>
      <c r="Q117" s="43"/>
      <c r="R117" s="43"/>
      <c r="S117" t="s" s="44">
        <f t="shared" si="465"/>
        <v>1122</v>
      </c>
      <c r="T117" t="s" s="44">
        <f t="shared" si="486"/>
        <v>1362</v>
      </c>
      <c r="U117" t="s" s="44">
        <f t="shared" si="48"/>
        <v>1423</v>
      </c>
      <c r="V117" s="43"/>
      <c r="W117" s="43"/>
      <c r="X117" s="43"/>
      <c r="Y117" s="43"/>
      <c r="Z117" s="43"/>
      <c r="AA117" s="43"/>
      <c r="AB117" s="43"/>
      <c r="AC117" s="43"/>
      <c r="AD117" s="43"/>
      <c r="AE117" s="43"/>
      <c r="AF117" s="43"/>
      <c r="AG117" s="43"/>
      <c r="AH117" s="43"/>
      <c r="AI117" s="43"/>
      <c r="AJ117" s="43"/>
      <c r="AK117" s="43"/>
      <c r="AL117" s="43"/>
      <c r="AM117" s="43"/>
      <c r="AN117" s="43"/>
      <c r="AO117" s="43"/>
      <c r="AP117" s="43"/>
      <c r="AQ117" s="46"/>
      <c r="AR117" s="46"/>
      <c r="AS117" s="43"/>
      <c r="AT117" s="43"/>
      <c r="AU117" s="264"/>
      <c r="AV117" s="43"/>
      <c r="AW117" s="43"/>
      <c r="AX117" s="43"/>
      <c r="AY117" s="43"/>
      <c r="AZ117" s="43"/>
      <c r="BA117" s="43"/>
      <c r="BB117" s="43"/>
      <c r="BC117" t="s" s="44">
        <f t="shared" si="1013"/>
        <v>2364</v>
      </c>
      <c r="BD117" t="s" s="44">
        <v>4409</v>
      </c>
      <c r="BE117" s="391"/>
      <c r="BF117" s="15"/>
      <c r="BG117" s="15"/>
      <c r="BH117" s="15"/>
      <c r="BI117" s="48"/>
    </row>
    <row r="118" ht="21.35" customHeight="1">
      <c r="A118" t="s" s="105">
        <f>CONCATENATE('Collections - Collections'!$A$4,"/",C118)</f>
        <v>4410</v>
      </c>
      <c r="B118" t="s" s="44">
        <f t="shared" si="1186"/>
        <v>2807</v>
      </c>
      <c r="C118" t="s" s="106">
        <f>SUBSTITUTE(SUBSTITUTE(F118,"-","_"),":","_")</f>
        <v>4411</v>
      </c>
      <c r="D118" t="s" s="44">
        <f>CONCATENATE('Collections - Collections'!$C$3,"/",$B118)</f>
        <v>2854</v>
      </c>
      <c r="E118" t="s" s="106">
        <v>4412</v>
      </c>
      <c r="F118" t="s" s="44">
        <f>CONCATENATE(B118,":",E118)</f>
        <v>4413</v>
      </c>
      <c r="G118" s="43"/>
      <c r="H118" t="s" s="373">
        <f>CONCATENATE("k",SUBSTITUTE(SUBSTITUTE(PROPER($B118),":",""),"-",""),"_",SUBSTITUTE(SUBSTITUTE(PROPER($E118),":",""),"-",""))</f>
        <v>4414</v>
      </c>
      <c r="I118" s="43"/>
      <c r="J118" t="s" s="44">
        <f>$C118</f>
        <v>4411</v>
      </c>
      <c r="K118" t="s" s="44">
        <f>$H118</f>
        <v>4414</v>
      </c>
      <c r="L118" s="43"/>
      <c r="M118" t="s" s="44">
        <v>2212</v>
      </c>
      <c r="N118" t="s" s="44">
        <v>383</v>
      </c>
      <c r="O118" t="s" s="44">
        <v>4412</v>
      </c>
      <c r="P118" s="43"/>
      <c r="Q118" s="43"/>
      <c r="R118" s="43"/>
      <c r="S118" t="s" s="44">
        <f t="shared" si="465"/>
        <v>1122</v>
      </c>
      <c r="T118" t="s" s="44">
        <f t="shared" si="486"/>
        <v>1362</v>
      </c>
      <c r="U118" t="s" s="44">
        <f t="shared" si="48"/>
        <v>1423</v>
      </c>
      <c r="V118" s="43"/>
      <c r="W118" s="43"/>
      <c r="X118" s="43"/>
      <c r="Y118" s="43"/>
      <c r="Z118" s="43"/>
      <c r="AA118" s="43"/>
      <c r="AB118" s="43"/>
      <c r="AC118" s="43"/>
      <c r="AD118" s="43"/>
      <c r="AE118" s="43"/>
      <c r="AF118" s="43"/>
      <c r="AG118" s="43"/>
      <c r="AH118" s="43"/>
      <c r="AI118" s="43"/>
      <c r="AJ118" s="43"/>
      <c r="AK118" s="43"/>
      <c r="AL118" s="43"/>
      <c r="AM118" s="43"/>
      <c r="AN118" s="43"/>
      <c r="AO118" s="43"/>
      <c r="AP118" s="43"/>
      <c r="AQ118" s="46"/>
      <c r="AR118" s="46"/>
      <c r="AS118" s="43"/>
      <c r="AT118" s="43"/>
      <c r="AU118" s="264"/>
      <c r="AV118" s="43"/>
      <c r="AW118" s="43"/>
      <c r="AX118" s="43"/>
      <c r="AY118" s="43"/>
      <c r="AZ118" t="s" s="44">
        <f t="shared" si="1393" ref="AZ118:AZ119">'tmp_terms - import'!$D$171</f>
        <v>1497</v>
      </c>
      <c r="BA118" s="43"/>
      <c r="BB118" s="43"/>
      <c r="BC118" t="s" s="44">
        <f t="shared" si="1013"/>
        <v>2364</v>
      </c>
      <c r="BD118" t="s" s="44">
        <v>4415</v>
      </c>
      <c r="BE118" t="s" s="206">
        <v>4416</v>
      </c>
      <c r="BF118" s="15"/>
      <c r="BG118" s="15"/>
      <c r="BH118" s="15"/>
      <c r="BI118" s="48"/>
    </row>
    <row r="119" ht="21.55" customHeight="1">
      <c r="A119" t="s" s="268">
        <f>CONCATENATE('Collections - Collections'!$A$4,"/",C119)</f>
        <v>4417</v>
      </c>
      <c r="B119" t="s" s="137">
        <f t="shared" si="1186"/>
        <v>2807</v>
      </c>
      <c r="C119" t="s" s="138">
        <f>SUBSTITUTE(SUBSTITUTE(F119,"-","_"),":","_")</f>
        <v>4418</v>
      </c>
      <c r="D119" t="s" s="137">
        <f>CONCATENATE('Collections - Collections'!$C$3,"/",$B119)</f>
        <v>2854</v>
      </c>
      <c r="E119" t="s" s="138">
        <v>4419</v>
      </c>
      <c r="F119" t="s" s="137">
        <f>CONCATENATE(B119,":",E119)</f>
        <v>4420</v>
      </c>
      <c r="G119" s="140"/>
      <c r="H119" t="s" s="392">
        <f>CONCATENATE("k",SUBSTITUTE(SUBSTITUTE(PROPER($B119),":",""),"-",""),"_",SUBSTITUTE(SUBSTITUTE(PROPER($E119),":",""),"-",""))</f>
        <v>4421</v>
      </c>
      <c r="I119" s="140"/>
      <c r="J119" t="s" s="137">
        <f>$C119</f>
        <v>4418</v>
      </c>
      <c r="K119" t="s" s="137">
        <f>$H119</f>
        <v>4421</v>
      </c>
      <c r="L119" s="140"/>
      <c r="M119" t="s" s="137">
        <v>2212</v>
      </c>
      <c r="N119" t="s" s="137">
        <v>383</v>
      </c>
      <c r="O119" t="s" s="137">
        <v>4412</v>
      </c>
      <c r="P119" t="s" s="137">
        <v>4422</v>
      </c>
      <c r="Q119" s="140"/>
      <c r="R119" s="140"/>
      <c r="S119" t="s" s="137">
        <f t="shared" si="465"/>
        <v>1122</v>
      </c>
      <c r="T119" t="s" s="137">
        <f t="shared" si="486"/>
        <v>1362</v>
      </c>
      <c r="U119" t="s" s="137">
        <f t="shared" si="48"/>
        <v>1423</v>
      </c>
      <c r="V119" s="140"/>
      <c r="W119" s="140"/>
      <c r="X119" s="140"/>
      <c r="Y119" s="140"/>
      <c r="Z119" s="140"/>
      <c r="AA119" s="140"/>
      <c r="AB119" s="140"/>
      <c r="AC119" s="140"/>
      <c r="AD119" s="140"/>
      <c r="AE119" s="140"/>
      <c r="AF119" s="140"/>
      <c r="AG119" s="140"/>
      <c r="AH119" s="140"/>
      <c r="AI119" s="140"/>
      <c r="AJ119" s="140"/>
      <c r="AK119" s="140"/>
      <c r="AL119" s="140"/>
      <c r="AM119" s="140"/>
      <c r="AN119" s="140"/>
      <c r="AO119" s="140"/>
      <c r="AP119" s="140"/>
      <c r="AQ119" s="142"/>
      <c r="AR119" s="142"/>
      <c r="AS119" s="140"/>
      <c r="AT119" s="140"/>
      <c r="AU119" s="270"/>
      <c r="AV119" s="140"/>
      <c r="AW119" s="140"/>
      <c r="AX119" s="140"/>
      <c r="AY119" s="140"/>
      <c r="AZ119" t="s" s="137">
        <f t="shared" si="1393"/>
        <v>1497</v>
      </c>
      <c r="BA119" s="140"/>
      <c r="BB119" s="140"/>
      <c r="BC119" t="s" s="137">
        <f t="shared" si="1013"/>
        <v>2364</v>
      </c>
      <c r="BD119" t="s" s="137">
        <v>4423</v>
      </c>
      <c r="BE119" t="s" s="393">
        <v>4424</v>
      </c>
      <c r="BF119" s="141"/>
      <c r="BG119" s="141"/>
      <c r="BH119" s="141"/>
      <c r="BI119" s="144"/>
    </row>
    <row r="120" ht="21.55" customHeight="1">
      <c r="A120" t="s" s="181">
        <f>CONCATENATE('Collections - Collections'!$A$4,"/",C120)</f>
        <v>4425</v>
      </c>
      <c r="B120" t="s" s="99">
        <f t="shared" si="1409" ref="B120:B124">'tmp_terms - import'!$D$369</f>
        <v>2813</v>
      </c>
      <c r="C120" t="s" s="113">
        <f>SUBSTITUTE(SUBSTITUTE(F120,"-","_"),":","_")</f>
        <v>4426</v>
      </c>
      <c r="D120" t="s" s="99">
        <f>CONCATENATE('Collections - Collections'!$C$3,"/",$B120)</f>
        <v>4427</v>
      </c>
      <c r="E120" t="s" s="113">
        <v>4428</v>
      </c>
      <c r="F120" t="s" s="99">
        <f>CONCATENATE(B120,":",E120)</f>
        <v>4429</v>
      </c>
      <c r="G120" s="100"/>
      <c r="H120" t="s" s="394">
        <f>CONCATENATE("k",SUBSTITUTE(SUBSTITUTE(PROPER($B120),":",""),"-",""),"_",SUBSTITUTE(SUBSTITUTE(PROPER($E120),":",""),"-",""))</f>
        <v>4430</v>
      </c>
      <c r="I120" s="100"/>
      <c r="J120" t="s" s="99">
        <f>$C120</f>
        <v>4426</v>
      </c>
      <c r="K120" t="s" s="99">
        <f>$H120</f>
        <v>4430</v>
      </c>
      <c r="L120" s="100"/>
      <c r="M120" t="s" s="99">
        <v>2212</v>
      </c>
      <c r="N120" t="s" s="99">
        <v>4431</v>
      </c>
      <c r="O120" s="100"/>
      <c r="P120" s="100"/>
      <c r="Q120" s="100"/>
      <c r="R120" s="100"/>
      <c r="S120" t="s" s="99">
        <f t="shared" si="137"/>
        <v>1098</v>
      </c>
      <c r="T120" t="s" s="99">
        <f t="shared" si="62"/>
        <v>1270</v>
      </c>
      <c r="U120" t="s" s="99">
        <f t="shared" si="48"/>
        <v>1423</v>
      </c>
      <c r="V120" s="100"/>
      <c r="W120" s="100"/>
      <c r="X120" s="100"/>
      <c r="Y120" s="100"/>
      <c r="Z120" s="100"/>
      <c r="AA120" s="100"/>
      <c r="AB120" s="100"/>
      <c r="AC120" s="100"/>
      <c r="AD120" s="100"/>
      <c r="AE120" s="100"/>
      <c r="AF120" s="100"/>
      <c r="AG120" s="100"/>
      <c r="AH120" s="100"/>
      <c r="AI120" s="100"/>
      <c r="AJ120" s="100"/>
      <c r="AK120" s="100"/>
      <c r="AL120" s="100"/>
      <c r="AM120" s="100"/>
      <c r="AN120" s="100"/>
      <c r="AO120" s="100"/>
      <c r="AP120" s="100"/>
      <c r="AQ120" s="116"/>
      <c r="AR120" s="116"/>
      <c r="AS120" s="100"/>
      <c r="AT120" s="100"/>
      <c r="AU120" s="259"/>
      <c r="AV120" s="100"/>
      <c r="AW120" s="100"/>
      <c r="AX120" s="100"/>
      <c r="AY120" s="100"/>
      <c r="AZ120" s="100"/>
      <c r="BA120" s="100"/>
      <c r="BB120" s="100"/>
      <c r="BC120" t="s" s="99">
        <f t="shared" si="1013"/>
        <v>2364</v>
      </c>
      <c r="BD120" t="s" s="99">
        <v>4432</v>
      </c>
      <c r="BE120" t="s" s="395">
        <v>4433</v>
      </c>
      <c r="BF120" s="115"/>
      <c r="BG120" s="115"/>
      <c r="BH120" s="115"/>
      <c r="BI120" s="118"/>
    </row>
    <row r="121" ht="21.35" customHeight="1">
      <c r="A121" t="s" s="105">
        <f>CONCATENATE('Collections - Collections'!$A$4,"/",C121)</f>
        <v>4434</v>
      </c>
      <c r="B121" t="s" s="44">
        <f t="shared" si="1409"/>
        <v>2813</v>
      </c>
      <c r="C121" t="s" s="106">
        <f>SUBSTITUTE(SUBSTITUTE(F121,"-","_"),":","_")</f>
        <v>4435</v>
      </c>
      <c r="D121" t="s" s="44">
        <f>CONCATENATE('Collections - Collections'!$C$3,"/",$B121)</f>
        <v>4427</v>
      </c>
      <c r="E121" t="s" s="106">
        <v>4436</v>
      </c>
      <c r="F121" t="s" s="44">
        <f>CONCATENATE(B121,":",E121)</f>
        <v>4437</v>
      </c>
      <c r="G121" s="43"/>
      <c r="H121" t="s" s="373">
        <f>CONCATENATE("k",SUBSTITUTE(SUBSTITUTE(PROPER($B121),":",""),"-",""),"_",SUBSTITUTE(SUBSTITUTE(PROPER($E121),":",""),"-",""))</f>
        <v>4438</v>
      </c>
      <c r="I121" s="43"/>
      <c r="J121" t="s" s="44">
        <f>$C121</f>
        <v>4435</v>
      </c>
      <c r="K121" t="s" s="44">
        <f>$H121</f>
        <v>4438</v>
      </c>
      <c r="L121" s="43"/>
      <c r="M121" t="s" s="44">
        <v>2212</v>
      </c>
      <c r="N121" t="s" s="44">
        <v>4439</v>
      </c>
      <c r="O121" s="43"/>
      <c r="P121" s="43"/>
      <c r="Q121" s="43"/>
      <c r="R121" s="43"/>
      <c r="S121" t="s" s="44">
        <f t="shared" si="137"/>
        <v>1098</v>
      </c>
      <c r="T121" t="s" s="44">
        <f t="shared" si="62"/>
        <v>1270</v>
      </c>
      <c r="U121" t="s" s="44">
        <f t="shared" si="48"/>
        <v>1423</v>
      </c>
      <c r="V121" s="43"/>
      <c r="W121" s="43"/>
      <c r="X121" s="43"/>
      <c r="Y121" s="43"/>
      <c r="Z121" s="43"/>
      <c r="AA121" s="43"/>
      <c r="AB121" s="43"/>
      <c r="AC121" s="43"/>
      <c r="AD121" s="43"/>
      <c r="AE121" s="43"/>
      <c r="AF121" s="43"/>
      <c r="AG121" s="43"/>
      <c r="AH121" s="43"/>
      <c r="AI121" s="43"/>
      <c r="AJ121" s="43"/>
      <c r="AK121" s="43"/>
      <c r="AL121" s="43"/>
      <c r="AM121" s="43"/>
      <c r="AN121" s="43"/>
      <c r="AO121" s="43"/>
      <c r="AP121" s="43"/>
      <c r="AQ121" s="46"/>
      <c r="AR121" s="46"/>
      <c r="AS121" s="43"/>
      <c r="AT121" s="43"/>
      <c r="AU121" s="264"/>
      <c r="AV121" s="43"/>
      <c r="AW121" s="43"/>
      <c r="AX121" s="43"/>
      <c r="AY121" s="43"/>
      <c r="AZ121" s="43"/>
      <c r="BA121" s="43"/>
      <c r="BB121" s="43"/>
      <c r="BC121" t="s" s="44">
        <f t="shared" si="1013"/>
        <v>2364</v>
      </c>
      <c r="BD121" t="s" s="44">
        <v>4440</v>
      </c>
      <c r="BE121" t="s" s="206">
        <v>4441</v>
      </c>
      <c r="BF121" s="15"/>
      <c r="BG121" s="15"/>
      <c r="BH121" s="15"/>
      <c r="BI121" s="48"/>
    </row>
    <row r="122" ht="21.35" customHeight="1">
      <c r="A122" t="s" s="105">
        <f>CONCATENATE('Collections - Collections'!$A$4,"/",C122)</f>
        <v>4442</v>
      </c>
      <c r="B122" t="s" s="44">
        <f t="shared" si="1409"/>
        <v>2813</v>
      </c>
      <c r="C122" t="s" s="106">
        <f>SUBSTITUTE(SUBSTITUTE(F122,"-","_"),":","_")</f>
        <v>4443</v>
      </c>
      <c r="D122" t="s" s="44">
        <f>CONCATENATE('Collections - Collections'!$C$3,"/",$B122)</f>
        <v>4427</v>
      </c>
      <c r="E122" t="s" s="106">
        <v>4444</v>
      </c>
      <c r="F122" t="s" s="44">
        <f>CONCATENATE(B122,":",E122)</f>
        <v>4445</v>
      </c>
      <c r="G122" s="43"/>
      <c r="H122" t="s" s="373">
        <f>CONCATENATE("k",SUBSTITUTE(SUBSTITUTE(PROPER($B122),":",""),"-",""),"_",SUBSTITUTE(SUBSTITUTE(PROPER($E122),":",""),"-",""))</f>
        <v>4446</v>
      </c>
      <c r="I122" s="43"/>
      <c r="J122" t="s" s="44">
        <f>$C122</f>
        <v>4443</v>
      </c>
      <c r="K122" t="s" s="44">
        <f>$H122</f>
        <v>4446</v>
      </c>
      <c r="L122" s="43"/>
      <c r="M122" t="s" s="44">
        <v>2212</v>
      </c>
      <c r="N122" t="s" s="44">
        <v>4447</v>
      </c>
      <c r="O122" t="s" s="44">
        <v>3683</v>
      </c>
      <c r="P122" s="43"/>
      <c r="Q122" s="43"/>
      <c r="R122" s="43"/>
      <c r="S122" t="s" s="44">
        <f t="shared" si="137"/>
        <v>1098</v>
      </c>
      <c r="T122" t="s" s="44">
        <f t="shared" si="62"/>
        <v>1270</v>
      </c>
      <c r="U122" t="s" s="44">
        <f t="shared" si="149"/>
        <v>1436</v>
      </c>
      <c r="V122" s="43"/>
      <c r="W122" s="43"/>
      <c r="X122" s="43"/>
      <c r="Y122" s="43"/>
      <c r="Z122" s="43"/>
      <c r="AA122" s="43"/>
      <c r="AB122" s="43"/>
      <c r="AC122" s="43"/>
      <c r="AD122" s="43"/>
      <c r="AE122" s="43"/>
      <c r="AF122" s="43"/>
      <c r="AG122" s="43"/>
      <c r="AH122" s="43"/>
      <c r="AI122" s="43"/>
      <c r="AJ122" s="43"/>
      <c r="AK122" s="43"/>
      <c r="AL122" s="43"/>
      <c r="AM122" s="43"/>
      <c r="AN122" s="43"/>
      <c r="AO122" s="43"/>
      <c r="AP122" s="43"/>
      <c r="AQ122" s="46"/>
      <c r="AR122" s="46"/>
      <c r="AS122" s="43"/>
      <c r="AT122" s="43"/>
      <c r="AU122" s="264"/>
      <c r="AV122" s="43"/>
      <c r="AW122" s="43"/>
      <c r="AX122" s="43"/>
      <c r="AY122" s="43"/>
      <c r="AZ122" s="43"/>
      <c r="BA122" s="43"/>
      <c r="BB122" s="43"/>
      <c r="BC122" t="s" s="44">
        <f t="shared" si="1013"/>
        <v>2364</v>
      </c>
      <c r="BD122" t="s" s="44">
        <v>4448</v>
      </c>
      <c r="BE122" t="s" s="206">
        <v>4449</v>
      </c>
      <c r="BF122" s="15"/>
      <c r="BG122" s="15"/>
      <c r="BH122" s="15"/>
      <c r="BI122" s="48"/>
    </row>
    <row r="123" ht="21.35" customHeight="1">
      <c r="A123" t="s" s="105">
        <f>CONCATENATE('Collections - Collections'!$A$4,"/",C123)</f>
        <v>4450</v>
      </c>
      <c r="B123" t="s" s="44">
        <f t="shared" si="1409"/>
        <v>2813</v>
      </c>
      <c r="C123" t="s" s="106">
        <f>SUBSTITUTE(SUBSTITUTE(F123,"-","_"),":","_")</f>
        <v>4451</v>
      </c>
      <c r="D123" t="s" s="44">
        <f>CONCATENATE('Collections - Collections'!$C$3,"/",$B123)</f>
        <v>4427</v>
      </c>
      <c r="E123" t="s" s="106">
        <v>4452</v>
      </c>
      <c r="F123" t="s" s="44">
        <f>CONCATENATE(B123,":",E123)</f>
        <v>4453</v>
      </c>
      <c r="G123" s="43"/>
      <c r="H123" t="s" s="373">
        <f>CONCATENATE("k",SUBSTITUTE(SUBSTITUTE(PROPER($B123),":",""),"-",""),"_",SUBSTITUTE(SUBSTITUTE(PROPER($E123),":",""),"-",""))</f>
        <v>4454</v>
      </c>
      <c r="I123" s="43"/>
      <c r="J123" t="s" s="44">
        <f>$C123</f>
        <v>4451</v>
      </c>
      <c r="K123" t="s" s="44">
        <f>$H123</f>
        <v>4454</v>
      </c>
      <c r="L123" s="43"/>
      <c r="M123" t="s" s="44">
        <v>2212</v>
      </c>
      <c r="N123" t="s" s="44">
        <v>4447</v>
      </c>
      <c r="O123" t="s" s="44">
        <v>204</v>
      </c>
      <c r="P123" s="43"/>
      <c r="Q123" s="43"/>
      <c r="R123" s="43"/>
      <c r="S123" t="s" s="44">
        <f t="shared" si="46"/>
        <v>1114</v>
      </c>
      <c r="T123" t="s" s="44">
        <f t="shared" si="62"/>
        <v>1270</v>
      </c>
      <c r="U123" t="s" s="44">
        <f t="shared" si="48"/>
        <v>1423</v>
      </c>
      <c r="V123" s="43"/>
      <c r="W123" s="43"/>
      <c r="X123" s="43"/>
      <c r="Y123" s="43"/>
      <c r="Z123" s="43"/>
      <c r="AA123" s="43"/>
      <c r="AB123" s="43"/>
      <c r="AC123" s="43"/>
      <c r="AD123" s="43"/>
      <c r="AE123" s="43"/>
      <c r="AF123" s="43"/>
      <c r="AG123" s="43"/>
      <c r="AH123" s="43"/>
      <c r="AI123" s="43"/>
      <c r="AJ123" s="43"/>
      <c r="AK123" s="43"/>
      <c r="AL123" s="43"/>
      <c r="AM123" s="43"/>
      <c r="AN123" s="43"/>
      <c r="AO123" s="43"/>
      <c r="AP123" s="43"/>
      <c r="AQ123" s="46"/>
      <c r="AR123" s="46"/>
      <c r="AS123" s="43"/>
      <c r="AT123" s="43"/>
      <c r="AU123" s="264"/>
      <c r="AV123" s="43"/>
      <c r="AW123" s="43"/>
      <c r="AX123" s="43"/>
      <c r="AY123" s="43"/>
      <c r="AZ123" s="43"/>
      <c r="BA123" s="43"/>
      <c r="BB123" s="43"/>
      <c r="BC123" t="s" s="44">
        <f t="shared" si="1013"/>
        <v>2364</v>
      </c>
      <c r="BD123" t="s" s="44">
        <v>4455</v>
      </c>
      <c r="BE123" t="s" s="206">
        <v>4456</v>
      </c>
      <c r="BF123" s="15"/>
      <c r="BG123" s="15"/>
      <c r="BH123" s="15"/>
      <c r="BI123" s="48"/>
    </row>
    <row r="124" ht="21.55" customHeight="1">
      <c r="A124" t="s" s="268">
        <f>CONCATENATE('Collections - Collections'!$A$4,"/",C124)</f>
        <v>4457</v>
      </c>
      <c r="B124" t="s" s="137">
        <f t="shared" si="1409"/>
        <v>2813</v>
      </c>
      <c r="C124" t="s" s="138">
        <f>SUBSTITUTE(SUBSTITUTE(F124,"-","_"),":","_")</f>
        <v>4458</v>
      </c>
      <c r="D124" t="s" s="137">
        <f>CONCATENATE('Collections - Collections'!$C$3,"/",$B124)</f>
        <v>4427</v>
      </c>
      <c r="E124" t="s" s="138">
        <v>4459</v>
      </c>
      <c r="F124" t="s" s="137">
        <f>CONCATENATE(B124,":",E124)</f>
        <v>4460</v>
      </c>
      <c r="G124" s="140"/>
      <c r="H124" t="s" s="392">
        <f>CONCATENATE("k",SUBSTITUTE(SUBSTITUTE(PROPER($B124),":",""),"-",""),"_",SUBSTITUTE(SUBSTITUTE(PROPER($E124),":",""),"-",""))</f>
        <v>4461</v>
      </c>
      <c r="I124" s="140"/>
      <c r="J124" t="s" s="137">
        <f>$C124</f>
        <v>4458</v>
      </c>
      <c r="K124" t="s" s="137">
        <f>$H124</f>
        <v>4461</v>
      </c>
      <c r="L124" s="140"/>
      <c r="M124" t="s" s="137">
        <v>2212</v>
      </c>
      <c r="N124" t="s" s="137">
        <v>4447</v>
      </c>
      <c r="O124" t="s" s="137">
        <v>3859</v>
      </c>
      <c r="P124" s="140"/>
      <c r="Q124" s="140"/>
      <c r="R124" s="140"/>
      <c r="S124" t="s" s="137">
        <f t="shared" si="46"/>
        <v>1114</v>
      </c>
      <c r="T124" t="s" s="137">
        <f t="shared" si="62"/>
        <v>1270</v>
      </c>
      <c r="U124" t="s" s="137">
        <f t="shared" si="48"/>
        <v>1423</v>
      </c>
      <c r="V124" s="140"/>
      <c r="W124" s="140"/>
      <c r="X124" s="140"/>
      <c r="Y124" s="140"/>
      <c r="Z124" s="140"/>
      <c r="AA124" s="140"/>
      <c r="AB124" s="140"/>
      <c r="AC124" s="140"/>
      <c r="AD124" s="140"/>
      <c r="AE124" s="140"/>
      <c r="AF124" s="140"/>
      <c r="AG124" s="140"/>
      <c r="AH124" s="140"/>
      <c r="AI124" s="140"/>
      <c r="AJ124" s="140"/>
      <c r="AK124" s="140"/>
      <c r="AL124" s="140"/>
      <c r="AM124" s="140"/>
      <c r="AN124" s="140"/>
      <c r="AO124" s="140"/>
      <c r="AP124" s="140"/>
      <c r="AQ124" s="142"/>
      <c r="AR124" s="142"/>
      <c r="AS124" s="140"/>
      <c r="AT124" s="140"/>
      <c r="AU124" s="270"/>
      <c r="AV124" s="140"/>
      <c r="AW124" s="140"/>
      <c r="AX124" s="140"/>
      <c r="AY124" s="140"/>
      <c r="AZ124" s="140"/>
      <c r="BA124" s="140"/>
      <c r="BB124" s="140"/>
      <c r="BC124" t="s" s="137">
        <f t="shared" si="1013"/>
        <v>2364</v>
      </c>
      <c r="BD124" t="s" s="137">
        <v>4462</v>
      </c>
      <c r="BE124" t="s" s="393">
        <v>4463</v>
      </c>
      <c r="BF124" s="141"/>
      <c r="BG124" s="141"/>
      <c r="BH124" s="141"/>
      <c r="BI124" s="144"/>
    </row>
    <row r="125" ht="21.75" customHeight="1">
      <c r="A125" t="s" s="273">
        <f>CONCATENATE('Collections - Collections'!$A$4,"/",C125)</f>
        <v>4464</v>
      </c>
      <c r="B125" t="s" s="242">
        <f>'tmp_terms - import'!$D$370</f>
        <v>2821</v>
      </c>
      <c r="C125" t="s" s="243">
        <f>SUBSTITUTE(SUBSTITUTE(F125,"-","_"),":","_")</f>
        <v>4465</v>
      </c>
      <c r="D125" t="s" s="242">
        <f>CONCATENATE('Collections - Collections'!$C$3,"/",$B125)</f>
        <v>4466</v>
      </c>
      <c r="E125" t="s" s="243">
        <v>194</v>
      </c>
      <c r="F125" t="s" s="242">
        <f>CONCATENATE(B125,":",E125)</f>
        <v>4467</v>
      </c>
      <c r="G125" s="244"/>
      <c r="H125" t="s" s="396">
        <f>CONCATENATE("k",SUBSTITUTE(SUBSTITUTE(PROPER($B125),":",""),"-",""),"_",SUBSTITUTE(SUBSTITUTE(PROPER($E125),":",""),"-",""))</f>
        <v>4468</v>
      </c>
      <c r="I125" s="244"/>
      <c r="J125" t="s" s="242">
        <f>$C125</f>
        <v>4465</v>
      </c>
      <c r="K125" t="s" s="242">
        <f>$H125</f>
        <v>4468</v>
      </c>
      <c r="L125" s="244"/>
      <c r="M125" t="s" s="242">
        <v>2212</v>
      </c>
      <c r="N125" t="s" s="242">
        <v>3364</v>
      </c>
      <c r="O125" t="s" s="242">
        <v>194</v>
      </c>
      <c r="P125" s="244"/>
      <c r="Q125" s="244"/>
      <c r="R125" s="244"/>
      <c r="S125" t="s" s="242">
        <f t="shared" si="137"/>
        <v>1098</v>
      </c>
      <c r="T125" t="s" s="242">
        <f>'tmp_terms - import'!$D$150</f>
        <v>1346</v>
      </c>
      <c r="U125" t="s" s="242">
        <f t="shared" si="149"/>
        <v>1436</v>
      </c>
      <c r="V125" s="244"/>
      <c r="W125" s="244"/>
      <c r="X125" s="244"/>
      <c r="Y125" s="244"/>
      <c r="Z125" s="244"/>
      <c r="AA125" s="244"/>
      <c r="AB125" s="244"/>
      <c r="AC125" s="244"/>
      <c r="AD125" s="244"/>
      <c r="AE125" t="s" s="242">
        <f>'tmp_terms - import'!$D$422</f>
        <v>3199</v>
      </c>
      <c r="AF125" t="s" s="242">
        <f>'tmp_terms - import'!$D$446</f>
        <v>3360</v>
      </c>
      <c r="AG125" s="244"/>
      <c r="AH125" s="244"/>
      <c r="AI125" s="244"/>
      <c r="AJ125" s="244"/>
      <c r="AK125" s="244"/>
      <c r="AL125" s="244"/>
      <c r="AM125" s="244"/>
      <c r="AN125" s="244"/>
      <c r="AO125" s="244"/>
      <c r="AP125" s="244"/>
      <c r="AQ125" s="246"/>
      <c r="AR125" s="246"/>
      <c r="AS125" s="244"/>
      <c r="AT125" s="244"/>
      <c r="AU125" s="276"/>
      <c r="AV125" s="244"/>
      <c r="AW125" s="244"/>
      <c r="AX125" s="244"/>
      <c r="AY125" s="244"/>
      <c r="AZ125" s="244"/>
      <c r="BA125" s="244"/>
      <c r="BB125" s="244"/>
      <c r="BC125" t="s" s="242">
        <f t="shared" si="1013"/>
        <v>2364</v>
      </c>
      <c r="BD125" t="s" s="242">
        <v>3203</v>
      </c>
      <c r="BE125" t="s" s="397">
        <v>4469</v>
      </c>
      <c r="BF125" s="245"/>
      <c r="BG125" s="245"/>
      <c r="BH125" s="245"/>
      <c r="BI125" s="247"/>
    </row>
    <row r="126" ht="21.75" customHeight="1">
      <c r="A126" t="s" s="273">
        <f>CONCATENATE('Collections - Collections'!$A$4,"/",C126)</f>
        <v>4470</v>
      </c>
      <c r="B126" t="s" s="242">
        <f t="shared" si="1001"/>
        <v>2799</v>
      </c>
      <c r="C126" t="s" s="243">
        <f>SUBSTITUTE(SUBSTITUTE(F126,"-","_"),":","_")</f>
        <v>4471</v>
      </c>
      <c r="D126" t="s" s="242">
        <f>CONCATENATE('Collections - Collections'!$C$3,"/",$B126)</f>
        <v>2808</v>
      </c>
      <c r="E126" t="s" s="243">
        <v>4472</v>
      </c>
      <c r="F126" t="s" s="242">
        <f>CONCATENATE(B126,":",E126)</f>
        <v>4473</v>
      </c>
      <c r="G126" s="244"/>
      <c r="H126" t="s" s="396">
        <f>CONCATENATE("k",SUBSTITUTE(SUBSTITUTE(PROPER($B126),":",""),"-",""),"_",SUBSTITUTE(SUBSTITUTE(PROPER($E126),":",""),"-",""))</f>
        <v>4474</v>
      </c>
      <c r="I126" s="244"/>
      <c r="J126" t="s" s="242">
        <f>$C126</f>
        <v>4471</v>
      </c>
      <c r="K126" t="s" s="242">
        <f>$H126</f>
        <v>4474</v>
      </c>
      <c r="L126" s="244"/>
      <c r="M126" t="s" s="242">
        <v>2212</v>
      </c>
      <c r="N126" t="s" s="242">
        <v>682</v>
      </c>
      <c r="O126" t="s" s="242">
        <v>4475</v>
      </c>
      <c r="P126" s="244"/>
      <c r="Q126" s="244"/>
      <c r="R126" s="244"/>
      <c r="S126" t="s" s="242">
        <f t="shared" si="46"/>
        <v>1114</v>
      </c>
      <c r="T126" t="s" s="242">
        <f t="shared" si="917"/>
        <v>1304</v>
      </c>
      <c r="U126" t="s" s="242">
        <f t="shared" si="48"/>
        <v>1423</v>
      </c>
      <c r="V126" s="244"/>
      <c r="W126" s="244"/>
      <c r="X126" s="244"/>
      <c r="Y126" s="244"/>
      <c r="Z126" s="244"/>
      <c r="AA126" s="244"/>
      <c r="AB126" s="244"/>
      <c r="AC126" s="244"/>
      <c r="AD126" s="244"/>
      <c r="AE126" s="244"/>
      <c r="AF126" s="244"/>
      <c r="AG126" s="244"/>
      <c r="AH126" s="244"/>
      <c r="AI126" s="244"/>
      <c r="AJ126" s="244"/>
      <c r="AK126" s="244"/>
      <c r="AL126" s="244"/>
      <c r="AM126" s="244"/>
      <c r="AN126" s="244"/>
      <c r="AO126" s="244"/>
      <c r="AP126" s="244"/>
      <c r="AQ126" s="246"/>
      <c r="AR126" s="246"/>
      <c r="AS126" s="244"/>
      <c r="AT126" s="244"/>
      <c r="AU126" s="276"/>
      <c r="AV126" s="244"/>
      <c r="AW126" s="244"/>
      <c r="AX126" s="244"/>
      <c r="AY126" s="244"/>
      <c r="AZ126" s="244"/>
      <c r="BA126" s="244"/>
      <c r="BB126" s="244"/>
      <c r="BC126" t="s" s="242">
        <f t="shared" si="1013"/>
        <v>2364</v>
      </c>
      <c r="BD126" t="s" s="242">
        <v>4476</v>
      </c>
      <c r="BE126" t="s" s="397">
        <v>4477</v>
      </c>
      <c r="BF126" s="245"/>
      <c r="BG126" s="245"/>
      <c r="BH126" s="245"/>
      <c r="BI126" s="247"/>
    </row>
    <row r="127" ht="21.75" customHeight="1">
      <c r="A127" t="s" s="273">
        <f>CONCATENATE('Collections - Collections'!$A$4,"/",C127)</f>
        <v>4478</v>
      </c>
      <c r="B127" t="s" s="242">
        <f t="shared" si="1001"/>
        <v>2799</v>
      </c>
      <c r="C127" t="s" s="243">
        <f>SUBSTITUTE(SUBSTITUTE(F127,"-","_"),":","_")</f>
        <v>4479</v>
      </c>
      <c r="D127" t="s" s="242">
        <f>CONCATENATE('Collections - Collections'!$C$3,"/",$B127)</f>
        <v>2808</v>
      </c>
      <c r="E127" t="s" s="243">
        <v>4480</v>
      </c>
      <c r="F127" t="s" s="242">
        <f>CONCATENATE(B127,":",E127)</f>
        <v>4481</v>
      </c>
      <c r="G127" s="244"/>
      <c r="H127" t="s" s="396">
        <f>CONCATENATE("k",SUBSTITUTE(SUBSTITUTE(PROPER($B127),":",""),"-",""),"_",SUBSTITUTE(SUBSTITUTE(PROPER($E127),":",""),"-",""))</f>
        <v>4482</v>
      </c>
      <c r="I127" s="244"/>
      <c r="J127" t="s" s="242">
        <f>$C127</f>
        <v>4479</v>
      </c>
      <c r="K127" t="s" s="242">
        <f>$H127</f>
        <v>4482</v>
      </c>
      <c r="L127" s="244"/>
      <c r="M127" t="s" s="242">
        <v>2212</v>
      </c>
      <c r="N127" t="s" s="242">
        <v>682</v>
      </c>
      <c r="O127" t="s" s="242">
        <v>4483</v>
      </c>
      <c r="P127" s="244"/>
      <c r="Q127" s="244"/>
      <c r="R127" s="244"/>
      <c r="S127" t="s" s="242">
        <f t="shared" si="46"/>
        <v>1114</v>
      </c>
      <c r="T127" t="s" s="242">
        <f t="shared" si="917"/>
        <v>1304</v>
      </c>
      <c r="U127" t="s" s="242">
        <f t="shared" si="48"/>
        <v>1423</v>
      </c>
      <c r="V127" s="244"/>
      <c r="W127" s="244"/>
      <c r="X127" s="244"/>
      <c r="Y127" s="244"/>
      <c r="Z127" s="244"/>
      <c r="AA127" s="244"/>
      <c r="AB127" s="244"/>
      <c r="AC127" s="244"/>
      <c r="AD127" s="244"/>
      <c r="AE127" s="244"/>
      <c r="AF127" s="244"/>
      <c r="AG127" s="244"/>
      <c r="AH127" s="244"/>
      <c r="AI127" s="244"/>
      <c r="AJ127" s="244"/>
      <c r="AK127" s="244"/>
      <c r="AL127" s="244"/>
      <c r="AM127" s="244"/>
      <c r="AN127" s="244"/>
      <c r="AO127" s="244"/>
      <c r="AP127" s="244"/>
      <c r="AQ127" s="246"/>
      <c r="AR127" s="246"/>
      <c r="AS127" s="244"/>
      <c r="AT127" s="244"/>
      <c r="AU127" s="276"/>
      <c r="AV127" s="244"/>
      <c r="AW127" s="244"/>
      <c r="AX127" s="244"/>
      <c r="AY127" s="244"/>
      <c r="AZ127" s="244"/>
      <c r="BA127" s="244"/>
      <c r="BB127" s="244"/>
      <c r="BC127" t="s" s="242">
        <f t="shared" si="1013"/>
        <v>2364</v>
      </c>
      <c r="BD127" t="s" s="242">
        <v>4484</v>
      </c>
      <c r="BE127" t="s" s="397">
        <v>4485</v>
      </c>
      <c r="BF127" s="245"/>
      <c r="BG127" s="245"/>
      <c r="BH127" s="245"/>
      <c r="BI127" s="247"/>
    </row>
    <row r="128" ht="22.35" customHeight="1">
      <c r="A128" t="s" s="357">
        <f>CONCATENATE('Collections - Collections'!$A$4,"/",C128)</f>
        <v>4486</v>
      </c>
      <c r="B128" t="s" s="214">
        <f t="shared" si="1001"/>
        <v>2799</v>
      </c>
      <c r="C128" t="s" s="215">
        <f>SUBSTITUTE(SUBSTITUTE(F128,"-","_"),":","_")</f>
        <v>4487</v>
      </c>
      <c r="D128" t="s" s="214">
        <f>CONCATENATE('Collections - Collections'!$C$3,"/",$B128)</f>
        <v>2808</v>
      </c>
      <c r="E128" t="s" s="215">
        <v>4488</v>
      </c>
      <c r="F128" t="s" s="214">
        <f>CONCATENATE(B128,":",E128)</f>
        <v>4489</v>
      </c>
      <c r="G128" s="216"/>
      <c r="H128" t="s" s="398">
        <f>CONCATENATE("k",SUBSTITUTE(SUBSTITUTE(PROPER($B128),":",""),"-",""),"_",SUBSTITUTE(SUBSTITUTE(PROPER($E128),":",""),"-",""))</f>
        <v>4490</v>
      </c>
      <c r="I128" s="216"/>
      <c r="J128" t="s" s="214">
        <f>$C128</f>
        <v>4487</v>
      </c>
      <c r="K128" t="s" s="214">
        <f>$H128</f>
        <v>4490</v>
      </c>
      <c r="L128" s="216"/>
      <c r="M128" t="s" s="214">
        <v>2212</v>
      </c>
      <c r="N128" t="s" s="214">
        <v>4488</v>
      </c>
      <c r="O128" t="s" s="214">
        <v>3364</v>
      </c>
      <c r="P128" s="216"/>
      <c r="Q128" s="216"/>
      <c r="R128" s="216"/>
      <c r="S128" t="s" s="214">
        <f t="shared" si="46"/>
        <v>1114</v>
      </c>
      <c r="T128" t="s" s="214">
        <f t="shared" si="62"/>
        <v>1270</v>
      </c>
      <c r="U128" t="s" s="214">
        <f t="shared" si="48"/>
        <v>1423</v>
      </c>
      <c r="V128" s="216"/>
      <c r="W128" s="216"/>
      <c r="X128" s="216"/>
      <c r="Y128" s="216"/>
      <c r="Z128" s="216"/>
      <c r="AA128" s="216"/>
      <c r="AB128" s="216"/>
      <c r="AC128" s="216"/>
      <c r="AD128" s="216"/>
      <c r="AE128" s="216"/>
      <c r="AF128" s="216"/>
      <c r="AG128" s="216"/>
      <c r="AH128" s="216"/>
      <c r="AI128" s="216"/>
      <c r="AJ128" s="216"/>
      <c r="AK128" s="216"/>
      <c r="AL128" s="216"/>
      <c r="AM128" s="216"/>
      <c r="AN128" s="216"/>
      <c r="AO128" s="216"/>
      <c r="AP128" s="216"/>
      <c r="AQ128" s="218"/>
      <c r="AR128" s="218"/>
      <c r="AS128" s="216"/>
      <c r="AT128" s="216"/>
      <c r="AU128" s="399"/>
      <c r="AV128" s="216"/>
      <c r="AW128" s="216"/>
      <c r="AX128" s="216"/>
      <c r="AY128" s="216"/>
      <c r="AZ128" s="216"/>
      <c r="BA128" s="216"/>
      <c r="BB128" s="216"/>
      <c r="BC128" t="s" s="214">
        <f t="shared" si="1013"/>
        <v>2364</v>
      </c>
      <c r="BD128" t="s" s="214">
        <v>4491</v>
      </c>
      <c r="BE128" t="s" s="400">
        <v>4492</v>
      </c>
      <c r="BF128" s="217"/>
      <c r="BG128" s="217"/>
      <c r="BH128" s="217"/>
      <c r="BI128" s="220"/>
    </row>
    <row r="129" ht="22.15" customHeight="1">
      <c r="A129" t="s" s="368">
        <f>CONCATENATE('Collections - Collections'!$A$4,"/",C129)</f>
        <v>4493</v>
      </c>
      <c r="B129" t="s" s="35">
        <f t="shared" si="1519" ref="B129:B141">'tmp_terms - import'!$D$376</f>
        <v>2870</v>
      </c>
      <c r="C129" t="s" s="177">
        <f>SUBSTITUTE(SUBSTITUTE(F129,"-","_"),":","_")</f>
        <v>4494</v>
      </c>
      <c r="D129" t="s" s="35">
        <f>CONCATENATE('Collections - Collections'!$C$3,"/",$B129)</f>
        <v>4495</v>
      </c>
      <c r="E129" t="s" s="177">
        <v>4496</v>
      </c>
      <c r="F129" t="s" s="35">
        <f>CONCATENATE(B129,":",E129)</f>
        <v>4497</v>
      </c>
      <c r="G129" s="34"/>
      <c r="H129" t="s" s="372">
        <f>CONCATENATE("k",SUBSTITUTE(SUBSTITUTE(PROPER($B129),":",""),"-",""),"_",SUBSTITUTE(SUBSTITUTE(PROPER($E129),":",""),"-",""))</f>
        <v>4498</v>
      </c>
      <c r="I129" s="34"/>
      <c r="J129" t="s" s="35">
        <f>$C129</f>
        <v>4494</v>
      </c>
      <c r="K129" t="s" s="35">
        <f>$H129</f>
        <v>4498</v>
      </c>
      <c r="L129" t="s" s="35">
        <v>4496</v>
      </c>
      <c r="M129" t="s" s="35">
        <v>2212</v>
      </c>
      <c r="N129" t="s" s="35">
        <v>312</v>
      </c>
      <c r="O129" t="s" s="35">
        <v>4499</v>
      </c>
      <c r="P129" s="34"/>
      <c r="Q129" s="34"/>
      <c r="R129" s="34"/>
      <c r="S129" t="s" s="35">
        <f t="shared" si="465"/>
        <v>1122</v>
      </c>
      <c r="T129" t="s" s="35">
        <f t="shared" si="633"/>
        <v>1174</v>
      </c>
      <c r="U129" t="s" s="35">
        <f t="shared" si="48"/>
        <v>1423</v>
      </c>
      <c r="V129" s="34"/>
      <c r="W129" s="34"/>
      <c r="X129" s="34"/>
      <c r="Y129" s="34"/>
      <c r="Z129" s="34"/>
      <c r="AA129" s="34"/>
      <c r="AB129" s="34"/>
      <c r="AC129" s="34"/>
      <c r="AD129" s="34"/>
      <c r="AE129" s="34"/>
      <c r="AF129" s="34"/>
      <c r="AG129" s="34"/>
      <c r="AH129" s="34"/>
      <c r="AI129" s="34"/>
      <c r="AJ129" s="34"/>
      <c r="AK129" s="34"/>
      <c r="AL129" s="34"/>
      <c r="AM129" s="34"/>
      <c r="AN129" s="34"/>
      <c r="AO129" s="34"/>
      <c r="AP129" s="34"/>
      <c r="AQ129" s="38"/>
      <c r="AR129" s="38"/>
      <c r="AS129" s="34"/>
      <c r="AT129" s="34"/>
      <c r="AU129" s="389"/>
      <c r="AV129" s="34"/>
      <c r="AW129" s="34"/>
      <c r="AX129" s="34"/>
      <c r="AY129" s="34"/>
      <c r="AZ129" s="34"/>
      <c r="BA129" s="34"/>
      <c r="BB129" s="34"/>
      <c r="BC129" t="s" s="35">
        <f t="shared" si="1013"/>
        <v>2364</v>
      </c>
      <c r="BD129" t="s" s="35">
        <v>4500</v>
      </c>
      <c r="BE129" t="s" s="401">
        <v>4501</v>
      </c>
      <c r="BF129" s="37"/>
      <c r="BG129" s="37"/>
      <c r="BH129" s="37"/>
      <c r="BI129" s="40"/>
    </row>
    <row r="130" ht="21.35" customHeight="1">
      <c r="A130" t="s" s="105">
        <f>CONCATENATE('Collections - Collections'!$A$4,"/",C130)</f>
        <v>4502</v>
      </c>
      <c r="B130" t="s" s="44">
        <f t="shared" si="1519"/>
        <v>2870</v>
      </c>
      <c r="C130" t="s" s="106">
        <f>SUBSTITUTE(SUBSTITUTE(F130,"-","_"),":","_")</f>
        <v>4503</v>
      </c>
      <c r="D130" t="s" s="44">
        <f>CONCATENATE('Collections - Collections'!$C$3,"/",$B130)</f>
        <v>4495</v>
      </c>
      <c r="E130" t="s" s="106">
        <v>4504</v>
      </c>
      <c r="F130" t="s" s="44">
        <f>CONCATENATE(B130,":",E130)</f>
        <v>4505</v>
      </c>
      <c r="G130" s="43"/>
      <c r="H130" t="s" s="373">
        <f>CONCATENATE("k",SUBSTITUTE(SUBSTITUTE(PROPER($B130),":",""),"-",""),"_",SUBSTITUTE(SUBSTITUTE(PROPER($E130),":",""),"-",""))</f>
        <v>4506</v>
      </c>
      <c r="I130" s="43"/>
      <c r="J130" t="s" s="44">
        <f>$C130</f>
        <v>4503</v>
      </c>
      <c r="K130" t="s" s="44">
        <f>$H130</f>
        <v>4506</v>
      </c>
      <c r="L130" t="s" s="44">
        <v>4504</v>
      </c>
      <c r="M130" t="s" s="44">
        <v>2212</v>
      </c>
      <c r="N130" t="s" s="44">
        <v>312</v>
      </c>
      <c r="O130" t="s" s="44">
        <v>2875</v>
      </c>
      <c r="P130" t="s" s="44">
        <v>4507</v>
      </c>
      <c r="Q130" s="43"/>
      <c r="R130" s="43"/>
      <c r="S130" t="s" s="44">
        <f t="shared" si="465"/>
        <v>1122</v>
      </c>
      <c r="T130" t="s" s="44">
        <f t="shared" si="633"/>
        <v>1174</v>
      </c>
      <c r="U130" t="s" s="44">
        <f t="shared" si="48"/>
        <v>1423</v>
      </c>
      <c r="V130" s="43"/>
      <c r="W130" s="43"/>
      <c r="X130" s="43"/>
      <c r="Y130" s="43"/>
      <c r="Z130" s="43"/>
      <c r="AA130" s="43"/>
      <c r="AB130" s="43"/>
      <c r="AC130" s="43"/>
      <c r="AD130" s="43"/>
      <c r="AE130" s="43"/>
      <c r="AF130" s="43"/>
      <c r="AG130" s="43"/>
      <c r="AH130" s="43"/>
      <c r="AI130" s="43"/>
      <c r="AJ130" s="43"/>
      <c r="AK130" s="43"/>
      <c r="AL130" s="43"/>
      <c r="AM130" s="43"/>
      <c r="AN130" s="43"/>
      <c r="AO130" s="43"/>
      <c r="AP130" s="43"/>
      <c r="AQ130" s="46"/>
      <c r="AR130" s="46"/>
      <c r="AS130" s="43"/>
      <c r="AT130" s="43"/>
      <c r="AU130" s="264"/>
      <c r="AV130" s="43"/>
      <c r="AW130" s="43"/>
      <c r="AX130" s="43"/>
      <c r="AY130" s="43"/>
      <c r="AZ130" s="43"/>
      <c r="BA130" s="43"/>
      <c r="BB130" s="43"/>
      <c r="BC130" t="s" s="44">
        <f t="shared" si="1013"/>
        <v>2364</v>
      </c>
      <c r="BD130" t="s" s="44">
        <v>4508</v>
      </c>
      <c r="BE130" t="s" s="206">
        <v>4509</v>
      </c>
      <c r="BF130" s="15"/>
      <c r="BG130" s="15"/>
      <c r="BH130" s="15"/>
      <c r="BI130" s="48"/>
    </row>
    <row r="131" ht="21.35" customHeight="1">
      <c r="A131" t="s" s="105">
        <f>CONCATENATE('Collections - Collections'!$A$4,"/",C131)</f>
        <v>4510</v>
      </c>
      <c r="B131" t="s" s="44">
        <f t="shared" si="1519"/>
        <v>2870</v>
      </c>
      <c r="C131" t="s" s="106">
        <f>SUBSTITUTE(SUBSTITUTE(F131,"-","_"),":","_")</f>
        <v>4511</v>
      </c>
      <c r="D131" t="s" s="44">
        <f>CONCATENATE('Collections - Collections'!$C$3,"/",$B131)</f>
        <v>4495</v>
      </c>
      <c r="E131" t="s" s="106">
        <v>4512</v>
      </c>
      <c r="F131" t="s" s="44">
        <f>CONCATENATE(B131,":",E131)</f>
        <v>4513</v>
      </c>
      <c r="G131" s="43"/>
      <c r="H131" t="s" s="373">
        <f>CONCATENATE("k",SUBSTITUTE(SUBSTITUTE(PROPER($B131),":",""),"-",""),"_",SUBSTITUTE(SUBSTITUTE(PROPER($E131),":",""),"-",""))</f>
        <v>4514</v>
      </c>
      <c r="I131" s="43"/>
      <c r="J131" t="s" s="44">
        <f>$C131</f>
        <v>4511</v>
      </c>
      <c r="K131" t="s" s="44">
        <f>$H131</f>
        <v>4514</v>
      </c>
      <c r="L131" t="s" s="44">
        <v>4512</v>
      </c>
      <c r="M131" t="s" s="44">
        <v>2212</v>
      </c>
      <c r="N131" t="s" s="44">
        <v>312</v>
      </c>
      <c r="O131" t="s" s="44">
        <v>1477</v>
      </c>
      <c r="P131" t="s" s="44">
        <v>4507</v>
      </c>
      <c r="Q131" s="43"/>
      <c r="R131" s="43"/>
      <c r="S131" t="s" s="44">
        <f t="shared" si="465"/>
        <v>1122</v>
      </c>
      <c r="T131" t="s" s="44">
        <f t="shared" si="633"/>
        <v>1174</v>
      </c>
      <c r="U131" t="s" s="44">
        <f t="shared" si="48"/>
        <v>1423</v>
      </c>
      <c r="V131" s="43"/>
      <c r="W131" s="43"/>
      <c r="X131" s="43"/>
      <c r="Y131" s="43"/>
      <c r="Z131" s="43"/>
      <c r="AA131" s="43"/>
      <c r="AB131" s="43"/>
      <c r="AC131" s="43"/>
      <c r="AD131" s="43"/>
      <c r="AE131" s="43"/>
      <c r="AF131" s="43"/>
      <c r="AG131" s="43"/>
      <c r="AH131" s="43"/>
      <c r="AI131" s="43"/>
      <c r="AJ131" s="43"/>
      <c r="AK131" s="43"/>
      <c r="AL131" s="43"/>
      <c r="AM131" s="43"/>
      <c r="AN131" s="43"/>
      <c r="AO131" s="43"/>
      <c r="AP131" s="43"/>
      <c r="AQ131" s="46"/>
      <c r="AR131" s="46"/>
      <c r="AS131" s="43"/>
      <c r="AT131" s="43"/>
      <c r="AU131" s="264"/>
      <c r="AV131" s="43"/>
      <c r="AW131" s="43"/>
      <c r="AX131" s="43"/>
      <c r="AY131" s="43"/>
      <c r="AZ131" s="43"/>
      <c r="BA131" s="43"/>
      <c r="BB131" s="43"/>
      <c r="BC131" t="s" s="44">
        <f t="shared" si="1013"/>
        <v>2364</v>
      </c>
      <c r="BD131" t="s" s="44">
        <v>4515</v>
      </c>
      <c r="BE131" t="s" s="206">
        <v>4516</v>
      </c>
      <c r="BF131" s="15"/>
      <c r="BG131" s="15"/>
      <c r="BH131" s="15"/>
      <c r="BI131" s="48"/>
    </row>
    <row r="132" ht="21.35" customHeight="1">
      <c r="A132" t="s" s="105">
        <f>CONCATENATE('Collections - Collections'!$A$4,"/",C132)</f>
        <v>4517</v>
      </c>
      <c r="B132" t="s" s="44">
        <f t="shared" si="1519"/>
        <v>2870</v>
      </c>
      <c r="C132" t="s" s="106">
        <f>SUBSTITUTE(SUBSTITUTE(F132,"-","_"),":","_")</f>
        <v>4518</v>
      </c>
      <c r="D132" t="s" s="44">
        <f>CONCATENATE('Collections - Collections'!$C$3,"/",$B132)</f>
        <v>4495</v>
      </c>
      <c r="E132" t="s" s="106">
        <v>4519</v>
      </c>
      <c r="F132" t="s" s="44">
        <f>CONCATENATE(B132,":",E132)</f>
        <v>4520</v>
      </c>
      <c r="G132" s="43"/>
      <c r="H132" t="s" s="373">
        <f>CONCATENATE("k",SUBSTITUTE(SUBSTITUTE(PROPER($B132),":",""),"-",""),"_",SUBSTITUTE(SUBSTITUTE(PROPER($E132),":",""),"-",""))</f>
        <v>4521</v>
      </c>
      <c r="I132" s="43"/>
      <c r="J132" t="s" s="44">
        <f>$C132</f>
        <v>4518</v>
      </c>
      <c r="K132" t="s" s="44">
        <f>$H132</f>
        <v>4521</v>
      </c>
      <c r="L132" t="s" s="44">
        <v>4519</v>
      </c>
      <c r="M132" t="s" s="44">
        <v>2212</v>
      </c>
      <c r="N132" t="s" s="44">
        <v>312</v>
      </c>
      <c r="O132" t="s" s="44">
        <v>1463</v>
      </c>
      <c r="P132" t="s" s="44">
        <v>4522</v>
      </c>
      <c r="Q132" t="s" s="44">
        <v>4507</v>
      </c>
      <c r="R132" s="43"/>
      <c r="S132" t="s" s="44">
        <f t="shared" si="465"/>
        <v>1122</v>
      </c>
      <c r="T132" t="s" s="44">
        <f t="shared" si="633"/>
        <v>1174</v>
      </c>
      <c r="U132" t="s" s="44">
        <f t="shared" si="48"/>
        <v>1423</v>
      </c>
      <c r="V132" s="43"/>
      <c r="W132" s="43"/>
      <c r="X132" s="43"/>
      <c r="Y132" s="43"/>
      <c r="Z132" s="43"/>
      <c r="AA132" s="43"/>
      <c r="AB132" s="43"/>
      <c r="AC132" s="43"/>
      <c r="AD132" s="43"/>
      <c r="AE132" s="43"/>
      <c r="AF132" s="43"/>
      <c r="AG132" s="43"/>
      <c r="AH132" s="43"/>
      <c r="AI132" s="43"/>
      <c r="AJ132" s="43"/>
      <c r="AK132" s="43"/>
      <c r="AL132" s="43"/>
      <c r="AM132" s="43"/>
      <c r="AN132" s="43"/>
      <c r="AO132" s="43"/>
      <c r="AP132" s="43"/>
      <c r="AQ132" s="46"/>
      <c r="AR132" s="46"/>
      <c r="AS132" s="43"/>
      <c r="AT132" s="43"/>
      <c r="AU132" s="264"/>
      <c r="AV132" s="43"/>
      <c r="AW132" s="43"/>
      <c r="AX132" s="43"/>
      <c r="AY132" s="43"/>
      <c r="AZ132" s="43"/>
      <c r="BA132" s="43"/>
      <c r="BB132" s="43"/>
      <c r="BC132" t="s" s="44">
        <f t="shared" si="1013"/>
        <v>2364</v>
      </c>
      <c r="BD132" t="s" s="44">
        <v>4523</v>
      </c>
      <c r="BE132" t="s" s="206">
        <v>4524</v>
      </c>
      <c r="BF132" s="15"/>
      <c r="BG132" s="15"/>
      <c r="BH132" s="15"/>
      <c r="BI132" s="48"/>
    </row>
    <row r="133" ht="21.35" customHeight="1">
      <c r="A133" t="s" s="105">
        <f>CONCATENATE('Collections - Collections'!$A$4,"/",C133)</f>
        <v>4525</v>
      </c>
      <c r="B133" t="s" s="44">
        <f t="shared" si="1519"/>
        <v>2870</v>
      </c>
      <c r="C133" t="s" s="106">
        <f>SUBSTITUTE(SUBSTITUTE(F133,"-","_"),":","_")</f>
        <v>4526</v>
      </c>
      <c r="D133" t="s" s="44">
        <f>CONCATENATE('Collections - Collections'!$C$3,"/",$B133)</f>
        <v>4495</v>
      </c>
      <c r="E133" t="s" s="106">
        <v>4527</v>
      </c>
      <c r="F133" t="s" s="44">
        <f>CONCATENATE(B133,":",E133)</f>
        <v>4528</v>
      </c>
      <c r="G133" s="43"/>
      <c r="H133" t="s" s="373">
        <f>CONCATENATE("k",SUBSTITUTE(SUBSTITUTE(PROPER($B133),":",""),"-",""),"_",SUBSTITUTE(SUBSTITUTE(PROPER($E133),":",""),"-",""))</f>
        <v>4529</v>
      </c>
      <c r="I133" s="43"/>
      <c r="J133" t="s" s="44">
        <f>$C133</f>
        <v>4526</v>
      </c>
      <c r="K133" t="s" s="44">
        <f>$H133</f>
        <v>4529</v>
      </c>
      <c r="L133" t="s" s="44">
        <v>4527</v>
      </c>
      <c r="M133" t="s" s="44">
        <v>2212</v>
      </c>
      <c r="N133" t="s" s="44">
        <v>312</v>
      </c>
      <c r="O133" t="s" s="44">
        <v>3510</v>
      </c>
      <c r="P133" t="s" s="44">
        <v>4522</v>
      </c>
      <c r="Q133" t="s" s="44">
        <v>4507</v>
      </c>
      <c r="R133" s="43"/>
      <c r="S133" t="s" s="44">
        <f t="shared" si="465"/>
        <v>1122</v>
      </c>
      <c r="T133" t="s" s="44">
        <f t="shared" si="633"/>
        <v>1174</v>
      </c>
      <c r="U133" t="s" s="44">
        <f t="shared" si="48"/>
        <v>1423</v>
      </c>
      <c r="V133" s="43"/>
      <c r="W133" s="43"/>
      <c r="X133" s="43"/>
      <c r="Y133" s="43"/>
      <c r="Z133" s="43"/>
      <c r="AA133" s="43"/>
      <c r="AB133" s="43"/>
      <c r="AC133" s="43"/>
      <c r="AD133" s="43"/>
      <c r="AE133" s="43"/>
      <c r="AF133" s="43"/>
      <c r="AG133" s="43"/>
      <c r="AH133" s="43"/>
      <c r="AI133" s="43"/>
      <c r="AJ133" s="43"/>
      <c r="AK133" s="43"/>
      <c r="AL133" s="43"/>
      <c r="AM133" s="43"/>
      <c r="AN133" s="43"/>
      <c r="AO133" s="43"/>
      <c r="AP133" s="43"/>
      <c r="AQ133" s="46"/>
      <c r="AR133" s="46"/>
      <c r="AS133" s="43"/>
      <c r="AT133" s="43"/>
      <c r="AU133" s="264"/>
      <c r="AV133" s="43"/>
      <c r="AW133" s="43"/>
      <c r="AX133" s="43"/>
      <c r="AY133" s="43"/>
      <c r="AZ133" s="43"/>
      <c r="BA133" s="43"/>
      <c r="BB133" s="43"/>
      <c r="BC133" t="s" s="44">
        <f t="shared" si="1013"/>
        <v>2364</v>
      </c>
      <c r="BD133" t="s" s="44">
        <v>4530</v>
      </c>
      <c r="BE133" t="s" s="206">
        <v>4531</v>
      </c>
      <c r="BF133" s="15"/>
      <c r="BG133" s="15"/>
      <c r="BH133" s="15"/>
      <c r="BI133" s="48"/>
    </row>
    <row r="134" ht="21.35" customHeight="1">
      <c r="A134" t="s" s="105">
        <f>CONCATENATE('Collections - Collections'!$A$4,"/",C134)</f>
        <v>4532</v>
      </c>
      <c r="B134" t="s" s="44">
        <f t="shared" si="1519"/>
        <v>2870</v>
      </c>
      <c r="C134" t="s" s="106">
        <f>SUBSTITUTE(SUBSTITUTE(F134,"-","_"),":","_")</f>
        <v>4533</v>
      </c>
      <c r="D134" t="s" s="44">
        <f>CONCATENATE('Collections - Collections'!$C$3,"/",$B134)</f>
        <v>4495</v>
      </c>
      <c r="E134" t="s" s="106">
        <v>4534</v>
      </c>
      <c r="F134" t="s" s="44">
        <f>CONCATENATE(B134,":",E134)</f>
        <v>4535</v>
      </c>
      <c r="G134" s="43"/>
      <c r="H134" t="s" s="373">
        <f>CONCATENATE("k",SUBSTITUTE(SUBSTITUTE(PROPER($B134),":",""),"-",""),"_",SUBSTITUTE(SUBSTITUTE(PROPER($E134),":",""),"-",""))</f>
        <v>4536</v>
      </c>
      <c r="I134" s="43"/>
      <c r="J134" t="s" s="44">
        <f>$C134</f>
        <v>4533</v>
      </c>
      <c r="K134" t="s" s="44">
        <f>$H134</f>
        <v>4536</v>
      </c>
      <c r="L134" t="s" s="44">
        <v>4534</v>
      </c>
      <c r="M134" t="s" s="44">
        <v>2212</v>
      </c>
      <c r="N134" t="s" s="44">
        <v>312</v>
      </c>
      <c r="O134" t="s" s="44">
        <v>4537</v>
      </c>
      <c r="P134" t="s" s="44">
        <v>4522</v>
      </c>
      <c r="Q134" t="s" s="44">
        <v>4507</v>
      </c>
      <c r="R134" s="43"/>
      <c r="S134" t="s" s="44">
        <f t="shared" si="465"/>
        <v>1122</v>
      </c>
      <c r="T134" t="s" s="44">
        <f t="shared" si="633"/>
        <v>1174</v>
      </c>
      <c r="U134" t="s" s="44">
        <f t="shared" si="48"/>
        <v>1423</v>
      </c>
      <c r="V134" s="43"/>
      <c r="W134" s="43"/>
      <c r="X134" s="43"/>
      <c r="Y134" s="43"/>
      <c r="Z134" s="43"/>
      <c r="AA134" s="43"/>
      <c r="AB134" s="43"/>
      <c r="AC134" s="43"/>
      <c r="AD134" s="43"/>
      <c r="AE134" s="43"/>
      <c r="AF134" s="43"/>
      <c r="AG134" s="43"/>
      <c r="AH134" s="43"/>
      <c r="AI134" s="43"/>
      <c r="AJ134" s="43"/>
      <c r="AK134" s="43"/>
      <c r="AL134" s="43"/>
      <c r="AM134" s="43"/>
      <c r="AN134" s="43"/>
      <c r="AO134" s="43"/>
      <c r="AP134" s="43"/>
      <c r="AQ134" s="46"/>
      <c r="AR134" s="46"/>
      <c r="AS134" s="43"/>
      <c r="AT134" s="43"/>
      <c r="AU134" s="264"/>
      <c r="AV134" s="43"/>
      <c r="AW134" s="43"/>
      <c r="AX134" s="43"/>
      <c r="AY134" s="43"/>
      <c r="AZ134" s="43"/>
      <c r="BA134" s="43"/>
      <c r="BB134" s="43"/>
      <c r="BC134" t="s" s="44">
        <f t="shared" si="1013"/>
        <v>2364</v>
      </c>
      <c r="BD134" t="s" s="44">
        <v>4538</v>
      </c>
      <c r="BE134" t="s" s="206">
        <v>4539</v>
      </c>
      <c r="BF134" s="15"/>
      <c r="BG134" s="15"/>
      <c r="BH134" s="15"/>
      <c r="BI134" s="48"/>
    </row>
    <row r="135" ht="21.35" customHeight="1">
      <c r="A135" t="s" s="105">
        <f>CONCATENATE('Collections - Collections'!$A$4,"/",C135)</f>
        <v>4540</v>
      </c>
      <c r="B135" t="s" s="44">
        <f t="shared" si="1519"/>
        <v>2870</v>
      </c>
      <c r="C135" t="s" s="106">
        <f>SUBSTITUTE(SUBSTITUTE(F135,"-","_"),":","_")</f>
        <v>4541</v>
      </c>
      <c r="D135" t="s" s="44">
        <f>CONCATENATE('Collections - Collections'!$C$3,"/",$B135)</f>
        <v>4495</v>
      </c>
      <c r="E135" t="s" s="106">
        <v>4542</v>
      </c>
      <c r="F135" t="s" s="44">
        <f>CONCATENATE(B135,":",E135)</f>
        <v>4543</v>
      </c>
      <c r="G135" s="43"/>
      <c r="H135" t="s" s="373">
        <f>CONCATENATE("k",SUBSTITUTE(SUBSTITUTE(PROPER($B135),":",""),"-",""),"_",SUBSTITUTE(SUBSTITUTE(PROPER($E135),":",""),"-",""))</f>
        <v>4544</v>
      </c>
      <c r="I135" s="43"/>
      <c r="J135" t="s" s="44">
        <f>$C135</f>
        <v>4541</v>
      </c>
      <c r="K135" t="s" s="44">
        <f>$H135</f>
        <v>4544</v>
      </c>
      <c r="L135" t="s" s="44">
        <v>4542</v>
      </c>
      <c r="M135" t="s" s="44">
        <v>2212</v>
      </c>
      <c r="N135" t="s" s="44">
        <v>312</v>
      </c>
      <c r="O135" t="s" s="44">
        <v>4545</v>
      </c>
      <c r="P135" t="s" s="44">
        <v>4546</v>
      </c>
      <c r="Q135" s="43"/>
      <c r="R135" s="43"/>
      <c r="S135" t="s" s="44">
        <f t="shared" si="465"/>
        <v>1122</v>
      </c>
      <c r="T135" t="s" s="44">
        <f t="shared" si="633"/>
        <v>1174</v>
      </c>
      <c r="U135" t="s" s="44">
        <f t="shared" si="48"/>
        <v>1423</v>
      </c>
      <c r="V135" s="43"/>
      <c r="W135" s="43"/>
      <c r="X135" s="43"/>
      <c r="Y135" s="43"/>
      <c r="Z135" s="43"/>
      <c r="AA135" s="43"/>
      <c r="AB135" s="43"/>
      <c r="AC135" s="43"/>
      <c r="AD135" s="43"/>
      <c r="AE135" s="43"/>
      <c r="AF135" s="43"/>
      <c r="AG135" s="43"/>
      <c r="AH135" s="43"/>
      <c r="AI135" s="43"/>
      <c r="AJ135" s="43"/>
      <c r="AK135" s="43"/>
      <c r="AL135" s="43"/>
      <c r="AM135" s="43"/>
      <c r="AN135" s="43"/>
      <c r="AO135" s="43"/>
      <c r="AP135" s="43"/>
      <c r="AQ135" s="46"/>
      <c r="AR135" s="46"/>
      <c r="AS135" s="43"/>
      <c r="AT135" s="43"/>
      <c r="AU135" s="264"/>
      <c r="AV135" s="43"/>
      <c r="AW135" s="43"/>
      <c r="AX135" s="43"/>
      <c r="AY135" s="43"/>
      <c r="AZ135" s="43"/>
      <c r="BA135" s="43"/>
      <c r="BB135" s="43"/>
      <c r="BC135" t="s" s="44">
        <f t="shared" si="1013"/>
        <v>2364</v>
      </c>
      <c r="BD135" t="s" s="44">
        <v>4547</v>
      </c>
      <c r="BE135" t="s" s="206">
        <v>4548</v>
      </c>
      <c r="BF135" s="15"/>
      <c r="BG135" s="15"/>
      <c r="BH135" s="15"/>
      <c r="BI135" s="48"/>
    </row>
    <row r="136" ht="21.35" customHeight="1">
      <c r="A136" t="s" s="105">
        <f>CONCATENATE('Collections - Collections'!$A$4,"/",C136)</f>
        <v>4549</v>
      </c>
      <c r="B136" t="s" s="44">
        <f t="shared" si="1519"/>
        <v>2870</v>
      </c>
      <c r="C136" t="s" s="106">
        <f>SUBSTITUTE(SUBSTITUTE(F136,"-","_"),":","_")</f>
        <v>4550</v>
      </c>
      <c r="D136" t="s" s="44">
        <f>CONCATENATE('Collections - Collections'!$C$3,"/",$B136)</f>
        <v>4495</v>
      </c>
      <c r="E136" t="s" s="106">
        <v>4551</v>
      </c>
      <c r="F136" t="s" s="44">
        <f>CONCATENATE(B136,":",E136)</f>
        <v>4552</v>
      </c>
      <c r="G136" s="43"/>
      <c r="H136" t="s" s="373">
        <f>CONCATENATE("k",SUBSTITUTE(SUBSTITUTE(PROPER($B136),":",""),"-",""),"_",SUBSTITUTE(SUBSTITUTE(PROPER($E136),":",""),"-",""))</f>
        <v>4553</v>
      </c>
      <c r="I136" s="43"/>
      <c r="J136" t="s" s="44">
        <f>$C136</f>
        <v>4550</v>
      </c>
      <c r="K136" t="s" s="44">
        <f>$H136</f>
        <v>4553</v>
      </c>
      <c r="L136" t="s" s="44">
        <v>4551</v>
      </c>
      <c r="M136" t="s" s="44">
        <v>2212</v>
      </c>
      <c r="N136" t="s" s="44">
        <v>312</v>
      </c>
      <c r="O136" t="s" s="44">
        <v>4545</v>
      </c>
      <c r="P136" t="s" s="44">
        <v>4554</v>
      </c>
      <c r="Q136" s="43"/>
      <c r="R136" s="43"/>
      <c r="S136" t="s" s="44">
        <f t="shared" si="465"/>
        <v>1122</v>
      </c>
      <c r="T136" t="s" s="44">
        <f t="shared" si="633"/>
        <v>1174</v>
      </c>
      <c r="U136" t="s" s="44">
        <f t="shared" si="48"/>
        <v>1423</v>
      </c>
      <c r="V136" s="43"/>
      <c r="W136" s="43"/>
      <c r="X136" s="43"/>
      <c r="Y136" s="43"/>
      <c r="Z136" s="43"/>
      <c r="AA136" s="43"/>
      <c r="AB136" s="43"/>
      <c r="AC136" s="43"/>
      <c r="AD136" s="43"/>
      <c r="AE136" s="43"/>
      <c r="AF136" s="43"/>
      <c r="AG136" s="43"/>
      <c r="AH136" s="43"/>
      <c r="AI136" s="43"/>
      <c r="AJ136" s="43"/>
      <c r="AK136" s="43"/>
      <c r="AL136" s="43"/>
      <c r="AM136" s="43"/>
      <c r="AN136" s="43"/>
      <c r="AO136" s="43"/>
      <c r="AP136" s="43"/>
      <c r="AQ136" s="46"/>
      <c r="AR136" s="46"/>
      <c r="AS136" s="43"/>
      <c r="AT136" s="43"/>
      <c r="AU136" s="264"/>
      <c r="AV136" s="43"/>
      <c r="AW136" s="43"/>
      <c r="AX136" s="43"/>
      <c r="AY136" s="43"/>
      <c r="AZ136" s="43"/>
      <c r="BA136" s="43"/>
      <c r="BB136" s="43"/>
      <c r="BC136" t="s" s="44">
        <f t="shared" si="1013"/>
        <v>2364</v>
      </c>
      <c r="BD136" t="s" s="44">
        <v>4555</v>
      </c>
      <c r="BE136" t="s" s="206">
        <v>4556</v>
      </c>
      <c r="BF136" s="15"/>
      <c r="BG136" s="15"/>
      <c r="BH136" s="15"/>
      <c r="BI136" s="48"/>
    </row>
    <row r="137" ht="21.35" customHeight="1">
      <c r="A137" t="s" s="105">
        <f>CONCATENATE('Collections - Collections'!$A$4,"/",C137)</f>
        <v>4557</v>
      </c>
      <c r="B137" t="s" s="44">
        <f t="shared" si="1519"/>
        <v>2870</v>
      </c>
      <c r="C137" t="s" s="106">
        <f>SUBSTITUTE(SUBSTITUTE(F137,"-","_"),":","_")</f>
        <v>4558</v>
      </c>
      <c r="D137" t="s" s="44">
        <f>CONCATENATE('Collections - Collections'!$C$3,"/",$B137)</f>
        <v>4495</v>
      </c>
      <c r="E137" t="s" s="106">
        <v>4559</v>
      </c>
      <c r="F137" t="s" s="44">
        <f>CONCATENATE(B137,":",E137)</f>
        <v>4560</v>
      </c>
      <c r="G137" s="43"/>
      <c r="H137" t="s" s="373">
        <f>CONCATENATE("k",SUBSTITUTE(SUBSTITUTE(PROPER($B137),":",""),"-",""),"_",SUBSTITUTE(SUBSTITUTE(PROPER($E137),":",""),"-",""))</f>
        <v>4561</v>
      </c>
      <c r="I137" s="43"/>
      <c r="J137" t="s" s="44">
        <f>$C137</f>
        <v>4558</v>
      </c>
      <c r="K137" t="s" s="44">
        <f>$H137</f>
        <v>4561</v>
      </c>
      <c r="L137" t="s" s="44">
        <v>4559</v>
      </c>
      <c r="M137" t="s" s="44">
        <v>2212</v>
      </c>
      <c r="N137" t="s" s="44">
        <v>312</v>
      </c>
      <c r="O137" t="s" s="44">
        <v>4545</v>
      </c>
      <c r="P137" t="s" s="44">
        <v>4562</v>
      </c>
      <c r="Q137" s="43"/>
      <c r="R137" s="43"/>
      <c r="S137" t="s" s="44">
        <f t="shared" si="465"/>
        <v>1122</v>
      </c>
      <c r="T137" t="s" s="44">
        <f t="shared" si="633"/>
        <v>1174</v>
      </c>
      <c r="U137" t="s" s="44">
        <f t="shared" si="48"/>
        <v>1423</v>
      </c>
      <c r="V137" s="43"/>
      <c r="W137" s="43"/>
      <c r="X137" s="43"/>
      <c r="Y137" s="43"/>
      <c r="Z137" s="43"/>
      <c r="AA137" s="43"/>
      <c r="AB137" s="43"/>
      <c r="AC137" s="43"/>
      <c r="AD137" s="43"/>
      <c r="AE137" s="43"/>
      <c r="AF137" s="43"/>
      <c r="AG137" s="43"/>
      <c r="AH137" s="43"/>
      <c r="AI137" s="43"/>
      <c r="AJ137" s="43"/>
      <c r="AK137" s="43"/>
      <c r="AL137" s="43"/>
      <c r="AM137" s="43"/>
      <c r="AN137" s="43"/>
      <c r="AO137" s="43"/>
      <c r="AP137" s="43"/>
      <c r="AQ137" s="46"/>
      <c r="AR137" s="46"/>
      <c r="AS137" s="43"/>
      <c r="AT137" s="43"/>
      <c r="AU137" s="264"/>
      <c r="AV137" s="43"/>
      <c r="AW137" s="43"/>
      <c r="AX137" s="43"/>
      <c r="AY137" s="43"/>
      <c r="AZ137" s="43"/>
      <c r="BA137" s="43"/>
      <c r="BB137" s="43"/>
      <c r="BC137" t="s" s="44">
        <f t="shared" si="1013"/>
        <v>2364</v>
      </c>
      <c r="BD137" t="s" s="44">
        <v>4563</v>
      </c>
      <c r="BE137" t="s" s="206">
        <v>4564</v>
      </c>
      <c r="BF137" s="15"/>
      <c r="BG137" s="15"/>
      <c r="BH137" s="15"/>
      <c r="BI137" s="48"/>
    </row>
    <row r="138" ht="32.05" customHeight="1">
      <c r="A138" t="s" s="105">
        <f>CONCATENATE('Collections - Collections'!$A$4,"/",C138)</f>
        <v>4565</v>
      </c>
      <c r="B138" t="s" s="44">
        <f t="shared" si="1519"/>
        <v>2870</v>
      </c>
      <c r="C138" t="s" s="106">
        <f>SUBSTITUTE(SUBSTITUTE(F138,"-","_"),":","_")</f>
        <v>4566</v>
      </c>
      <c r="D138" t="s" s="44">
        <f>CONCATENATE('Collections - Collections'!$C$3,"/",$B138)</f>
        <v>4495</v>
      </c>
      <c r="E138" t="s" s="106">
        <v>4567</v>
      </c>
      <c r="F138" t="s" s="44">
        <f>CONCATENATE(B138,":",E138)</f>
        <v>4568</v>
      </c>
      <c r="G138" s="43"/>
      <c r="H138" t="s" s="373">
        <f>CONCATENATE("k",SUBSTITUTE(SUBSTITUTE(PROPER($B138),":",""),"-",""),"_",SUBSTITUTE(SUBSTITUTE(PROPER($E138),":",""),"-",""))</f>
        <v>4569</v>
      </c>
      <c r="I138" s="43"/>
      <c r="J138" t="s" s="44">
        <f>$C138</f>
        <v>4566</v>
      </c>
      <c r="K138" t="s" s="44">
        <f>$H138</f>
        <v>4569</v>
      </c>
      <c r="L138" t="s" s="44">
        <v>4567</v>
      </c>
      <c r="M138" t="s" s="44">
        <v>2212</v>
      </c>
      <c r="N138" t="s" s="44">
        <v>312</v>
      </c>
      <c r="O138" t="s" s="44">
        <v>4570</v>
      </c>
      <c r="P138" t="s" s="44">
        <v>4571</v>
      </c>
      <c r="Q138" s="43"/>
      <c r="R138" s="43"/>
      <c r="S138" t="s" s="44">
        <f t="shared" si="465"/>
        <v>1122</v>
      </c>
      <c r="T138" t="s" s="44">
        <f t="shared" si="633"/>
        <v>1174</v>
      </c>
      <c r="U138" t="s" s="44">
        <f t="shared" si="48"/>
        <v>1423</v>
      </c>
      <c r="V138" s="43"/>
      <c r="W138" s="43"/>
      <c r="X138" s="43"/>
      <c r="Y138" s="43"/>
      <c r="Z138" s="43"/>
      <c r="AA138" s="43"/>
      <c r="AB138" s="43"/>
      <c r="AC138" s="43"/>
      <c r="AD138" s="43"/>
      <c r="AE138" s="43"/>
      <c r="AF138" s="43"/>
      <c r="AG138" s="43"/>
      <c r="AH138" s="43"/>
      <c r="AI138" s="43"/>
      <c r="AJ138" s="43"/>
      <c r="AK138" s="43"/>
      <c r="AL138" s="43"/>
      <c r="AM138" s="43"/>
      <c r="AN138" s="43"/>
      <c r="AO138" s="43"/>
      <c r="AP138" s="43"/>
      <c r="AQ138" s="46"/>
      <c r="AR138" s="46"/>
      <c r="AS138" s="43"/>
      <c r="AT138" s="43"/>
      <c r="AU138" s="264"/>
      <c r="AV138" s="43"/>
      <c r="AW138" s="43"/>
      <c r="AX138" s="43"/>
      <c r="AY138" s="43"/>
      <c r="AZ138" s="43"/>
      <c r="BA138" s="43"/>
      <c r="BB138" s="43"/>
      <c r="BC138" t="s" s="44">
        <f t="shared" si="1013"/>
        <v>2364</v>
      </c>
      <c r="BD138" t="s" s="44">
        <v>4572</v>
      </c>
      <c r="BE138" t="s" s="206">
        <v>4573</v>
      </c>
      <c r="BF138" s="15"/>
      <c r="BG138" s="15"/>
      <c r="BH138" s="15"/>
      <c r="BI138" s="48"/>
    </row>
    <row r="139" ht="21.35" customHeight="1">
      <c r="A139" t="s" s="105">
        <f>CONCATENATE('Collections - Collections'!$A$4,"/",C139)</f>
        <v>4574</v>
      </c>
      <c r="B139" t="s" s="44">
        <f t="shared" si="1519"/>
        <v>2870</v>
      </c>
      <c r="C139" t="s" s="106">
        <f>SUBSTITUTE(SUBSTITUTE(F139,"-","_"),":","_")</f>
        <v>4575</v>
      </c>
      <c r="D139" t="s" s="44">
        <f>CONCATENATE('Collections - Collections'!$C$3,"/",$B139)</f>
        <v>4495</v>
      </c>
      <c r="E139" t="s" s="106">
        <v>4576</v>
      </c>
      <c r="F139" t="s" s="44">
        <f>CONCATENATE(B139,":",E139)</f>
        <v>4577</v>
      </c>
      <c r="G139" s="43"/>
      <c r="H139" t="s" s="373">
        <f>CONCATENATE("k",SUBSTITUTE(SUBSTITUTE(PROPER($B139),":",""),"-",""),"_",SUBSTITUTE(SUBSTITUTE(PROPER($E139),":",""),"-",""))</f>
        <v>4578</v>
      </c>
      <c r="I139" s="43"/>
      <c r="J139" t="s" s="44">
        <f>$C139</f>
        <v>4575</v>
      </c>
      <c r="K139" t="s" s="44">
        <f>$H139</f>
        <v>4578</v>
      </c>
      <c r="L139" t="s" s="44">
        <v>4576</v>
      </c>
      <c r="M139" t="s" s="44">
        <v>2212</v>
      </c>
      <c r="N139" t="s" s="44">
        <v>312</v>
      </c>
      <c r="O139" t="s" s="44">
        <v>4579</v>
      </c>
      <c r="P139" t="s" s="44">
        <v>4580</v>
      </c>
      <c r="Q139" s="43"/>
      <c r="R139" s="43"/>
      <c r="S139" t="s" s="44">
        <f t="shared" si="465"/>
        <v>1122</v>
      </c>
      <c r="T139" t="s" s="44">
        <f t="shared" si="633"/>
        <v>1174</v>
      </c>
      <c r="U139" t="s" s="44">
        <f t="shared" si="48"/>
        <v>1423</v>
      </c>
      <c r="V139" s="43"/>
      <c r="W139" s="43"/>
      <c r="X139" s="43"/>
      <c r="Y139" s="43"/>
      <c r="Z139" s="43"/>
      <c r="AA139" s="43"/>
      <c r="AB139" s="43"/>
      <c r="AC139" s="43"/>
      <c r="AD139" s="43"/>
      <c r="AE139" s="43"/>
      <c r="AF139" s="43"/>
      <c r="AG139" s="43"/>
      <c r="AH139" s="43"/>
      <c r="AI139" s="43"/>
      <c r="AJ139" s="43"/>
      <c r="AK139" s="43"/>
      <c r="AL139" s="43"/>
      <c r="AM139" s="43"/>
      <c r="AN139" s="43"/>
      <c r="AO139" s="43"/>
      <c r="AP139" s="43"/>
      <c r="AQ139" s="46"/>
      <c r="AR139" s="46"/>
      <c r="AS139" s="43"/>
      <c r="AT139" s="43"/>
      <c r="AU139" s="264"/>
      <c r="AV139" s="43"/>
      <c r="AW139" s="43"/>
      <c r="AX139" s="43"/>
      <c r="AY139" s="43"/>
      <c r="AZ139" s="43"/>
      <c r="BA139" s="43"/>
      <c r="BB139" s="43"/>
      <c r="BC139" t="s" s="44">
        <f t="shared" si="1013"/>
        <v>2364</v>
      </c>
      <c r="BD139" t="s" s="44">
        <v>4581</v>
      </c>
      <c r="BE139" t="s" s="206">
        <v>4582</v>
      </c>
      <c r="BF139" s="15"/>
      <c r="BG139" s="15"/>
      <c r="BH139" s="15"/>
      <c r="BI139" s="48"/>
    </row>
    <row r="140" ht="21.35" customHeight="1">
      <c r="A140" t="s" s="105">
        <f>CONCATENATE('Collections - Collections'!$A$4,"/",C140)</f>
        <v>4583</v>
      </c>
      <c r="B140" t="s" s="44">
        <f t="shared" si="1519"/>
        <v>2870</v>
      </c>
      <c r="C140" t="s" s="106">
        <f>SUBSTITUTE(SUBSTITUTE(F140,"-","_"),":","_")</f>
        <v>4584</v>
      </c>
      <c r="D140" t="s" s="44">
        <f>CONCATENATE('Collections - Collections'!$C$3,"/",$B140)</f>
        <v>4495</v>
      </c>
      <c r="E140" t="s" s="106">
        <v>4585</v>
      </c>
      <c r="F140" t="s" s="44">
        <f>CONCATENATE(B140,":",E140)</f>
        <v>4586</v>
      </c>
      <c r="G140" s="43"/>
      <c r="H140" t="s" s="373">
        <f>CONCATENATE("k",SUBSTITUTE(SUBSTITUTE(PROPER($B140),":",""),"-",""),"_",SUBSTITUTE(SUBSTITUTE(PROPER($E140),":",""),"-",""))</f>
        <v>4587</v>
      </c>
      <c r="I140" s="43"/>
      <c r="J140" t="s" s="44">
        <f>$C140</f>
        <v>4584</v>
      </c>
      <c r="K140" t="s" s="44">
        <f>$H140</f>
        <v>4587</v>
      </c>
      <c r="L140" s="43"/>
      <c r="M140" t="s" s="44">
        <v>2212</v>
      </c>
      <c r="N140" t="s" s="44">
        <v>4588</v>
      </c>
      <c r="O140" t="s" s="44">
        <v>4589</v>
      </c>
      <c r="P140" s="43"/>
      <c r="Q140" s="43"/>
      <c r="R140" s="43"/>
      <c r="S140" t="s" s="44">
        <f t="shared" si="137"/>
        <v>1098</v>
      </c>
      <c r="T140" t="s" s="44">
        <f t="shared" si="62"/>
        <v>1270</v>
      </c>
      <c r="U140" t="s" s="44">
        <f t="shared" si="48"/>
        <v>1423</v>
      </c>
      <c r="V140" s="43"/>
      <c r="W140" s="43"/>
      <c r="X140" s="43"/>
      <c r="Y140" s="43"/>
      <c r="Z140" s="43"/>
      <c r="AA140" s="43"/>
      <c r="AB140" s="43"/>
      <c r="AC140" s="43"/>
      <c r="AD140" s="43"/>
      <c r="AE140" s="43"/>
      <c r="AF140" s="43"/>
      <c r="AG140" s="43"/>
      <c r="AH140" s="43"/>
      <c r="AI140" s="43"/>
      <c r="AJ140" s="43"/>
      <c r="AK140" s="43"/>
      <c r="AL140" s="43"/>
      <c r="AM140" s="43"/>
      <c r="AN140" s="43"/>
      <c r="AO140" s="43"/>
      <c r="AP140" s="43"/>
      <c r="AQ140" s="46"/>
      <c r="AR140" s="46"/>
      <c r="AS140" s="43"/>
      <c r="AT140" s="43"/>
      <c r="AU140" s="264"/>
      <c r="AV140" s="43"/>
      <c r="AW140" s="43"/>
      <c r="AX140" s="43"/>
      <c r="AY140" s="43"/>
      <c r="AZ140" s="43"/>
      <c r="BA140" s="43"/>
      <c r="BB140" s="43"/>
      <c r="BC140" t="s" s="44">
        <f t="shared" si="1013"/>
        <v>2364</v>
      </c>
      <c r="BD140" t="s" s="44">
        <v>4590</v>
      </c>
      <c r="BE140" t="s" s="265">
        <v>4591</v>
      </c>
      <c r="BF140" s="15"/>
      <c r="BG140" s="15"/>
      <c r="BH140" s="15"/>
      <c r="BI140" s="48"/>
    </row>
    <row r="141" ht="22.15" customHeight="1">
      <c r="A141" t="s" s="108">
        <f>CONCATENATE('Collections - Collections'!$A$4,"/",C141)</f>
        <v>4592</v>
      </c>
      <c r="B141" t="s" s="54">
        <f t="shared" si="1519"/>
        <v>2870</v>
      </c>
      <c r="C141" t="s" s="109">
        <f>SUBSTITUTE(SUBSTITUTE(F141,"-","_"),":","_")</f>
        <v>4593</v>
      </c>
      <c r="D141" t="s" s="54">
        <f>CONCATENATE('Collections - Collections'!$C$3,"/",$B141)</f>
        <v>4495</v>
      </c>
      <c r="E141" t="s" s="109">
        <v>4594</v>
      </c>
      <c r="F141" t="s" s="54">
        <f>CONCATENATE(B141,":",E141)</f>
        <v>4595</v>
      </c>
      <c r="G141" s="52"/>
      <c r="H141" t="s" s="376">
        <f>CONCATENATE("k",SUBSTITUTE(SUBSTITUTE(PROPER($B141),":",""),"-",""),"_",SUBSTITUTE(SUBSTITUTE(PROPER($E141),":",""),"-",""))</f>
        <v>4596</v>
      </c>
      <c r="I141" s="52"/>
      <c r="J141" t="s" s="54">
        <f>$C141</f>
        <v>4593</v>
      </c>
      <c r="K141" t="s" s="54">
        <f>$H141</f>
        <v>4596</v>
      </c>
      <c r="L141" s="52"/>
      <c r="M141" t="s" s="54">
        <v>2212</v>
      </c>
      <c r="N141" t="s" s="54">
        <v>4588</v>
      </c>
      <c r="O141" t="s" s="54">
        <v>1382</v>
      </c>
      <c r="P141" s="52"/>
      <c r="Q141" s="52"/>
      <c r="R141" s="52"/>
      <c r="S141" t="s" s="54">
        <f t="shared" si="465"/>
        <v>1122</v>
      </c>
      <c r="T141" t="s" s="54">
        <f t="shared" si="633"/>
        <v>1174</v>
      </c>
      <c r="U141" t="s" s="54">
        <f t="shared" si="48"/>
        <v>1423</v>
      </c>
      <c r="V141" s="52"/>
      <c r="W141" s="52"/>
      <c r="X141" s="52"/>
      <c r="Y141" s="52"/>
      <c r="Z141" s="52"/>
      <c r="AA141" s="52"/>
      <c r="AB141" s="52"/>
      <c r="AC141" s="52"/>
      <c r="AD141" s="52"/>
      <c r="AE141" s="52"/>
      <c r="AF141" s="52"/>
      <c r="AG141" s="52"/>
      <c r="AH141" s="52"/>
      <c r="AI141" s="52"/>
      <c r="AJ141" s="52"/>
      <c r="AK141" s="52"/>
      <c r="AL141" s="52"/>
      <c r="AM141" s="52"/>
      <c r="AN141" s="52"/>
      <c r="AO141" s="52"/>
      <c r="AP141" s="52"/>
      <c r="AQ141" s="57"/>
      <c r="AR141" s="57"/>
      <c r="AS141" s="52"/>
      <c r="AT141" s="52"/>
      <c r="AU141" s="292"/>
      <c r="AV141" s="52"/>
      <c r="AW141" s="52"/>
      <c r="AX141" s="52"/>
      <c r="AY141" s="52"/>
      <c r="AZ141" s="52"/>
      <c r="BA141" s="52"/>
      <c r="BB141" s="52"/>
      <c r="BC141" t="s" s="54">
        <f t="shared" si="1013"/>
        <v>2364</v>
      </c>
      <c r="BD141" t="s" s="54">
        <v>4597</v>
      </c>
      <c r="BE141" t="s" s="236">
        <v>4598</v>
      </c>
      <c r="BF141" s="56"/>
      <c r="BG141" s="56"/>
      <c r="BH141" s="56"/>
      <c r="BI141" s="59"/>
    </row>
    <row r="142" ht="22.15" customHeight="1">
      <c r="A142" t="s" s="368">
        <f>CONCATENATE('Collections - Collections'!$A$4,"/",C142)</f>
        <v>4599</v>
      </c>
      <c r="B142" t="s" s="35">
        <f>'tmp_terms - import'!$D$391</f>
        <v>2985</v>
      </c>
      <c r="C142" t="s" s="177">
        <f>SUBSTITUTE(SUBSTITUTE(F142,"-","_"),":","_")</f>
        <v>4600</v>
      </c>
      <c r="D142" t="s" s="35">
        <f>CONCATENATE('Collections - Collections'!$C$3,"/",$B142)</f>
        <v>4601</v>
      </c>
      <c r="E142" t="s" s="177">
        <v>4602</v>
      </c>
      <c r="F142" t="s" s="35">
        <f>CONCATENATE(B142,":",E142)</f>
        <v>4603</v>
      </c>
      <c r="G142" s="34"/>
      <c r="H142" t="s" s="372">
        <f>CONCATENATE("k",SUBSTITUTE(SUBSTITUTE(PROPER($B142),":",""),"-",""),"_",SUBSTITUTE(SUBSTITUTE(PROPER($E142),":",""),"-",""))</f>
        <v>4604</v>
      </c>
      <c r="I142" s="34"/>
      <c r="J142" t="s" s="35">
        <f>$C142</f>
        <v>4600</v>
      </c>
      <c r="K142" t="s" s="35">
        <f>$H142</f>
        <v>4604</v>
      </c>
      <c r="L142" t="s" s="35">
        <v>4605</v>
      </c>
      <c r="M142" t="s" s="35">
        <v>2212</v>
      </c>
      <c r="N142" t="s" s="35">
        <v>2909</v>
      </c>
      <c r="O142" t="s" s="35">
        <v>247</v>
      </c>
      <c r="P142" t="s" s="35">
        <v>3683</v>
      </c>
      <c r="Q142" s="34"/>
      <c r="R142" s="34"/>
      <c r="S142" t="s" s="35">
        <f t="shared" si="137"/>
        <v>1098</v>
      </c>
      <c r="T142" t="s" s="35">
        <f t="shared" si="62"/>
        <v>1270</v>
      </c>
      <c r="U142" t="s" s="35">
        <f t="shared" si="48"/>
        <v>1423</v>
      </c>
      <c r="V142" s="34"/>
      <c r="W142" s="34"/>
      <c r="X142" s="34"/>
      <c r="Y142" s="34"/>
      <c r="Z142" s="34"/>
      <c r="AA142" s="34"/>
      <c r="AB142" s="34"/>
      <c r="AC142" s="34"/>
      <c r="AD142" s="34"/>
      <c r="AE142" s="34"/>
      <c r="AF142" s="34"/>
      <c r="AG142" s="34"/>
      <c r="AH142" s="34"/>
      <c r="AI142" s="34"/>
      <c r="AJ142" s="34"/>
      <c r="AK142" s="34"/>
      <c r="AL142" s="34"/>
      <c r="AM142" s="34"/>
      <c r="AN142" s="34"/>
      <c r="AO142" s="34"/>
      <c r="AP142" s="34"/>
      <c r="AQ142" s="38"/>
      <c r="AR142" s="38"/>
      <c r="AS142" s="34"/>
      <c r="AT142" s="34"/>
      <c r="AU142" t="s" s="402">
        <v>4606</v>
      </c>
      <c r="AV142" s="34"/>
      <c r="AW142" s="34"/>
      <c r="AX142" s="34"/>
      <c r="AY142" s="34"/>
      <c r="AZ142" s="34"/>
      <c r="BA142" s="34"/>
      <c r="BB142" s="34"/>
      <c r="BC142" t="s" s="35">
        <f t="shared" si="1013"/>
        <v>2364</v>
      </c>
      <c r="BD142" t="s" s="35">
        <v>4607</v>
      </c>
      <c r="BE142" t="s" s="401">
        <v>4608</v>
      </c>
      <c r="BF142" s="37"/>
      <c r="BG142" s="37"/>
      <c r="BH142" s="37"/>
      <c r="BI142" t="s" s="403">
        <v>4609</v>
      </c>
    </row>
    <row r="143" ht="21.35" customHeight="1">
      <c r="A143" t="s" s="105">
        <f>CONCATENATE('Collections - Collections'!$A$4,"/",C143)</f>
        <v>4610</v>
      </c>
      <c r="B143" t="s" s="44">
        <f>'tmp_terms - import'!$D$392</f>
        <v>2993</v>
      </c>
      <c r="C143" t="s" s="106">
        <f>SUBSTITUTE(SUBSTITUTE(F143,"-","_"),":","_")</f>
        <v>4611</v>
      </c>
      <c r="D143" t="s" s="44">
        <f>CONCATENATE('Collections - Collections'!$C$3,"/",$B143)</f>
        <v>4612</v>
      </c>
      <c r="E143" t="s" s="106">
        <v>4613</v>
      </c>
      <c r="F143" t="s" s="44">
        <f>CONCATENATE(B143,":",E143)</f>
        <v>4614</v>
      </c>
      <c r="G143" s="43"/>
      <c r="H143" t="s" s="373">
        <f>CONCATENATE("k",SUBSTITUTE(SUBSTITUTE(PROPER($B143),":",""),"-",""),"_",SUBSTITUTE(SUBSTITUTE(PROPER($E143),":",""),"-",""))</f>
        <v>4615</v>
      </c>
      <c r="I143" s="43"/>
      <c r="J143" t="s" s="44">
        <f>$C143</f>
        <v>4611</v>
      </c>
      <c r="K143" t="s" s="44">
        <f>$H143</f>
        <v>4615</v>
      </c>
      <c r="L143" t="s" s="44">
        <v>4613</v>
      </c>
      <c r="M143" t="s" s="44">
        <v>2212</v>
      </c>
      <c r="N143" t="s" s="44">
        <v>2909</v>
      </c>
      <c r="O143" t="s" s="44">
        <v>247</v>
      </c>
      <c r="P143" t="s" s="44">
        <v>3683</v>
      </c>
      <c r="Q143" s="43"/>
      <c r="R143" s="43"/>
      <c r="S143" t="s" s="44">
        <f t="shared" si="137"/>
        <v>1098</v>
      </c>
      <c r="T143" t="s" s="44">
        <f t="shared" si="62"/>
        <v>1270</v>
      </c>
      <c r="U143" t="s" s="44">
        <f t="shared" si="48"/>
        <v>1423</v>
      </c>
      <c r="V143" s="43"/>
      <c r="W143" s="43"/>
      <c r="X143" s="43"/>
      <c r="Y143" s="43"/>
      <c r="Z143" s="43"/>
      <c r="AA143" s="43"/>
      <c r="AB143" s="43"/>
      <c r="AC143" s="43"/>
      <c r="AD143" s="43"/>
      <c r="AE143" s="43"/>
      <c r="AF143" s="43"/>
      <c r="AG143" s="43"/>
      <c r="AH143" s="43"/>
      <c r="AI143" s="43"/>
      <c r="AJ143" s="43"/>
      <c r="AK143" s="43"/>
      <c r="AL143" s="43"/>
      <c r="AM143" s="43"/>
      <c r="AN143" s="43"/>
      <c r="AO143" s="43"/>
      <c r="AP143" s="43"/>
      <c r="AQ143" s="46"/>
      <c r="AR143" s="46"/>
      <c r="AS143" s="43"/>
      <c r="AT143" s="43"/>
      <c r="AU143" t="s" s="263">
        <v>4616</v>
      </c>
      <c r="AV143" s="43"/>
      <c r="AW143" s="43"/>
      <c r="AX143" s="43"/>
      <c r="AY143" s="43"/>
      <c r="AZ143" s="43"/>
      <c r="BA143" s="43"/>
      <c r="BB143" s="43"/>
      <c r="BC143" t="s" s="44">
        <f t="shared" si="1013"/>
        <v>2364</v>
      </c>
      <c r="BD143" t="s" s="44">
        <v>4617</v>
      </c>
      <c r="BE143" t="s" s="206">
        <v>4618</v>
      </c>
      <c r="BF143" s="15"/>
      <c r="BG143" s="15"/>
      <c r="BH143" s="15"/>
      <c r="BI143" t="s" s="404">
        <v>4619</v>
      </c>
    </row>
    <row r="144" ht="21.35" customHeight="1">
      <c r="A144" t="s" s="105">
        <f>CONCATENATE('Collections - Collections'!$A$4,"/",C144)</f>
        <v>4620</v>
      </c>
      <c r="B144" t="s" s="44">
        <f>'tmp_terms - import'!$D$392</f>
        <v>2993</v>
      </c>
      <c r="C144" t="s" s="106">
        <f>SUBSTITUTE(SUBSTITUTE(F144,"-","_"),":","_")</f>
        <v>4621</v>
      </c>
      <c r="D144" t="s" s="44">
        <f>CONCATENATE('Collections - Collections'!$C$3,"/",$B144)</f>
        <v>4612</v>
      </c>
      <c r="E144" t="s" s="106">
        <v>4622</v>
      </c>
      <c r="F144" t="s" s="44">
        <f>CONCATENATE(B144,":",E144)</f>
        <v>4623</v>
      </c>
      <c r="G144" s="43"/>
      <c r="H144" t="s" s="373">
        <f>CONCATENATE("k",SUBSTITUTE(SUBSTITUTE(PROPER($B144),":",""),"-",""),"_",SUBSTITUTE(SUBSTITUTE(PROPER($E144),":",""),"-",""))</f>
        <v>4624</v>
      </c>
      <c r="I144" s="43"/>
      <c r="J144" t="s" s="44">
        <f>$C144</f>
        <v>4621</v>
      </c>
      <c r="K144" t="s" s="44">
        <f>$H144</f>
        <v>4624</v>
      </c>
      <c r="L144" t="s" s="44">
        <v>4622</v>
      </c>
      <c r="M144" t="s" s="44">
        <v>2212</v>
      </c>
      <c r="N144" t="s" s="44">
        <v>2909</v>
      </c>
      <c r="O144" t="s" s="44">
        <v>247</v>
      </c>
      <c r="P144" t="s" s="44">
        <v>3683</v>
      </c>
      <c r="Q144" s="43"/>
      <c r="R144" s="43"/>
      <c r="S144" t="s" s="44">
        <f t="shared" si="137"/>
        <v>1098</v>
      </c>
      <c r="T144" t="s" s="44">
        <f t="shared" si="62"/>
        <v>1270</v>
      </c>
      <c r="U144" t="s" s="44">
        <f t="shared" si="48"/>
        <v>1423</v>
      </c>
      <c r="V144" s="43"/>
      <c r="W144" s="43"/>
      <c r="X144" s="43"/>
      <c r="Y144" s="43"/>
      <c r="Z144" s="43"/>
      <c r="AA144" s="43"/>
      <c r="AB144" s="43"/>
      <c r="AC144" s="43"/>
      <c r="AD144" s="43"/>
      <c r="AE144" s="43"/>
      <c r="AF144" s="43"/>
      <c r="AG144" s="43"/>
      <c r="AH144" s="43"/>
      <c r="AI144" s="43"/>
      <c r="AJ144" s="43"/>
      <c r="AK144" s="43"/>
      <c r="AL144" s="43"/>
      <c r="AM144" s="43"/>
      <c r="AN144" s="43"/>
      <c r="AO144" s="43"/>
      <c r="AP144" s="43"/>
      <c r="AQ144" s="46"/>
      <c r="AR144" s="46"/>
      <c r="AS144" s="43"/>
      <c r="AT144" s="43"/>
      <c r="AU144" t="s" s="263">
        <v>4616</v>
      </c>
      <c r="AV144" s="43"/>
      <c r="AW144" s="43"/>
      <c r="AX144" s="43"/>
      <c r="AY144" s="43"/>
      <c r="AZ144" s="43"/>
      <c r="BA144" s="43"/>
      <c r="BB144" s="43"/>
      <c r="BC144" t="s" s="44">
        <f t="shared" si="1013"/>
        <v>2364</v>
      </c>
      <c r="BD144" t="s" s="44">
        <v>4625</v>
      </c>
      <c r="BE144" t="s" s="206">
        <v>4626</v>
      </c>
      <c r="BF144" s="15"/>
      <c r="BG144" s="15"/>
      <c r="BH144" s="15"/>
      <c r="BI144" t="s" s="404">
        <v>4619</v>
      </c>
    </row>
    <row r="145" ht="21.35" customHeight="1">
      <c r="A145" t="s" s="105">
        <f>CONCATENATE('Collections - Collections'!$A$4,"/",C145)</f>
        <v>4627</v>
      </c>
      <c r="B145" t="s" s="44">
        <f t="shared" si="1711" ref="B145:B146">'tmp_terms - import'!$D$384</f>
        <v>2915</v>
      </c>
      <c r="C145" t="s" s="106">
        <f>SUBSTITUTE(SUBSTITUTE(F145,"-","_"),":","_")</f>
        <v>4628</v>
      </c>
      <c r="D145" t="s" s="44">
        <f>CONCATENATE('Collections - Collections'!$C$3,"/",$B145)</f>
        <v>2986</v>
      </c>
      <c r="E145" t="s" s="106">
        <v>3032</v>
      </c>
      <c r="F145" t="s" s="44">
        <f>CONCATENATE(B145,":",E145)</f>
        <v>3031</v>
      </c>
      <c r="G145" s="43"/>
      <c r="H145" t="s" s="373">
        <f>CONCATENATE("k",SUBSTITUTE(SUBSTITUTE(PROPER($B145),":",""),"-",""),"_",SUBSTITUTE(SUBSTITUTE(PROPER($E145),":",""),"-",""))</f>
        <v>4629</v>
      </c>
      <c r="I145" s="43"/>
      <c r="J145" t="s" s="44">
        <f>$C145</f>
        <v>4628</v>
      </c>
      <c r="K145" t="s" s="44">
        <f>$H145</f>
        <v>4629</v>
      </c>
      <c r="L145" t="s" s="44">
        <v>3032</v>
      </c>
      <c r="M145" t="s" s="44">
        <v>2212</v>
      </c>
      <c r="N145" t="s" s="44">
        <v>2909</v>
      </c>
      <c r="O145" t="s" s="44">
        <v>247</v>
      </c>
      <c r="P145" t="s" s="44">
        <v>3683</v>
      </c>
      <c r="Q145" s="43"/>
      <c r="R145" s="43"/>
      <c r="S145" t="s" s="44">
        <f t="shared" si="137"/>
        <v>1098</v>
      </c>
      <c r="T145" t="s" s="44">
        <f>'tmp_terms - import'!$D$150</f>
        <v>1346</v>
      </c>
      <c r="U145" t="s" s="44">
        <f t="shared" si="48"/>
        <v>1423</v>
      </c>
      <c r="V145" s="43"/>
      <c r="W145" s="43"/>
      <c r="X145" s="43"/>
      <c r="Y145" s="43"/>
      <c r="Z145" s="43"/>
      <c r="AA145" s="43"/>
      <c r="AB145" s="43"/>
      <c r="AC145" s="43"/>
      <c r="AD145" s="43"/>
      <c r="AE145" t="s" s="44">
        <f>'tmp_terms - import'!$D$397</f>
        <v>3031</v>
      </c>
      <c r="AF145" s="43"/>
      <c r="AG145" s="43"/>
      <c r="AH145" s="43"/>
      <c r="AI145" s="43"/>
      <c r="AJ145" s="43"/>
      <c r="AK145" s="43"/>
      <c r="AL145" s="43"/>
      <c r="AM145" s="43"/>
      <c r="AN145" s="43"/>
      <c r="AO145" s="43"/>
      <c r="AP145" s="43"/>
      <c r="AQ145" s="46"/>
      <c r="AR145" s="46"/>
      <c r="AS145" s="43"/>
      <c r="AT145" s="43"/>
      <c r="AU145" s="264"/>
      <c r="AV145" s="43"/>
      <c r="AW145" s="43"/>
      <c r="AX145" s="43"/>
      <c r="AY145" s="43"/>
      <c r="AZ145" s="43"/>
      <c r="BA145" s="43"/>
      <c r="BB145" s="43"/>
      <c r="BC145" t="s" s="44">
        <f t="shared" si="1013"/>
        <v>2364</v>
      </c>
      <c r="BD145" t="s" s="44">
        <v>4630</v>
      </c>
      <c r="BE145" t="s" s="206">
        <v>4631</v>
      </c>
      <c r="BF145" s="15"/>
      <c r="BG145" s="15"/>
      <c r="BH145" s="15"/>
      <c r="BI145" s="48"/>
    </row>
    <row r="146" ht="21.35" customHeight="1">
      <c r="A146" t="s" s="105">
        <f>CONCATENATE('Collections - Collections'!$A$4,"/",C146)</f>
        <v>4632</v>
      </c>
      <c r="B146" t="s" s="44">
        <f t="shared" si="1711"/>
        <v>2915</v>
      </c>
      <c r="C146" t="s" s="106">
        <f>SUBSTITUTE(SUBSTITUTE(F146,"-","_"),":","_")</f>
        <v>4633</v>
      </c>
      <c r="D146" t="s" s="44">
        <f>CONCATENATE('Collections - Collections'!$C$3,"/",$B146)</f>
        <v>2986</v>
      </c>
      <c r="E146" t="s" s="106">
        <v>194</v>
      </c>
      <c r="F146" t="s" s="44">
        <f>CONCATENATE(B146,":",E146)</f>
        <v>3058</v>
      </c>
      <c r="G146" s="43"/>
      <c r="H146" t="s" s="373">
        <f>CONCATENATE("k",SUBSTITUTE(SUBSTITUTE(PROPER($B146),":",""),"-",""),"_",SUBSTITUTE(SUBSTITUTE(PROPER($E146),":",""),"-",""))</f>
        <v>4634</v>
      </c>
      <c r="I146" s="43"/>
      <c r="J146" t="s" s="44">
        <f>$C146</f>
        <v>4633</v>
      </c>
      <c r="K146" t="s" s="44">
        <f>$H146</f>
        <v>4634</v>
      </c>
      <c r="L146" t="s" s="44">
        <v>194</v>
      </c>
      <c r="M146" t="s" s="44">
        <v>2212</v>
      </c>
      <c r="N146" t="s" s="44">
        <v>2909</v>
      </c>
      <c r="O146" t="s" s="44">
        <v>247</v>
      </c>
      <c r="P146" t="s" s="44">
        <v>3683</v>
      </c>
      <c r="Q146" s="43"/>
      <c r="R146" s="43"/>
      <c r="S146" t="s" s="44">
        <f t="shared" si="137"/>
        <v>1098</v>
      </c>
      <c r="T146" t="s" s="44">
        <f>'tmp_terms - import'!$D$150</f>
        <v>1346</v>
      </c>
      <c r="U146" t="s" s="44">
        <f t="shared" si="48"/>
        <v>1423</v>
      </c>
      <c r="V146" s="43"/>
      <c r="W146" s="43"/>
      <c r="X146" s="43"/>
      <c r="Y146" s="43"/>
      <c r="Z146" s="43"/>
      <c r="AA146" s="43"/>
      <c r="AB146" s="43"/>
      <c r="AC146" s="43"/>
      <c r="AD146" s="43"/>
      <c r="AE146" t="s" s="44">
        <f>'tmp_terms - import'!$D$401</f>
        <v>3058</v>
      </c>
      <c r="AF146" s="43"/>
      <c r="AG146" s="43"/>
      <c r="AH146" s="43"/>
      <c r="AI146" s="43"/>
      <c r="AJ146" s="43"/>
      <c r="AK146" s="43"/>
      <c r="AL146" s="43"/>
      <c r="AM146" s="43"/>
      <c r="AN146" s="43"/>
      <c r="AO146" s="43"/>
      <c r="AP146" s="43"/>
      <c r="AQ146" s="46"/>
      <c r="AR146" s="46"/>
      <c r="AS146" s="43"/>
      <c r="AT146" s="43"/>
      <c r="AU146" s="264"/>
      <c r="AV146" s="43"/>
      <c r="AW146" s="43"/>
      <c r="AX146" s="43"/>
      <c r="AY146" s="43"/>
      <c r="AZ146" s="43"/>
      <c r="BA146" s="43"/>
      <c r="BB146" s="43"/>
      <c r="BC146" t="s" s="44">
        <f t="shared" si="1013"/>
        <v>2364</v>
      </c>
      <c r="BD146" t="s" s="44">
        <v>3060</v>
      </c>
      <c r="BE146" t="s" s="206">
        <v>4635</v>
      </c>
      <c r="BF146" s="15"/>
      <c r="BG146" s="15"/>
      <c r="BH146" s="15"/>
      <c r="BI146" s="48"/>
    </row>
    <row r="147" ht="21.35" customHeight="1">
      <c r="A147" t="s" s="105">
        <f>CONCATENATE('Collections - Collections'!$A$4,"/",C147)</f>
        <v>4636</v>
      </c>
      <c r="B147" t="s" s="44">
        <f>'tmp_terms - import'!$D$387</f>
        <v>2944</v>
      </c>
      <c r="C147" t="s" s="106">
        <f>SUBSTITUTE(SUBSTITUTE(F147,"-","_"),":","_")</f>
        <v>4637</v>
      </c>
      <c r="D147" t="s" s="44">
        <f>CONCATENATE('Collections - Collections'!$C$3,"/",$B147)</f>
        <v>4638</v>
      </c>
      <c r="E147" t="s" s="106">
        <v>4639</v>
      </c>
      <c r="F147" t="s" s="44">
        <f>CONCATENATE(B147,":",E147)</f>
        <v>4640</v>
      </c>
      <c r="G147" s="43"/>
      <c r="H147" t="s" s="373">
        <f>CONCATENATE("k",SUBSTITUTE(SUBSTITUTE(PROPER($B147),":",""),"-",""),"_",SUBSTITUTE(SUBSTITUTE(PROPER($E147),":",""),"-",""))</f>
        <v>4641</v>
      </c>
      <c r="I147" s="43"/>
      <c r="J147" t="s" s="44">
        <f>$C147</f>
        <v>4637</v>
      </c>
      <c r="K147" t="s" s="44">
        <f>$H147</f>
        <v>4641</v>
      </c>
      <c r="L147" t="s" s="44">
        <v>4642</v>
      </c>
      <c r="M147" t="s" s="44">
        <v>2212</v>
      </c>
      <c r="N147" t="s" s="44">
        <v>2909</v>
      </c>
      <c r="O147" t="s" s="44">
        <v>2928</v>
      </c>
      <c r="P147" t="s" s="44">
        <v>3683</v>
      </c>
      <c r="Q147" t="s" s="44">
        <v>4643</v>
      </c>
      <c r="R147" s="43"/>
      <c r="S147" t="s" s="44">
        <f t="shared" si="137"/>
        <v>1098</v>
      </c>
      <c r="T147" t="s" s="44">
        <f t="shared" si="62"/>
        <v>1270</v>
      </c>
      <c r="U147" t="s" s="44">
        <f t="shared" si="48"/>
        <v>1423</v>
      </c>
      <c r="V147" s="43"/>
      <c r="W147" s="43"/>
      <c r="X147" s="43"/>
      <c r="Y147" s="43"/>
      <c r="Z147" s="43"/>
      <c r="AA147" s="43"/>
      <c r="AB147" s="43"/>
      <c r="AC147" s="43"/>
      <c r="AD147" s="43"/>
      <c r="AE147" s="43"/>
      <c r="AF147" s="43"/>
      <c r="AG147" s="43"/>
      <c r="AH147" s="43"/>
      <c r="AI147" s="43"/>
      <c r="AJ147" s="43"/>
      <c r="AK147" s="43"/>
      <c r="AL147" s="43"/>
      <c r="AM147" s="43"/>
      <c r="AN147" s="43"/>
      <c r="AO147" s="43"/>
      <c r="AP147" s="43"/>
      <c r="AQ147" s="46"/>
      <c r="AR147" s="46"/>
      <c r="AS147" s="43"/>
      <c r="AT147" s="43"/>
      <c r="AU147" t="s" s="263">
        <v>4644</v>
      </c>
      <c r="AV147" s="43"/>
      <c r="AW147" s="43"/>
      <c r="AX147" s="43"/>
      <c r="AY147" s="43"/>
      <c r="AZ147" s="43"/>
      <c r="BA147" s="43"/>
      <c r="BB147" s="43"/>
      <c r="BC147" t="s" s="44">
        <f t="shared" si="1013"/>
        <v>2364</v>
      </c>
      <c r="BD147" t="s" s="265">
        <v>4645</v>
      </c>
      <c r="BE147" t="s" s="206">
        <v>4646</v>
      </c>
      <c r="BF147" s="15"/>
      <c r="BG147" s="15"/>
      <c r="BH147" s="15"/>
      <c r="BI147" t="s" s="404">
        <v>4647</v>
      </c>
    </row>
    <row r="148" ht="21.35" customHeight="1">
      <c r="A148" t="s" s="105">
        <f>CONCATENATE('Collections - Collections'!$A$4,"/",C148)</f>
        <v>4648</v>
      </c>
      <c r="B148" t="s" s="44">
        <f>'tmp_terms - import'!$D$387</f>
        <v>2944</v>
      </c>
      <c r="C148" t="s" s="106">
        <f>SUBSTITUTE(SUBSTITUTE(F148,"-","_"),":","_")</f>
        <v>4649</v>
      </c>
      <c r="D148" t="s" s="44">
        <f>CONCATENATE('Collections - Collections'!$C$3,"/",$B148)</f>
        <v>4638</v>
      </c>
      <c r="E148" t="s" s="106">
        <v>4650</v>
      </c>
      <c r="F148" t="s" s="44">
        <f>CONCATENATE(B148,":",E148)</f>
        <v>4651</v>
      </c>
      <c r="G148" s="43"/>
      <c r="H148" t="s" s="373">
        <f>CONCATENATE("k",SUBSTITUTE(SUBSTITUTE(PROPER($B148),":",""),"-",""),"_",SUBSTITUTE(SUBSTITUTE(PROPER($E148),":",""),"-",""))</f>
        <v>4652</v>
      </c>
      <c r="I148" s="43"/>
      <c r="J148" t="s" s="44">
        <f>$C148</f>
        <v>4649</v>
      </c>
      <c r="K148" t="s" s="44">
        <f>$H148</f>
        <v>4652</v>
      </c>
      <c r="L148" t="s" s="44">
        <v>4639</v>
      </c>
      <c r="M148" t="s" s="44">
        <v>2212</v>
      </c>
      <c r="N148" t="s" s="44">
        <v>2909</v>
      </c>
      <c r="O148" t="s" s="44">
        <v>2928</v>
      </c>
      <c r="P148" t="s" s="44">
        <v>3683</v>
      </c>
      <c r="Q148" t="s" s="44">
        <v>4643</v>
      </c>
      <c r="R148" s="43"/>
      <c r="S148" t="s" s="44">
        <f t="shared" si="137"/>
        <v>1098</v>
      </c>
      <c r="T148" t="s" s="44">
        <f t="shared" si="62"/>
        <v>1270</v>
      </c>
      <c r="U148" t="s" s="44">
        <f t="shared" si="48"/>
        <v>1423</v>
      </c>
      <c r="V148" s="43"/>
      <c r="W148" s="43"/>
      <c r="X148" s="43"/>
      <c r="Y148" s="43"/>
      <c r="Z148" s="43"/>
      <c r="AA148" s="43"/>
      <c r="AB148" s="43"/>
      <c r="AC148" s="43"/>
      <c r="AD148" s="43"/>
      <c r="AE148" s="43"/>
      <c r="AF148" s="43"/>
      <c r="AG148" s="43"/>
      <c r="AH148" s="43"/>
      <c r="AI148" s="43"/>
      <c r="AJ148" s="43"/>
      <c r="AK148" s="43"/>
      <c r="AL148" s="43"/>
      <c r="AM148" s="43"/>
      <c r="AN148" s="43"/>
      <c r="AO148" s="43"/>
      <c r="AP148" s="43"/>
      <c r="AQ148" s="46"/>
      <c r="AR148" s="46"/>
      <c r="AS148" s="43"/>
      <c r="AT148" s="43"/>
      <c r="AU148" t="s" s="263">
        <v>4653</v>
      </c>
      <c r="AV148" s="43"/>
      <c r="AW148" s="43"/>
      <c r="AX148" s="43"/>
      <c r="AY148" s="43"/>
      <c r="AZ148" s="43"/>
      <c r="BA148" s="43"/>
      <c r="BB148" s="43"/>
      <c r="BC148" t="s" s="44">
        <f t="shared" si="1013"/>
        <v>2364</v>
      </c>
      <c r="BD148" t="s" s="265">
        <v>4654</v>
      </c>
      <c r="BE148" t="s" s="206">
        <v>4655</v>
      </c>
      <c r="BF148" s="15"/>
      <c r="BG148" s="15"/>
      <c r="BH148" s="15"/>
      <c r="BI148" t="s" s="404">
        <v>4647</v>
      </c>
    </row>
    <row r="149" ht="21.35" customHeight="1">
      <c r="A149" t="s" s="105">
        <f>CONCATENATE('Collections - Collections'!$A$4,"/",C149)</f>
        <v>4656</v>
      </c>
      <c r="B149" t="s" s="44">
        <f>'tmp_terms - import'!$D$387</f>
        <v>2944</v>
      </c>
      <c r="C149" t="s" s="106">
        <f>SUBSTITUTE(SUBSTITUTE(F149,"-","_"),":","_")</f>
        <v>4657</v>
      </c>
      <c r="D149" t="s" s="44">
        <f>CONCATENATE('Collections - Collections'!$C$3,"/",$B149)</f>
        <v>4638</v>
      </c>
      <c r="E149" t="s" s="106">
        <v>697</v>
      </c>
      <c r="F149" t="s" s="44">
        <f>CONCATENATE(B149,":",E149)</f>
        <v>4658</v>
      </c>
      <c r="G149" s="43"/>
      <c r="H149" t="s" s="373">
        <f>CONCATENATE("k",SUBSTITUTE(SUBSTITUTE(PROPER($B149),":",""),"-",""),"_",SUBSTITUTE(SUBSTITUTE(PROPER($E149),":",""),"-",""))</f>
        <v>4659</v>
      </c>
      <c r="I149" s="43"/>
      <c r="J149" t="s" s="44">
        <f>$C149</f>
        <v>4657</v>
      </c>
      <c r="K149" t="s" s="44">
        <f>$H149</f>
        <v>4659</v>
      </c>
      <c r="L149" t="s" s="44">
        <v>697</v>
      </c>
      <c r="M149" t="s" s="44">
        <v>2212</v>
      </c>
      <c r="N149" t="s" s="44">
        <v>2909</v>
      </c>
      <c r="O149" t="s" s="44">
        <v>2928</v>
      </c>
      <c r="P149" t="s" s="44">
        <v>3683</v>
      </c>
      <c r="Q149" t="s" s="44">
        <v>697</v>
      </c>
      <c r="R149" s="43"/>
      <c r="S149" t="s" s="44">
        <f t="shared" si="137"/>
        <v>1098</v>
      </c>
      <c r="T149" t="s" s="44">
        <f t="shared" si="62"/>
        <v>1270</v>
      </c>
      <c r="U149" t="s" s="44">
        <f t="shared" si="48"/>
        <v>1423</v>
      </c>
      <c r="V149" s="43"/>
      <c r="W149" s="43"/>
      <c r="X149" s="43"/>
      <c r="Y149" s="43"/>
      <c r="Z149" s="43"/>
      <c r="AA149" s="43"/>
      <c r="AB149" s="43"/>
      <c r="AC149" s="43"/>
      <c r="AD149" s="43"/>
      <c r="AE149" s="43"/>
      <c r="AF149" s="43"/>
      <c r="AG149" s="43"/>
      <c r="AH149" s="43"/>
      <c r="AI149" s="43"/>
      <c r="AJ149" s="43"/>
      <c r="AK149" s="43"/>
      <c r="AL149" s="43"/>
      <c r="AM149" s="43"/>
      <c r="AN149" s="43"/>
      <c r="AO149" s="43"/>
      <c r="AP149" s="43"/>
      <c r="AQ149" s="46"/>
      <c r="AR149" s="46"/>
      <c r="AS149" s="43"/>
      <c r="AT149" s="43"/>
      <c r="AU149" t="s" s="263">
        <v>4660</v>
      </c>
      <c r="AV149" s="43"/>
      <c r="AW149" s="43"/>
      <c r="AX149" s="43"/>
      <c r="AY149" s="43"/>
      <c r="AZ149" s="43"/>
      <c r="BA149" s="43"/>
      <c r="BB149" s="43"/>
      <c r="BC149" t="s" s="44">
        <f t="shared" si="1013"/>
        <v>2364</v>
      </c>
      <c r="BD149" t="s" s="265">
        <v>4661</v>
      </c>
      <c r="BE149" t="s" s="206">
        <v>4662</v>
      </c>
      <c r="BF149" s="15"/>
      <c r="BG149" s="15"/>
      <c r="BH149" s="15"/>
      <c r="BI149" t="s" s="404">
        <v>4647</v>
      </c>
    </row>
    <row r="150" ht="21.35" customHeight="1">
      <c r="A150" t="s" s="105">
        <f>CONCATENATE('Collections - Collections'!$A$4,"/",C150)</f>
        <v>4663</v>
      </c>
      <c r="B150" t="s" s="44">
        <f>'tmp_terms - import'!$D$389</f>
        <v>2965</v>
      </c>
      <c r="C150" t="s" s="106">
        <f>SUBSTITUTE(SUBSTITUTE(F150,"-","_"),":","_")</f>
        <v>4664</v>
      </c>
      <c r="D150" t="s" s="44">
        <f>CONCATENATE('Collections - Collections'!$C$3,"/",$B150)</f>
        <v>4665</v>
      </c>
      <c r="E150" t="s" s="106">
        <v>4639</v>
      </c>
      <c r="F150" t="s" s="44">
        <f>CONCATENATE(B150,":",E150)</f>
        <v>4666</v>
      </c>
      <c r="G150" s="43"/>
      <c r="H150" t="s" s="373">
        <f>CONCATENATE("k",SUBSTITUTE(SUBSTITUTE(PROPER($B150),":",""),"-",""),"_",SUBSTITUTE(SUBSTITUTE(PROPER($E150),":",""),"-",""))</f>
        <v>4667</v>
      </c>
      <c r="I150" s="43"/>
      <c r="J150" t="s" s="44">
        <f>$C150</f>
        <v>4664</v>
      </c>
      <c r="K150" t="s" s="44">
        <f>$H150</f>
        <v>4667</v>
      </c>
      <c r="L150" t="s" s="44">
        <v>4642</v>
      </c>
      <c r="M150" t="s" s="44">
        <v>2212</v>
      </c>
      <c r="N150" t="s" s="44">
        <v>2909</v>
      </c>
      <c r="O150" t="s" s="44">
        <v>2928</v>
      </c>
      <c r="P150" t="s" s="44">
        <v>3683</v>
      </c>
      <c r="Q150" t="s" s="44">
        <v>4643</v>
      </c>
      <c r="R150" s="43"/>
      <c r="S150" t="s" s="44">
        <f t="shared" si="137"/>
        <v>1098</v>
      </c>
      <c r="T150" t="s" s="44">
        <f t="shared" si="62"/>
        <v>1270</v>
      </c>
      <c r="U150" t="s" s="44">
        <f t="shared" si="48"/>
        <v>1423</v>
      </c>
      <c r="V150" s="43"/>
      <c r="W150" s="43"/>
      <c r="X150" s="43"/>
      <c r="Y150" s="43"/>
      <c r="Z150" s="43"/>
      <c r="AA150" s="43"/>
      <c r="AB150" s="43"/>
      <c r="AC150" s="43"/>
      <c r="AD150" s="43"/>
      <c r="AE150" s="43"/>
      <c r="AF150" s="43"/>
      <c r="AG150" s="43"/>
      <c r="AH150" s="43"/>
      <c r="AI150" s="43"/>
      <c r="AJ150" s="43"/>
      <c r="AK150" s="43"/>
      <c r="AL150" s="43"/>
      <c r="AM150" s="43"/>
      <c r="AN150" s="43"/>
      <c r="AO150" s="43"/>
      <c r="AP150" s="43"/>
      <c r="AQ150" s="46"/>
      <c r="AR150" s="46"/>
      <c r="AS150" s="43"/>
      <c r="AT150" s="43"/>
      <c r="AU150" t="s" s="263">
        <v>4644</v>
      </c>
      <c r="AV150" s="43"/>
      <c r="AW150" s="43"/>
      <c r="AX150" s="43"/>
      <c r="AY150" s="43"/>
      <c r="AZ150" s="43"/>
      <c r="BA150" s="43"/>
      <c r="BB150" s="43"/>
      <c r="BC150" t="s" s="44">
        <f t="shared" si="1013"/>
        <v>2364</v>
      </c>
      <c r="BD150" t="s" s="265">
        <v>4645</v>
      </c>
      <c r="BE150" t="s" s="206">
        <v>4668</v>
      </c>
      <c r="BF150" s="15"/>
      <c r="BG150" s="15"/>
      <c r="BH150" s="15"/>
      <c r="BI150" s="48"/>
    </row>
    <row r="151" ht="21.35" customHeight="1">
      <c r="A151" t="s" s="105">
        <f>CONCATENATE('Collections - Collections'!$A$4,"/",C151)</f>
        <v>4669</v>
      </c>
      <c r="B151" t="s" s="44">
        <f>'tmp_terms - import'!$D$389</f>
        <v>2965</v>
      </c>
      <c r="C151" t="s" s="106">
        <f>SUBSTITUTE(SUBSTITUTE(F151,"-","_"),":","_")</f>
        <v>4670</v>
      </c>
      <c r="D151" t="s" s="44">
        <f>CONCATENATE('Collections - Collections'!$C$3,"/",$B151)</f>
        <v>4665</v>
      </c>
      <c r="E151" t="s" s="106">
        <v>4650</v>
      </c>
      <c r="F151" t="s" s="44">
        <f>CONCATENATE(B151,":",E151)</f>
        <v>4671</v>
      </c>
      <c r="G151" s="43"/>
      <c r="H151" t="s" s="373">
        <f>CONCATENATE("k",SUBSTITUTE(SUBSTITUTE(PROPER($B151),":",""),"-",""),"_",SUBSTITUTE(SUBSTITUTE(PROPER($E151),":",""),"-",""))</f>
        <v>4672</v>
      </c>
      <c r="I151" s="43"/>
      <c r="J151" t="s" s="44">
        <f>$C151</f>
        <v>4670</v>
      </c>
      <c r="K151" t="s" s="44">
        <f>$H151</f>
        <v>4672</v>
      </c>
      <c r="L151" t="s" s="44">
        <v>4639</v>
      </c>
      <c r="M151" t="s" s="44">
        <v>2212</v>
      </c>
      <c r="N151" t="s" s="44">
        <v>2909</v>
      </c>
      <c r="O151" t="s" s="44">
        <v>2928</v>
      </c>
      <c r="P151" t="s" s="44">
        <v>3683</v>
      </c>
      <c r="Q151" t="s" s="44">
        <v>4643</v>
      </c>
      <c r="R151" s="43"/>
      <c r="S151" t="s" s="44">
        <f t="shared" si="137"/>
        <v>1098</v>
      </c>
      <c r="T151" t="s" s="44">
        <f t="shared" si="62"/>
        <v>1270</v>
      </c>
      <c r="U151" t="s" s="44">
        <f t="shared" si="48"/>
        <v>1423</v>
      </c>
      <c r="V151" s="43"/>
      <c r="W151" s="43"/>
      <c r="X151" s="43"/>
      <c r="Y151" s="43"/>
      <c r="Z151" s="43"/>
      <c r="AA151" s="43"/>
      <c r="AB151" s="43"/>
      <c r="AC151" s="43"/>
      <c r="AD151" s="43"/>
      <c r="AE151" s="43"/>
      <c r="AF151" s="43"/>
      <c r="AG151" s="43"/>
      <c r="AH151" s="43"/>
      <c r="AI151" s="43"/>
      <c r="AJ151" s="43"/>
      <c r="AK151" s="43"/>
      <c r="AL151" s="43"/>
      <c r="AM151" s="43"/>
      <c r="AN151" s="43"/>
      <c r="AO151" s="43"/>
      <c r="AP151" s="43"/>
      <c r="AQ151" s="46"/>
      <c r="AR151" s="46"/>
      <c r="AS151" s="43"/>
      <c r="AT151" s="43"/>
      <c r="AU151" t="s" s="263">
        <v>4653</v>
      </c>
      <c r="AV151" s="43"/>
      <c r="AW151" s="43"/>
      <c r="AX151" s="43"/>
      <c r="AY151" s="43"/>
      <c r="AZ151" s="43"/>
      <c r="BA151" s="43"/>
      <c r="BB151" s="43"/>
      <c r="BC151" t="s" s="44">
        <f t="shared" si="1013"/>
        <v>2364</v>
      </c>
      <c r="BD151" t="s" s="265">
        <v>4654</v>
      </c>
      <c r="BE151" t="s" s="206">
        <v>4673</v>
      </c>
      <c r="BF151" s="15"/>
      <c r="BG151" s="15"/>
      <c r="BH151" s="15"/>
      <c r="BI151" s="48"/>
    </row>
    <row r="152" ht="21.35" customHeight="1">
      <c r="A152" t="s" s="105">
        <f>CONCATENATE('Collections - Collections'!$A$4,"/",C152)</f>
        <v>4674</v>
      </c>
      <c r="B152" t="s" s="44">
        <f>'tmp_terms - import'!$D$389</f>
        <v>2965</v>
      </c>
      <c r="C152" t="s" s="106">
        <f>SUBSTITUTE(SUBSTITUTE(F152,"-","_"),":","_")</f>
        <v>4675</v>
      </c>
      <c r="D152" t="s" s="44">
        <f>CONCATENATE('Collections - Collections'!$C$3,"/",$B152)</f>
        <v>4665</v>
      </c>
      <c r="E152" t="s" s="106">
        <v>4676</v>
      </c>
      <c r="F152" t="s" s="44">
        <f>CONCATENATE(B152,":",E152)</f>
        <v>4677</v>
      </c>
      <c r="G152" s="43"/>
      <c r="H152" t="s" s="373">
        <f>CONCATENATE("k",SUBSTITUTE(SUBSTITUTE(PROPER($B152),":",""),"-",""),"_",SUBSTITUTE(SUBSTITUTE(PROPER($E152),":",""),"-",""))</f>
        <v>4678</v>
      </c>
      <c r="I152" s="43"/>
      <c r="J152" t="s" s="44">
        <f>$C152</f>
        <v>4675</v>
      </c>
      <c r="K152" t="s" s="44">
        <f>$H152</f>
        <v>4678</v>
      </c>
      <c r="L152" t="s" s="44">
        <v>4650</v>
      </c>
      <c r="M152" t="s" s="44">
        <v>2212</v>
      </c>
      <c r="N152" t="s" s="44">
        <v>2909</v>
      </c>
      <c r="O152" t="s" s="44">
        <v>2928</v>
      </c>
      <c r="P152" t="s" s="44">
        <v>3683</v>
      </c>
      <c r="Q152" t="s" s="44">
        <v>4643</v>
      </c>
      <c r="R152" s="43"/>
      <c r="S152" t="s" s="44">
        <f t="shared" si="137"/>
        <v>1098</v>
      </c>
      <c r="T152" t="s" s="44">
        <f t="shared" si="62"/>
        <v>1270</v>
      </c>
      <c r="U152" t="s" s="44">
        <f t="shared" si="48"/>
        <v>1423</v>
      </c>
      <c r="V152" s="43"/>
      <c r="W152" s="43"/>
      <c r="X152" s="43"/>
      <c r="Y152" s="43"/>
      <c r="Z152" s="43"/>
      <c r="AA152" s="43"/>
      <c r="AB152" s="43"/>
      <c r="AC152" s="43"/>
      <c r="AD152" s="43"/>
      <c r="AE152" s="43"/>
      <c r="AF152" s="43"/>
      <c r="AG152" s="43"/>
      <c r="AH152" s="43"/>
      <c r="AI152" s="43"/>
      <c r="AJ152" s="43"/>
      <c r="AK152" s="43"/>
      <c r="AL152" s="43"/>
      <c r="AM152" s="43"/>
      <c r="AN152" s="43"/>
      <c r="AO152" s="43"/>
      <c r="AP152" s="43"/>
      <c r="AQ152" s="46"/>
      <c r="AR152" s="46"/>
      <c r="AS152" s="43"/>
      <c r="AT152" s="43"/>
      <c r="AU152" t="s" s="263">
        <v>4679</v>
      </c>
      <c r="AV152" s="43"/>
      <c r="AW152" s="43"/>
      <c r="AX152" s="43"/>
      <c r="AY152" s="43"/>
      <c r="AZ152" s="43"/>
      <c r="BA152" s="43"/>
      <c r="BB152" s="43"/>
      <c r="BC152" t="s" s="44">
        <f t="shared" si="1013"/>
        <v>2364</v>
      </c>
      <c r="BD152" t="s" s="265">
        <v>4680</v>
      </c>
      <c r="BE152" t="s" s="206">
        <v>4681</v>
      </c>
      <c r="BF152" s="15"/>
      <c r="BG152" s="15"/>
      <c r="BH152" s="15"/>
      <c r="BI152" s="48"/>
    </row>
    <row r="153" ht="21.35" customHeight="1">
      <c r="A153" t="s" s="105">
        <f>CONCATENATE('Collections - Collections'!$A$4,"/",C153)</f>
        <v>4682</v>
      </c>
      <c r="B153" t="s" s="44">
        <f>'tmp_terms - import'!$D$389</f>
        <v>2965</v>
      </c>
      <c r="C153" t="s" s="106">
        <f>SUBSTITUTE(SUBSTITUTE(F153,"-","_"),":","_")</f>
        <v>4683</v>
      </c>
      <c r="D153" t="s" s="44">
        <f>CONCATENATE('Collections - Collections'!$C$3,"/",$B153)</f>
        <v>4665</v>
      </c>
      <c r="E153" t="s" s="106">
        <v>697</v>
      </c>
      <c r="F153" t="s" s="44">
        <f>CONCATENATE(B153,":",E153)</f>
        <v>4684</v>
      </c>
      <c r="G153" s="43"/>
      <c r="H153" t="s" s="373">
        <f>CONCATENATE("k",SUBSTITUTE(SUBSTITUTE(PROPER($B153),":",""),"-",""),"_",SUBSTITUTE(SUBSTITUTE(PROPER($E153),":",""),"-",""))</f>
        <v>4685</v>
      </c>
      <c r="I153" s="43"/>
      <c r="J153" t="s" s="44">
        <f>$C153</f>
        <v>4683</v>
      </c>
      <c r="K153" t="s" s="44">
        <f>$H153</f>
        <v>4685</v>
      </c>
      <c r="L153" t="s" s="44">
        <v>697</v>
      </c>
      <c r="M153" t="s" s="44">
        <v>2212</v>
      </c>
      <c r="N153" t="s" s="44">
        <v>2909</v>
      </c>
      <c r="O153" t="s" s="44">
        <v>2928</v>
      </c>
      <c r="P153" t="s" s="44">
        <v>3683</v>
      </c>
      <c r="Q153" t="s" s="44">
        <v>697</v>
      </c>
      <c r="R153" s="43"/>
      <c r="S153" t="s" s="44">
        <f t="shared" si="137"/>
        <v>1098</v>
      </c>
      <c r="T153" t="s" s="44">
        <f t="shared" si="62"/>
        <v>1270</v>
      </c>
      <c r="U153" t="s" s="44">
        <f t="shared" si="48"/>
        <v>1423</v>
      </c>
      <c r="V153" s="43"/>
      <c r="W153" s="43"/>
      <c r="X153" s="43"/>
      <c r="Y153" s="43"/>
      <c r="Z153" s="43"/>
      <c r="AA153" s="43"/>
      <c r="AB153" s="43"/>
      <c r="AC153" s="43"/>
      <c r="AD153" s="43"/>
      <c r="AE153" s="43"/>
      <c r="AF153" s="43"/>
      <c r="AG153" s="43"/>
      <c r="AH153" s="43"/>
      <c r="AI153" s="43"/>
      <c r="AJ153" s="43"/>
      <c r="AK153" s="43"/>
      <c r="AL153" s="43"/>
      <c r="AM153" s="43"/>
      <c r="AN153" s="43"/>
      <c r="AO153" s="43"/>
      <c r="AP153" s="43"/>
      <c r="AQ153" s="46"/>
      <c r="AR153" s="46"/>
      <c r="AS153" s="43"/>
      <c r="AT153" s="43"/>
      <c r="AU153" t="s" s="263">
        <v>4660</v>
      </c>
      <c r="AV153" s="43"/>
      <c r="AW153" s="43"/>
      <c r="AX153" s="43"/>
      <c r="AY153" s="43"/>
      <c r="AZ153" s="43"/>
      <c r="BA153" s="43"/>
      <c r="BB153" s="43"/>
      <c r="BC153" t="s" s="44">
        <f t="shared" si="1013"/>
        <v>2364</v>
      </c>
      <c r="BD153" t="s" s="265">
        <v>4661</v>
      </c>
      <c r="BE153" t="s" s="206">
        <v>4686</v>
      </c>
      <c r="BF153" s="15"/>
      <c r="BG153" s="15"/>
      <c r="BH153" s="15"/>
      <c r="BI153" s="48"/>
    </row>
    <row r="154" ht="21.35" customHeight="1">
      <c r="A154" t="s" s="105">
        <f>CONCATENATE('Collections - Collections'!$A$4,"/",C154)</f>
        <v>4687</v>
      </c>
      <c r="B154" t="s" s="44">
        <f>'tmp_terms - import'!$D$390</f>
        <v>2975</v>
      </c>
      <c r="C154" t="s" s="106">
        <f>SUBSTITUTE(SUBSTITUTE(F154,"-","_"),":","_")</f>
        <v>4688</v>
      </c>
      <c r="D154" t="s" s="44">
        <f>CONCATENATE('Collections - Collections'!$C$3,"/",$B154)</f>
        <v>4689</v>
      </c>
      <c r="E154" t="s" s="106">
        <v>4650</v>
      </c>
      <c r="F154" t="s" s="44">
        <f>CONCATENATE(B154,":",E154)</f>
        <v>4690</v>
      </c>
      <c r="G154" s="43"/>
      <c r="H154" t="s" s="373">
        <f>CONCATENATE("k",SUBSTITUTE(SUBSTITUTE(PROPER($B154),":",""),"-",""),"_",SUBSTITUTE(SUBSTITUTE(PROPER($E154),":",""),"-",""))</f>
        <v>4691</v>
      </c>
      <c r="I154" s="43"/>
      <c r="J154" t="s" s="44">
        <f>$C154</f>
        <v>4688</v>
      </c>
      <c r="K154" t="s" s="44">
        <f>$H154</f>
        <v>4691</v>
      </c>
      <c r="L154" t="s" s="44">
        <v>4639</v>
      </c>
      <c r="M154" t="s" s="44">
        <v>2212</v>
      </c>
      <c r="N154" t="s" s="44">
        <v>2909</v>
      </c>
      <c r="O154" t="s" s="44">
        <v>2979</v>
      </c>
      <c r="P154" t="s" s="44">
        <v>3683</v>
      </c>
      <c r="Q154" t="s" s="44">
        <v>4643</v>
      </c>
      <c r="R154" s="43"/>
      <c r="S154" t="s" s="44">
        <f t="shared" si="137"/>
        <v>1098</v>
      </c>
      <c r="T154" t="s" s="44">
        <f t="shared" si="62"/>
        <v>1270</v>
      </c>
      <c r="U154" t="s" s="44">
        <f t="shared" si="48"/>
        <v>1423</v>
      </c>
      <c r="V154" s="43"/>
      <c r="W154" s="43"/>
      <c r="X154" s="43"/>
      <c r="Y154" s="43"/>
      <c r="Z154" s="43"/>
      <c r="AA154" s="43"/>
      <c r="AB154" s="43"/>
      <c r="AC154" s="43"/>
      <c r="AD154" s="43"/>
      <c r="AE154" s="43"/>
      <c r="AF154" s="43"/>
      <c r="AG154" s="43"/>
      <c r="AH154" s="43"/>
      <c r="AI154" s="43"/>
      <c r="AJ154" s="43"/>
      <c r="AK154" s="43"/>
      <c r="AL154" s="43"/>
      <c r="AM154" s="43"/>
      <c r="AN154" s="43"/>
      <c r="AO154" s="43"/>
      <c r="AP154" s="43"/>
      <c r="AQ154" s="46"/>
      <c r="AR154" s="46"/>
      <c r="AS154" s="43"/>
      <c r="AT154" s="43"/>
      <c r="AU154" t="s" s="263">
        <v>4653</v>
      </c>
      <c r="AV154" s="43"/>
      <c r="AW154" s="43"/>
      <c r="AX154" s="43"/>
      <c r="AY154" s="43"/>
      <c r="AZ154" s="43"/>
      <c r="BA154" s="43"/>
      <c r="BB154" s="43"/>
      <c r="BC154" t="s" s="44">
        <f t="shared" si="1013"/>
        <v>2364</v>
      </c>
      <c r="BD154" t="s" s="265">
        <v>4692</v>
      </c>
      <c r="BE154" t="s" s="206">
        <v>4693</v>
      </c>
      <c r="BF154" s="15"/>
      <c r="BG154" s="15"/>
      <c r="BH154" s="15"/>
      <c r="BI154" s="48"/>
    </row>
    <row r="155" ht="21.35" customHeight="1">
      <c r="A155" t="s" s="105">
        <f>CONCATENATE('Collections - Collections'!$A$4,"/",C155)</f>
        <v>4694</v>
      </c>
      <c r="B155" t="s" s="44">
        <f>'tmp_terms - import'!$D$390</f>
        <v>2975</v>
      </c>
      <c r="C155" t="s" s="106">
        <f>SUBSTITUTE(SUBSTITUTE(F155,"-","_"),":","_")</f>
        <v>4695</v>
      </c>
      <c r="D155" t="s" s="44">
        <f>CONCATENATE('Collections - Collections'!$C$3,"/",$B155)</f>
        <v>4689</v>
      </c>
      <c r="E155" t="s" s="106">
        <v>697</v>
      </c>
      <c r="F155" t="s" s="44">
        <f>CONCATENATE(B155,":",E155)</f>
        <v>4696</v>
      </c>
      <c r="G155" s="43"/>
      <c r="H155" t="s" s="373">
        <f>CONCATENATE("k",SUBSTITUTE(SUBSTITUTE(PROPER($B155),":",""),"-",""),"_",SUBSTITUTE(SUBSTITUTE(PROPER($E155),":",""),"-",""))</f>
        <v>4697</v>
      </c>
      <c r="I155" s="43"/>
      <c r="J155" t="s" s="44">
        <f>$C155</f>
        <v>4695</v>
      </c>
      <c r="K155" t="s" s="44">
        <f>$H155</f>
        <v>4697</v>
      </c>
      <c r="L155" t="s" s="44">
        <v>697</v>
      </c>
      <c r="M155" t="s" s="44">
        <v>2212</v>
      </c>
      <c r="N155" t="s" s="44">
        <v>2909</v>
      </c>
      <c r="O155" t="s" s="44">
        <v>2979</v>
      </c>
      <c r="P155" t="s" s="44">
        <v>3683</v>
      </c>
      <c r="Q155" t="s" s="44">
        <v>697</v>
      </c>
      <c r="R155" s="43"/>
      <c r="S155" t="s" s="44">
        <f t="shared" si="137"/>
        <v>1098</v>
      </c>
      <c r="T155" t="s" s="44">
        <f t="shared" si="62"/>
        <v>1270</v>
      </c>
      <c r="U155" t="s" s="44">
        <f t="shared" si="48"/>
        <v>1423</v>
      </c>
      <c r="V155" s="43"/>
      <c r="W155" s="43"/>
      <c r="X155" s="43"/>
      <c r="Y155" s="43"/>
      <c r="Z155" s="43"/>
      <c r="AA155" s="43"/>
      <c r="AB155" s="43"/>
      <c r="AC155" s="43"/>
      <c r="AD155" s="43"/>
      <c r="AE155" s="43"/>
      <c r="AF155" s="43"/>
      <c r="AG155" s="43"/>
      <c r="AH155" s="43"/>
      <c r="AI155" s="43"/>
      <c r="AJ155" s="43"/>
      <c r="AK155" s="43"/>
      <c r="AL155" s="43"/>
      <c r="AM155" s="43"/>
      <c r="AN155" s="43"/>
      <c r="AO155" s="43"/>
      <c r="AP155" s="43"/>
      <c r="AQ155" s="46"/>
      <c r="AR155" s="46"/>
      <c r="AS155" s="43"/>
      <c r="AT155" s="43"/>
      <c r="AU155" t="s" s="263">
        <v>4660</v>
      </c>
      <c r="AV155" s="43"/>
      <c r="AW155" s="43"/>
      <c r="AX155" s="43"/>
      <c r="AY155" s="43"/>
      <c r="AZ155" s="43"/>
      <c r="BA155" s="43"/>
      <c r="BB155" s="43"/>
      <c r="BC155" t="s" s="44">
        <f t="shared" si="1013"/>
        <v>2364</v>
      </c>
      <c r="BD155" t="s" s="265">
        <v>4698</v>
      </c>
      <c r="BE155" t="s" s="206">
        <v>4699</v>
      </c>
      <c r="BF155" s="15"/>
      <c r="BG155" s="15"/>
      <c r="BH155" s="15"/>
      <c r="BI155" s="48"/>
    </row>
    <row r="156" ht="22.15" customHeight="1">
      <c r="A156" t="s" s="108">
        <f>CONCATENATE('Collections - Collections'!$A$4,"/",C156)</f>
        <v>4700</v>
      </c>
      <c r="B156" t="s" s="54">
        <f>'tmp_terms - import'!$D$390</f>
        <v>2975</v>
      </c>
      <c r="C156" t="s" s="109">
        <f>SUBSTITUTE(SUBSTITUTE(F156,"-","_"),":","_")</f>
        <v>4701</v>
      </c>
      <c r="D156" t="s" s="54">
        <f>CONCATENATE('Collections - Collections'!$C$3,"/",$B156)</f>
        <v>4689</v>
      </c>
      <c r="E156" t="s" s="109">
        <v>4702</v>
      </c>
      <c r="F156" t="s" s="54">
        <f>CONCATENATE(B156,":",E156)</f>
        <v>4703</v>
      </c>
      <c r="G156" s="52"/>
      <c r="H156" t="s" s="376">
        <f>CONCATENATE("k",SUBSTITUTE(SUBSTITUTE(PROPER($B156),":",""),"-",""),"_",SUBSTITUTE(SUBSTITUTE(PROPER($E156),":",""),"-",""))</f>
        <v>4704</v>
      </c>
      <c r="I156" s="52"/>
      <c r="J156" t="s" s="54">
        <f>$C156</f>
        <v>4701</v>
      </c>
      <c r="K156" t="s" s="54">
        <f>$H156</f>
        <v>4704</v>
      </c>
      <c r="L156" t="s" s="54">
        <v>4702</v>
      </c>
      <c r="M156" t="s" s="54">
        <v>2212</v>
      </c>
      <c r="N156" t="s" s="54">
        <v>2909</v>
      </c>
      <c r="O156" t="s" s="54">
        <v>2979</v>
      </c>
      <c r="P156" t="s" s="54">
        <v>4702</v>
      </c>
      <c r="Q156" s="52"/>
      <c r="R156" s="52"/>
      <c r="S156" t="s" s="54">
        <f t="shared" si="137"/>
        <v>1098</v>
      </c>
      <c r="T156" t="s" s="54">
        <f t="shared" si="62"/>
        <v>1270</v>
      </c>
      <c r="U156" t="s" s="54">
        <f t="shared" si="48"/>
        <v>1423</v>
      </c>
      <c r="V156" s="52"/>
      <c r="W156" s="52"/>
      <c r="X156" s="52"/>
      <c r="Y156" s="52"/>
      <c r="Z156" s="52"/>
      <c r="AA156" s="52"/>
      <c r="AB156" s="52"/>
      <c r="AC156" s="52"/>
      <c r="AD156" s="52"/>
      <c r="AE156" s="52"/>
      <c r="AF156" s="52"/>
      <c r="AG156" s="52"/>
      <c r="AH156" s="52"/>
      <c r="AI156" s="52"/>
      <c r="AJ156" s="52"/>
      <c r="AK156" s="52"/>
      <c r="AL156" s="52"/>
      <c r="AM156" s="52"/>
      <c r="AN156" s="52"/>
      <c r="AO156" s="52"/>
      <c r="AP156" s="52"/>
      <c r="AQ156" s="57"/>
      <c r="AR156" s="57"/>
      <c r="AS156" s="52"/>
      <c r="AT156" s="52"/>
      <c r="AU156" s="292"/>
      <c r="AV156" s="52"/>
      <c r="AW156" s="52"/>
      <c r="AX156" s="52"/>
      <c r="AY156" s="52"/>
      <c r="AZ156" s="52"/>
      <c r="BA156" s="52"/>
      <c r="BB156" s="52"/>
      <c r="BC156" t="s" s="54">
        <f t="shared" si="1013"/>
        <v>2364</v>
      </c>
      <c r="BD156" t="s" s="54">
        <v>4705</v>
      </c>
      <c r="BE156" t="s" s="236">
        <v>4706</v>
      </c>
      <c r="BF156" s="56"/>
      <c r="BG156" s="56"/>
      <c r="BH156" s="56"/>
      <c r="BI156" s="59"/>
    </row>
    <row r="157" ht="22.15" customHeight="1">
      <c r="A157" t="s" s="368">
        <f>CONCATENATE('Collections - Collections'!$A$4,"/",C157)</f>
        <v>4707</v>
      </c>
      <c r="B157" t="s" s="35">
        <f t="shared" si="1857" ref="B157:B163">'tmp_terms - import'!$D$408</f>
        <v>3097</v>
      </c>
      <c r="C157" t="s" s="177">
        <f>SUBSTITUTE(SUBSTITUTE(F157,"-","_"),":","_")</f>
        <v>4708</v>
      </c>
      <c r="D157" t="s" s="35">
        <f>CONCATENATE('Collections - Collections'!$C$3,"/",$B157)</f>
        <v>3107</v>
      </c>
      <c r="E157" t="s" s="177">
        <v>3108</v>
      </c>
      <c r="F157" t="s" s="35">
        <f>CONCATENATE(B157,":",E157)</f>
        <v>3106</v>
      </c>
      <c r="G157" s="34"/>
      <c r="H157" t="s" s="372">
        <f>CONCATENATE("k",SUBSTITUTE(SUBSTITUTE(PROPER($B157),":",""),"-",""),"_",SUBSTITUTE(SUBSTITUTE(PROPER($E157),":",""),"-",""))</f>
        <v>4709</v>
      </c>
      <c r="I157" s="34"/>
      <c r="J157" t="s" s="35">
        <f>$C157</f>
        <v>4708</v>
      </c>
      <c r="K157" t="s" s="35">
        <f>$H157</f>
        <v>4709</v>
      </c>
      <c r="L157" t="s" s="35">
        <v>3108</v>
      </c>
      <c r="M157" t="s" s="35">
        <v>2212</v>
      </c>
      <c r="N157" t="s" s="35">
        <v>3101</v>
      </c>
      <c r="O157" t="s" s="35">
        <v>3108</v>
      </c>
      <c r="P157" s="34"/>
      <c r="Q157" s="34"/>
      <c r="R157" s="34"/>
      <c r="S157" t="s" s="35">
        <f t="shared" si="137"/>
        <v>1098</v>
      </c>
      <c r="T157" t="s" s="35">
        <f>'tmp_terms - import'!$D$150</f>
        <v>1346</v>
      </c>
      <c r="U157" t="s" s="35">
        <f t="shared" si="48"/>
        <v>1423</v>
      </c>
      <c r="V157" s="34"/>
      <c r="W157" s="34"/>
      <c r="X157" s="34"/>
      <c r="Y157" s="34"/>
      <c r="Z157" s="34"/>
      <c r="AA157" s="34"/>
      <c r="AB157" s="34"/>
      <c r="AC157" s="34"/>
      <c r="AD157" s="34"/>
      <c r="AE157" t="s" s="35">
        <f>'tmp_terms - import'!$D$409</f>
        <v>3106</v>
      </c>
      <c r="AF157" s="34"/>
      <c r="AG157" s="34"/>
      <c r="AH157" s="34"/>
      <c r="AI157" s="34"/>
      <c r="AJ157" s="34"/>
      <c r="AK157" s="34"/>
      <c r="AL157" s="34"/>
      <c r="AM157" s="34"/>
      <c r="AN157" s="34"/>
      <c r="AO157" s="34"/>
      <c r="AP157" s="34"/>
      <c r="AQ157" s="38"/>
      <c r="AR157" s="38"/>
      <c r="AS157" s="34"/>
      <c r="AT157" s="34"/>
      <c r="AU157" s="389"/>
      <c r="AV157" s="34"/>
      <c r="AW157" s="34"/>
      <c r="AX157" s="34"/>
      <c r="AY157" s="34"/>
      <c r="AZ157" s="34"/>
      <c r="BA157" s="34"/>
      <c r="BB157" s="34"/>
      <c r="BC157" t="s" s="35">
        <f t="shared" si="1013"/>
        <v>2364</v>
      </c>
      <c r="BD157" t="s" s="35">
        <v>4710</v>
      </c>
      <c r="BE157" t="s" s="401">
        <v>4711</v>
      </c>
      <c r="BF157" s="37"/>
      <c r="BG157" s="37"/>
      <c r="BH157" s="37"/>
      <c r="BI157" s="40"/>
    </row>
    <row r="158" ht="21.35" customHeight="1">
      <c r="A158" t="s" s="105">
        <f>CONCATENATE('Collections - Collections'!$A$4,"/",C158)</f>
        <v>4712</v>
      </c>
      <c r="B158" t="s" s="44">
        <f t="shared" si="1857"/>
        <v>3097</v>
      </c>
      <c r="C158" t="s" s="106">
        <f>SUBSTITUTE(SUBSTITUTE(F158,"-","_"),":","_")</f>
        <v>4713</v>
      </c>
      <c r="D158" t="s" s="44">
        <f>CONCATENATE('Collections - Collections'!$C$3,"/",$B158)</f>
        <v>3107</v>
      </c>
      <c r="E158" t="s" s="106">
        <v>3115</v>
      </c>
      <c r="F158" t="s" s="44">
        <f>CONCATENATE(B158,":",E158)</f>
        <v>3114</v>
      </c>
      <c r="G158" s="43"/>
      <c r="H158" t="s" s="373">
        <f>CONCATENATE("k",SUBSTITUTE(SUBSTITUTE(PROPER($B158),":",""),"-",""),"_",SUBSTITUTE(SUBSTITUTE(PROPER($E158),":",""),"-",""))</f>
        <v>4714</v>
      </c>
      <c r="I158" s="43"/>
      <c r="J158" t="s" s="44">
        <f>$C158</f>
        <v>4713</v>
      </c>
      <c r="K158" t="s" s="44">
        <f>$H158</f>
        <v>4714</v>
      </c>
      <c r="L158" t="s" s="44">
        <v>4715</v>
      </c>
      <c r="M158" t="s" s="44">
        <v>2212</v>
      </c>
      <c r="N158" t="s" s="44">
        <v>3101</v>
      </c>
      <c r="O158" t="s" s="44">
        <v>3115</v>
      </c>
      <c r="P158" s="43"/>
      <c r="Q158" s="43"/>
      <c r="R158" s="43"/>
      <c r="S158" t="s" s="44">
        <f t="shared" si="137"/>
        <v>1098</v>
      </c>
      <c r="T158" t="s" s="44">
        <f>'tmp_terms - import'!$D$150</f>
        <v>1346</v>
      </c>
      <c r="U158" t="s" s="44">
        <f t="shared" si="149"/>
        <v>1436</v>
      </c>
      <c r="V158" s="43"/>
      <c r="W158" s="43"/>
      <c r="X158" s="43"/>
      <c r="Y158" s="43"/>
      <c r="Z158" s="43"/>
      <c r="AA158" s="43"/>
      <c r="AB158" s="43"/>
      <c r="AC158" s="43"/>
      <c r="AD158" s="43"/>
      <c r="AE158" t="s" s="44">
        <f>'tmp_terms - import'!$D$410</f>
        <v>3114</v>
      </c>
      <c r="AF158" s="43"/>
      <c r="AG158" s="43"/>
      <c r="AH158" s="43"/>
      <c r="AI158" s="43"/>
      <c r="AJ158" s="43"/>
      <c r="AK158" s="43"/>
      <c r="AL158" s="43"/>
      <c r="AM158" s="43"/>
      <c r="AN158" s="43"/>
      <c r="AO158" s="43"/>
      <c r="AP158" s="43"/>
      <c r="AQ158" s="46"/>
      <c r="AR158" s="46"/>
      <c r="AS158" s="43"/>
      <c r="AT158" s="43"/>
      <c r="AU158" s="264"/>
      <c r="AV158" s="43"/>
      <c r="AW158" s="43"/>
      <c r="AX158" s="43"/>
      <c r="AY158" s="43"/>
      <c r="AZ158" s="43"/>
      <c r="BA158" s="43"/>
      <c r="BB158" s="43"/>
      <c r="BC158" t="s" s="44">
        <f t="shared" si="1013"/>
        <v>2364</v>
      </c>
      <c r="BD158" t="s" s="44">
        <v>3118</v>
      </c>
      <c r="BE158" t="s" s="206">
        <v>3119</v>
      </c>
      <c r="BF158" s="15"/>
      <c r="BG158" s="15"/>
      <c r="BH158" s="15"/>
      <c r="BI158" s="48"/>
    </row>
    <row r="159" ht="21.35" customHeight="1">
      <c r="A159" t="s" s="105">
        <f>CONCATENATE('Collections - Collections'!$A$4,"/",C159)</f>
        <v>4716</v>
      </c>
      <c r="B159" t="s" s="44">
        <f t="shared" si="1857"/>
        <v>3097</v>
      </c>
      <c r="C159" t="s" s="106">
        <f>SUBSTITUTE(SUBSTITUTE(F159,"-","_"),":","_")</f>
        <v>4717</v>
      </c>
      <c r="D159" t="s" s="44">
        <f>CONCATENATE('Collections - Collections'!$C$3,"/",$B159)</f>
        <v>3107</v>
      </c>
      <c r="E159" t="s" s="106">
        <v>4718</v>
      </c>
      <c r="F159" t="s" s="44">
        <f>CONCATENATE(B159,":",E159)</f>
        <v>4719</v>
      </c>
      <c r="G159" s="43"/>
      <c r="H159" t="s" s="373">
        <f>CONCATENATE("k",SUBSTITUTE(SUBSTITUTE(PROPER($B159),":",""),"-",""),"_",SUBSTITUTE(SUBSTITUTE(PROPER($E159),":",""),"-",""))</f>
        <v>4720</v>
      </c>
      <c r="I159" s="43"/>
      <c r="J159" t="s" s="44">
        <f>$C159</f>
        <v>4717</v>
      </c>
      <c r="K159" t="s" s="44">
        <f>$H159</f>
        <v>4720</v>
      </c>
      <c r="L159" t="s" s="44">
        <v>4721</v>
      </c>
      <c r="M159" t="s" s="44">
        <v>2212</v>
      </c>
      <c r="N159" t="s" s="44">
        <v>3101</v>
      </c>
      <c r="O159" t="s" s="44">
        <v>4718</v>
      </c>
      <c r="P159" s="43"/>
      <c r="Q159" s="43"/>
      <c r="R159" s="43"/>
      <c r="S159" t="s" s="44">
        <f t="shared" si="663"/>
        <v>1089</v>
      </c>
      <c r="T159" t="s" s="44">
        <f t="shared" si="198"/>
        <v>1198</v>
      </c>
      <c r="U159" t="s" s="44">
        <f t="shared" si="48"/>
        <v>1423</v>
      </c>
      <c r="V159" t="s" s="44">
        <f t="shared" si="200"/>
        <v>1346</v>
      </c>
      <c r="W159" t="s" s="44">
        <f>'tmp_terms - import'!$D$188</f>
        <v>1627</v>
      </c>
      <c r="X159" t="s" s="44">
        <f>'tmp_terms - import'!$D$393</f>
        <v>3001</v>
      </c>
      <c r="Y159" t="s" s="44">
        <f>'tmp_terms - import'!$D$392</f>
        <v>2993</v>
      </c>
      <c r="Z159" t="s" s="44">
        <f>'tmp_terms - import'!$D$394</f>
        <v>3009</v>
      </c>
      <c r="AA159" t="s" s="44">
        <f>'tmp_terms - import'!$D$396</f>
        <v>3024</v>
      </c>
      <c r="AB159" t="s" s="44">
        <f>'tmp_terms - import'!$D$418</f>
        <v>3173</v>
      </c>
      <c r="AC159" t="s" s="44">
        <f>'tmp_terms - import'!$D$459</f>
        <v>3429</v>
      </c>
      <c r="AD159" t="s" s="44">
        <f t="shared" si="693"/>
        <v>1166</v>
      </c>
      <c r="AE159" s="43"/>
      <c r="AF159" s="43"/>
      <c r="AG159" s="43"/>
      <c r="AH159" s="43"/>
      <c r="AI159" s="43"/>
      <c r="AJ159" s="43"/>
      <c r="AK159" s="43"/>
      <c r="AL159" s="43"/>
      <c r="AM159" s="43"/>
      <c r="AN159" s="43"/>
      <c r="AO159" s="43"/>
      <c r="AP159" s="43"/>
      <c r="AQ159" s="46"/>
      <c r="AR159" s="46"/>
      <c r="AS159" s="43"/>
      <c r="AT159" s="43"/>
      <c r="AU159" s="264"/>
      <c r="AV159" s="43"/>
      <c r="AW159" s="43"/>
      <c r="AX159" s="43"/>
      <c r="AY159" s="43"/>
      <c r="AZ159" s="43"/>
      <c r="BA159" s="43"/>
      <c r="BB159" s="43"/>
      <c r="BC159" t="s" s="44">
        <f t="shared" si="1013"/>
        <v>2364</v>
      </c>
      <c r="BD159" t="s" s="44">
        <v>4722</v>
      </c>
      <c r="BE159" t="s" s="206">
        <v>4723</v>
      </c>
      <c r="BF159" s="15"/>
      <c r="BG159" s="15"/>
      <c r="BH159" s="15"/>
      <c r="BI159" s="48"/>
    </row>
    <row r="160" ht="21.35" customHeight="1">
      <c r="A160" t="s" s="105">
        <f>CONCATENATE('Collections - Collections'!$A$4,"/",C160)</f>
        <v>4724</v>
      </c>
      <c r="B160" t="s" s="44">
        <f t="shared" si="1857"/>
        <v>3097</v>
      </c>
      <c r="C160" t="s" s="106">
        <f>SUBSTITUTE(SUBSTITUTE(F160,"-","_"),":","_")</f>
        <v>4725</v>
      </c>
      <c r="D160" t="s" s="44">
        <f>CONCATENATE('Collections - Collections'!$C$3,"/",$B160)</f>
        <v>3107</v>
      </c>
      <c r="E160" t="s" s="106">
        <v>3129</v>
      </c>
      <c r="F160" t="s" s="44">
        <f>CONCATENATE(B160,":",E160)</f>
        <v>3128</v>
      </c>
      <c r="G160" s="43"/>
      <c r="H160" t="s" s="373">
        <f>CONCATENATE("k",SUBSTITUTE(SUBSTITUTE(PROPER($B160),":",""),"-",""),"_",SUBSTITUTE(SUBSTITUTE(PROPER($E160),":",""),"-",""))</f>
        <v>4726</v>
      </c>
      <c r="I160" s="43"/>
      <c r="J160" t="s" s="44">
        <f>$C160</f>
        <v>4725</v>
      </c>
      <c r="K160" t="s" s="44">
        <f>$H160</f>
        <v>4726</v>
      </c>
      <c r="L160" t="s" s="44">
        <v>3129</v>
      </c>
      <c r="M160" t="s" s="44">
        <v>2212</v>
      </c>
      <c r="N160" t="s" s="44">
        <v>3101</v>
      </c>
      <c r="O160" t="s" s="44">
        <v>3129</v>
      </c>
      <c r="P160" s="43"/>
      <c r="Q160" s="43"/>
      <c r="R160" s="43"/>
      <c r="S160" t="s" s="44">
        <f t="shared" si="137"/>
        <v>1098</v>
      </c>
      <c r="T160" t="s" s="44">
        <f>'tmp_terms - import'!$D$150</f>
        <v>1346</v>
      </c>
      <c r="U160" t="s" s="44">
        <f t="shared" si="48"/>
        <v>1423</v>
      </c>
      <c r="V160" s="43"/>
      <c r="W160" s="43"/>
      <c r="X160" s="43"/>
      <c r="Y160" s="43"/>
      <c r="Z160" s="43"/>
      <c r="AA160" s="43"/>
      <c r="AB160" s="43"/>
      <c r="AC160" s="43"/>
      <c r="AD160" s="43"/>
      <c r="AE160" t="s" s="44">
        <f>'tmp_terms - import'!$D$412</f>
        <v>3128</v>
      </c>
      <c r="AF160" s="43"/>
      <c r="AG160" s="43"/>
      <c r="AH160" s="43"/>
      <c r="AI160" s="43"/>
      <c r="AJ160" s="43"/>
      <c r="AK160" s="43"/>
      <c r="AL160" s="43"/>
      <c r="AM160" s="43"/>
      <c r="AN160" s="43"/>
      <c r="AO160" s="43"/>
      <c r="AP160" s="43"/>
      <c r="AQ160" s="46"/>
      <c r="AR160" s="46"/>
      <c r="AS160" s="43"/>
      <c r="AT160" s="43"/>
      <c r="AU160" s="264"/>
      <c r="AV160" s="43"/>
      <c r="AW160" s="43"/>
      <c r="AX160" s="43"/>
      <c r="AY160" s="43"/>
      <c r="AZ160" s="43"/>
      <c r="BA160" s="43"/>
      <c r="BB160" s="43"/>
      <c r="BC160" t="s" s="44">
        <f t="shared" si="1013"/>
        <v>2364</v>
      </c>
      <c r="BD160" t="s" s="44">
        <v>3132</v>
      </c>
      <c r="BE160" t="s" s="206">
        <v>4727</v>
      </c>
      <c r="BF160" s="15"/>
      <c r="BG160" s="15"/>
      <c r="BH160" s="15"/>
      <c r="BI160" s="48"/>
    </row>
    <row r="161" ht="21.35" customHeight="1">
      <c r="A161" t="s" s="105">
        <f>CONCATENATE('Collections - Collections'!$A$4,"/",C161)</f>
        <v>4728</v>
      </c>
      <c r="B161" t="s" s="44">
        <f t="shared" si="1857"/>
        <v>3097</v>
      </c>
      <c r="C161" t="s" s="106">
        <f>SUBSTITUTE(SUBSTITUTE(F161,"-","_"),":","_")</f>
        <v>4729</v>
      </c>
      <c r="D161" t="s" s="44">
        <f>CONCATENATE('Collections - Collections'!$C$3,"/",$B161)</f>
        <v>3107</v>
      </c>
      <c r="E161" t="s" s="106">
        <v>3136</v>
      </c>
      <c r="F161" t="s" s="44">
        <f>CONCATENATE(B161,":",E161)</f>
        <v>3135</v>
      </c>
      <c r="G161" s="43"/>
      <c r="H161" t="s" s="373">
        <f>CONCATENATE("k",SUBSTITUTE(SUBSTITUTE(PROPER($B161),":",""),"-",""),"_",SUBSTITUTE(SUBSTITUTE(PROPER($E161),":",""),"-",""))</f>
        <v>4730</v>
      </c>
      <c r="I161" s="43"/>
      <c r="J161" t="s" s="44">
        <f>$C161</f>
        <v>4729</v>
      </c>
      <c r="K161" t="s" s="44">
        <f>$H161</f>
        <v>4730</v>
      </c>
      <c r="L161" t="s" s="44">
        <v>3136</v>
      </c>
      <c r="M161" t="s" s="44">
        <v>2212</v>
      </c>
      <c r="N161" t="s" s="44">
        <v>3101</v>
      </c>
      <c r="O161" t="s" s="44">
        <v>3136</v>
      </c>
      <c r="P161" s="43"/>
      <c r="Q161" s="43"/>
      <c r="R161" s="43"/>
      <c r="S161" t="s" s="44">
        <f t="shared" si="137"/>
        <v>1098</v>
      </c>
      <c r="T161" t="s" s="44">
        <f>'tmp_terms - import'!$D$150</f>
        <v>1346</v>
      </c>
      <c r="U161" t="s" s="44">
        <f t="shared" si="48"/>
        <v>1423</v>
      </c>
      <c r="V161" s="43"/>
      <c r="W161" s="43"/>
      <c r="X161" s="43"/>
      <c r="Y161" s="43"/>
      <c r="Z161" s="43"/>
      <c r="AA161" s="43"/>
      <c r="AB161" s="43"/>
      <c r="AC161" s="43"/>
      <c r="AD161" s="43"/>
      <c r="AE161" t="s" s="44">
        <f>'tmp_terms - import'!$D$413</f>
        <v>3135</v>
      </c>
      <c r="AF161" s="43"/>
      <c r="AG161" s="43"/>
      <c r="AH161" s="43"/>
      <c r="AI161" s="43"/>
      <c r="AJ161" s="43"/>
      <c r="AK161" s="43"/>
      <c r="AL161" s="43"/>
      <c r="AM161" s="43"/>
      <c r="AN161" s="43"/>
      <c r="AO161" s="43"/>
      <c r="AP161" s="43"/>
      <c r="AQ161" s="46"/>
      <c r="AR161" s="46"/>
      <c r="AS161" s="43"/>
      <c r="AT161" s="43"/>
      <c r="AU161" s="264"/>
      <c r="AV161" s="43"/>
      <c r="AW161" s="43"/>
      <c r="AX161" s="43"/>
      <c r="AY161" s="43"/>
      <c r="AZ161" s="43"/>
      <c r="BA161" s="43"/>
      <c r="BB161" s="43"/>
      <c r="BC161" t="s" s="44">
        <f t="shared" si="1013"/>
        <v>2364</v>
      </c>
      <c r="BD161" t="s" s="44">
        <v>3139</v>
      </c>
      <c r="BE161" t="s" s="206">
        <v>4731</v>
      </c>
      <c r="BF161" s="15"/>
      <c r="BG161" s="15"/>
      <c r="BH161" s="15"/>
      <c r="BI161" s="48"/>
    </row>
    <row r="162" ht="21.35" customHeight="1">
      <c r="A162" t="s" s="105">
        <f>CONCATENATE('Collections - Collections'!$A$4,"/",C162)</f>
        <v>4732</v>
      </c>
      <c r="B162" t="s" s="44">
        <f t="shared" si="1857"/>
        <v>3097</v>
      </c>
      <c r="C162" t="s" s="106">
        <f>SUBSTITUTE(SUBSTITUTE(F162,"-","_"),":","_")</f>
        <v>4733</v>
      </c>
      <c r="D162" t="s" s="44">
        <f>CONCATENATE('Collections - Collections'!$C$3,"/",$B162)</f>
        <v>3107</v>
      </c>
      <c r="E162" t="s" s="106">
        <v>3122</v>
      </c>
      <c r="F162" t="s" s="44">
        <f>CONCATENATE(B162,":",E162)</f>
        <v>3121</v>
      </c>
      <c r="G162" s="43"/>
      <c r="H162" t="s" s="373">
        <f>CONCATENATE("k",SUBSTITUTE(SUBSTITUTE(PROPER($B162),":",""),"-",""),"_",SUBSTITUTE(SUBSTITUTE(PROPER($E162),":",""),"-",""))</f>
        <v>4734</v>
      </c>
      <c r="I162" s="43"/>
      <c r="J162" t="s" s="44">
        <f>$C162</f>
        <v>4733</v>
      </c>
      <c r="K162" t="s" s="44">
        <f>$H162</f>
        <v>4734</v>
      </c>
      <c r="L162" t="s" s="44">
        <v>3122</v>
      </c>
      <c r="M162" t="s" s="44">
        <v>2212</v>
      </c>
      <c r="N162" t="s" s="44">
        <v>3101</v>
      </c>
      <c r="O162" t="s" s="44">
        <v>3122</v>
      </c>
      <c r="P162" s="43"/>
      <c r="Q162" s="43"/>
      <c r="R162" s="43"/>
      <c r="S162" t="s" s="44">
        <f t="shared" si="137"/>
        <v>1098</v>
      </c>
      <c r="T162" t="s" s="44">
        <f>'tmp_terms - import'!$D$150</f>
        <v>1346</v>
      </c>
      <c r="U162" t="s" s="44">
        <f t="shared" si="48"/>
        <v>1423</v>
      </c>
      <c r="V162" s="43"/>
      <c r="W162" s="43"/>
      <c r="X162" s="43"/>
      <c r="Y162" s="43"/>
      <c r="Z162" s="43"/>
      <c r="AA162" s="43"/>
      <c r="AB162" s="43"/>
      <c r="AC162" s="43"/>
      <c r="AD162" s="43"/>
      <c r="AE162" t="s" s="44">
        <f>'tmp_terms - import'!$D$411</f>
        <v>3121</v>
      </c>
      <c r="AF162" s="43"/>
      <c r="AG162" s="43"/>
      <c r="AH162" s="43"/>
      <c r="AI162" s="43"/>
      <c r="AJ162" s="43"/>
      <c r="AK162" s="43"/>
      <c r="AL162" s="43"/>
      <c r="AM162" s="43"/>
      <c r="AN162" s="43"/>
      <c r="AO162" s="43"/>
      <c r="AP162" s="43"/>
      <c r="AQ162" s="46"/>
      <c r="AR162" s="46"/>
      <c r="AS162" s="43"/>
      <c r="AT162" s="43"/>
      <c r="AU162" s="264"/>
      <c r="AV162" s="43"/>
      <c r="AW162" s="43"/>
      <c r="AX162" s="43"/>
      <c r="AY162" s="43"/>
      <c r="AZ162" s="43"/>
      <c r="BA162" s="43"/>
      <c r="BB162" s="43"/>
      <c r="BC162" t="s" s="44">
        <f t="shared" si="1013"/>
        <v>2364</v>
      </c>
      <c r="BD162" t="s" s="44">
        <v>4735</v>
      </c>
      <c r="BE162" t="s" s="206">
        <v>3126</v>
      </c>
      <c r="BF162" s="15"/>
      <c r="BG162" s="15"/>
      <c r="BH162" s="15"/>
      <c r="BI162" s="48"/>
    </row>
    <row r="163" ht="22.15" customHeight="1">
      <c r="A163" t="s" s="108">
        <f>CONCATENATE('Collections - Collections'!$A$4,"/",C163)</f>
        <v>4736</v>
      </c>
      <c r="B163" t="s" s="54">
        <f t="shared" si="1857"/>
        <v>3097</v>
      </c>
      <c r="C163" t="s" s="109">
        <f>SUBSTITUTE(SUBSTITUTE(F163,"-","_"),":","_")</f>
        <v>4737</v>
      </c>
      <c r="D163" t="s" s="54">
        <f>CONCATENATE('Collections - Collections'!$C$3,"/",$B163)</f>
        <v>3107</v>
      </c>
      <c r="E163" t="s" s="109">
        <v>4738</v>
      </c>
      <c r="F163" t="s" s="54">
        <f>CONCATENATE(B163,":",E163)</f>
        <v>4739</v>
      </c>
      <c r="G163" s="52"/>
      <c r="H163" t="s" s="376">
        <f>CONCATENATE("k",SUBSTITUTE(SUBSTITUTE(PROPER($B163),":",""),"-",""),"_",SUBSTITUTE(SUBSTITUTE(PROPER($E163),":",""),"-",""))</f>
        <v>4740</v>
      </c>
      <c r="I163" s="52"/>
      <c r="J163" t="s" s="54">
        <f>$C163</f>
        <v>4737</v>
      </c>
      <c r="K163" t="s" s="54">
        <f>$H163</f>
        <v>4740</v>
      </c>
      <c r="L163" t="s" s="54">
        <v>4741</v>
      </c>
      <c r="M163" t="s" s="54">
        <v>2212</v>
      </c>
      <c r="N163" t="s" s="54">
        <v>3101</v>
      </c>
      <c r="O163" t="s" s="54">
        <v>4738</v>
      </c>
      <c r="P163" s="52"/>
      <c r="Q163" s="52"/>
      <c r="R163" s="52"/>
      <c r="S163" t="s" s="54">
        <f t="shared" si="46"/>
        <v>1114</v>
      </c>
      <c r="T163" t="s" s="54">
        <f>'tmp_terms - import'!$D$131</f>
        <v>1192</v>
      </c>
      <c r="U163" t="s" s="54">
        <f t="shared" si="48"/>
        <v>1423</v>
      </c>
      <c r="V163" s="52"/>
      <c r="W163" s="52"/>
      <c r="X163" s="52"/>
      <c r="Y163" s="52"/>
      <c r="Z163" s="52"/>
      <c r="AA163" s="52"/>
      <c r="AB163" s="52"/>
      <c r="AC163" s="52"/>
      <c r="AD163" s="52"/>
      <c r="AE163" s="52"/>
      <c r="AF163" s="52"/>
      <c r="AG163" s="52"/>
      <c r="AH163" s="52"/>
      <c r="AI163" s="52"/>
      <c r="AJ163" s="52"/>
      <c r="AK163" s="52"/>
      <c r="AL163" s="52"/>
      <c r="AM163" s="52"/>
      <c r="AN163" s="52"/>
      <c r="AO163" s="52"/>
      <c r="AP163" s="52"/>
      <c r="AQ163" s="57"/>
      <c r="AR163" s="57"/>
      <c r="AS163" s="52"/>
      <c r="AT163" s="52"/>
      <c r="AU163" s="292"/>
      <c r="AV163" s="52"/>
      <c r="AW163" s="52"/>
      <c r="AX163" s="52"/>
      <c r="AY163" s="52"/>
      <c r="AZ163" s="52"/>
      <c r="BA163" s="52"/>
      <c r="BB163" s="52"/>
      <c r="BC163" t="s" s="54">
        <f t="shared" si="1013"/>
        <v>2364</v>
      </c>
      <c r="BD163" t="s" s="54">
        <v>4742</v>
      </c>
      <c r="BE163" t="s" s="236">
        <v>4743</v>
      </c>
      <c r="BF163" s="56"/>
      <c r="BG163" s="56"/>
      <c r="BH163" s="56"/>
      <c r="BI163" s="59"/>
    </row>
    <row r="164" ht="22.15" customHeight="1">
      <c r="A164" t="s" s="368">
        <f>CONCATENATE('Collections - Collections'!$A$4,"/",C164)</f>
        <v>4744</v>
      </c>
      <c r="B164" t="s" s="35">
        <f t="shared" si="1955" ref="B164:B169">'tmp_terms - import'!$D$416</f>
        <v>3156</v>
      </c>
      <c r="C164" t="s" s="177">
        <f>SUBSTITUTE(SUBSTITUTE(F164,"-","_"),":","_")</f>
        <v>4745</v>
      </c>
      <c r="D164" t="s" s="35">
        <f>CONCATENATE('Collections - Collections'!$C$3,"/",$B164)</f>
        <v>3166</v>
      </c>
      <c r="E164" t="s" s="177">
        <v>253</v>
      </c>
      <c r="F164" t="s" s="35">
        <f>CONCATENATE(B164,":",E164)</f>
        <v>4746</v>
      </c>
      <c r="G164" s="34"/>
      <c r="H164" t="s" s="372">
        <f>CONCATENATE("k",SUBSTITUTE(SUBSTITUTE(PROPER($B164),":",""),"-",""),"_",SUBSTITUTE(SUBSTITUTE(PROPER($E164),":",""),"-",""))</f>
        <v>4747</v>
      </c>
      <c r="I164" s="34"/>
      <c r="J164" t="s" s="35">
        <f>$C164</f>
        <v>4745</v>
      </c>
      <c r="K164" t="s" s="35">
        <f>$H164</f>
        <v>4747</v>
      </c>
      <c r="L164" t="s" s="35">
        <v>4748</v>
      </c>
      <c r="M164" t="s" s="35">
        <v>2212</v>
      </c>
      <c r="N164" t="s" s="35">
        <v>3160</v>
      </c>
      <c r="O164" t="s" s="35">
        <v>256</v>
      </c>
      <c r="P164" s="34"/>
      <c r="Q164" s="34"/>
      <c r="R164" s="34"/>
      <c r="S164" t="s" s="35">
        <f t="shared" si="46"/>
        <v>1114</v>
      </c>
      <c r="T164" t="s" s="35">
        <f t="shared" si="62"/>
        <v>1270</v>
      </c>
      <c r="U164" t="s" s="35">
        <f t="shared" si="48"/>
        <v>1423</v>
      </c>
      <c r="V164" s="34"/>
      <c r="W164" s="34"/>
      <c r="X164" s="34"/>
      <c r="Y164" s="34"/>
      <c r="Z164" s="34"/>
      <c r="AA164" s="34"/>
      <c r="AB164" s="34"/>
      <c r="AC164" s="34"/>
      <c r="AD164" s="34"/>
      <c r="AE164" s="34"/>
      <c r="AF164" s="34"/>
      <c r="AG164" s="34"/>
      <c r="AH164" s="34"/>
      <c r="AI164" s="34"/>
      <c r="AJ164" s="34"/>
      <c r="AK164" s="34"/>
      <c r="AL164" s="34"/>
      <c r="AM164" s="34"/>
      <c r="AN164" s="34"/>
      <c r="AO164" s="34"/>
      <c r="AP164" s="34"/>
      <c r="AQ164" s="38"/>
      <c r="AR164" s="38"/>
      <c r="AS164" s="34"/>
      <c r="AT164" s="34"/>
      <c r="AU164" s="389"/>
      <c r="AV164" s="34"/>
      <c r="AW164" s="34"/>
      <c r="AX164" s="34"/>
      <c r="AY164" s="34"/>
      <c r="AZ164" s="34"/>
      <c r="BA164" s="34"/>
      <c r="BB164" s="34"/>
      <c r="BC164" t="s" s="35">
        <f t="shared" si="1013"/>
        <v>2364</v>
      </c>
      <c r="BD164" t="s" s="35">
        <v>4749</v>
      </c>
      <c r="BE164" t="s" s="401">
        <v>4750</v>
      </c>
      <c r="BF164" s="37"/>
      <c r="BG164" s="37"/>
      <c r="BH164" s="37"/>
      <c r="BI164" s="40"/>
    </row>
    <row r="165" ht="21.35" customHeight="1">
      <c r="A165" t="s" s="105">
        <f>CONCATENATE('Collections - Collections'!$A$4,"/",C165)</f>
        <v>4751</v>
      </c>
      <c r="B165" t="s" s="44">
        <f t="shared" si="1955"/>
        <v>3156</v>
      </c>
      <c r="C165" t="s" s="106">
        <f>SUBSTITUTE(SUBSTITUTE(F165,"-","_"),":","_")</f>
        <v>4752</v>
      </c>
      <c r="D165" t="s" s="44">
        <f>CONCATENATE('Collections - Collections'!$C$3,"/",$B165)</f>
        <v>3166</v>
      </c>
      <c r="E165" t="s" s="106">
        <v>4753</v>
      </c>
      <c r="F165" t="s" s="44">
        <f>CONCATENATE(B165,":",E165)</f>
        <v>4754</v>
      </c>
      <c r="G165" s="43"/>
      <c r="H165" t="s" s="373">
        <f>CONCATENATE("k",SUBSTITUTE(SUBSTITUTE(PROPER($B165),":",""),"-",""),"_",SUBSTITUTE(SUBSTITUTE(PROPER($E165),":",""),"-",""))</f>
        <v>4755</v>
      </c>
      <c r="I165" s="43"/>
      <c r="J165" t="s" s="44">
        <f>$C165</f>
        <v>4752</v>
      </c>
      <c r="K165" t="s" s="44">
        <f>$H165</f>
        <v>4755</v>
      </c>
      <c r="L165" t="s" s="44">
        <v>4756</v>
      </c>
      <c r="M165" t="s" s="44">
        <v>2212</v>
      </c>
      <c r="N165" t="s" s="44">
        <v>3160</v>
      </c>
      <c r="O165" t="s" s="44">
        <v>4757</v>
      </c>
      <c r="P165" t="s" s="44">
        <v>4758</v>
      </c>
      <c r="Q165" s="43"/>
      <c r="R165" s="43"/>
      <c r="S165" t="s" s="44">
        <f t="shared" si="137"/>
        <v>1098</v>
      </c>
      <c r="T165" t="s" s="44">
        <f t="shared" si="62"/>
        <v>1270</v>
      </c>
      <c r="U165" t="s" s="44">
        <f t="shared" si="48"/>
        <v>1423</v>
      </c>
      <c r="V165" s="43"/>
      <c r="W165" s="43"/>
      <c r="X165" s="43"/>
      <c r="Y165" s="43"/>
      <c r="Z165" s="43"/>
      <c r="AA165" s="43"/>
      <c r="AB165" s="43"/>
      <c r="AC165" s="43"/>
      <c r="AD165" s="43"/>
      <c r="AE165" s="43"/>
      <c r="AF165" s="43"/>
      <c r="AG165" s="43"/>
      <c r="AH165" s="43"/>
      <c r="AI165" s="43"/>
      <c r="AJ165" s="43"/>
      <c r="AK165" s="43"/>
      <c r="AL165" s="43"/>
      <c r="AM165" s="43"/>
      <c r="AN165" s="43"/>
      <c r="AO165" s="43"/>
      <c r="AP165" s="43"/>
      <c r="AQ165" s="46"/>
      <c r="AR165" s="46"/>
      <c r="AS165" s="43"/>
      <c r="AT165" s="43"/>
      <c r="AU165" s="264"/>
      <c r="AV165" s="43"/>
      <c r="AW165" s="43"/>
      <c r="AX165" s="43"/>
      <c r="AY165" s="43"/>
      <c r="AZ165" s="43"/>
      <c r="BA165" s="43"/>
      <c r="BB165" s="43"/>
      <c r="BC165" t="s" s="44">
        <f t="shared" si="1013"/>
        <v>2364</v>
      </c>
      <c r="BD165" t="s" s="44">
        <v>4759</v>
      </c>
      <c r="BE165" t="s" s="206">
        <v>4760</v>
      </c>
      <c r="BF165" s="15"/>
      <c r="BG165" s="15"/>
      <c r="BH165" s="15"/>
      <c r="BI165" s="48"/>
    </row>
    <row r="166" ht="21.35" customHeight="1">
      <c r="A166" t="s" s="105">
        <f>CONCATENATE('Collections - Collections'!$A$4,"/",C166)</f>
        <v>4761</v>
      </c>
      <c r="B166" t="s" s="44">
        <f t="shared" si="1955"/>
        <v>3156</v>
      </c>
      <c r="C166" t="s" s="106">
        <f>SUBSTITUTE(SUBSTITUTE(F166,"-","_"),":","_")</f>
        <v>4762</v>
      </c>
      <c r="D166" t="s" s="44">
        <f>CONCATENATE('Collections - Collections'!$C$3,"/",$B166)</f>
        <v>3166</v>
      </c>
      <c r="E166" t="s" s="106">
        <v>4763</v>
      </c>
      <c r="F166" t="s" s="44">
        <f>CONCATENATE(B166,":",E166)</f>
        <v>4764</v>
      </c>
      <c r="G166" s="43"/>
      <c r="H166" t="s" s="373">
        <f>CONCATENATE("k",SUBSTITUTE(SUBSTITUTE(PROPER($B166),":",""),"-",""),"_",SUBSTITUTE(SUBSTITUTE(PROPER($E166),":",""),"-",""))</f>
        <v>4765</v>
      </c>
      <c r="I166" s="43"/>
      <c r="J166" t="s" s="44">
        <f>$C166</f>
        <v>4762</v>
      </c>
      <c r="K166" t="s" s="44">
        <f>$H166</f>
        <v>4765</v>
      </c>
      <c r="L166" t="s" s="44">
        <v>4766</v>
      </c>
      <c r="M166" t="s" s="44">
        <v>2212</v>
      </c>
      <c r="N166" t="s" s="44">
        <v>3160</v>
      </c>
      <c r="O166" t="s" s="44">
        <v>4757</v>
      </c>
      <c r="P166" t="s" s="44">
        <v>4767</v>
      </c>
      <c r="Q166" s="43"/>
      <c r="R166" s="43"/>
      <c r="S166" t="s" s="44">
        <f t="shared" si="137"/>
        <v>1098</v>
      </c>
      <c r="T166" t="s" s="44">
        <f t="shared" si="62"/>
        <v>1270</v>
      </c>
      <c r="U166" t="s" s="44">
        <f t="shared" si="48"/>
        <v>1423</v>
      </c>
      <c r="V166" s="43"/>
      <c r="W166" s="43"/>
      <c r="X166" s="43"/>
      <c r="Y166" s="43"/>
      <c r="Z166" s="43"/>
      <c r="AA166" s="43"/>
      <c r="AB166" s="43"/>
      <c r="AC166" s="43"/>
      <c r="AD166" s="43"/>
      <c r="AE166" s="43"/>
      <c r="AF166" s="43"/>
      <c r="AG166" s="43"/>
      <c r="AH166" s="43"/>
      <c r="AI166" s="43"/>
      <c r="AJ166" s="43"/>
      <c r="AK166" s="43"/>
      <c r="AL166" s="43"/>
      <c r="AM166" s="43"/>
      <c r="AN166" s="43"/>
      <c r="AO166" s="43"/>
      <c r="AP166" s="43"/>
      <c r="AQ166" s="46"/>
      <c r="AR166" s="46"/>
      <c r="AS166" s="43"/>
      <c r="AT166" s="43"/>
      <c r="AU166" s="264"/>
      <c r="AV166" s="43"/>
      <c r="AW166" s="43"/>
      <c r="AX166" s="43"/>
      <c r="AY166" s="43"/>
      <c r="AZ166" s="43"/>
      <c r="BA166" s="43"/>
      <c r="BB166" s="43"/>
      <c r="BC166" t="s" s="44">
        <f t="shared" si="1013"/>
        <v>2364</v>
      </c>
      <c r="BD166" t="s" s="44">
        <v>4768</v>
      </c>
      <c r="BE166" t="s" s="206">
        <v>4769</v>
      </c>
      <c r="BF166" s="15"/>
      <c r="BG166" s="15"/>
      <c r="BH166" s="15"/>
      <c r="BI166" s="48"/>
    </row>
    <row r="167" ht="21.35" customHeight="1">
      <c r="A167" t="s" s="105">
        <f>CONCATENATE('Collections - Collections'!$A$4,"/",C167)</f>
        <v>4770</v>
      </c>
      <c r="B167" t="s" s="44">
        <f t="shared" si="1955"/>
        <v>3156</v>
      </c>
      <c r="C167" t="s" s="106">
        <f>SUBSTITUTE(SUBSTITUTE(F167,"-","_"),":","_")</f>
        <v>4771</v>
      </c>
      <c r="D167" t="s" s="44">
        <f>CONCATENATE('Collections - Collections'!$C$3,"/",$B167)</f>
        <v>3166</v>
      </c>
      <c r="E167" t="s" s="106">
        <v>4772</v>
      </c>
      <c r="F167" t="s" s="44">
        <f>CONCATENATE(B167,":",E167)</f>
        <v>4773</v>
      </c>
      <c r="G167" s="43"/>
      <c r="H167" t="s" s="373">
        <f>CONCATENATE("k",SUBSTITUTE(SUBSTITUTE(PROPER($B167),":",""),"-",""),"_",SUBSTITUTE(SUBSTITUTE(PROPER($E167),":",""),"-",""))</f>
        <v>4774</v>
      </c>
      <c r="I167" s="43"/>
      <c r="J167" t="s" s="44">
        <f>$C167</f>
        <v>4771</v>
      </c>
      <c r="K167" t="s" s="44">
        <f>$H167</f>
        <v>4774</v>
      </c>
      <c r="L167" t="s" s="44">
        <v>4775</v>
      </c>
      <c r="M167" t="s" s="44">
        <v>2212</v>
      </c>
      <c r="N167" t="s" s="44">
        <v>3160</v>
      </c>
      <c r="O167" t="s" s="44">
        <v>4757</v>
      </c>
      <c r="P167" t="s" s="44">
        <v>4776</v>
      </c>
      <c r="Q167" s="43"/>
      <c r="R167" s="43"/>
      <c r="S167" t="s" s="44">
        <f t="shared" si="137"/>
        <v>1098</v>
      </c>
      <c r="T167" t="s" s="44">
        <f t="shared" si="62"/>
        <v>1270</v>
      </c>
      <c r="U167" t="s" s="44">
        <f t="shared" si="48"/>
        <v>1423</v>
      </c>
      <c r="V167" s="43"/>
      <c r="W167" s="43"/>
      <c r="X167" s="43"/>
      <c r="Y167" s="43"/>
      <c r="Z167" s="43"/>
      <c r="AA167" s="43"/>
      <c r="AB167" s="43"/>
      <c r="AC167" s="43"/>
      <c r="AD167" s="43"/>
      <c r="AE167" s="43"/>
      <c r="AF167" s="43"/>
      <c r="AG167" s="43"/>
      <c r="AH167" s="43"/>
      <c r="AI167" s="43"/>
      <c r="AJ167" s="43"/>
      <c r="AK167" s="43"/>
      <c r="AL167" s="43"/>
      <c r="AM167" s="43"/>
      <c r="AN167" s="43"/>
      <c r="AO167" s="43"/>
      <c r="AP167" s="43"/>
      <c r="AQ167" s="46"/>
      <c r="AR167" s="46"/>
      <c r="AS167" s="43"/>
      <c r="AT167" s="43"/>
      <c r="AU167" s="264"/>
      <c r="AV167" s="43"/>
      <c r="AW167" s="43"/>
      <c r="AX167" s="43"/>
      <c r="AY167" s="43"/>
      <c r="AZ167" s="43"/>
      <c r="BA167" s="43"/>
      <c r="BB167" s="43"/>
      <c r="BC167" t="s" s="44">
        <f t="shared" si="1013"/>
        <v>2364</v>
      </c>
      <c r="BD167" t="s" s="44">
        <v>4777</v>
      </c>
      <c r="BE167" t="s" s="206">
        <v>4778</v>
      </c>
      <c r="BF167" s="15"/>
      <c r="BG167" s="15"/>
      <c r="BH167" s="15"/>
      <c r="BI167" s="48"/>
    </row>
    <row r="168" ht="21.35" customHeight="1">
      <c r="A168" t="s" s="105">
        <f>CONCATENATE('Collections - Collections'!$A$4,"/",C168)</f>
        <v>4779</v>
      </c>
      <c r="B168" t="s" s="44">
        <f t="shared" si="1955"/>
        <v>3156</v>
      </c>
      <c r="C168" t="s" s="106">
        <f>SUBSTITUTE(SUBSTITUTE(F168,"-","_"),":","_")</f>
        <v>4780</v>
      </c>
      <c r="D168" t="s" s="44">
        <f>CONCATENATE('Collections - Collections'!$C$3,"/",$B168)</f>
        <v>3166</v>
      </c>
      <c r="E168" t="s" s="106">
        <v>4781</v>
      </c>
      <c r="F168" t="s" s="44">
        <f>CONCATENATE(B168,":",E168)</f>
        <v>4782</v>
      </c>
      <c r="G168" s="43"/>
      <c r="H168" t="s" s="373">
        <f>CONCATENATE("k",SUBSTITUTE(SUBSTITUTE(PROPER($B168),":",""),"-",""),"_",SUBSTITUTE(SUBSTITUTE(PROPER($E168),":",""),"-",""))</f>
        <v>4783</v>
      </c>
      <c r="I168" s="43"/>
      <c r="J168" t="s" s="44">
        <f>$C168</f>
        <v>4780</v>
      </c>
      <c r="K168" t="s" s="44">
        <f>$H168</f>
        <v>4783</v>
      </c>
      <c r="L168" t="s" s="44">
        <v>4784</v>
      </c>
      <c r="M168" t="s" s="44">
        <v>2212</v>
      </c>
      <c r="N168" t="s" s="44">
        <v>3160</v>
      </c>
      <c r="O168" t="s" s="44">
        <v>4757</v>
      </c>
      <c r="P168" t="s" s="44">
        <v>4785</v>
      </c>
      <c r="Q168" s="43"/>
      <c r="R168" s="43"/>
      <c r="S168" t="s" s="44">
        <f t="shared" si="137"/>
        <v>1098</v>
      </c>
      <c r="T168" t="s" s="44">
        <f t="shared" si="62"/>
        <v>1270</v>
      </c>
      <c r="U168" t="s" s="44">
        <f t="shared" si="48"/>
        <v>1423</v>
      </c>
      <c r="V168" s="43"/>
      <c r="W168" s="43"/>
      <c r="X168" s="43"/>
      <c r="Y168" s="43"/>
      <c r="Z168" s="43"/>
      <c r="AA168" s="43"/>
      <c r="AB168" s="43"/>
      <c r="AC168" s="43"/>
      <c r="AD168" s="43"/>
      <c r="AE168" s="43"/>
      <c r="AF168" s="43"/>
      <c r="AG168" s="43"/>
      <c r="AH168" s="43"/>
      <c r="AI168" s="43"/>
      <c r="AJ168" s="43"/>
      <c r="AK168" s="43"/>
      <c r="AL168" s="43"/>
      <c r="AM168" s="43"/>
      <c r="AN168" s="43"/>
      <c r="AO168" s="43"/>
      <c r="AP168" s="43"/>
      <c r="AQ168" s="46"/>
      <c r="AR168" s="46"/>
      <c r="AS168" s="43"/>
      <c r="AT168" s="43"/>
      <c r="AU168" s="264"/>
      <c r="AV168" s="43"/>
      <c r="AW168" s="43"/>
      <c r="AX168" s="43"/>
      <c r="AY168" s="43"/>
      <c r="AZ168" s="43"/>
      <c r="BA168" s="43"/>
      <c r="BB168" s="43"/>
      <c r="BC168" t="s" s="44">
        <f t="shared" si="1013"/>
        <v>2364</v>
      </c>
      <c r="BD168" t="s" s="44">
        <v>4786</v>
      </c>
      <c r="BE168" t="s" s="206">
        <v>4787</v>
      </c>
      <c r="BF168" s="15"/>
      <c r="BG168" s="15"/>
      <c r="BH168" s="15"/>
      <c r="BI168" s="48"/>
    </row>
    <row r="169" ht="22.15" customHeight="1">
      <c r="A169" t="s" s="108">
        <f>CONCATENATE('Collections - Collections'!$A$4,"/",C169)</f>
        <v>4788</v>
      </c>
      <c r="B169" t="s" s="54">
        <f t="shared" si="1955"/>
        <v>3156</v>
      </c>
      <c r="C169" t="s" s="109">
        <f>SUBSTITUTE(SUBSTITUTE(F169,"-","_"),":","_")</f>
        <v>4789</v>
      </c>
      <c r="D169" t="s" s="54">
        <f>CONCATENATE('Collections - Collections'!$C$3,"/",$B169)</f>
        <v>3166</v>
      </c>
      <c r="E169" t="s" s="109">
        <v>4790</v>
      </c>
      <c r="F169" t="s" s="54">
        <f>CONCATENATE(B169,":",E169)</f>
        <v>4791</v>
      </c>
      <c r="G169" s="52"/>
      <c r="H169" t="s" s="376">
        <f>CONCATENATE("k",SUBSTITUTE(SUBSTITUTE(PROPER($B169),":",""),"-",""),"_",SUBSTITUTE(SUBSTITUTE(PROPER($E169),":",""),"-",""))</f>
        <v>4792</v>
      </c>
      <c r="I169" s="52"/>
      <c r="J169" t="s" s="54">
        <f>$C169</f>
        <v>4789</v>
      </c>
      <c r="K169" t="s" s="54">
        <f>$H169</f>
        <v>4792</v>
      </c>
      <c r="L169" t="s" s="54">
        <v>4793</v>
      </c>
      <c r="M169" t="s" s="54">
        <v>2212</v>
      </c>
      <c r="N169" t="s" s="54">
        <v>3160</v>
      </c>
      <c r="O169" t="s" s="54">
        <v>4757</v>
      </c>
      <c r="P169" t="s" s="54">
        <v>4794</v>
      </c>
      <c r="Q169" s="52"/>
      <c r="R169" s="52"/>
      <c r="S169" t="s" s="54">
        <f t="shared" si="137"/>
        <v>1098</v>
      </c>
      <c r="T169" t="s" s="54">
        <f t="shared" si="62"/>
        <v>1270</v>
      </c>
      <c r="U169" t="s" s="54">
        <f t="shared" si="48"/>
        <v>1423</v>
      </c>
      <c r="V169" s="52"/>
      <c r="W169" s="52"/>
      <c r="X169" s="52"/>
      <c r="Y169" s="52"/>
      <c r="Z169" s="52"/>
      <c r="AA169" s="52"/>
      <c r="AB169" s="52"/>
      <c r="AC169" s="52"/>
      <c r="AD169" s="52"/>
      <c r="AE169" s="52"/>
      <c r="AF169" s="52"/>
      <c r="AG169" s="52"/>
      <c r="AH169" s="52"/>
      <c r="AI169" s="52"/>
      <c r="AJ169" s="52"/>
      <c r="AK169" s="52"/>
      <c r="AL169" s="52"/>
      <c r="AM169" s="52"/>
      <c r="AN169" s="52"/>
      <c r="AO169" s="52"/>
      <c r="AP169" s="52"/>
      <c r="AQ169" s="57"/>
      <c r="AR169" s="57"/>
      <c r="AS169" s="52"/>
      <c r="AT169" s="52"/>
      <c r="AU169" s="292"/>
      <c r="AV169" s="52"/>
      <c r="AW169" s="52"/>
      <c r="AX169" s="52"/>
      <c r="AY169" s="52"/>
      <c r="AZ169" s="52"/>
      <c r="BA169" s="52"/>
      <c r="BB169" s="52"/>
      <c r="BC169" t="s" s="54">
        <f t="shared" si="1013"/>
        <v>2364</v>
      </c>
      <c r="BD169" t="s" s="54">
        <v>4795</v>
      </c>
      <c r="BE169" t="s" s="236">
        <v>4796</v>
      </c>
      <c r="BF169" s="56"/>
      <c r="BG169" s="56"/>
      <c r="BH169" s="56"/>
      <c r="BI169" s="59"/>
    </row>
    <row r="170" ht="32.85" customHeight="1">
      <c r="A170" t="s" s="368">
        <f>CONCATENATE('Collections - Collections'!$A$4,"/",C170)</f>
        <v>4797</v>
      </c>
      <c r="B170" t="s" s="35">
        <f t="shared" si="2027" ref="B170:B180">'tmp_terms - import'!$D$436</f>
        <v>3299</v>
      </c>
      <c r="C170" t="s" s="177">
        <f>SUBSTITUTE(SUBSTITUTE(F170,"-","_"),":","_")</f>
        <v>4798</v>
      </c>
      <c r="D170" t="s" s="35">
        <f>CONCATENATE('Collections - Collections'!$C$3,"/",$B170)</f>
        <v>3309</v>
      </c>
      <c r="E170" t="s" s="177">
        <v>253</v>
      </c>
      <c r="F170" t="s" s="35">
        <f>CONCATENATE(B170,":",E170)</f>
        <v>4799</v>
      </c>
      <c r="G170" s="34"/>
      <c r="H170" t="s" s="372">
        <f>CONCATENATE("k",SUBSTITUTE(SUBSTITUTE(PROPER($B170),":",""),"-",""),"_",SUBSTITUTE(SUBSTITUTE(PROPER($E170),":",""),"-",""))</f>
        <v>4800</v>
      </c>
      <c r="I170" s="34"/>
      <c r="J170" t="s" s="35">
        <f>$C170</f>
        <v>4798</v>
      </c>
      <c r="K170" t="s" s="35">
        <f>$H170</f>
        <v>4800</v>
      </c>
      <c r="L170" t="s" s="35">
        <v>4801</v>
      </c>
      <c r="M170" t="s" s="35">
        <v>2212</v>
      </c>
      <c r="N170" t="s" s="35">
        <v>3303</v>
      </c>
      <c r="O170" t="s" s="35">
        <v>256</v>
      </c>
      <c r="P170" t="s" s="35">
        <v>4802</v>
      </c>
      <c r="Q170" s="34"/>
      <c r="R170" s="34"/>
      <c r="S170" t="s" s="35">
        <f t="shared" si="46"/>
        <v>1114</v>
      </c>
      <c r="T170" t="s" s="35">
        <f t="shared" si="62"/>
        <v>1270</v>
      </c>
      <c r="U170" t="s" s="35">
        <f t="shared" si="48"/>
        <v>1423</v>
      </c>
      <c r="V170" s="34"/>
      <c r="W170" s="34"/>
      <c r="X170" s="34"/>
      <c r="Y170" s="34"/>
      <c r="Z170" s="34"/>
      <c r="AA170" s="34"/>
      <c r="AB170" s="34"/>
      <c r="AC170" s="34"/>
      <c r="AD170" s="34"/>
      <c r="AE170" s="34"/>
      <c r="AF170" s="34"/>
      <c r="AG170" s="34"/>
      <c r="AH170" s="34"/>
      <c r="AI170" s="34"/>
      <c r="AJ170" s="34"/>
      <c r="AK170" s="34"/>
      <c r="AL170" s="34"/>
      <c r="AM170" s="34"/>
      <c r="AN170" s="34"/>
      <c r="AO170" s="34"/>
      <c r="AP170" s="34"/>
      <c r="AQ170" s="38"/>
      <c r="AR170" s="38"/>
      <c r="AS170" s="34"/>
      <c r="AT170" s="34"/>
      <c r="AU170" s="389"/>
      <c r="AV170" s="34"/>
      <c r="AW170" s="34"/>
      <c r="AX170" s="34"/>
      <c r="AY170" s="34"/>
      <c r="AZ170" s="34"/>
      <c r="BA170" s="34"/>
      <c r="BB170" s="34"/>
      <c r="BC170" t="s" s="35">
        <f t="shared" si="1013"/>
        <v>2364</v>
      </c>
      <c r="BD170" t="s" s="35">
        <v>4803</v>
      </c>
      <c r="BE170" t="s" s="401">
        <v>4804</v>
      </c>
      <c r="BF170" t="s" s="39">
        <v>4805</v>
      </c>
      <c r="BG170" s="37"/>
      <c r="BH170" s="37"/>
      <c r="BI170" s="40"/>
    </row>
    <row r="171" ht="21.35" customHeight="1">
      <c r="A171" t="s" s="105">
        <f>CONCATENATE('Collections - Collections'!$A$4,"/",C171)</f>
        <v>4806</v>
      </c>
      <c r="B171" t="s" s="44">
        <f t="shared" si="2027"/>
        <v>3299</v>
      </c>
      <c r="C171" t="s" s="106">
        <f>SUBSTITUTE(SUBSTITUTE(F171,"-","_"),":","_")</f>
        <v>4807</v>
      </c>
      <c r="D171" t="s" s="44">
        <f>CONCATENATE('Collections - Collections'!$C$3,"/",$B171)</f>
        <v>3309</v>
      </c>
      <c r="E171" t="s" s="106">
        <v>4808</v>
      </c>
      <c r="F171" t="s" s="44">
        <f>CONCATENATE(B171,":",E171)</f>
        <v>4809</v>
      </c>
      <c r="G171" s="43"/>
      <c r="H171" t="s" s="373">
        <f>CONCATENATE("k",SUBSTITUTE(SUBSTITUTE(PROPER($B171),":",""),"-",""),"_",SUBSTITUTE(SUBSTITUTE(PROPER($E171),":",""),"-",""))</f>
        <v>4810</v>
      </c>
      <c r="I171" s="43"/>
      <c r="J171" t="s" s="44">
        <f>$C171</f>
        <v>4807</v>
      </c>
      <c r="K171" t="s" s="44">
        <f>$H171</f>
        <v>4810</v>
      </c>
      <c r="L171" t="s" s="44">
        <v>4808</v>
      </c>
      <c r="M171" t="s" s="44">
        <v>2212</v>
      </c>
      <c r="N171" t="s" s="44">
        <v>3303</v>
      </c>
      <c r="O171" t="s" s="44">
        <v>256</v>
      </c>
      <c r="P171" t="s" s="44">
        <v>3181</v>
      </c>
      <c r="Q171" s="43"/>
      <c r="R171" s="43"/>
      <c r="S171" t="s" s="44">
        <f t="shared" si="46"/>
        <v>1114</v>
      </c>
      <c r="T171" t="s" s="44">
        <f t="shared" si="486"/>
        <v>1362</v>
      </c>
      <c r="U171" t="s" s="44">
        <f t="shared" si="48"/>
        <v>1423</v>
      </c>
      <c r="V171" s="43"/>
      <c r="W171" s="43"/>
      <c r="X171" s="43"/>
      <c r="Y171" s="43"/>
      <c r="Z171" s="43"/>
      <c r="AA171" s="43"/>
      <c r="AB171" s="43"/>
      <c r="AC171" s="43"/>
      <c r="AD171" s="43"/>
      <c r="AE171" s="43"/>
      <c r="AF171" s="43"/>
      <c r="AG171" s="43"/>
      <c r="AH171" s="43"/>
      <c r="AI171" s="43"/>
      <c r="AJ171" s="43"/>
      <c r="AK171" s="43"/>
      <c r="AL171" s="43"/>
      <c r="AM171" s="43"/>
      <c r="AN171" s="43"/>
      <c r="AO171" s="43"/>
      <c r="AP171" s="43"/>
      <c r="AQ171" s="46"/>
      <c r="AR171" s="46"/>
      <c r="AS171" s="43"/>
      <c r="AT171" s="43"/>
      <c r="AU171" s="264"/>
      <c r="AV171" s="43"/>
      <c r="AW171" s="43"/>
      <c r="AX171" s="43"/>
      <c r="AY171" s="43"/>
      <c r="AZ171" s="43"/>
      <c r="BA171" s="43"/>
      <c r="BB171" s="43"/>
      <c r="BC171" t="s" s="44">
        <f t="shared" si="1013"/>
        <v>2364</v>
      </c>
      <c r="BD171" t="s" s="44">
        <v>4811</v>
      </c>
      <c r="BE171" t="s" s="206">
        <v>4812</v>
      </c>
      <c r="BF171" s="15"/>
      <c r="BG171" s="15"/>
      <c r="BH171" s="15"/>
      <c r="BI171" s="48"/>
    </row>
    <row r="172" ht="21.35" customHeight="1">
      <c r="A172" t="s" s="105">
        <f>CONCATENATE('Collections - Collections'!$A$4,"/",C172)</f>
        <v>4813</v>
      </c>
      <c r="B172" t="s" s="44">
        <f t="shared" si="2027"/>
        <v>3299</v>
      </c>
      <c r="C172" t="s" s="106">
        <f>SUBSTITUTE(SUBSTITUTE(F172,"-","_"),":","_")</f>
        <v>4814</v>
      </c>
      <c r="D172" t="s" s="44">
        <f>CONCATENATE('Collections - Collections'!$C$3,"/",$B172)</f>
        <v>3309</v>
      </c>
      <c r="E172" t="s" s="106">
        <v>4815</v>
      </c>
      <c r="F172" t="s" s="44">
        <f>CONCATENATE(B172,":",E172)</f>
        <v>4816</v>
      </c>
      <c r="G172" s="43"/>
      <c r="H172" t="s" s="373">
        <f>CONCATENATE("k",SUBSTITUTE(SUBSTITUTE(PROPER($B172),":",""),"-",""),"_",SUBSTITUTE(SUBSTITUTE(PROPER($E172),":",""),"-",""))</f>
        <v>4817</v>
      </c>
      <c r="I172" s="43"/>
      <c r="J172" t="s" s="44">
        <f>$C172</f>
        <v>4814</v>
      </c>
      <c r="K172" t="s" s="44">
        <f>$H172</f>
        <v>4817</v>
      </c>
      <c r="L172" t="s" s="44">
        <v>4815</v>
      </c>
      <c r="M172" t="s" s="44">
        <v>2212</v>
      </c>
      <c r="N172" t="s" s="44">
        <v>3303</v>
      </c>
      <c r="O172" t="s" s="44">
        <v>256</v>
      </c>
      <c r="P172" t="s" s="44">
        <v>3364</v>
      </c>
      <c r="Q172" s="43"/>
      <c r="R172" s="43"/>
      <c r="S172" t="s" s="44">
        <f t="shared" si="46"/>
        <v>1114</v>
      </c>
      <c r="T172" t="s" s="44">
        <f t="shared" si="486"/>
        <v>1362</v>
      </c>
      <c r="U172" t="s" s="44">
        <f t="shared" si="48"/>
        <v>1423</v>
      </c>
      <c r="V172" s="43"/>
      <c r="W172" s="43"/>
      <c r="X172" s="43"/>
      <c r="Y172" s="43"/>
      <c r="Z172" s="43"/>
      <c r="AA172" s="43"/>
      <c r="AB172" s="43"/>
      <c r="AC172" s="43"/>
      <c r="AD172" s="43"/>
      <c r="AE172" s="43"/>
      <c r="AF172" s="43"/>
      <c r="AG172" s="43"/>
      <c r="AH172" s="43"/>
      <c r="AI172" s="43"/>
      <c r="AJ172" s="43"/>
      <c r="AK172" s="43"/>
      <c r="AL172" s="43"/>
      <c r="AM172" s="43"/>
      <c r="AN172" s="43"/>
      <c r="AO172" s="43"/>
      <c r="AP172" s="43"/>
      <c r="AQ172" s="46"/>
      <c r="AR172" s="46"/>
      <c r="AS172" s="43"/>
      <c r="AT172" s="43"/>
      <c r="AU172" s="264"/>
      <c r="AV172" s="43"/>
      <c r="AW172" s="43"/>
      <c r="AX172" s="43"/>
      <c r="AY172" s="43"/>
      <c r="AZ172" s="43"/>
      <c r="BA172" s="43"/>
      <c r="BB172" s="43"/>
      <c r="BC172" t="s" s="44">
        <f t="shared" si="1013"/>
        <v>2364</v>
      </c>
      <c r="BD172" t="s" s="44">
        <v>4818</v>
      </c>
      <c r="BE172" t="s" s="206">
        <v>4819</v>
      </c>
      <c r="BF172" s="15"/>
      <c r="BG172" s="15"/>
      <c r="BH172" s="15"/>
      <c r="BI172" s="48"/>
    </row>
    <row r="173" ht="21.35" customHeight="1">
      <c r="A173" t="s" s="105">
        <f>CONCATENATE('Collections - Collections'!$A$4,"/",C173)</f>
        <v>4820</v>
      </c>
      <c r="B173" t="s" s="44">
        <f t="shared" si="2027"/>
        <v>3299</v>
      </c>
      <c r="C173" t="s" s="106">
        <f>SUBSTITUTE(SUBSTITUTE(F173,"-","_"),":","_")</f>
        <v>4821</v>
      </c>
      <c r="D173" t="s" s="44">
        <f>CONCATENATE('Collections - Collections'!$C$3,"/",$B173)</f>
        <v>3309</v>
      </c>
      <c r="E173" t="s" s="106">
        <v>3310</v>
      </c>
      <c r="F173" t="s" s="44">
        <f>CONCATENATE(B173,":",E173)</f>
        <v>3308</v>
      </c>
      <c r="G173" s="43"/>
      <c r="H173" t="s" s="373">
        <f>CONCATENATE("k",SUBSTITUTE(SUBSTITUTE(PROPER($B173),":",""),"-",""),"_",SUBSTITUTE(SUBSTITUTE(PROPER($E173),":",""),"-",""))</f>
        <v>4822</v>
      </c>
      <c r="I173" s="43"/>
      <c r="J173" t="s" s="44">
        <f>$C173</f>
        <v>4821</v>
      </c>
      <c r="K173" t="s" s="44">
        <f>$H173</f>
        <v>4822</v>
      </c>
      <c r="L173" t="s" s="44">
        <v>3310</v>
      </c>
      <c r="M173" t="s" s="44">
        <v>2212</v>
      </c>
      <c r="N173" t="s" s="44">
        <v>3303</v>
      </c>
      <c r="O173" t="s" s="44">
        <v>3149</v>
      </c>
      <c r="P173" t="s" s="44">
        <v>3313</v>
      </c>
      <c r="Q173" s="43"/>
      <c r="R173" s="43"/>
      <c r="S173" t="s" s="44">
        <f t="shared" si="137"/>
        <v>1098</v>
      </c>
      <c r="T173" t="s" s="44">
        <f>'tmp_terms - import'!$D$150</f>
        <v>1346</v>
      </c>
      <c r="U173" t="s" s="44">
        <f t="shared" si="48"/>
        <v>1423</v>
      </c>
      <c r="V173" s="43"/>
      <c r="W173" s="43"/>
      <c r="X173" s="43"/>
      <c r="Y173" s="43"/>
      <c r="Z173" s="43"/>
      <c r="AA173" s="43"/>
      <c r="AB173" s="43"/>
      <c r="AC173" s="43"/>
      <c r="AD173" s="43"/>
      <c r="AE173" t="s" s="44">
        <f>'tmp_terms - import'!$D$437</f>
        <v>3308</v>
      </c>
      <c r="AF173" s="43"/>
      <c r="AG173" s="43"/>
      <c r="AH173" s="43"/>
      <c r="AI173" s="43"/>
      <c r="AJ173" s="43"/>
      <c r="AK173" s="43"/>
      <c r="AL173" s="43"/>
      <c r="AM173" s="43"/>
      <c r="AN173" s="43"/>
      <c r="AO173" s="43"/>
      <c r="AP173" s="43"/>
      <c r="AQ173" s="46"/>
      <c r="AR173" s="46"/>
      <c r="AS173" s="43"/>
      <c r="AT173" s="43"/>
      <c r="AU173" s="264"/>
      <c r="AV173" s="43"/>
      <c r="AW173" s="43"/>
      <c r="AX173" s="43"/>
      <c r="AY173" s="43"/>
      <c r="AZ173" s="43"/>
      <c r="BA173" s="43"/>
      <c r="BB173" s="43"/>
      <c r="BC173" t="s" s="44">
        <f t="shared" si="1013"/>
        <v>2364</v>
      </c>
      <c r="BD173" t="s" s="44">
        <v>3314</v>
      </c>
      <c r="BE173" t="s" s="206">
        <v>4823</v>
      </c>
      <c r="BF173" s="15"/>
      <c r="BG173" s="15"/>
      <c r="BH173" s="15"/>
      <c r="BI173" s="48"/>
    </row>
    <row r="174" ht="21.35" customHeight="1">
      <c r="A174" t="s" s="105">
        <f>CONCATENATE('Collections - Collections'!$A$4,"/",C174)</f>
        <v>4824</v>
      </c>
      <c r="B174" t="s" s="44">
        <f t="shared" si="2027"/>
        <v>3299</v>
      </c>
      <c r="C174" t="s" s="106">
        <f>SUBSTITUTE(SUBSTITUTE(F174,"-","_"),":","_")</f>
        <v>4825</v>
      </c>
      <c r="D174" t="s" s="44">
        <f>CONCATENATE('Collections - Collections'!$C$3,"/",$B174)</f>
        <v>3309</v>
      </c>
      <c r="E174" t="s" s="106">
        <v>3348</v>
      </c>
      <c r="F174" t="s" s="44">
        <f>CONCATENATE(B174,":",E174)</f>
        <v>3347</v>
      </c>
      <c r="G174" s="43"/>
      <c r="H174" t="s" s="373">
        <f>CONCATENATE("k",SUBSTITUTE(SUBSTITUTE(PROPER($B174),":",""),"-",""),"_",SUBSTITUTE(SUBSTITUTE(PROPER($E174),":",""),"-",""))</f>
        <v>4826</v>
      </c>
      <c r="I174" s="43"/>
      <c r="J174" t="s" s="44">
        <f>$C174</f>
        <v>4825</v>
      </c>
      <c r="K174" t="s" s="44">
        <f>$H174</f>
        <v>4826</v>
      </c>
      <c r="L174" t="s" s="44">
        <v>3348</v>
      </c>
      <c r="M174" t="s" s="44">
        <v>2212</v>
      </c>
      <c r="N174" t="s" s="44">
        <v>3303</v>
      </c>
      <c r="O174" t="s" s="44">
        <v>3181</v>
      </c>
      <c r="P174" t="s" s="44">
        <v>4827</v>
      </c>
      <c r="Q174" t="s" s="44">
        <v>154</v>
      </c>
      <c r="R174" s="43"/>
      <c r="S174" t="s" s="44">
        <f t="shared" si="137"/>
        <v>1098</v>
      </c>
      <c r="T174" t="s" s="44">
        <f>'tmp_terms - import'!$D$150</f>
        <v>1346</v>
      </c>
      <c r="U174" t="s" s="44">
        <f t="shared" si="48"/>
        <v>1423</v>
      </c>
      <c r="V174" s="43"/>
      <c r="W174" s="43"/>
      <c r="X174" s="43"/>
      <c r="Y174" s="43"/>
      <c r="Z174" s="43"/>
      <c r="AA174" s="43"/>
      <c r="AB174" s="43"/>
      <c r="AC174" s="43"/>
      <c r="AD174" s="43"/>
      <c r="AE174" t="s" s="44">
        <f>'tmp_terms - import'!$D$444</f>
        <v>3347</v>
      </c>
      <c r="AF174" s="43"/>
      <c r="AG174" s="43"/>
      <c r="AH174" s="43"/>
      <c r="AI174" s="43"/>
      <c r="AJ174" s="43"/>
      <c r="AK174" s="43"/>
      <c r="AL174" s="43"/>
      <c r="AM174" s="43"/>
      <c r="AN174" s="43"/>
      <c r="AO174" s="43"/>
      <c r="AP174" s="43"/>
      <c r="AQ174" s="46"/>
      <c r="AR174" s="46"/>
      <c r="AS174" s="43"/>
      <c r="AT174" s="43"/>
      <c r="AU174" s="264"/>
      <c r="AV174" s="43"/>
      <c r="AW174" s="43"/>
      <c r="AX174" s="43"/>
      <c r="AY174" s="43"/>
      <c r="AZ174" s="43"/>
      <c r="BA174" s="43"/>
      <c r="BB174" s="43"/>
      <c r="BC174" t="s" s="44">
        <f t="shared" si="1013"/>
        <v>2364</v>
      </c>
      <c r="BD174" t="s" s="44">
        <v>4828</v>
      </c>
      <c r="BE174" t="s" s="206">
        <v>4829</v>
      </c>
      <c r="BF174" s="15"/>
      <c r="BG174" s="15"/>
      <c r="BH174" s="15"/>
      <c r="BI174" s="48"/>
    </row>
    <row r="175" ht="21.35" customHeight="1">
      <c r="A175" t="s" s="105">
        <f>CONCATENATE('Collections - Collections'!$A$4,"/",C175)</f>
        <v>4830</v>
      </c>
      <c r="B175" t="s" s="44">
        <f t="shared" si="2027"/>
        <v>3299</v>
      </c>
      <c r="C175" t="s" s="106">
        <f>SUBSTITUTE(SUBSTITUTE(F175,"-","_"),":","_")</f>
        <v>4831</v>
      </c>
      <c r="D175" t="s" s="44">
        <f>CONCATENATE('Collections - Collections'!$C$3,"/",$B175)</f>
        <v>3309</v>
      </c>
      <c r="E175" t="s" s="106">
        <v>3355</v>
      </c>
      <c r="F175" t="s" s="44">
        <f>CONCATENATE(B175,":",E175)</f>
        <v>3354</v>
      </c>
      <c r="G175" s="43"/>
      <c r="H175" t="s" s="373">
        <f>CONCATENATE("k",SUBSTITUTE(SUBSTITUTE(PROPER($B175),":",""),"-",""),"_",SUBSTITUTE(SUBSTITUTE(PROPER($E175),":",""),"-",""))</f>
        <v>4832</v>
      </c>
      <c r="I175" s="43"/>
      <c r="J175" t="s" s="44">
        <f>$C175</f>
        <v>4831</v>
      </c>
      <c r="K175" t="s" s="44">
        <f>$H175</f>
        <v>4832</v>
      </c>
      <c r="L175" t="s" s="44">
        <v>3355</v>
      </c>
      <c r="M175" t="s" s="44">
        <v>2212</v>
      </c>
      <c r="N175" t="s" s="44">
        <v>3303</v>
      </c>
      <c r="O175" t="s" s="44">
        <v>3181</v>
      </c>
      <c r="P175" t="s" s="44">
        <v>4827</v>
      </c>
      <c r="Q175" t="s" s="44">
        <v>194</v>
      </c>
      <c r="R175" s="43"/>
      <c r="S175" t="s" s="44">
        <f t="shared" si="137"/>
        <v>1098</v>
      </c>
      <c r="T175" t="s" s="44">
        <f>'tmp_terms - import'!$D$150</f>
        <v>1346</v>
      </c>
      <c r="U175" t="s" s="44">
        <f t="shared" si="48"/>
        <v>1423</v>
      </c>
      <c r="V175" s="43"/>
      <c r="W175" s="43"/>
      <c r="X175" s="43"/>
      <c r="Y175" s="43"/>
      <c r="Z175" s="43"/>
      <c r="AA175" s="43"/>
      <c r="AB175" s="43"/>
      <c r="AC175" s="43"/>
      <c r="AD175" s="43"/>
      <c r="AE175" t="s" s="44">
        <f>'tmp_terms - import'!$D$445</f>
        <v>3354</v>
      </c>
      <c r="AF175" s="43"/>
      <c r="AG175" s="43"/>
      <c r="AH175" s="43"/>
      <c r="AI175" s="43"/>
      <c r="AJ175" s="43"/>
      <c r="AK175" s="43"/>
      <c r="AL175" s="43"/>
      <c r="AM175" s="43"/>
      <c r="AN175" s="43"/>
      <c r="AO175" s="43"/>
      <c r="AP175" s="43"/>
      <c r="AQ175" s="46"/>
      <c r="AR175" s="46"/>
      <c r="AS175" s="43"/>
      <c r="AT175" s="43"/>
      <c r="AU175" s="264"/>
      <c r="AV175" s="43"/>
      <c r="AW175" s="43"/>
      <c r="AX175" s="43"/>
      <c r="AY175" s="43"/>
      <c r="AZ175" s="43"/>
      <c r="BA175" s="43"/>
      <c r="BB175" s="43"/>
      <c r="BC175" t="s" s="44">
        <f t="shared" si="1013"/>
        <v>2364</v>
      </c>
      <c r="BD175" t="s" s="44">
        <v>4833</v>
      </c>
      <c r="BE175" t="s" s="206">
        <v>4834</v>
      </c>
      <c r="BF175" s="15"/>
      <c r="BG175" s="15"/>
      <c r="BH175" s="15"/>
      <c r="BI175" s="48"/>
    </row>
    <row r="176" ht="56.05" customHeight="1">
      <c r="A176" t="s" s="105">
        <f>CONCATENATE('Collections - Collections'!$A$4,"/",C176)</f>
        <v>4835</v>
      </c>
      <c r="B176" t="s" s="44">
        <f t="shared" si="2027"/>
        <v>3299</v>
      </c>
      <c r="C176" t="s" s="106">
        <f>SUBSTITUTE(SUBSTITUTE(F176,"-","_"),":","_")</f>
        <v>4836</v>
      </c>
      <c r="D176" t="s" s="44">
        <f>CONCATENATE('Collections - Collections'!$C$3,"/",$B176)</f>
        <v>3309</v>
      </c>
      <c r="E176" t="s" s="106">
        <v>4837</v>
      </c>
      <c r="F176" t="s" s="44">
        <f>CONCATENATE(B176,":",E176)</f>
        <v>4838</v>
      </c>
      <c r="G176" s="43"/>
      <c r="H176" t="s" s="373">
        <f>CONCATENATE("k",SUBSTITUTE(SUBSTITUTE(PROPER($B176),":",""),"-",""),"_",SUBSTITUTE(SUBSTITUTE(PROPER($E176),":",""),"-",""))</f>
        <v>4839</v>
      </c>
      <c r="I176" s="43"/>
      <c r="J176" t="s" s="44">
        <f>$C176</f>
        <v>4836</v>
      </c>
      <c r="K176" t="s" s="44">
        <f>$H176</f>
        <v>4839</v>
      </c>
      <c r="L176" t="s" s="44">
        <v>4837</v>
      </c>
      <c r="M176" t="s" s="44">
        <v>2212</v>
      </c>
      <c r="N176" t="s" s="44">
        <v>3303</v>
      </c>
      <c r="O176" t="s" s="44">
        <v>4840</v>
      </c>
      <c r="P176" t="s" s="44">
        <v>154</v>
      </c>
      <c r="Q176" s="43"/>
      <c r="R176" s="43"/>
      <c r="S176" t="s" s="44">
        <f t="shared" si="632"/>
        <v>1106</v>
      </c>
      <c r="T176" t="s" s="44">
        <f t="shared" si="486"/>
        <v>1362</v>
      </c>
      <c r="U176" t="s" s="44">
        <f t="shared" si="48"/>
        <v>1423</v>
      </c>
      <c r="V176" s="43"/>
      <c r="W176" s="43"/>
      <c r="X176" s="43"/>
      <c r="Y176" s="43"/>
      <c r="Z176" s="43"/>
      <c r="AA176" s="43"/>
      <c r="AB176" s="43"/>
      <c r="AC176" s="43"/>
      <c r="AD176" s="43"/>
      <c r="AE176" s="43"/>
      <c r="AF176" s="43"/>
      <c r="AG176" s="43"/>
      <c r="AH176" s="43"/>
      <c r="AI176" s="43"/>
      <c r="AJ176" s="43"/>
      <c r="AK176" s="43"/>
      <c r="AL176" s="43"/>
      <c r="AM176" s="43"/>
      <c r="AN176" s="43"/>
      <c r="AO176" s="43"/>
      <c r="AP176" s="43"/>
      <c r="AQ176" s="46"/>
      <c r="AR176" s="46"/>
      <c r="AS176" s="43"/>
      <c r="AT176" s="43"/>
      <c r="AU176" s="264"/>
      <c r="AV176" s="43"/>
      <c r="AW176" s="43"/>
      <c r="AX176" s="43"/>
      <c r="AY176" s="43"/>
      <c r="AZ176" s="43"/>
      <c r="BA176" s="43"/>
      <c r="BB176" s="43"/>
      <c r="BC176" t="s" s="44">
        <f t="shared" si="1013"/>
        <v>2364</v>
      </c>
      <c r="BD176" t="s" s="44">
        <v>4841</v>
      </c>
      <c r="BE176" t="s" s="206">
        <v>4842</v>
      </c>
      <c r="BF176" s="15"/>
      <c r="BG176" s="15"/>
      <c r="BH176" s="15"/>
      <c r="BI176" s="48"/>
    </row>
    <row r="177" ht="160.35" customHeight="1">
      <c r="A177" t="s" s="105">
        <f>CONCATENATE('Collections - Collections'!$A$4,"/",C177)</f>
        <v>4843</v>
      </c>
      <c r="B177" t="s" s="44">
        <f t="shared" si="2027"/>
        <v>3299</v>
      </c>
      <c r="C177" t="s" s="106">
        <f>SUBSTITUTE(SUBSTITUTE(F177,"-","_"),":","_")</f>
        <v>4844</v>
      </c>
      <c r="D177" t="s" s="44">
        <f>CONCATENATE('Collections - Collections'!$C$3,"/",$B177)</f>
        <v>3309</v>
      </c>
      <c r="E177" t="s" s="106">
        <v>3368</v>
      </c>
      <c r="F177" t="s" s="44">
        <f>CONCATENATE(B177,":",E177)</f>
        <v>3367</v>
      </c>
      <c r="G177" s="43"/>
      <c r="H177" t="s" s="373">
        <f>CONCATENATE("k",SUBSTITUTE(SUBSTITUTE(PROPER($B177),":",""),"-",""),"_",SUBSTITUTE(SUBSTITUTE(PROPER($E177),":",""),"-",""))</f>
        <v>4845</v>
      </c>
      <c r="I177" s="43"/>
      <c r="J177" t="s" s="44">
        <f>$C177</f>
        <v>4844</v>
      </c>
      <c r="K177" t="s" s="44">
        <f>$H177</f>
        <v>4845</v>
      </c>
      <c r="L177" t="s" s="44">
        <v>3368</v>
      </c>
      <c r="M177" t="s" s="44">
        <v>2212</v>
      </c>
      <c r="N177" t="s" s="44">
        <v>3303</v>
      </c>
      <c r="O177" t="s" s="44">
        <v>4846</v>
      </c>
      <c r="P177" s="43"/>
      <c r="Q177" s="43"/>
      <c r="R177" s="43"/>
      <c r="S177" t="s" s="44">
        <f t="shared" si="632"/>
        <v>1106</v>
      </c>
      <c r="T177" t="s" s="44">
        <f>'tmp_terms - import'!$D$150</f>
        <v>1346</v>
      </c>
      <c r="U177" t="s" s="44">
        <f t="shared" si="48"/>
        <v>1423</v>
      </c>
      <c r="V177" s="43"/>
      <c r="W177" s="43"/>
      <c r="X177" s="43"/>
      <c r="Y177" s="43"/>
      <c r="Z177" s="43"/>
      <c r="AA177" s="43"/>
      <c r="AB177" s="43"/>
      <c r="AC177" s="43"/>
      <c r="AD177" s="43"/>
      <c r="AE177" t="s" s="44">
        <f>'tmp_terms - import'!$D$447</f>
        <v>3367</v>
      </c>
      <c r="AF177" s="43"/>
      <c r="AG177" s="43"/>
      <c r="AH177" s="43"/>
      <c r="AI177" s="43"/>
      <c r="AJ177" s="43"/>
      <c r="AK177" s="43"/>
      <c r="AL177" s="43"/>
      <c r="AM177" s="43"/>
      <c r="AN177" s="43"/>
      <c r="AO177" s="43"/>
      <c r="AP177" s="43"/>
      <c r="AQ177" s="46"/>
      <c r="AR177" s="46"/>
      <c r="AS177" s="43"/>
      <c r="AT177" s="43"/>
      <c r="AU177" s="264"/>
      <c r="AV177" s="43"/>
      <c r="AW177" s="43"/>
      <c r="AX177" s="43"/>
      <c r="AY177" s="43"/>
      <c r="AZ177" s="43"/>
      <c r="BA177" s="43"/>
      <c r="BB177" s="43"/>
      <c r="BC177" t="s" s="44">
        <f t="shared" si="1013"/>
        <v>2364</v>
      </c>
      <c r="BD177" t="s" s="44">
        <v>4847</v>
      </c>
      <c r="BE177" t="s" s="405">
        <v>3372</v>
      </c>
      <c r="BF177" t="s" s="362">
        <v>3373</v>
      </c>
      <c r="BG177" s="15"/>
      <c r="BH177" t="s" s="406">
        <v>3374</v>
      </c>
      <c r="BI177" s="407"/>
    </row>
    <row r="178" ht="28.05" customHeight="1">
      <c r="A178" t="s" s="105">
        <f>CONCATENATE('Collections - Collections'!$A$4,"/",C178)</f>
        <v>4848</v>
      </c>
      <c r="B178" t="s" s="44">
        <f t="shared" si="2027"/>
        <v>3299</v>
      </c>
      <c r="C178" t="s" s="106">
        <f>SUBSTITUTE(SUBSTITUTE(F178,"-","_"),":","_")</f>
        <v>4849</v>
      </c>
      <c r="D178" t="s" s="44">
        <f>CONCATENATE('Collections - Collections'!$C$3,"/",$B178)</f>
        <v>3309</v>
      </c>
      <c r="E178" t="s" s="106">
        <v>3434</v>
      </c>
      <c r="F178" t="s" s="44">
        <f>CONCATENATE(B178,":",E178)</f>
        <v>3433</v>
      </c>
      <c r="G178" s="43"/>
      <c r="H178" t="s" s="373">
        <f>CONCATENATE("k",SUBSTITUTE(SUBSTITUTE(PROPER($B178),":",""),"-",""),"_",SUBSTITUTE(SUBSTITUTE(PROPER($E178),":",""),"-",""))</f>
        <v>4850</v>
      </c>
      <c r="I178" s="43"/>
      <c r="J178" t="s" s="44">
        <f>$C178</f>
        <v>4849</v>
      </c>
      <c r="K178" t="s" s="44">
        <f>$H178</f>
        <v>4850</v>
      </c>
      <c r="L178" t="s" s="44">
        <v>3434</v>
      </c>
      <c r="M178" t="s" s="44">
        <v>2212</v>
      </c>
      <c r="N178" t="s" s="44">
        <v>3303</v>
      </c>
      <c r="O178" t="s" s="44">
        <v>3437</v>
      </c>
      <c r="P178" s="43"/>
      <c r="Q178" s="43"/>
      <c r="R178" s="43"/>
      <c r="S178" t="s" s="44">
        <f t="shared" si="137"/>
        <v>1098</v>
      </c>
      <c r="T178" t="s" s="44">
        <f>'tmp_terms - import'!$D$150</f>
        <v>1346</v>
      </c>
      <c r="U178" t="s" s="44">
        <f t="shared" si="48"/>
        <v>1423</v>
      </c>
      <c r="V178" s="43"/>
      <c r="W178" s="43"/>
      <c r="X178" s="43"/>
      <c r="Y178" s="43"/>
      <c r="Z178" s="43"/>
      <c r="AA178" s="43"/>
      <c r="AB178" s="43"/>
      <c r="AC178" s="43"/>
      <c r="AD178" s="43"/>
      <c r="AE178" t="s" s="44">
        <f>'tmp_terms - import'!$D$460</f>
        <v>3433</v>
      </c>
      <c r="AF178" s="43"/>
      <c r="AG178" s="43"/>
      <c r="AH178" s="43"/>
      <c r="AI178" s="43"/>
      <c r="AJ178" s="43"/>
      <c r="AK178" s="43"/>
      <c r="AL178" s="43"/>
      <c r="AM178" s="43"/>
      <c r="AN178" s="43"/>
      <c r="AO178" s="43"/>
      <c r="AP178" s="43"/>
      <c r="AQ178" s="46"/>
      <c r="AR178" s="46"/>
      <c r="AS178" s="43"/>
      <c r="AT178" s="43"/>
      <c r="AU178" s="264"/>
      <c r="AV178" s="43"/>
      <c r="AW178" s="43"/>
      <c r="AX178" s="43"/>
      <c r="AY178" s="43"/>
      <c r="AZ178" s="43"/>
      <c r="BA178" s="43"/>
      <c r="BB178" s="43"/>
      <c r="BC178" t="s" s="44">
        <f t="shared" si="1013"/>
        <v>2364</v>
      </c>
      <c r="BD178" t="s" s="408">
        <v>3438</v>
      </c>
      <c r="BE178" t="s" s="409">
        <v>4851</v>
      </c>
      <c r="BF178" s="410"/>
      <c r="BG178" s="411"/>
      <c r="BH178" s="412"/>
      <c r="BI178" s="407"/>
    </row>
    <row r="179" ht="38.35" customHeight="1">
      <c r="A179" t="s" s="105">
        <f>CONCATENATE('Collections - Collections'!$A$4,"/",C179)</f>
        <v>4852</v>
      </c>
      <c r="B179" t="s" s="44">
        <f t="shared" si="2027"/>
        <v>3299</v>
      </c>
      <c r="C179" t="s" s="106">
        <f>SUBSTITUTE(SUBSTITUTE(F179,"-","_"),":","_")</f>
        <v>4853</v>
      </c>
      <c r="D179" t="s" s="44">
        <f>CONCATENATE('Collections - Collections'!$C$3,"/",$B179)</f>
        <v>3309</v>
      </c>
      <c r="E179" t="s" s="106">
        <v>4854</v>
      </c>
      <c r="F179" t="s" s="44">
        <f>CONCATENATE(B179,":",E179)</f>
        <v>4855</v>
      </c>
      <c r="G179" s="43"/>
      <c r="H179" t="s" s="373">
        <f>CONCATENATE("k",SUBSTITUTE(SUBSTITUTE(PROPER($B179),":",""),"-",""),"_",SUBSTITUTE(SUBSTITUTE(PROPER($E179),":",""),"-",""))</f>
        <v>4856</v>
      </c>
      <c r="I179" s="43"/>
      <c r="J179" t="s" s="44">
        <f>$C179</f>
        <v>4853</v>
      </c>
      <c r="K179" t="s" s="44">
        <f>$H179</f>
        <v>4856</v>
      </c>
      <c r="L179" t="s" s="44">
        <v>4857</v>
      </c>
      <c r="M179" t="s" s="44">
        <v>2212</v>
      </c>
      <c r="N179" t="s" s="44">
        <v>3303</v>
      </c>
      <c r="O179" t="s" s="44">
        <v>4858</v>
      </c>
      <c r="P179" t="s" s="44">
        <v>234</v>
      </c>
      <c r="Q179" t="s" s="44">
        <v>4859</v>
      </c>
      <c r="R179" s="43"/>
      <c r="S179" t="s" s="44">
        <f t="shared" si="137"/>
        <v>1098</v>
      </c>
      <c r="T179" t="s" s="44">
        <f>'tmp_terms - import'!$D$150</f>
        <v>1346</v>
      </c>
      <c r="U179" t="s" s="44">
        <f t="shared" si="149"/>
        <v>1436</v>
      </c>
      <c r="V179" s="43"/>
      <c r="W179" s="43"/>
      <c r="X179" s="43"/>
      <c r="Y179" s="43"/>
      <c r="Z179" s="43"/>
      <c r="AA179" s="43"/>
      <c r="AB179" s="43"/>
      <c r="AC179" s="43"/>
      <c r="AD179" s="43"/>
      <c r="AE179" t="s" s="44">
        <f>'tmp_terms - import'!$D$428</f>
        <v>3245</v>
      </c>
      <c r="AF179" t="s" s="44">
        <f>'tmp_terms - import'!$D$458</f>
        <v>3425</v>
      </c>
      <c r="AG179" s="43"/>
      <c r="AH179" s="43"/>
      <c r="AI179" s="43"/>
      <c r="AJ179" s="43"/>
      <c r="AK179" s="43"/>
      <c r="AL179" s="43"/>
      <c r="AM179" s="43"/>
      <c r="AN179" s="43"/>
      <c r="AO179" s="43"/>
      <c r="AP179" s="43"/>
      <c r="AQ179" s="46"/>
      <c r="AR179" s="46"/>
      <c r="AS179" s="43"/>
      <c r="AT179" s="43"/>
      <c r="AU179" s="264"/>
      <c r="AV179" s="43"/>
      <c r="AW179" s="43"/>
      <c r="AX179" s="43"/>
      <c r="AY179" s="43"/>
      <c r="AZ179" s="43"/>
      <c r="BA179" s="43"/>
      <c r="BB179" s="43"/>
      <c r="BC179" t="s" s="44">
        <f t="shared" si="1013"/>
        <v>2364</v>
      </c>
      <c r="BD179" t="s" s="408">
        <v>4860</v>
      </c>
      <c r="BE179" t="s" s="413">
        <v>4861</v>
      </c>
      <c r="BF179" t="s" s="413">
        <v>4862</v>
      </c>
      <c r="BG179" s="411"/>
      <c r="BH179" s="412"/>
      <c r="BI179" s="407"/>
    </row>
    <row r="180" ht="51.15" customHeight="1">
      <c r="A180" t="s" s="108">
        <f>CONCATENATE('Collections - Collections'!$A$4,"/",C180)</f>
        <v>4863</v>
      </c>
      <c r="B180" t="s" s="54">
        <f t="shared" si="2027"/>
        <v>3299</v>
      </c>
      <c r="C180" t="s" s="109">
        <f>SUBSTITUTE(SUBSTITUTE(F180,"-","_"),":","_")</f>
        <v>4864</v>
      </c>
      <c r="D180" t="s" s="54">
        <f>CONCATENATE('Collections - Collections'!$C$3,"/",$B180)</f>
        <v>3309</v>
      </c>
      <c r="E180" t="s" s="109">
        <v>4857</v>
      </c>
      <c r="F180" t="s" s="54">
        <f>CONCATENATE(B180,":",E180)</f>
        <v>4865</v>
      </c>
      <c r="G180" s="52"/>
      <c r="H180" t="s" s="376">
        <f>CONCATENATE("k",SUBSTITUTE(SUBSTITUTE(PROPER($B180),":",""),"-",""),"_",SUBSTITUTE(SUBSTITUTE(PROPER($E180),":",""),"-",""))</f>
        <v>4866</v>
      </c>
      <c r="I180" s="52"/>
      <c r="J180" t="s" s="54">
        <f>$C180</f>
        <v>4864</v>
      </c>
      <c r="K180" t="s" s="54">
        <f>$H180</f>
        <v>4866</v>
      </c>
      <c r="L180" t="s" s="54">
        <v>4867</v>
      </c>
      <c r="M180" t="s" s="54">
        <v>2212</v>
      </c>
      <c r="N180" t="s" s="54">
        <v>3303</v>
      </c>
      <c r="O180" t="s" s="54">
        <v>4858</v>
      </c>
      <c r="P180" t="s" s="54">
        <v>234</v>
      </c>
      <c r="Q180" t="s" s="54">
        <v>4868</v>
      </c>
      <c r="R180" s="52"/>
      <c r="S180" t="s" s="54">
        <f t="shared" si="137"/>
        <v>1098</v>
      </c>
      <c r="T180" t="s" s="54">
        <f>'tmp_terms - import'!$D$150</f>
        <v>1346</v>
      </c>
      <c r="U180" t="s" s="54">
        <f t="shared" si="149"/>
        <v>1436</v>
      </c>
      <c r="V180" s="52"/>
      <c r="W180" s="52"/>
      <c r="X180" s="52"/>
      <c r="Y180" s="52"/>
      <c r="Z180" s="52"/>
      <c r="AA180" s="52"/>
      <c r="AB180" s="52"/>
      <c r="AC180" s="52"/>
      <c r="AD180" s="52"/>
      <c r="AE180" t="s" s="54">
        <f>'tmp_terms - import'!$D$428</f>
        <v>3245</v>
      </c>
      <c r="AF180" t="s" s="54">
        <f>'tmp_terms - import'!$D$458</f>
        <v>3425</v>
      </c>
      <c r="AG180" s="52"/>
      <c r="AH180" s="52"/>
      <c r="AI180" s="52"/>
      <c r="AJ180" s="52"/>
      <c r="AK180" s="52"/>
      <c r="AL180" s="52"/>
      <c r="AM180" s="52"/>
      <c r="AN180" s="52"/>
      <c r="AO180" s="52"/>
      <c r="AP180" s="52"/>
      <c r="AQ180" s="57"/>
      <c r="AR180" s="57"/>
      <c r="AS180" s="52"/>
      <c r="AT180" s="52"/>
      <c r="AU180" s="292"/>
      <c r="AV180" s="52"/>
      <c r="AW180" s="52"/>
      <c r="AX180" s="52"/>
      <c r="AY180" s="52"/>
      <c r="AZ180" s="52"/>
      <c r="BA180" s="52"/>
      <c r="BB180" s="52"/>
      <c r="BC180" t="s" s="54">
        <f t="shared" si="1013"/>
        <v>2364</v>
      </c>
      <c r="BD180" t="s" s="414">
        <v>4869</v>
      </c>
      <c r="BE180" t="s" s="415">
        <v>4870</v>
      </c>
      <c r="BF180" t="s" s="415">
        <v>4862</v>
      </c>
      <c r="BG180" s="416"/>
      <c r="BH180" s="417"/>
      <c r="BI180" s="418"/>
    </row>
    <row r="181" ht="24" customHeight="1">
      <c r="A181" t="s" s="183">
        <f>CONCATENATE('Collections - Collections'!$A$4,"/",C181)</f>
        <v>4871</v>
      </c>
      <c r="B181" t="s" s="185">
        <f>'tmp_terms - import'!$D$461</f>
        <v>3442</v>
      </c>
      <c r="C181" t="s" s="186">
        <f>SUBSTITUTE(SUBSTITUTE(F181,"-","_"),":","_")</f>
        <v>4872</v>
      </c>
      <c r="D181" t="s" s="185">
        <f>CONCATENATE('Collections - Collections'!$C$3,"/",$B181)</f>
        <v>4873</v>
      </c>
      <c r="E181" t="s" s="186">
        <v>4874</v>
      </c>
      <c r="F181" t="s" s="185">
        <f>CONCATENATE(B181,":",E181)</f>
        <v>4875</v>
      </c>
      <c r="G181" s="188"/>
      <c r="H181" t="s" s="419">
        <f>CONCATENATE("k",SUBSTITUTE(SUBSTITUTE(PROPER($B181),":",""),"-",""),"_",SUBSTITUTE(SUBSTITUTE(PROPER($E181),":",""),"-",""))</f>
        <v>4876</v>
      </c>
      <c r="I181" s="188"/>
      <c r="J181" t="s" s="185">
        <f>$C181</f>
        <v>4872</v>
      </c>
      <c r="K181" t="s" s="185">
        <f>$H181</f>
        <v>4876</v>
      </c>
      <c r="L181" t="s" s="185">
        <v>4874</v>
      </c>
      <c r="M181" t="s" s="185">
        <v>2212</v>
      </c>
      <c r="N181" t="s" s="185">
        <v>4877</v>
      </c>
      <c r="O181" t="s" s="185">
        <v>3985</v>
      </c>
      <c r="P181" t="s" s="185">
        <v>101</v>
      </c>
      <c r="Q181" s="188"/>
      <c r="R181" s="188"/>
      <c r="S181" t="s" s="185">
        <f t="shared" si="137"/>
        <v>1098</v>
      </c>
      <c r="T181" t="s" s="185">
        <f t="shared" si="62"/>
        <v>1270</v>
      </c>
      <c r="U181" t="s" s="185">
        <f t="shared" si="48"/>
        <v>1423</v>
      </c>
      <c r="V181" s="188"/>
      <c r="W181" s="188"/>
      <c r="X181" s="188"/>
      <c r="Y181" s="188"/>
      <c r="Z181" s="188"/>
      <c r="AA181" s="188"/>
      <c r="AB181" s="188"/>
      <c r="AC181" s="188"/>
      <c r="AD181" s="188"/>
      <c r="AE181" s="188"/>
      <c r="AF181" s="188"/>
      <c r="AG181" s="188"/>
      <c r="AH181" s="188"/>
      <c r="AI181" s="188"/>
      <c r="AJ181" s="188"/>
      <c r="AK181" s="188"/>
      <c r="AL181" s="188"/>
      <c r="AM181" s="188"/>
      <c r="AN181" s="188"/>
      <c r="AO181" s="188"/>
      <c r="AP181" s="188"/>
      <c r="AQ181" s="190"/>
      <c r="AR181" s="190"/>
      <c r="AS181" s="188"/>
      <c r="AT181" s="188"/>
      <c r="AU181" s="420"/>
      <c r="AV181" s="188"/>
      <c r="AW181" s="188"/>
      <c r="AX181" s="188"/>
      <c r="AY181" s="188"/>
      <c r="AZ181" s="188"/>
      <c r="BA181" s="188"/>
      <c r="BB181" s="188"/>
      <c r="BC181" t="s" s="185">
        <f t="shared" si="1013"/>
        <v>2364</v>
      </c>
      <c r="BD181" t="s" s="185">
        <v>4878</v>
      </c>
      <c r="BE181" t="s" s="421">
        <v>4879</v>
      </c>
      <c r="BF181" s="360"/>
      <c r="BG181" s="189"/>
      <c r="BH181" s="422"/>
      <c r="BI181" t="s" s="423">
        <v>4880</v>
      </c>
    </row>
    <row r="182" ht="24" customHeight="1">
      <c r="A182" t="s" s="183">
        <f>CONCATENATE('Collections - Collections'!$A$4,"/",C182)</f>
        <v>4881</v>
      </c>
      <c r="B182" t="s" s="185">
        <f>'tmp_terms - import'!$D$434</f>
        <v>3285</v>
      </c>
      <c r="C182" t="s" s="186">
        <f>SUBSTITUTE(SUBSTITUTE(F182,"-","_"),":","_")</f>
        <v>4882</v>
      </c>
      <c r="D182" t="s" s="185">
        <f>CONCATENATE('Collections - Collections'!$C$3,"/",$B182)</f>
        <v>4883</v>
      </c>
      <c r="E182" t="s" s="186">
        <v>3683</v>
      </c>
      <c r="F182" t="s" s="185">
        <f>CONCATENATE(B182,":",E182)</f>
        <v>4884</v>
      </c>
      <c r="G182" s="188"/>
      <c r="H182" t="s" s="419">
        <f>CONCATENATE("k",SUBSTITUTE(SUBSTITUTE(PROPER($B182),":",""),"-",""),"_",SUBSTITUTE(SUBSTITUTE(PROPER($E182),":",""),"-",""))</f>
        <v>4885</v>
      </c>
      <c r="I182" s="188"/>
      <c r="J182" t="s" s="185">
        <f>$C182</f>
        <v>4882</v>
      </c>
      <c r="K182" t="s" s="185">
        <f>$H182</f>
        <v>4885</v>
      </c>
      <c r="L182" t="s" s="185">
        <v>4886</v>
      </c>
      <c r="M182" t="s" s="185">
        <v>2212</v>
      </c>
      <c r="N182" t="s" s="185">
        <v>3286</v>
      </c>
      <c r="O182" t="s" s="185">
        <v>3683</v>
      </c>
      <c r="P182" t="s" s="185">
        <v>3273</v>
      </c>
      <c r="Q182" s="188"/>
      <c r="R182" s="188"/>
      <c r="S182" t="s" s="185">
        <f t="shared" si="137"/>
        <v>1098</v>
      </c>
      <c r="T182" t="s" s="185">
        <f t="shared" si="62"/>
        <v>1270</v>
      </c>
      <c r="U182" t="s" s="185">
        <f t="shared" si="149"/>
        <v>1436</v>
      </c>
      <c r="V182" s="188"/>
      <c r="W182" s="188"/>
      <c r="X182" s="188"/>
      <c r="Y182" s="188"/>
      <c r="Z182" s="188"/>
      <c r="AA182" s="188"/>
      <c r="AB182" s="188"/>
      <c r="AC182" s="188"/>
      <c r="AD182" s="188"/>
      <c r="AE182" s="188"/>
      <c r="AF182" s="188"/>
      <c r="AG182" s="188"/>
      <c r="AH182" s="188"/>
      <c r="AI182" s="188"/>
      <c r="AJ182" s="188"/>
      <c r="AK182" s="188"/>
      <c r="AL182" s="188"/>
      <c r="AM182" s="188"/>
      <c r="AN182" s="188"/>
      <c r="AO182" s="188"/>
      <c r="AP182" s="188"/>
      <c r="AQ182" s="190"/>
      <c r="AR182" s="190"/>
      <c r="AS182" s="188"/>
      <c r="AT182" s="188"/>
      <c r="AU182" s="420"/>
      <c r="AV182" s="188"/>
      <c r="AW182" s="188"/>
      <c r="AX182" s="188"/>
      <c r="AY182" s="188"/>
      <c r="AZ182" s="188"/>
      <c r="BA182" s="188"/>
      <c r="BB182" s="188"/>
      <c r="BC182" t="s" s="185">
        <f t="shared" si="1013"/>
        <v>2364</v>
      </c>
      <c r="BD182" t="s" s="185">
        <v>4887</v>
      </c>
      <c r="BE182" t="s" s="330">
        <v>4888</v>
      </c>
      <c r="BF182" s="360"/>
      <c r="BG182" s="189"/>
      <c r="BH182" s="422"/>
      <c r="BI182" s="424"/>
    </row>
    <row r="183" ht="24" customHeight="1">
      <c r="A183" t="s" s="183">
        <f>CONCATENATE('Collections - Collections'!$A$4,"/",C183)</f>
        <v>4889</v>
      </c>
      <c r="B183" t="s" s="185">
        <f>'tmp_terms - import'!$D$433</f>
        <v>3278</v>
      </c>
      <c r="C183" t="s" s="186">
        <f>SUBSTITUTE(SUBSTITUTE(F183,"-","_"),":","_")</f>
        <v>4890</v>
      </c>
      <c r="D183" t="s" s="185">
        <f>CONCATENATE('Collections - Collections'!$C$3,"/",$B183)</f>
        <v>4891</v>
      </c>
      <c r="E183" t="s" s="186">
        <v>3683</v>
      </c>
      <c r="F183" t="s" s="185">
        <f>CONCATENATE(B183,":",E183)</f>
        <v>4892</v>
      </c>
      <c r="G183" s="188"/>
      <c r="H183" t="s" s="419">
        <f>CONCATENATE("k",SUBSTITUTE(SUBSTITUTE(PROPER($B183),":",""),"-",""),"_",SUBSTITUTE(SUBSTITUTE(PROPER($E183),":",""),"-",""))</f>
        <v>4893</v>
      </c>
      <c r="I183" s="188"/>
      <c r="J183" t="s" s="185">
        <f>$C183</f>
        <v>4890</v>
      </c>
      <c r="K183" t="s" s="185">
        <f>$H183</f>
        <v>4893</v>
      </c>
      <c r="L183" t="s" s="185">
        <v>4894</v>
      </c>
      <c r="M183" t="s" s="185">
        <v>2212</v>
      </c>
      <c r="N183" t="s" s="185">
        <v>3279</v>
      </c>
      <c r="O183" t="s" s="185">
        <v>3683</v>
      </c>
      <c r="P183" t="s" s="185">
        <v>3273</v>
      </c>
      <c r="Q183" s="188"/>
      <c r="R183" s="188"/>
      <c r="S183" t="s" s="185">
        <f t="shared" si="137"/>
        <v>1098</v>
      </c>
      <c r="T183" t="s" s="185">
        <f t="shared" si="62"/>
        <v>1270</v>
      </c>
      <c r="U183" t="s" s="185">
        <f t="shared" si="149"/>
        <v>1436</v>
      </c>
      <c r="V183" s="188"/>
      <c r="W183" s="188"/>
      <c r="X183" s="188"/>
      <c r="Y183" s="188"/>
      <c r="Z183" s="188"/>
      <c r="AA183" s="188"/>
      <c r="AB183" s="188"/>
      <c r="AC183" s="188"/>
      <c r="AD183" s="188"/>
      <c r="AE183" s="188"/>
      <c r="AF183" s="188"/>
      <c r="AG183" s="188"/>
      <c r="AH183" s="188"/>
      <c r="AI183" s="188"/>
      <c r="AJ183" s="188"/>
      <c r="AK183" s="188"/>
      <c r="AL183" s="188"/>
      <c r="AM183" s="188"/>
      <c r="AN183" s="188"/>
      <c r="AO183" s="188"/>
      <c r="AP183" s="188"/>
      <c r="AQ183" s="190"/>
      <c r="AR183" s="190"/>
      <c r="AS183" s="188"/>
      <c r="AT183" s="188"/>
      <c r="AU183" s="420"/>
      <c r="AV183" s="188"/>
      <c r="AW183" s="188"/>
      <c r="AX183" s="188"/>
      <c r="AY183" s="188"/>
      <c r="AZ183" s="188"/>
      <c r="BA183" s="188"/>
      <c r="BB183" s="188"/>
      <c r="BC183" t="s" s="185">
        <f t="shared" si="1013"/>
        <v>2364</v>
      </c>
      <c r="BD183" t="s" s="185">
        <v>4895</v>
      </c>
      <c r="BE183" t="s" s="330">
        <v>4896</v>
      </c>
      <c r="BF183" s="360"/>
      <c r="BG183" s="189"/>
      <c r="BH183" s="422"/>
      <c r="BI183" s="424"/>
    </row>
    <row r="184" ht="24" customHeight="1">
      <c r="A184" t="s" s="183">
        <f>CONCATENATE('Collections - Collections'!$A$4,"/",C184)</f>
        <v>4897</v>
      </c>
      <c r="B184" t="s" s="185">
        <f>'tmp_terms - import'!$D$432</f>
        <v>3269</v>
      </c>
      <c r="C184" t="s" s="186">
        <f>SUBSTITUTE(SUBSTITUTE(F184,"-","_"),":","_")</f>
        <v>4898</v>
      </c>
      <c r="D184" t="s" s="185">
        <f>CONCATENATE('Collections - Collections'!$C$3,"/",$B184)</f>
        <v>4899</v>
      </c>
      <c r="E184" t="s" s="186">
        <v>3683</v>
      </c>
      <c r="F184" t="s" s="185">
        <f>CONCATENATE(B184,":",E184)</f>
        <v>4900</v>
      </c>
      <c r="G184" s="188"/>
      <c r="H184" t="s" s="419">
        <f>CONCATENATE("k",SUBSTITUTE(SUBSTITUTE(PROPER($B184),":",""),"-",""),"_",SUBSTITUTE(SUBSTITUTE(PROPER($E184),":",""),"-",""))</f>
        <v>4901</v>
      </c>
      <c r="I184" s="188"/>
      <c r="J184" t="s" s="185">
        <f>$C184</f>
        <v>4898</v>
      </c>
      <c r="K184" t="s" s="185">
        <f>$H184</f>
        <v>4901</v>
      </c>
      <c r="L184" t="s" s="185">
        <v>4902</v>
      </c>
      <c r="M184" t="s" s="185">
        <v>2212</v>
      </c>
      <c r="N184" t="s" s="185">
        <v>3270</v>
      </c>
      <c r="O184" t="s" s="185">
        <v>3683</v>
      </c>
      <c r="P184" t="s" s="185">
        <v>3273</v>
      </c>
      <c r="Q184" s="188"/>
      <c r="R184" s="188"/>
      <c r="S184" t="s" s="185">
        <f t="shared" si="137"/>
        <v>1098</v>
      </c>
      <c r="T184" t="s" s="185">
        <f t="shared" si="62"/>
        <v>1270</v>
      </c>
      <c r="U184" t="s" s="185">
        <f t="shared" si="149"/>
        <v>1436</v>
      </c>
      <c r="V184" s="188"/>
      <c r="W184" s="188"/>
      <c r="X184" s="188"/>
      <c r="Y184" s="188"/>
      <c r="Z184" s="188"/>
      <c r="AA184" s="188"/>
      <c r="AB184" s="188"/>
      <c r="AC184" s="188"/>
      <c r="AD184" s="188"/>
      <c r="AE184" s="188"/>
      <c r="AF184" s="188"/>
      <c r="AG184" s="188"/>
      <c r="AH184" s="188"/>
      <c r="AI184" s="188"/>
      <c r="AJ184" s="188"/>
      <c r="AK184" s="188"/>
      <c r="AL184" s="188"/>
      <c r="AM184" s="188"/>
      <c r="AN184" s="188"/>
      <c r="AO184" s="188"/>
      <c r="AP184" s="188"/>
      <c r="AQ184" s="190"/>
      <c r="AR184" s="190"/>
      <c r="AS184" s="188"/>
      <c r="AT184" s="188"/>
      <c r="AU184" s="420"/>
      <c r="AV184" s="188"/>
      <c r="AW184" s="188"/>
      <c r="AX184" s="188"/>
      <c r="AY184" s="188"/>
      <c r="AZ184" s="188"/>
      <c r="BA184" s="188"/>
      <c r="BB184" s="188"/>
      <c r="BC184" t="s" s="185">
        <f t="shared" si="1013"/>
        <v>2364</v>
      </c>
      <c r="BD184" t="s" s="185">
        <v>4903</v>
      </c>
      <c r="BE184" t="s" s="330">
        <v>4904</v>
      </c>
      <c r="BF184" s="360"/>
      <c r="BG184" s="189"/>
      <c r="BH184" s="422"/>
      <c r="BI184" s="424"/>
    </row>
    <row r="185" ht="24" customHeight="1">
      <c r="A185" t="s" s="183">
        <f>CONCATENATE('Collections - Collections'!$A$4,"/",C185)</f>
        <v>4905</v>
      </c>
      <c r="B185" t="s" s="185">
        <f>'tmp_terms - import'!$D$462</f>
        <v>3450</v>
      </c>
      <c r="C185" t="s" s="186">
        <f>SUBSTITUTE(SUBSTITUTE(F185,"-","_"),":","_")</f>
        <v>4906</v>
      </c>
      <c r="D185" t="s" s="185">
        <f>CONCATENATE('Collections - Collections'!$C$3,"/",$B185)</f>
        <v>4907</v>
      </c>
      <c r="E185" t="s" s="186">
        <v>4908</v>
      </c>
      <c r="F185" t="s" s="185">
        <f>CONCATENATE(B185,":",E185)</f>
        <v>4909</v>
      </c>
      <c r="G185" s="188"/>
      <c r="H185" t="s" s="419">
        <f>CONCATENATE("k",SUBSTITUTE(SUBSTITUTE(PROPER($B185),":",""),"-",""),"_",SUBSTITUTE(SUBSTITUTE(PROPER($E185),":",""),"-",""))</f>
        <v>4910</v>
      </c>
      <c r="I185" s="188"/>
      <c r="J185" t="s" s="185">
        <f>$C185</f>
        <v>4906</v>
      </c>
      <c r="K185" t="s" s="185">
        <f>$H185</f>
        <v>4910</v>
      </c>
      <c r="L185" t="s" s="185">
        <v>4908</v>
      </c>
      <c r="M185" t="s" s="185">
        <v>2212</v>
      </c>
      <c r="N185" t="s" s="185">
        <v>3454</v>
      </c>
      <c r="O185" t="s" s="185">
        <v>4911</v>
      </c>
      <c r="P185" s="188"/>
      <c r="Q185" s="188"/>
      <c r="R185" s="188"/>
      <c r="S185" t="s" s="185">
        <f t="shared" si="137"/>
        <v>1098</v>
      </c>
      <c r="T185" t="s" s="185">
        <f t="shared" si="62"/>
        <v>1270</v>
      </c>
      <c r="U185" t="s" s="185">
        <f t="shared" si="48"/>
        <v>1423</v>
      </c>
      <c r="V185" s="188"/>
      <c r="W185" s="188"/>
      <c r="X185" s="188"/>
      <c r="Y185" s="188"/>
      <c r="Z185" s="188"/>
      <c r="AA185" s="188"/>
      <c r="AB185" s="188"/>
      <c r="AC185" s="188"/>
      <c r="AD185" s="188"/>
      <c r="AE185" s="188"/>
      <c r="AF185" s="188"/>
      <c r="AG185" s="188"/>
      <c r="AH185" s="188"/>
      <c r="AI185" s="188"/>
      <c r="AJ185" s="188"/>
      <c r="AK185" s="188"/>
      <c r="AL185" s="188"/>
      <c r="AM185" s="188"/>
      <c r="AN185" s="188"/>
      <c r="AO185" s="188"/>
      <c r="AP185" s="188"/>
      <c r="AQ185" s="190"/>
      <c r="AR185" s="190"/>
      <c r="AS185" s="188"/>
      <c r="AT185" s="188"/>
      <c r="AU185" s="420"/>
      <c r="AV185" s="188"/>
      <c r="AW185" s="188"/>
      <c r="AX185" s="188"/>
      <c r="AY185" s="188"/>
      <c r="AZ185" s="188"/>
      <c r="BA185" s="188"/>
      <c r="BB185" s="188"/>
      <c r="BC185" t="s" s="185">
        <f t="shared" si="1013"/>
        <v>2364</v>
      </c>
      <c r="BD185" t="s" s="329">
        <v>4912</v>
      </c>
      <c r="BE185" t="s" s="330">
        <v>4913</v>
      </c>
      <c r="BF185" s="360"/>
      <c r="BG185" s="189"/>
      <c r="BH185" s="422"/>
      <c r="BI185" s="424"/>
    </row>
    <row r="186" ht="23.15" customHeight="1">
      <c r="A186" t="s" s="368">
        <f>CONCATENATE('Collections - Collections'!$A$4,"/",C186)</f>
        <v>4914</v>
      </c>
      <c r="B186" t="s" s="35">
        <f t="shared" si="2228" ref="B186:B202">'tmp_terms - import'!$D$463</f>
        <v>3457</v>
      </c>
      <c r="C186" t="s" s="177">
        <f>SUBSTITUTE(SUBSTITUTE(F186,"-","_"),":","_")</f>
        <v>4915</v>
      </c>
      <c r="D186" t="s" s="35">
        <f>CONCATENATE('Collections - Collections'!$C$3,"/",$B186)</f>
        <v>3462</v>
      </c>
      <c r="E186" t="s" s="177">
        <v>4916</v>
      </c>
      <c r="F186" t="s" s="35">
        <f>CONCATENATE(B186,":",E186)</f>
        <v>4917</v>
      </c>
      <c r="G186" s="34"/>
      <c r="H186" t="s" s="372">
        <f>CONCATENATE("k",SUBSTITUTE(SUBSTITUTE(PROPER($B186),":",""),"-",""),"_",SUBSTITUTE(SUBSTITUTE(PROPER($E186),":",""),"-",""))</f>
        <v>4918</v>
      </c>
      <c r="I186" s="34"/>
      <c r="J186" t="s" s="35">
        <f>$C186</f>
        <v>4915</v>
      </c>
      <c r="K186" t="s" s="35">
        <f>$H186</f>
        <v>4918</v>
      </c>
      <c r="L186" t="s" s="35">
        <v>4916</v>
      </c>
      <c r="M186" t="s" s="35">
        <v>2212</v>
      </c>
      <c r="N186" t="s" s="35">
        <v>942</v>
      </c>
      <c r="O186" t="s" s="35">
        <v>4919</v>
      </c>
      <c r="P186" t="s" s="35">
        <v>4920</v>
      </c>
      <c r="Q186" s="34"/>
      <c r="R186" s="34"/>
      <c r="S186" t="s" s="35">
        <f t="shared" si="137"/>
        <v>1098</v>
      </c>
      <c r="T186" t="s" s="35">
        <f t="shared" si="62"/>
        <v>1270</v>
      </c>
      <c r="U186" t="s" s="35">
        <f t="shared" si="48"/>
        <v>1423</v>
      </c>
      <c r="V186" s="34"/>
      <c r="W186" s="34"/>
      <c r="X186" s="34"/>
      <c r="Y186" s="34"/>
      <c r="Z186" s="34"/>
      <c r="AA186" s="34"/>
      <c r="AB186" s="34"/>
      <c r="AC186" s="34"/>
      <c r="AD186" s="34"/>
      <c r="AE186" s="34"/>
      <c r="AF186" s="34"/>
      <c r="AG186" s="34"/>
      <c r="AH186" s="34"/>
      <c r="AI186" s="34"/>
      <c r="AJ186" s="34"/>
      <c r="AK186" s="34"/>
      <c r="AL186" s="34"/>
      <c r="AM186" s="34"/>
      <c r="AN186" s="34"/>
      <c r="AO186" s="34"/>
      <c r="AP186" s="34"/>
      <c r="AQ186" s="38"/>
      <c r="AR186" s="38"/>
      <c r="AS186" s="34"/>
      <c r="AT186" s="34"/>
      <c r="AU186" s="389"/>
      <c r="AV186" s="34"/>
      <c r="AW186" s="34"/>
      <c r="AX186" s="34"/>
      <c r="AY186" s="34"/>
      <c r="AZ186" s="34"/>
      <c r="BA186" s="34"/>
      <c r="BB186" s="34"/>
      <c r="BC186" t="s" s="35">
        <f t="shared" si="1013"/>
        <v>2364</v>
      </c>
      <c r="BD186" t="s" s="425">
        <v>4921</v>
      </c>
      <c r="BE186" t="s" s="426">
        <v>4922</v>
      </c>
      <c r="BF186" s="427"/>
      <c r="BG186" s="37"/>
      <c r="BH186" s="428"/>
      <c r="BI186" s="429"/>
    </row>
    <row r="187" ht="22.35" customHeight="1">
      <c r="A187" t="s" s="105">
        <f>CONCATENATE('Collections - Collections'!$A$4,"/",C187)</f>
        <v>4923</v>
      </c>
      <c r="B187" t="s" s="44">
        <f t="shared" si="2228"/>
        <v>3457</v>
      </c>
      <c r="C187" t="s" s="106">
        <f>SUBSTITUTE(SUBSTITUTE(F187,"-","_"),":","_")</f>
        <v>4924</v>
      </c>
      <c r="D187" t="s" s="44">
        <f>CONCATENATE('Collections - Collections'!$C$3,"/",$B187)</f>
        <v>3462</v>
      </c>
      <c r="E187" t="s" s="106">
        <v>4925</v>
      </c>
      <c r="F187" t="s" s="44">
        <f>CONCATENATE(B187,":",E187)</f>
        <v>4926</v>
      </c>
      <c r="G187" s="43"/>
      <c r="H187" t="s" s="373">
        <f>CONCATENATE("k",SUBSTITUTE(SUBSTITUTE(PROPER($B187),":",""),"-",""),"_",SUBSTITUTE(SUBSTITUTE(PROPER($E187),":",""),"-",""))</f>
        <v>4927</v>
      </c>
      <c r="I187" s="43"/>
      <c r="J187" t="s" s="44">
        <f>$C187</f>
        <v>4924</v>
      </c>
      <c r="K187" t="s" s="44">
        <f>$H187</f>
        <v>4927</v>
      </c>
      <c r="L187" t="s" s="44">
        <v>4925</v>
      </c>
      <c r="M187" t="s" s="44">
        <v>2212</v>
      </c>
      <c r="N187" t="s" s="44">
        <v>942</v>
      </c>
      <c r="O187" t="s" s="44">
        <v>4928</v>
      </c>
      <c r="P187" t="s" s="44">
        <v>4920</v>
      </c>
      <c r="Q187" s="43"/>
      <c r="R187" s="43"/>
      <c r="S187" t="s" s="44">
        <f t="shared" si="137"/>
        <v>1098</v>
      </c>
      <c r="T187" t="s" s="44">
        <f t="shared" si="62"/>
        <v>1270</v>
      </c>
      <c r="U187" t="s" s="44">
        <f t="shared" si="48"/>
        <v>1423</v>
      </c>
      <c r="V187" s="43"/>
      <c r="W187" s="43"/>
      <c r="X187" s="43"/>
      <c r="Y187" s="43"/>
      <c r="Z187" s="43"/>
      <c r="AA187" s="43"/>
      <c r="AB187" s="43"/>
      <c r="AC187" s="43"/>
      <c r="AD187" s="43"/>
      <c r="AE187" s="43"/>
      <c r="AF187" s="43"/>
      <c r="AG187" s="43"/>
      <c r="AH187" s="43"/>
      <c r="AI187" s="43"/>
      <c r="AJ187" s="43"/>
      <c r="AK187" s="43"/>
      <c r="AL187" s="43"/>
      <c r="AM187" s="43"/>
      <c r="AN187" s="43"/>
      <c r="AO187" s="43"/>
      <c r="AP187" s="43"/>
      <c r="AQ187" s="46"/>
      <c r="AR187" s="46"/>
      <c r="AS187" s="43"/>
      <c r="AT187" s="43"/>
      <c r="AU187" s="264"/>
      <c r="AV187" s="43"/>
      <c r="AW187" s="43"/>
      <c r="AX187" s="43"/>
      <c r="AY187" s="43"/>
      <c r="AZ187" s="43"/>
      <c r="BA187" s="43"/>
      <c r="BB187" s="43"/>
      <c r="BC187" t="s" s="44">
        <f t="shared" si="1013"/>
        <v>2364</v>
      </c>
      <c r="BD187" t="s" s="295">
        <v>4929</v>
      </c>
      <c r="BE187" t="s" s="362">
        <v>4930</v>
      </c>
      <c r="BF187" s="337"/>
      <c r="BG187" s="15"/>
      <c r="BH187" s="412"/>
      <c r="BI187" s="407"/>
    </row>
    <row r="188" ht="22.35" customHeight="1">
      <c r="A188" t="s" s="105">
        <f>CONCATENATE('Collections - Collections'!$A$4,"/",C188)</f>
        <v>4931</v>
      </c>
      <c r="B188" t="s" s="44">
        <f t="shared" si="2228"/>
        <v>3457</v>
      </c>
      <c r="C188" t="s" s="106">
        <f>SUBSTITUTE(SUBSTITUTE(F188,"-","_"),":","_")</f>
        <v>4932</v>
      </c>
      <c r="D188" t="s" s="44">
        <f>CONCATENATE('Collections - Collections'!$C$3,"/",$B188)</f>
        <v>3462</v>
      </c>
      <c r="E188" t="s" s="106">
        <v>4933</v>
      </c>
      <c r="F188" t="s" s="44">
        <f>CONCATENATE(B188,":",E188)</f>
        <v>4934</v>
      </c>
      <c r="G188" s="43"/>
      <c r="H188" t="s" s="373">
        <f>CONCATENATE("k",SUBSTITUTE(SUBSTITUTE(PROPER($B188),":",""),"-",""),"_",SUBSTITUTE(SUBSTITUTE(PROPER($E188),":",""),"-",""))</f>
        <v>4935</v>
      </c>
      <c r="I188" s="43"/>
      <c r="J188" t="s" s="44">
        <f>$C188</f>
        <v>4932</v>
      </c>
      <c r="K188" t="s" s="44">
        <f>$H188</f>
        <v>4935</v>
      </c>
      <c r="L188" t="s" s="44">
        <v>4933</v>
      </c>
      <c r="M188" t="s" s="44">
        <v>2212</v>
      </c>
      <c r="N188" t="s" s="44">
        <v>942</v>
      </c>
      <c r="O188" t="s" s="44">
        <v>4936</v>
      </c>
      <c r="P188" t="s" s="44">
        <v>4920</v>
      </c>
      <c r="Q188" s="43"/>
      <c r="R188" s="43"/>
      <c r="S188" t="s" s="44">
        <f t="shared" si="137"/>
        <v>1098</v>
      </c>
      <c r="T188" t="s" s="44">
        <f t="shared" si="62"/>
        <v>1270</v>
      </c>
      <c r="U188" t="s" s="44">
        <f t="shared" si="48"/>
        <v>1423</v>
      </c>
      <c r="V188" s="43"/>
      <c r="W188" s="43"/>
      <c r="X188" s="43"/>
      <c r="Y188" s="43"/>
      <c r="Z188" s="43"/>
      <c r="AA188" s="43"/>
      <c r="AB188" s="43"/>
      <c r="AC188" s="43"/>
      <c r="AD188" s="43"/>
      <c r="AE188" s="43"/>
      <c r="AF188" s="43"/>
      <c r="AG188" s="43"/>
      <c r="AH188" s="43"/>
      <c r="AI188" s="43"/>
      <c r="AJ188" s="43"/>
      <c r="AK188" s="43"/>
      <c r="AL188" s="43"/>
      <c r="AM188" s="43"/>
      <c r="AN188" s="43"/>
      <c r="AO188" s="43"/>
      <c r="AP188" s="43"/>
      <c r="AQ188" s="46"/>
      <c r="AR188" s="46"/>
      <c r="AS188" s="43"/>
      <c r="AT188" s="43"/>
      <c r="AU188" s="264"/>
      <c r="AV188" s="43"/>
      <c r="AW188" s="43"/>
      <c r="AX188" s="43"/>
      <c r="AY188" s="43"/>
      <c r="AZ188" s="43"/>
      <c r="BA188" s="43"/>
      <c r="BB188" s="43"/>
      <c r="BC188" t="s" s="44">
        <f t="shared" si="1013"/>
        <v>2364</v>
      </c>
      <c r="BD188" t="s" s="295">
        <v>4937</v>
      </c>
      <c r="BE188" t="s" s="362">
        <v>4938</v>
      </c>
      <c r="BF188" s="337"/>
      <c r="BG188" s="15"/>
      <c r="BH188" s="412"/>
      <c r="BI188" s="407"/>
    </row>
    <row r="189" ht="22.35" customHeight="1">
      <c r="A189" t="s" s="105">
        <f>CONCATENATE('Collections - Collections'!$A$4,"/",C189)</f>
        <v>4939</v>
      </c>
      <c r="B189" t="s" s="44">
        <f t="shared" si="2228"/>
        <v>3457</v>
      </c>
      <c r="C189" t="s" s="106">
        <f>SUBSTITUTE(SUBSTITUTE(F189,"-","_"),":","_")</f>
        <v>4940</v>
      </c>
      <c r="D189" t="s" s="44">
        <f>CONCATENATE('Collections - Collections'!$C$3,"/",$B189)</f>
        <v>3462</v>
      </c>
      <c r="E189" t="s" s="106">
        <v>4941</v>
      </c>
      <c r="F189" t="s" s="44">
        <f>CONCATENATE(B189,":",E189)</f>
        <v>4942</v>
      </c>
      <c r="G189" s="43"/>
      <c r="H189" t="s" s="373">
        <f>CONCATENATE("k",SUBSTITUTE(SUBSTITUTE(PROPER($B189),":",""),"-",""),"_",SUBSTITUTE(SUBSTITUTE(PROPER($E189),":",""),"-",""))</f>
        <v>4943</v>
      </c>
      <c r="I189" s="43"/>
      <c r="J189" t="s" s="44">
        <f>$C189</f>
        <v>4940</v>
      </c>
      <c r="K189" t="s" s="44">
        <f>$H189</f>
        <v>4943</v>
      </c>
      <c r="L189" t="s" s="44">
        <v>4941</v>
      </c>
      <c r="M189" t="s" s="44">
        <v>2212</v>
      </c>
      <c r="N189" t="s" s="44">
        <v>942</v>
      </c>
      <c r="O189" t="s" s="44">
        <v>4944</v>
      </c>
      <c r="P189" t="s" s="44">
        <v>4920</v>
      </c>
      <c r="Q189" s="43"/>
      <c r="R189" s="43"/>
      <c r="S189" t="s" s="44">
        <f t="shared" si="137"/>
        <v>1098</v>
      </c>
      <c r="T189" t="s" s="44">
        <f t="shared" si="62"/>
        <v>1270</v>
      </c>
      <c r="U189" t="s" s="44">
        <f t="shared" si="48"/>
        <v>1423</v>
      </c>
      <c r="V189" s="43"/>
      <c r="W189" s="43"/>
      <c r="X189" s="43"/>
      <c r="Y189" s="43"/>
      <c r="Z189" s="43"/>
      <c r="AA189" s="43"/>
      <c r="AB189" s="43"/>
      <c r="AC189" s="43"/>
      <c r="AD189" s="43"/>
      <c r="AE189" s="43"/>
      <c r="AF189" s="43"/>
      <c r="AG189" s="43"/>
      <c r="AH189" s="43"/>
      <c r="AI189" s="43"/>
      <c r="AJ189" s="43"/>
      <c r="AK189" s="43"/>
      <c r="AL189" s="43"/>
      <c r="AM189" s="43"/>
      <c r="AN189" s="43"/>
      <c r="AO189" s="43"/>
      <c r="AP189" s="43"/>
      <c r="AQ189" s="46"/>
      <c r="AR189" s="46"/>
      <c r="AS189" s="43"/>
      <c r="AT189" s="43"/>
      <c r="AU189" s="264"/>
      <c r="AV189" s="43"/>
      <c r="AW189" s="43"/>
      <c r="AX189" s="43"/>
      <c r="AY189" s="43"/>
      <c r="AZ189" s="43"/>
      <c r="BA189" s="43"/>
      <c r="BB189" s="43"/>
      <c r="BC189" t="s" s="44">
        <f t="shared" si="1013"/>
        <v>2364</v>
      </c>
      <c r="BD189" t="s" s="295">
        <v>4945</v>
      </c>
      <c r="BE189" t="s" s="362">
        <v>4946</v>
      </c>
      <c r="BF189" s="337"/>
      <c r="BG189" s="15"/>
      <c r="BH189" s="412"/>
      <c r="BI189" s="407"/>
    </row>
    <row r="190" ht="22.35" customHeight="1">
      <c r="A190" t="s" s="105">
        <f>CONCATENATE('Collections - Collections'!$A$4,"/",C190)</f>
        <v>4947</v>
      </c>
      <c r="B190" t="s" s="44">
        <f t="shared" si="2228"/>
        <v>3457</v>
      </c>
      <c r="C190" t="s" s="106">
        <f>SUBSTITUTE(SUBSTITUTE(F190,"-","_"),":","_")</f>
        <v>4948</v>
      </c>
      <c r="D190" t="s" s="44">
        <f>CONCATENATE('Collections - Collections'!$C$3,"/",$B190)</f>
        <v>3462</v>
      </c>
      <c r="E190" t="s" s="106">
        <v>4949</v>
      </c>
      <c r="F190" t="s" s="44">
        <f>CONCATENATE(B190,":",E190)</f>
        <v>4950</v>
      </c>
      <c r="G190" s="43"/>
      <c r="H190" t="s" s="373">
        <f>CONCATENATE("k",SUBSTITUTE(SUBSTITUTE(PROPER($B190),":",""),"-",""),"_",SUBSTITUTE(SUBSTITUTE(PROPER($E190),":",""),"-",""))</f>
        <v>4951</v>
      </c>
      <c r="I190" s="43"/>
      <c r="J190" t="s" s="44">
        <f>$C190</f>
        <v>4948</v>
      </c>
      <c r="K190" t="s" s="44">
        <f>$H190</f>
        <v>4951</v>
      </c>
      <c r="L190" t="s" s="44">
        <v>4949</v>
      </c>
      <c r="M190" t="s" s="44">
        <v>2212</v>
      </c>
      <c r="N190" t="s" s="44">
        <v>942</v>
      </c>
      <c r="O190" t="s" s="44">
        <v>4291</v>
      </c>
      <c r="P190" t="s" s="44">
        <v>682</v>
      </c>
      <c r="Q190" s="43"/>
      <c r="R190" s="43"/>
      <c r="S190" t="s" s="44">
        <f t="shared" si="632"/>
        <v>1106</v>
      </c>
      <c r="T190" t="s" s="44">
        <f t="shared" si="917"/>
        <v>1304</v>
      </c>
      <c r="U190" t="s" s="44">
        <f t="shared" si="48"/>
        <v>1423</v>
      </c>
      <c r="V190" s="43"/>
      <c r="W190" s="43"/>
      <c r="X190" s="43"/>
      <c r="Y190" s="43"/>
      <c r="Z190" s="43"/>
      <c r="AA190" s="43"/>
      <c r="AB190" s="43"/>
      <c r="AC190" s="43"/>
      <c r="AD190" s="43"/>
      <c r="AE190" s="43"/>
      <c r="AF190" s="43"/>
      <c r="AG190" s="43"/>
      <c r="AH190" s="43"/>
      <c r="AI190" s="43"/>
      <c r="AJ190" s="43"/>
      <c r="AK190" s="43"/>
      <c r="AL190" s="43"/>
      <c r="AM190" s="43"/>
      <c r="AN190" s="43"/>
      <c r="AO190" s="43"/>
      <c r="AP190" s="43"/>
      <c r="AQ190" s="46"/>
      <c r="AR190" s="46"/>
      <c r="AS190" s="43"/>
      <c r="AT190" s="43"/>
      <c r="AU190" s="264"/>
      <c r="AV190" s="43"/>
      <c r="AW190" s="43"/>
      <c r="AX190" s="43"/>
      <c r="AY190" s="43"/>
      <c r="AZ190" s="43"/>
      <c r="BA190" s="43"/>
      <c r="BB190" s="43"/>
      <c r="BC190" t="s" s="44">
        <f t="shared" si="1013"/>
        <v>2364</v>
      </c>
      <c r="BD190" t="s" s="295">
        <v>4952</v>
      </c>
      <c r="BE190" t="s" s="362">
        <v>4293</v>
      </c>
      <c r="BF190" s="337"/>
      <c r="BG190" s="15"/>
      <c r="BH190" s="412"/>
      <c r="BI190" s="407"/>
    </row>
    <row r="191" ht="22.35" customHeight="1">
      <c r="A191" t="s" s="105">
        <f>CONCATENATE('Collections - Collections'!$A$4,"/",C191)</f>
        <v>4953</v>
      </c>
      <c r="B191" t="s" s="44">
        <f t="shared" si="2228"/>
        <v>3457</v>
      </c>
      <c r="C191" t="s" s="106">
        <f>SUBSTITUTE(SUBSTITUTE(F191,"-","_"),":","_")</f>
        <v>4954</v>
      </c>
      <c r="D191" t="s" s="44">
        <f>CONCATENATE('Collections - Collections'!$C$3,"/",$B191)</f>
        <v>3462</v>
      </c>
      <c r="E191" t="s" s="106">
        <v>4955</v>
      </c>
      <c r="F191" t="s" s="44">
        <f>CONCATENATE(B191,":",E191)</f>
        <v>4956</v>
      </c>
      <c r="G191" s="43"/>
      <c r="H191" t="s" s="373">
        <f>CONCATENATE("k",SUBSTITUTE(SUBSTITUTE(PROPER($B191),":",""),"-",""),"_",SUBSTITUTE(SUBSTITUTE(PROPER($E191),":",""),"-",""))</f>
        <v>4957</v>
      </c>
      <c r="I191" s="43"/>
      <c r="J191" t="s" s="44">
        <f>$C191</f>
        <v>4954</v>
      </c>
      <c r="K191" t="s" s="44">
        <f>$H191</f>
        <v>4957</v>
      </c>
      <c r="L191" t="s" s="44">
        <v>4955</v>
      </c>
      <c r="M191" t="s" s="44">
        <v>2212</v>
      </c>
      <c r="N191" t="s" s="44">
        <v>942</v>
      </c>
      <c r="O191" t="s" s="44">
        <v>1477</v>
      </c>
      <c r="P191" t="s" s="44">
        <v>4958</v>
      </c>
      <c r="Q191" s="43"/>
      <c r="R191" s="43"/>
      <c r="S191" t="s" s="44">
        <f t="shared" si="465"/>
        <v>1122</v>
      </c>
      <c r="T191" t="s" s="44">
        <f t="shared" si="486"/>
        <v>1362</v>
      </c>
      <c r="U191" t="s" s="44">
        <f t="shared" si="48"/>
        <v>1423</v>
      </c>
      <c r="V191" s="43"/>
      <c r="W191" s="43"/>
      <c r="X191" s="43"/>
      <c r="Y191" s="43"/>
      <c r="Z191" s="43"/>
      <c r="AA191" s="43"/>
      <c r="AB191" s="43"/>
      <c r="AC191" s="43"/>
      <c r="AD191" s="43"/>
      <c r="AE191" s="43"/>
      <c r="AF191" s="43"/>
      <c r="AG191" s="43"/>
      <c r="AH191" s="43"/>
      <c r="AI191" s="43"/>
      <c r="AJ191" s="43"/>
      <c r="AK191" s="43"/>
      <c r="AL191" s="43"/>
      <c r="AM191" s="43"/>
      <c r="AN191" s="43"/>
      <c r="AO191" s="43"/>
      <c r="AP191" s="43"/>
      <c r="AQ191" s="46"/>
      <c r="AR191" s="46"/>
      <c r="AS191" s="43"/>
      <c r="AT191" s="43"/>
      <c r="AU191" s="264"/>
      <c r="AV191" s="43"/>
      <c r="AW191" s="43"/>
      <c r="AX191" s="43"/>
      <c r="AY191" s="43"/>
      <c r="AZ191" t="s" s="44">
        <f t="shared" si="1144"/>
        <v>1609</v>
      </c>
      <c r="BA191" s="43"/>
      <c r="BB191" s="43"/>
      <c r="BC191" t="s" s="44">
        <f t="shared" si="1013"/>
        <v>2364</v>
      </c>
      <c r="BD191" t="s" s="295">
        <v>1480</v>
      </c>
      <c r="BE191" t="s" s="362">
        <v>1615</v>
      </c>
      <c r="BF191" s="337"/>
      <c r="BG191" s="15"/>
      <c r="BH191" s="412"/>
      <c r="BI191" s="407"/>
    </row>
    <row r="192" ht="22.35" customHeight="1">
      <c r="A192" t="s" s="105">
        <f>CONCATENATE('Collections - Collections'!$A$4,"/",C192)</f>
        <v>4959</v>
      </c>
      <c r="B192" t="s" s="44">
        <f t="shared" si="2228"/>
        <v>3457</v>
      </c>
      <c r="C192" t="s" s="106">
        <f>SUBSTITUTE(SUBSTITUTE(F192,"-","_"),":","_")</f>
        <v>4960</v>
      </c>
      <c r="D192" t="s" s="44">
        <f>CONCATENATE('Collections - Collections'!$C$3,"/",$B192)</f>
        <v>3462</v>
      </c>
      <c r="E192" t="s" s="106">
        <v>4961</v>
      </c>
      <c r="F192" t="s" s="44">
        <f>CONCATENATE(B192,":",E192)</f>
        <v>4962</v>
      </c>
      <c r="G192" s="43"/>
      <c r="H192" t="s" s="373">
        <f>CONCATENATE("k",SUBSTITUTE(SUBSTITUTE(PROPER($B192),":",""),"-",""),"_",SUBSTITUTE(SUBSTITUTE(PROPER($E192),":",""),"-",""))</f>
        <v>4963</v>
      </c>
      <c r="I192" s="43"/>
      <c r="J192" t="s" s="44">
        <f>$C192</f>
        <v>4960</v>
      </c>
      <c r="K192" t="s" s="44">
        <f>$H192</f>
        <v>4963</v>
      </c>
      <c r="L192" t="s" s="44">
        <v>4961</v>
      </c>
      <c r="M192" t="s" s="44">
        <v>2212</v>
      </c>
      <c r="N192" t="s" s="44">
        <v>942</v>
      </c>
      <c r="O192" t="s" s="44">
        <v>1463</v>
      </c>
      <c r="P192" s="43"/>
      <c r="Q192" s="43"/>
      <c r="R192" s="43"/>
      <c r="S192" t="s" s="44">
        <f t="shared" si="465"/>
        <v>1122</v>
      </c>
      <c r="T192" t="s" s="44">
        <f t="shared" si="633"/>
        <v>1174</v>
      </c>
      <c r="U192" t="s" s="44">
        <f t="shared" si="48"/>
        <v>1423</v>
      </c>
      <c r="V192" s="43"/>
      <c r="W192" s="43"/>
      <c r="X192" s="43"/>
      <c r="Y192" s="43"/>
      <c r="Z192" s="43"/>
      <c r="AA192" s="43"/>
      <c r="AB192" s="43"/>
      <c r="AC192" s="43"/>
      <c r="AD192" s="43"/>
      <c r="AE192" s="43"/>
      <c r="AF192" s="43"/>
      <c r="AG192" s="43"/>
      <c r="AH192" s="43"/>
      <c r="AI192" s="43"/>
      <c r="AJ192" s="43"/>
      <c r="AK192" s="43"/>
      <c r="AL192" s="43"/>
      <c r="AM192" s="43"/>
      <c r="AN192" s="43"/>
      <c r="AO192" s="43"/>
      <c r="AP192" s="43"/>
      <c r="AQ192" s="46"/>
      <c r="AR192" s="46"/>
      <c r="AS192" s="43"/>
      <c r="AT192" s="43"/>
      <c r="AU192" s="264"/>
      <c r="AV192" s="43"/>
      <c r="AW192" s="43"/>
      <c r="AX192" s="43"/>
      <c r="AY192" s="43"/>
      <c r="AZ192" t="s" s="44">
        <f>'tmp_terms - import'!$D$178</f>
        <v>1542</v>
      </c>
      <c r="BA192" s="43"/>
      <c r="BB192" s="43"/>
      <c r="BC192" t="s" s="44">
        <f t="shared" si="1013"/>
        <v>2364</v>
      </c>
      <c r="BD192" t="s" s="295">
        <v>1466</v>
      </c>
      <c r="BE192" t="s" s="362">
        <v>4964</v>
      </c>
      <c r="BF192" s="337"/>
      <c r="BG192" s="15"/>
      <c r="BH192" s="412"/>
      <c r="BI192" s="407"/>
    </row>
    <row r="193" ht="22.35" customHeight="1">
      <c r="A193" t="s" s="105">
        <f>CONCATENATE('Collections - Collections'!$A$4,"/",C193)</f>
        <v>4965</v>
      </c>
      <c r="B193" t="s" s="44">
        <f t="shared" si="2228"/>
        <v>3457</v>
      </c>
      <c r="C193" t="s" s="106">
        <f>SUBSTITUTE(SUBSTITUTE(F193,"-","_"),":","_")</f>
        <v>4966</v>
      </c>
      <c r="D193" t="s" s="44">
        <f>CONCATENATE('Collections - Collections'!$C$3,"/",$B193)</f>
        <v>3462</v>
      </c>
      <c r="E193" t="s" s="106">
        <v>4967</v>
      </c>
      <c r="F193" t="s" s="44">
        <f>CONCATENATE(B193,":",E193)</f>
        <v>4968</v>
      </c>
      <c r="G193" s="43"/>
      <c r="H193" t="s" s="373">
        <f>CONCATENATE("k",SUBSTITUTE(SUBSTITUTE(PROPER($B193),":",""),"-",""),"_",SUBSTITUTE(SUBSTITUTE(PROPER($E193),":",""),"-",""))</f>
        <v>4969</v>
      </c>
      <c r="I193" s="43"/>
      <c r="J193" t="s" s="44">
        <f>$C193</f>
        <v>4966</v>
      </c>
      <c r="K193" t="s" s="44">
        <f>$H193</f>
        <v>4969</v>
      </c>
      <c r="L193" t="s" s="44">
        <v>4967</v>
      </c>
      <c r="M193" t="s" s="44">
        <v>2212</v>
      </c>
      <c r="N193" t="s" s="44">
        <v>942</v>
      </c>
      <c r="O193" t="s" s="44">
        <v>3510</v>
      </c>
      <c r="P193" s="43"/>
      <c r="Q193" s="43"/>
      <c r="R193" s="43"/>
      <c r="S193" t="s" s="44">
        <f t="shared" si="465"/>
        <v>1122</v>
      </c>
      <c r="T193" t="s" s="44">
        <f t="shared" si="633"/>
        <v>1174</v>
      </c>
      <c r="U193" t="s" s="44">
        <f t="shared" si="48"/>
        <v>1423</v>
      </c>
      <c r="V193" s="43"/>
      <c r="W193" s="43"/>
      <c r="X193" s="43"/>
      <c r="Y193" s="43"/>
      <c r="Z193" s="43"/>
      <c r="AA193" s="43"/>
      <c r="AB193" s="43"/>
      <c r="AC193" s="43"/>
      <c r="AD193" s="43"/>
      <c r="AE193" s="43"/>
      <c r="AF193" s="43"/>
      <c r="AG193" s="43"/>
      <c r="AH193" s="43"/>
      <c r="AI193" s="43"/>
      <c r="AJ193" s="43"/>
      <c r="AK193" s="43"/>
      <c r="AL193" s="43"/>
      <c r="AM193" s="43"/>
      <c r="AN193" s="43"/>
      <c r="AO193" s="43"/>
      <c r="AP193" s="43"/>
      <c r="AQ193" s="46"/>
      <c r="AR193" s="46"/>
      <c r="AS193" s="43"/>
      <c r="AT193" s="43"/>
      <c r="AU193" s="264"/>
      <c r="AV193" s="43"/>
      <c r="AW193" s="43"/>
      <c r="AX193" s="43"/>
      <c r="AY193" s="43"/>
      <c r="AZ193" t="s" s="44">
        <f t="shared" si="2324" ref="AZ193:BB195">'tmp_terms - import'!$D$172</f>
        <v>1505</v>
      </c>
      <c r="BA193" s="43"/>
      <c r="BB193" s="43"/>
      <c r="BC193" t="s" s="44">
        <f t="shared" si="1013"/>
        <v>2364</v>
      </c>
      <c r="BD193" t="s" s="295">
        <v>3511</v>
      </c>
      <c r="BE193" t="s" s="362">
        <v>4970</v>
      </c>
      <c r="BF193" s="337"/>
      <c r="BG193" s="15"/>
      <c r="BH193" s="412"/>
      <c r="BI193" s="407"/>
    </row>
    <row r="194" ht="22.35" customHeight="1">
      <c r="A194" t="s" s="105">
        <f>CONCATENATE('Collections - Collections'!$A$4,"/",C194)</f>
        <v>4971</v>
      </c>
      <c r="B194" t="s" s="44">
        <f t="shared" si="2228"/>
        <v>3457</v>
      </c>
      <c r="C194" t="s" s="106">
        <f>SUBSTITUTE(SUBSTITUTE(F194,"-","_"),":","_")</f>
        <v>4972</v>
      </c>
      <c r="D194" t="s" s="44">
        <f>CONCATENATE('Collections - Collections'!$C$3,"/",$B194)</f>
        <v>3462</v>
      </c>
      <c r="E194" t="s" s="106">
        <v>3463</v>
      </c>
      <c r="F194" t="s" s="44">
        <f>CONCATENATE(B194,":",E194)</f>
        <v>3461</v>
      </c>
      <c r="G194" s="43"/>
      <c r="H194" t="s" s="373">
        <f>CONCATENATE("k",SUBSTITUTE(SUBSTITUTE(PROPER($B194),":",""),"-",""),"_",SUBSTITUTE(SUBSTITUTE(PROPER($E194),":",""),"-",""))</f>
        <v>4973</v>
      </c>
      <c r="I194" s="43"/>
      <c r="J194" t="s" s="44">
        <f>$C194</f>
        <v>4972</v>
      </c>
      <c r="K194" t="s" s="44">
        <f>$H194</f>
        <v>4973</v>
      </c>
      <c r="L194" t="s" s="44">
        <v>3463</v>
      </c>
      <c r="M194" t="s" s="44">
        <v>2212</v>
      </c>
      <c r="N194" t="s" s="44">
        <v>942</v>
      </c>
      <c r="O194" t="s" s="44">
        <v>3466</v>
      </c>
      <c r="P194" s="43"/>
      <c r="Q194" s="43"/>
      <c r="R194" s="43"/>
      <c r="S194" t="s" s="44">
        <f t="shared" si="137"/>
        <v>1098</v>
      </c>
      <c r="T194" t="s" s="44">
        <f>'tmp_terms - import'!$D$150</f>
        <v>1346</v>
      </c>
      <c r="U194" t="s" s="44">
        <f t="shared" si="48"/>
        <v>1423</v>
      </c>
      <c r="V194" s="43"/>
      <c r="W194" s="43"/>
      <c r="X194" s="43"/>
      <c r="Y194" s="43"/>
      <c r="Z194" s="43"/>
      <c r="AA194" s="43"/>
      <c r="AB194" s="43"/>
      <c r="AC194" s="43"/>
      <c r="AD194" s="43"/>
      <c r="AE194" t="s" s="44">
        <f>'tmp_terms - import'!$D$464</f>
        <v>3461</v>
      </c>
      <c r="AF194" s="43"/>
      <c r="AG194" s="43"/>
      <c r="AH194" s="43"/>
      <c r="AI194" s="43"/>
      <c r="AJ194" s="43"/>
      <c r="AK194" s="43"/>
      <c r="AL194" s="43"/>
      <c r="AM194" s="43"/>
      <c r="AN194" s="43"/>
      <c r="AO194" s="43"/>
      <c r="AP194" s="43"/>
      <c r="AQ194" s="46"/>
      <c r="AR194" s="46"/>
      <c r="AS194" s="43"/>
      <c r="AT194" s="43"/>
      <c r="AU194" s="264"/>
      <c r="AV194" s="43"/>
      <c r="AW194" s="43"/>
      <c r="AX194" s="43"/>
      <c r="AY194" s="43"/>
      <c r="AZ194" s="43"/>
      <c r="BA194" s="43"/>
      <c r="BB194" s="43"/>
      <c r="BC194" t="s" s="44">
        <f t="shared" si="1013"/>
        <v>2364</v>
      </c>
      <c r="BD194" t="s" s="295">
        <v>4974</v>
      </c>
      <c r="BE194" s="337"/>
      <c r="BF194" s="337"/>
      <c r="BG194" s="15"/>
      <c r="BH194" s="412"/>
      <c r="BI194" s="407"/>
    </row>
    <row r="195" ht="22.35" customHeight="1">
      <c r="A195" t="s" s="105">
        <f>CONCATENATE('Collections - Collections'!$A$4,"/",C195)</f>
        <v>4975</v>
      </c>
      <c r="B195" t="s" s="44">
        <f t="shared" si="2228"/>
        <v>3457</v>
      </c>
      <c r="C195" t="s" s="106">
        <f>SUBSTITUTE(SUBSTITUTE(F195,"-","_"),":","_")</f>
        <v>4976</v>
      </c>
      <c r="D195" t="s" s="44">
        <f>CONCATENATE('Collections - Collections'!$C$3,"/",$B195)</f>
        <v>3462</v>
      </c>
      <c r="E195" t="s" s="106">
        <v>4537</v>
      </c>
      <c r="F195" t="s" s="44">
        <f>CONCATENATE(B195,":",E195)</f>
        <v>4977</v>
      </c>
      <c r="G195" s="43"/>
      <c r="H195" t="s" s="373">
        <f>CONCATENATE("k",SUBSTITUTE(SUBSTITUTE(PROPER($B195),":",""),"-",""),"_",SUBSTITUTE(SUBSTITUTE(PROPER($E195),":",""),"-",""))</f>
        <v>4978</v>
      </c>
      <c r="I195" s="43"/>
      <c r="J195" t="s" s="44">
        <f>$C195</f>
        <v>4976</v>
      </c>
      <c r="K195" t="s" s="44">
        <f>$H195</f>
        <v>4978</v>
      </c>
      <c r="L195" t="s" s="44">
        <v>4537</v>
      </c>
      <c r="M195" t="s" s="44">
        <v>2212</v>
      </c>
      <c r="N195" t="s" s="44">
        <v>942</v>
      </c>
      <c r="O195" t="s" s="44">
        <v>4537</v>
      </c>
      <c r="P195" s="43"/>
      <c r="Q195" s="43"/>
      <c r="R195" s="43"/>
      <c r="S195" t="s" s="44">
        <f t="shared" si="465"/>
        <v>1122</v>
      </c>
      <c r="T195" t="s" s="44">
        <f t="shared" si="633"/>
        <v>1174</v>
      </c>
      <c r="U195" t="s" s="44">
        <f t="shared" si="48"/>
        <v>1423</v>
      </c>
      <c r="V195" s="43"/>
      <c r="W195" s="43"/>
      <c r="X195" s="43"/>
      <c r="Y195" s="43"/>
      <c r="Z195" s="43"/>
      <c r="AA195" s="43"/>
      <c r="AB195" s="43"/>
      <c r="AC195" s="43"/>
      <c r="AD195" s="43"/>
      <c r="AE195" s="43"/>
      <c r="AF195" s="43"/>
      <c r="AG195" s="43"/>
      <c r="AH195" s="43"/>
      <c r="AI195" s="43"/>
      <c r="AJ195" s="43"/>
      <c r="AK195" s="43"/>
      <c r="AL195" s="43"/>
      <c r="AM195" s="43"/>
      <c r="AN195" s="43"/>
      <c r="AO195" s="43"/>
      <c r="AP195" s="43"/>
      <c r="AQ195" s="46"/>
      <c r="AR195" s="46"/>
      <c r="AS195" s="43"/>
      <c r="AT195" s="43"/>
      <c r="AU195" s="264"/>
      <c r="AV195" s="43"/>
      <c r="AW195" s="43"/>
      <c r="AX195" s="43"/>
      <c r="AY195" s="43"/>
      <c r="AZ195" t="s" s="44">
        <f t="shared" si="2324"/>
        <v>1505</v>
      </c>
      <c r="BA195" t="s" s="44">
        <f>'tmp_terms - import'!$D$173</f>
        <v>1513</v>
      </c>
      <c r="BB195" t="s" s="44">
        <f t="shared" si="2324"/>
        <v>1505</v>
      </c>
      <c r="BC195" t="s" s="44">
        <f t="shared" si="1013"/>
        <v>2364</v>
      </c>
      <c r="BD195" t="s" s="295">
        <v>4537</v>
      </c>
      <c r="BE195" t="s" s="362">
        <v>4979</v>
      </c>
      <c r="BF195" s="337"/>
      <c r="BG195" s="15"/>
      <c r="BH195" s="412"/>
      <c r="BI195" s="407"/>
    </row>
    <row r="196" ht="22.35" customHeight="1">
      <c r="A196" t="s" s="105">
        <f>CONCATENATE('Collections - Collections'!$A$4,"/",C196)</f>
        <v>4980</v>
      </c>
      <c r="B196" t="s" s="44">
        <f t="shared" si="2228"/>
        <v>3457</v>
      </c>
      <c r="C196" t="s" s="106">
        <f>SUBSTITUTE(SUBSTITUTE(F196,"-","_"),":","_")</f>
        <v>4981</v>
      </c>
      <c r="D196" t="s" s="44">
        <f>CONCATENATE('Collections - Collections'!$C$3,"/",$B196)</f>
        <v>3462</v>
      </c>
      <c r="E196" t="s" s="106">
        <v>4982</v>
      </c>
      <c r="F196" t="s" s="44">
        <f>CONCATENATE(B196,":",E196)</f>
        <v>4983</v>
      </c>
      <c r="G196" s="43"/>
      <c r="H196" t="s" s="373">
        <f>CONCATENATE("k",SUBSTITUTE(SUBSTITUTE(PROPER($B196),":",""),"-",""),"_",SUBSTITUTE(SUBSTITUTE(PROPER($E196),":",""),"-",""))</f>
        <v>4984</v>
      </c>
      <c r="I196" s="43"/>
      <c r="J196" t="s" s="44">
        <f>$C196</f>
        <v>4981</v>
      </c>
      <c r="K196" t="s" s="44">
        <f>$H196</f>
        <v>4984</v>
      </c>
      <c r="L196" t="s" s="44">
        <v>4982</v>
      </c>
      <c r="M196" t="s" s="44">
        <v>2212</v>
      </c>
      <c r="N196" t="s" s="44">
        <v>942</v>
      </c>
      <c r="O196" t="s" s="44">
        <v>4982</v>
      </c>
      <c r="P196" t="s" s="44">
        <v>1463</v>
      </c>
      <c r="Q196" t="s" s="44">
        <v>1477</v>
      </c>
      <c r="R196" s="43"/>
      <c r="S196" t="s" s="44">
        <f t="shared" si="465"/>
        <v>1122</v>
      </c>
      <c r="T196" t="s" s="44">
        <f t="shared" si="633"/>
        <v>1174</v>
      </c>
      <c r="U196" t="s" s="44">
        <f t="shared" si="48"/>
        <v>1423</v>
      </c>
      <c r="V196" s="43"/>
      <c r="W196" s="43"/>
      <c r="X196" s="43"/>
      <c r="Y196" s="43"/>
      <c r="Z196" s="43"/>
      <c r="AA196" s="43"/>
      <c r="AB196" s="43"/>
      <c r="AC196" s="43"/>
      <c r="AD196" s="43"/>
      <c r="AE196" s="43"/>
      <c r="AF196" s="43"/>
      <c r="AG196" s="43"/>
      <c r="AH196" s="43"/>
      <c r="AI196" s="43"/>
      <c r="AJ196" s="43"/>
      <c r="AK196" s="43"/>
      <c r="AL196" s="43"/>
      <c r="AM196" s="43"/>
      <c r="AN196" s="43"/>
      <c r="AO196" s="43"/>
      <c r="AP196" s="43"/>
      <c r="AQ196" s="46"/>
      <c r="AR196" s="46"/>
      <c r="AS196" s="43"/>
      <c r="AT196" s="43"/>
      <c r="AU196" s="264"/>
      <c r="AV196" s="43"/>
      <c r="AW196" s="43"/>
      <c r="AX196" s="43"/>
      <c r="AY196" s="43"/>
      <c r="AZ196" s="43"/>
      <c r="BA196" s="43"/>
      <c r="BB196" s="43"/>
      <c r="BC196" t="s" s="44">
        <f t="shared" si="1013"/>
        <v>2364</v>
      </c>
      <c r="BD196" t="s" s="295">
        <v>4982</v>
      </c>
      <c r="BE196" t="s" s="362">
        <v>4985</v>
      </c>
      <c r="BF196" s="337"/>
      <c r="BG196" s="15"/>
      <c r="BH196" s="412"/>
      <c r="BI196" s="407"/>
    </row>
    <row r="197" ht="22.35" customHeight="1">
      <c r="A197" t="s" s="105">
        <f>CONCATENATE('Collections - Collections'!$A$4,"/",C197)</f>
        <v>4986</v>
      </c>
      <c r="B197" t="s" s="44">
        <f t="shared" si="2228"/>
        <v>3457</v>
      </c>
      <c r="C197" t="s" s="106">
        <f>SUBSTITUTE(SUBSTITUTE(F197,"-","_"),":","_")</f>
        <v>4987</v>
      </c>
      <c r="D197" t="s" s="44">
        <f>CONCATENATE('Collections - Collections'!$C$3,"/",$B197)</f>
        <v>3462</v>
      </c>
      <c r="E197" t="s" s="106">
        <v>4988</v>
      </c>
      <c r="F197" t="s" s="44">
        <f>CONCATENATE(B197,":",E197)</f>
        <v>4989</v>
      </c>
      <c r="G197" s="43"/>
      <c r="H197" t="s" s="373">
        <f>CONCATENATE("k",SUBSTITUTE(SUBSTITUTE(PROPER($B197),":",""),"-",""),"_",SUBSTITUTE(SUBSTITUTE(PROPER($E197),":",""),"-",""))</f>
        <v>4990</v>
      </c>
      <c r="I197" s="43"/>
      <c r="J197" t="s" s="44">
        <f>$C197</f>
        <v>4987</v>
      </c>
      <c r="K197" t="s" s="44">
        <f>$H197</f>
        <v>4990</v>
      </c>
      <c r="L197" t="s" s="44">
        <v>4988</v>
      </c>
      <c r="M197" t="s" s="44">
        <v>2212</v>
      </c>
      <c r="N197" t="s" s="44">
        <v>942</v>
      </c>
      <c r="O197" t="s" s="44">
        <v>4988</v>
      </c>
      <c r="P197" t="s" s="44">
        <v>3510</v>
      </c>
      <c r="Q197" t="s" s="44">
        <v>1477</v>
      </c>
      <c r="R197" s="43"/>
      <c r="S197" t="s" s="44">
        <f t="shared" si="465"/>
        <v>1122</v>
      </c>
      <c r="T197" t="s" s="44">
        <f t="shared" si="633"/>
        <v>1174</v>
      </c>
      <c r="U197" t="s" s="44">
        <f t="shared" si="48"/>
        <v>1423</v>
      </c>
      <c r="V197" s="43"/>
      <c r="W197" s="43"/>
      <c r="X197" s="43"/>
      <c r="Y197" s="43"/>
      <c r="Z197" s="43"/>
      <c r="AA197" s="43"/>
      <c r="AB197" s="43"/>
      <c r="AC197" s="43"/>
      <c r="AD197" s="43"/>
      <c r="AE197" s="43"/>
      <c r="AF197" s="43"/>
      <c r="AG197" s="43"/>
      <c r="AH197" s="43"/>
      <c r="AI197" s="43"/>
      <c r="AJ197" s="43"/>
      <c r="AK197" s="43"/>
      <c r="AL197" s="43"/>
      <c r="AM197" s="43"/>
      <c r="AN197" s="43"/>
      <c r="AO197" s="43"/>
      <c r="AP197" s="43"/>
      <c r="AQ197" s="46"/>
      <c r="AR197" s="46"/>
      <c r="AS197" s="43"/>
      <c r="AT197" s="43"/>
      <c r="AU197" s="264"/>
      <c r="AV197" s="43"/>
      <c r="AW197" s="43"/>
      <c r="AX197" s="43"/>
      <c r="AY197" s="43"/>
      <c r="AZ197" s="43"/>
      <c r="BA197" s="43"/>
      <c r="BB197" s="43"/>
      <c r="BC197" t="s" s="44">
        <f t="shared" si="1013"/>
        <v>2364</v>
      </c>
      <c r="BD197" t="s" s="295">
        <v>4988</v>
      </c>
      <c r="BE197" t="s" s="362">
        <v>4991</v>
      </c>
      <c r="BF197" s="337"/>
      <c r="BG197" s="15"/>
      <c r="BH197" s="412"/>
      <c r="BI197" s="407"/>
    </row>
    <row r="198" ht="22.35" customHeight="1">
      <c r="A198" t="s" s="105">
        <f>CONCATENATE('Collections - Collections'!$A$4,"/",C198)</f>
        <v>4992</v>
      </c>
      <c r="B198" t="s" s="44">
        <f t="shared" si="2228"/>
        <v>3457</v>
      </c>
      <c r="C198" t="s" s="106">
        <f>SUBSTITUTE(SUBSTITUTE(F198,"-","_"),":","_")</f>
        <v>4993</v>
      </c>
      <c r="D198" t="s" s="44">
        <f>CONCATENATE('Collections - Collections'!$C$3,"/",$B198)</f>
        <v>3462</v>
      </c>
      <c r="E198" t="s" s="106">
        <v>4545</v>
      </c>
      <c r="F198" t="s" s="44">
        <f>CONCATENATE(B198,":",E198)</f>
        <v>4994</v>
      </c>
      <c r="G198" s="43"/>
      <c r="H198" t="s" s="373">
        <f>CONCATENATE("k",SUBSTITUTE(SUBSTITUTE(PROPER($B198),":",""),"-",""),"_",SUBSTITUTE(SUBSTITUTE(PROPER($E198),":",""),"-",""))</f>
        <v>4995</v>
      </c>
      <c r="I198" s="43"/>
      <c r="J198" t="s" s="44">
        <f>$C198</f>
        <v>4993</v>
      </c>
      <c r="K198" t="s" s="44">
        <f>$H198</f>
        <v>4995</v>
      </c>
      <c r="L198" t="s" s="44">
        <v>4545</v>
      </c>
      <c r="M198" t="s" s="44">
        <v>2212</v>
      </c>
      <c r="N198" t="s" s="44">
        <v>942</v>
      </c>
      <c r="O198" t="s" s="44">
        <v>4545</v>
      </c>
      <c r="P198" t="s" s="44">
        <v>1463</v>
      </c>
      <c r="Q198" t="s" s="44">
        <v>3510</v>
      </c>
      <c r="R198" s="43"/>
      <c r="S198" t="s" s="44">
        <f t="shared" si="465"/>
        <v>1122</v>
      </c>
      <c r="T198" t="s" s="44">
        <f t="shared" si="633"/>
        <v>1174</v>
      </c>
      <c r="U198" t="s" s="44">
        <f t="shared" si="48"/>
        <v>1423</v>
      </c>
      <c r="V198" s="43"/>
      <c r="W198" s="43"/>
      <c r="X198" s="43"/>
      <c r="Y198" s="43"/>
      <c r="Z198" s="43"/>
      <c r="AA198" s="43"/>
      <c r="AB198" s="43"/>
      <c r="AC198" s="43"/>
      <c r="AD198" s="43"/>
      <c r="AE198" s="43"/>
      <c r="AF198" s="43"/>
      <c r="AG198" s="43"/>
      <c r="AH198" s="43"/>
      <c r="AI198" s="43"/>
      <c r="AJ198" s="43"/>
      <c r="AK198" s="43"/>
      <c r="AL198" s="43"/>
      <c r="AM198" s="43"/>
      <c r="AN198" s="43"/>
      <c r="AO198" s="43"/>
      <c r="AP198" s="43"/>
      <c r="AQ198" s="46"/>
      <c r="AR198" s="46"/>
      <c r="AS198" s="43"/>
      <c r="AT198" s="43"/>
      <c r="AU198" s="264"/>
      <c r="AV198" s="43"/>
      <c r="AW198" s="43"/>
      <c r="AX198" s="43"/>
      <c r="AY198" s="43"/>
      <c r="AZ198" s="43"/>
      <c r="BA198" s="43"/>
      <c r="BB198" s="43"/>
      <c r="BC198" t="s" s="44">
        <f t="shared" si="1013"/>
        <v>2364</v>
      </c>
      <c r="BD198" t="s" s="295">
        <v>4545</v>
      </c>
      <c r="BE198" t="s" s="362">
        <v>4996</v>
      </c>
      <c r="BF198" s="337"/>
      <c r="BG198" s="15"/>
      <c r="BH198" s="412"/>
      <c r="BI198" s="407"/>
    </row>
    <row r="199" ht="22.35" customHeight="1">
      <c r="A199" t="s" s="105">
        <f>CONCATENATE('Collections - Collections'!$A$4,"/",C199)</f>
        <v>4997</v>
      </c>
      <c r="B199" t="s" s="44">
        <f t="shared" si="2228"/>
        <v>3457</v>
      </c>
      <c r="C199" t="s" s="106">
        <f>SUBSTITUTE(SUBSTITUTE(F199,"-","_"),":","_")</f>
        <v>4998</v>
      </c>
      <c r="D199" t="s" s="44">
        <f>CONCATENATE('Collections - Collections'!$C$3,"/",$B199)</f>
        <v>3462</v>
      </c>
      <c r="E199" t="s" s="106">
        <v>3497</v>
      </c>
      <c r="F199" t="s" s="44">
        <f>CONCATENATE(B199,":",E199)</f>
        <v>3496</v>
      </c>
      <c r="G199" s="43"/>
      <c r="H199" t="s" s="373">
        <f>CONCATENATE("k",SUBSTITUTE(SUBSTITUTE(PROPER($B199),":",""),"-",""),"_",SUBSTITUTE(SUBSTITUTE(PROPER($E199),":",""),"-",""))</f>
        <v>4999</v>
      </c>
      <c r="I199" s="43"/>
      <c r="J199" t="s" s="44">
        <f>$C199</f>
        <v>4998</v>
      </c>
      <c r="K199" t="s" s="44">
        <f>$H199</f>
        <v>4999</v>
      </c>
      <c r="L199" t="s" s="44">
        <v>3497</v>
      </c>
      <c r="M199" t="s" s="44">
        <v>2212</v>
      </c>
      <c r="N199" t="s" s="44">
        <v>942</v>
      </c>
      <c r="O199" t="s" s="44">
        <v>5000</v>
      </c>
      <c r="P199" s="43"/>
      <c r="Q199" s="43"/>
      <c r="R199" s="43"/>
      <c r="S199" t="s" s="44">
        <f t="shared" si="137"/>
        <v>1098</v>
      </c>
      <c r="T199" t="s" s="44">
        <f>'tmp_terms - import'!$D$150</f>
        <v>1346</v>
      </c>
      <c r="U199" t="s" s="44">
        <f t="shared" si="48"/>
        <v>1423</v>
      </c>
      <c r="V199" s="43"/>
      <c r="W199" s="43"/>
      <c r="X199" s="43"/>
      <c r="Y199" s="43"/>
      <c r="Z199" s="43"/>
      <c r="AA199" s="43"/>
      <c r="AB199" s="43"/>
      <c r="AC199" s="43"/>
      <c r="AD199" s="43"/>
      <c r="AE199" t="s" s="44">
        <f>'tmp_terms - import'!$D$469</f>
        <v>3496</v>
      </c>
      <c r="AF199" s="43"/>
      <c r="AG199" s="43"/>
      <c r="AH199" s="43"/>
      <c r="AI199" s="43"/>
      <c r="AJ199" s="43"/>
      <c r="AK199" s="43"/>
      <c r="AL199" s="43"/>
      <c r="AM199" s="43"/>
      <c r="AN199" s="43"/>
      <c r="AO199" s="43"/>
      <c r="AP199" s="43"/>
      <c r="AQ199" s="46"/>
      <c r="AR199" s="46"/>
      <c r="AS199" s="43"/>
      <c r="AT199" s="43"/>
      <c r="AU199" s="264"/>
      <c r="AV199" s="43"/>
      <c r="AW199" s="43"/>
      <c r="AX199" s="43"/>
      <c r="AY199" s="43"/>
      <c r="AZ199" s="43"/>
      <c r="BA199" s="43"/>
      <c r="BB199" s="43"/>
      <c r="BC199" t="s" s="44">
        <f t="shared" si="1013"/>
        <v>2364</v>
      </c>
      <c r="BD199" t="s" s="295">
        <v>5001</v>
      </c>
      <c r="BE199" t="s" s="362">
        <v>5002</v>
      </c>
      <c r="BF199" s="337"/>
      <c r="BG199" s="15"/>
      <c r="BH199" s="412"/>
      <c r="BI199" s="407"/>
    </row>
    <row r="200" ht="22.35" customHeight="1">
      <c r="A200" t="s" s="105">
        <f>CONCATENATE('Collections - Collections'!$A$4,"/",C200)</f>
        <v>5003</v>
      </c>
      <c r="B200" t="s" s="44">
        <f t="shared" si="2228"/>
        <v>3457</v>
      </c>
      <c r="C200" t="s" s="106">
        <f>SUBSTITUTE(SUBSTITUTE(F200,"-","_"),":","_")</f>
        <v>5004</v>
      </c>
      <c r="D200" t="s" s="44">
        <f>CONCATENATE('Collections - Collections'!$C$3,"/",$B200)</f>
        <v>3462</v>
      </c>
      <c r="E200" t="s" s="106">
        <v>5005</v>
      </c>
      <c r="F200" t="s" s="44">
        <f>CONCATENATE(B200,":",E200)</f>
        <v>5006</v>
      </c>
      <c r="G200" s="43"/>
      <c r="H200" t="s" s="373">
        <f>CONCATENATE("k",SUBSTITUTE(SUBSTITUTE(PROPER($B200),":",""),"-",""),"_",SUBSTITUTE(SUBSTITUTE(PROPER($E200),":",""),"-",""))</f>
        <v>5007</v>
      </c>
      <c r="I200" s="43"/>
      <c r="J200" t="s" s="44">
        <f>$C200</f>
        <v>5004</v>
      </c>
      <c r="K200" t="s" s="44">
        <f>$H200</f>
        <v>5007</v>
      </c>
      <c r="L200" t="s" s="44">
        <v>5005</v>
      </c>
      <c r="M200" t="s" s="44">
        <v>2212</v>
      </c>
      <c r="N200" t="s" s="44">
        <v>942</v>
      </c>
      <c r="O200" t="s" s="44">
        <v>5008</v>
      </c>
      <c r="P200" s="43"/>
      <c r="Q200" s="43"/>
      <c r="R200" s="43"/>
      <c r="S200" t="s" s="44">
        <f t="shared" si="137"/>
        <v>1098</v>
      </c>
      <c r="T200" t="s" s="44">
        <f t="shared" si="62"/>
        <v>1270</v>
      </c>
      <c r="U200" t="s" s="44">
        <f t="shared" si="48"/>
        <v>1423</v>
      </c>
      <c r="V200" s="43"/>
      <c r="W200" s="43"/>
      <c r="X200" s="43"/>
      <c r="Y200" s="43"/>
      <c r="Z200" s="43"/>
      <c r="AA200" s="43"/>
      <c r="AB200" s="43"/>
      <c r="AC200" s="43"/>
      <c r="AD200" s="43"/>
      <c r="AE200" t="s" s="44">
        <f>'tmp_terms - import'!$D$380</f>
        <v>2896</v>
      </c>
      <c r="AF200" s="43"/>
      <c r="AG200" s="43"/>
      <c r="AH200" s="43"/>
      <c r="AI200" s="43"/>
      <c r="AJ200" s="43"/>
      <c r="AK200" s="43"/>
      <c r="AL200" s="43"/>
      <c r="AM200" s="43"/>
      <c r="AN200" s="43"/>
      <c r="AO200" s="43"/>
      <c r="AP200" s="43"/>
      <c r="AQ200" s="46"/>
      <c r="AR200" s="46"/>
      <c r="AS200" s="43"/>
      <c r="AT200" s="43"/>
      <c r="AU200" s="264"/>
      <c r="AV200" s="43"/>
      <c r="AW200" s="43"/>
      <c r="AX200" s="43"/>
      <c r="AY200" s="43"/>
      <c r="AZ200" s="43"/>
      <c r="BA200" s="43"/>
      <c r="BB200" s="43"/>
      <c r="BC200" t="s" s="44">
        <f t="shared" si="1013"/>
        <v>2364</v>
      </c>
      <c r="BD200" t="s" s="295">
        <v>5009</v>
      </c>
      <c r="BE200" t="s" s="362">
        <v>5010</v>
      </c>
      <c r="BF200" s="337"/>
      <c r="BG200" s="15"/>
      <c r="BH200" s="412"/>
      <c r="BI200" s="407"/>
    </row>
    <row r="201" ht="22.35" customHeight="1">
      <c r="A201" t="s" s="105">
        <f>CONCATENATE('Collections - Collections'!$A$4,"/",C201)</f>
        <v>5011</v>
      </c>
      <c r="B201" t="s" s="44">
        <f t="shared" si="2228"/>
        <v>3457</v>
      </c>
      <c r="C201" t="s" s="106">
        <f>SUBSTITUTE(SUBSTITUTE(F201,"-","_"),":","_")</f>
        <v>5012</v>
      </c>
      <c r="D201" t="s" s="44">
        <f>CONCATENATE('Collections - Collections'!$C$3,"/",$B201)</f>
        <v>3462</v>
      </c>
      <c r="E201" t="s" s="106">
        <v>5013</v>
      </c>
      <c r="F201" t="s" s="44">
        <f>CONCATENATE(B201,":",E201)</f>
        <v>5014</v>
      </c>
      <c r="G201" s="43"/>
      <c r="H201" t="s" s="373">
        <f>CONCATENATE("k",SUBSTITUTE(SUBSTITUTE(PROPER($B201),":",""),"-",""),"_",SUBSTITUTE(SUBSTITUTE(PROPER($E201),":",""),"-",""))</f>
        <v>5015</v>
      </c>
      <c r="I201" s="43"/>
      <c r="J201" t="s" s="44">
        <f>$C201</f>
        <v>5012</v>
      </c>
      <c r="K201" t="s" s="44">
        <f>$H201</f>
        <v>5015</v>
      </c>
      <c r="L201" t="s" s="44">
        <v>5013</v>
      </c>
      <c r="M201" t="s" s="44">
        <v>2212</v>
      </c>
      <c r="N201" t="s" s="44">
        <v>942</v>
      </c>
      <c r="O201" t="s" s="44">
        <v>5016</v>
      </c>
      <c r="P201" s="43"/>
      <c r="Q201" s="43"/>
      <c r="R201" s="43"/>
      <c r="S201" t="s" s="44">
        <f t="shared" si="46"/>
        <v>1114</v>
      </c>
      <c r="T201" t="s" s="44">
        <f t="shared" si="486"/>
        <v>1362</v>
      </c>
      <c r="U201" t="s" s="44">
        <f t="shared" si="48"/>
        <v>1423</v>
      </c>
      <c r="V201" s="43"/>
      <c r="W201" s="43"/>
      <c r="X201" s="43"/>
      <c r="Y201" s="43"/>
      <c r="Z201" s="43"/>
      <c r="AA201" s="43"/>
      <c r="AB201" s="43"/>
      <c r="AC201" s="43"/>
      <c r="AD201" s="43"/>
      <c r="AE201" s="43"/>
      <c r="AF201" s="43"/>
      <c r="AG201" s="43"/>
      <c r="AH201" s="43"/>
      <c r="AI201" s="43"/>
      <c r="AJ201" s="43"/>
      <c r="AK201" s="43"/>
      <c r="AL201" s="43"/>
      <c r="AM201" s="43"/>
      <c r="AN201" s="43"/>
      <c r="AO201" s="43"/>
      <c r="AP201" s="43"/>
      <c r="AQ201" s="46"/>
      <c r="AR201" s="46"/>
      <c r="AS201" s="43"/>
      <c r="AT201" s="43"/>
      <c r="AU201" s="264"/>
      <c r="AV201" s="43"/>
      <c r="AW201" s="43"/>
      <c r="AX201" s="43"/>
      <c r="AY201" s="43"/>
      <c r="AZ201" s="43"/>
      <c r="BA201" s="43"/>
      <c r="BB201" s="43"/>
      <c r="BC201" t="s" s="44">
        <f t="shared" si="1013"/>
        <v>2364</v>
      </c>
      <c r="BD201" t="s" s="295">
        <v>5017</v>
      </c>
      <c r="BE201" s="337"/>
      <c r="BF201" s="337"/>
      <c r="BG201" s="15"/>
      <c r="BH201" s="412"/>
      <c r="BI201" s="407"/>
    </row>
    <row r="202" ht="23.15" customHeight="1">
      <c r="A202" t="s" s="108">
        <f>CONCATENATE('Collections - Collections'!$A$4,"/",C202)</f>
        <v>5018</v>
      </c>
      <c r="B202" t="s" s="54">
        <f t="shared" si="2228"/>
        <v>3457</v>
      </c>
      <c r="C202" t="s" s="109">
        <f>SUBSTITUTE(SUBSTITUTE(F202,"-","_"),":","_")</f>
        <v>5019</v>
      </c>
      <c r="D202" t="s" s="54">
        <f>CONCATENATE('Collections - Collections'!$C$3,"/",$B202)</f>
        <v>3462</v>
      </c>
      <c r="E202" t="s" s="109">
        <v>5020</v>
      </c>
      <c r="F202" t="s" s="54">
        <f>CONCATENATE(B202,":",E202)</f>
        <v>5021</v>
      </c>
      <c r="G202" s="52"/>
      <c r="H202" t="s" s="376">
        <f>CONCATENATE("k",SUBSTITUTE(SUBSTITUTE(PROPER($B202),":",""),"-",""),"_",SUBSTITUTE(SUBSTITUTE(PROPER($E202),":",""),"-",""))</f>
        <v>5022</v>
      </c>
      <c r="I202" s="52"/>
      <c r="J202" t="s" s="54">
        <f>$C202</f>
        <v>5019</v>
      </c>
      <c r="K202" t="s" s="54">
        <f>$H202</f>
        <v>5022</v>
      </c>
      <c r="L202" t="s" s="54">
        <v>5020</v>
      </c>
      <c r="M202" t="s" s="54">
        <v>2212</v>
      </c>
      <c r="N202" t="s" s="54">
        <v>942</v>
      </c>
      <c r="O202" s="52"/>
      <c r="P202" s="52"/>
      <c r="Q202" s="52"/>
      <c r="R202" s="52"/>
      <c r="S202" t="s" s="54">
        <f t="shared" si="465"/>
        <v>1122</v>
      </c>
      <c r="T202" t="s" s="54">
        <f t="shared" si="633"/>
        <v>1174</v>
      </c>
      <c r="U202" t="s" s="54">
        <f t="shared" si="48"/>
        <v>1423</v>
      </c>
      <c r="V202" s="52"/>
      <c r="W202" s="52"/>
      <c r="X202" s="52"/>
      <c r="Y202" s="52"/>
      <c r="Z202" s="52"/>
      <c r="AA202" s="52"/>
      <c r="AB202" s="52"/>
      <c r="AC202" s="52"/>
      <c r="AD202" s="52"/>
      <c r="AE202" s="52"/>
      <c r="AF202" s="52"/>
      <c r="AG202" s="52"/>
      <c r="AH202" s="52"/>
      <c r="AI202" s="52"/>
      <c r="AJ202" s="52"/>
      <c r="AK202" s="52"/>
      <c r="AL202" s="52"/>
      <c r="AM202" s="52"/>
      <c r="AN202" s="52"/>
      <c r="AO202" s="52"/>
      <c r="AP202" s="52"/>
      <c r="AQ202" s="57"/>
      <c r="AR202" s="57"/>
      <c r="AS202" s="52"/>
      <c r="AT202" s="52"/>
      <c r="AU202" s="292"/>
      <c r="AV202" s="52"/>
      <c r="AW202" s="52"/>
      <c r="AX202" s="52"/>
      <c r="AY202" s="52"/>
      <c r="AZ202" s="52"/>
      <c r="BA202" s="52"/>
      <c r="BB202" s="52"/>
      <c r="BC202" t="s" s="54">
        <f t="shared" si="1013"/>
        <v>2364</v>
      </c>
      <c r="BD202" t="s" s="297">
        <v>5023</v>
      </c>
      <c r="BE202" s="430"/>
      <c r="BF202" s="430"/>
      <c r="BG202" s="56"/>
      <c r="BH202" s="417"/>
      <c r="BI202" s="418"/>
    </row>
  </sheetData>
  <mergeCells count="1">
    <mergeCell ref="A1:BI1"/>
  </mergeCells>
  <hyperlinks>
    <hyperlink ref="BF80" r:id="rId1" location="" tooltip="" display=""/>
    <hyperlink ref="BI142" r:id="rId2" location="" tooltip="" display=""/>
    <hyperlink ref="BI143" r:id="rId3" location="" tooltip="" display=""/>
    <hyperlink ref="BI144" r:id="rId4" location="" tooltip="" display=""/>
    <hyperlink ref="BI147" r:id="rId5" location="" tooltip="" display=""/>
    <hyperlink ref="BI148" r:id="rId6" location="" tooltip="" display=""/>
    <hyperlink ref="BI149" r:id="rId7" location="" tooltip="" display=""/>
    <hyperlink ref="BE179" r:id="rId8" location="" tooltip="" display=""/>
    <hyperlink ref="BE180" r:id="rId9" location="" tooltip="" display=""/>
    <hyperlink ref="BE181" r:id="rId10" location="" tooltip="" display=""/>
    <hyperlink ref="BI181" r:id="rId11" location="" tooltip="" display=""/>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2:G519"/>
  <sheetViews>
    <sheetView workbookViewId="0" showGridLines="0" defaultGridColor="1">
      <pane topLeftCell="E3" xSplit="4" ySplit="2" activePane="bottomRight" state="frozen"/>
    </sheetView>
  </sheetViews>
  <sheetFormatPr defaultColWidth="8.33333" defaultRowHeight="19.9" customHeight="1" outlineLevelRow="0" outlineLevelCol="0"/>
  <cols>
    <col min="1" max="1" width="5.35156" style="431" customWidth="1"/>
    <col min="2" max="2" width="35.5" style="431" customWidth="1"/>
    <col min="3" max="3" width="34.6719" style="431" customWidth="1"/>
    <col min="4" max="4" width="29.3516" style="431" customWidth="1"/>
    <col min="5" max="5" width="5.17188" style="431" customWidth="1"/>
    <col min="6" max="6" width="5.72656" style="431" customWidth="1"/>
    <col min="7" max="7" width="24.3516" style="431" customWidth="1"/>
    <col min="8" max="256" width="8.35156" style="431" customWidth="1"/>
  </cols>
  <sheetData>
    <row r="1" ht="26.5" customHeight="1">
      <c r="A1" t="s" s="27">
        <v>56</v>
      </c>
      <c r="B1" s="27"/>
      <c r="C1" s="27"/>
      <c r="D1" s="27"/>
      <c r="E1" s="27"/>
      <c r="F1" s="27"/>
      <c r="G1" s="27"/>
    </row>
    <row r="2" ht="21.7" customHeight="1">
      <c r="A2" t="s" s="366">
        <v>3556</v>
      </c>
      <c r="B2" t="s" s="29">
        <f>'tmp_descriptors - import'!C6</f>
        <v>3566</v>
      </c>
      <c r="C2" t="s" s="29">
        <f>'tmp_descriptors - import'!C7</f>
        <v>3571</v>
      </c>
      <c r="D2" t="s" s="29">
        <f>'tmp_descriptors - import'!C33</f>
        <v>3765</v>
      </c>
      <c r="E2" t="s" s="29">
        <f>'tmp_descriptors - import'!$C$60</f>
        <v>87</v>
      </c>
      <c r="F2" t="s" s="29">
        <f>'tmp_descriptors - import'!$C$61</f>
        <v>3996</v>
      </c>
      <c r="G2" t="s" s="31">
        <v>804</v>
      </c>
    </row>
    <row r="3" ht="21.75" customHeight="1">
      <c r="A3" t="s" s="183">
        <v>5024</v>
      </c>
      <c r="B3" t="s" s="184">
        <f t="shared" si="5" ref="B3:C10">'tmp_terms - import'!$B$29</f>
        <v>351</v>
      </c>
      <c r="C3" t="s" s="184">
        <f t="shared" si="6" ref="C3:G3">'tmp_terms - import'!$B$28</f>
        <v>344</v>
      </c>
      <c r="D3" t="s" s="184">
        <f t="shared" si="7" ref="D3:D257">'tmp_terms - import'!$B$199</f>
        <v>1693</v>
      </c>
      <c r="E3" s="188"/>
      <c r="F3" s="190">
        <v>1</v>
      </c>
      <c r="G3" t="s" s="432">
        <f t="shared" si="6"/>
        <v>344</v>
      </c>
    </row>
    <row r="4" ht="20.9" customHeight="1">
      <c r="A4" t="s" s="368">
        <v>5024</v>
      </c>
      <c r="B4" t="s" s="33">
        <f t="shared" si="5"/>
        <v>351</v>
      </c>
      <c r="C4" t="s" s="33">
        <f t="shared" si="10" ref="C4:G11">'tmp_terms - import'!$B$30</f>
        <v>360</v>
      </c>
      <c r="D4" t="s" s="33">
        <f t="shared" si="11" ref="D4:D244">'tmp_terms - import'!$B$197</f>
        <v>1677</v>
      </c>
      <c r="E4" s="34"/>
      <c r="F4" s="38">
        <v>1</v>
      </c>
      <c r="G4" t="s" s="433">
        <f t="shared" si="10"/>
        <v>360</v>
      </c>
    </row>
    <row r="5" ht="20.1" customHeight="1">
      <c r="A5" t="s" s="105">
        <v>5024</v>
      </c>
      <c r="B5" t="s" s="42">
        <f t="shared" si="13" ref="B5:C93">'tmp_terms - import'!$B$34</f>
        <v>392</v>
      </c>
      <c r="C5" t="s" s="42">
        <f t="shared" si="5"/>
        <v>351</v>
      </c>
      <c r="D5" t="s" s="42">
        <f t="shared" si="7"/>
        <v>1693</v>
      </c>
      <c r="E5" s="43"/>
      <c r="F5" s="46">
        <f>F4+1</f>
        <v>2</v>
      </c>
      <c r="G5" t="s" s="434">
        <f t="shared" si="10"/>
        <v>360</v>
      </c>
    </row>
    <row r="6" ht="20.1" customHeight="1">
      <c r="A6" t="s" s="105">
        <v>5024</v>
      </c>
      <c r="B6" t="s" s="42">
        <f t="shared" si="18" ref="B6:C89">'tmp_terms - import'!$B$33</f>
        <v>387</v>
      </c>
      <c r="C6" t="s" s="42">
        <f t="shared" si="5"/>
        <v>351</v>
      </c>
      <c r="D6" t="s" s="42">
        <f t="shared" si="7"/>
        <v>1693</v>
      </c>
      <c r="E6" s="43"/>
      <c r="F6" s="46">
        <f>F5+1</f>
        <v>3</v>
      </c>
      <c r="G6" t="s" s="434">
        <f t="shared" si="10"/>
        <v>360</v>
      </c>
    </row>
    <row r="7" ht="20.1" customHeight="1">
      <c r="A7" t="s" s="105">
        <v>5024</v>
      </c>
      <c r="B7" t="s" s="42">
        <f t="shared" si="23" ref="B7:C81">'tmp_terms - import'!$B$31</f>
        <v>368</v>
      </c>
      <c r="C7" t="s" s="42">
        <f t="shared" si="5"/>
        <v>351</v>
      </c>
      <c r="D7" t="s" s="42">
        <f t="shared" si="7"/>
        <v>1693</v>
      </c>
      <c r="E7" s="43"/>
      <c r="F7" s="46">
        <f>F6+1</f>
        <v>4</v>
      </c>
      <c r="G7" t="s" s="434">
        <f t="shared" si="10"/>
        <v>360</v>
      </c>
    </row>
    <row r="8" ht="20.1" customHeight="1">
      <c r="A8" t="s" s="105">
        <v>5024</v>
      </c>
      <c r="B8" t="s" s="42">
        <f t="shared" si="28" ref="B8:C85">'tmp_terms - import'!$B$32</f>
        <v>378</v>
      </c>
      <c r="C8" t="s" s="42">
        <f t="shared" si="5"/>
        <v>351</v>
      </c>
      <c r="D8" t="s" s="42">
        <f t="shared" si="7"/>
        <v>1693</v>
      </c>
      <c r="E8" s="43"/>
      <c r="F8" s="46">
        <f>F7+1</f>
        <v>5</v>
      </c>
      <c r="G8" t="s" s="434">
        <f t="shared" si="10"/>
        <v>360</v>
      </c>
    </row>
    <row r="9" ht="20.1" customHeight="1">
      <c r="A9" t="s" s="105">
        <v>5024</v>
      </c>
      <c r="B9" t="s" s="42">
        <f t="shared" si="33" ref="B9:C97">'tmp_terms - import'!$B$35</f>
        <v>401</v>
      </c>
      <c r="C9" t="s" s="42">
        <f t="shared" si="5"/>
        <v>351</v>
      </c>
      <c r="D9" t="s" s="42">
        <f t="shared" si="7"/>
        <v>1693</v>
      </c>
      <c r="E9" s="43"/>
      <c r="F9" s="46">
        <f>F8+1</f>
        <v>6</v>
      </c>
      <c r="G9" t="s" s="434">
        <f t="shared" si="10"/>
        <v>360</v>
      </c>
    </row>
    <row r="10" ht="20.1" customHeight="1">
      <c r="A10" t="s" s="105">
        <v>5024</v>
      </c>
      <c r="B10" t="s" s="42">
        <f t="shared" si="38" ref="B10:C11">'tmp_terms - import'!$B$36</f>
        <v>410</v>
      </c>
      <c r="C10" t="s" s="42">
        <f t="shared" si="5"/>
        <v>351</v>
      </c>
      <c r="D10" t="s" s="42">
        <f t="shared" si="7"/>
        <v>1693</v>
      </c>
      <c r="E10" s="43"/>
      <c r="F10" s="46">
        <f>F9+1</f>
        <v>7</v>
      </c>
      <c r="G10" t="s" s="434">
        <f t="shared" si="10"/>
        <v>360</v>
      </c>
    </row>
    <row r="11" ht="20.9" customHeight="1">
      <c r="A11" t="s" s="108">
        <v>5024</v>
      </c>
      <c r="B11" t="s" s="51">
        <f t="shared" si="43" ref="B11:C99">'tmp_terms - import'!$B$37</f>
        <v>419</v>
      </c>
      <c r="C11" t="s" s="51">
        <f t="shared" si="38"/>
        <v>410</v>
      </c>
      <c r="D11" t="s" s="51">
        <f t="shared" si="7"/>
        <v>1693</v>
      </c>
      <c r="E11" s="52"/>
      <c r="F11" s="57">
        <f>F10+1</f>
        <v>8</v>
      </c>
      <c r="G11" t="s" s="435">
        <f t="shared" si="10"/>
        <v>360</v>
      </c>
    </row>
    <row r="12" ht="20.9" customHeight="1">
      <c r="A12" t="s" s="368">
        <v>5024</v>
      </c>
      <c r="B12" t="s" s="33">
        <f t="shared" si="48" ref="B12:C39">'tmp_terms - import'!$B$39</f>
        <v>434</v>
      </c>
      <c r="C12" t="s" s="33">
        <f t="shared" si="49" ref="C12:G18">'tmp_terms - import'!$B$38</f>
        <v>427</v>
      </c>
      <c r="D12" t="s" s="33">
        <f t="shared" si="7"/>
        <v>1693</v>
      </c>
      <c r="E12" s="34"/>
      <c r="F12" s="38">
        <v>1</v>
      </c>
      <c r="G12" t="s" s="433">
        <f t="shared" si="49"/>
        <v>427</v>
      </c>
    </row>
    <row r="13" ht="20.1" customHeight="1">
      <c r="A13" t="s" s="105">
        <v>5024</v>
      </c>
      <c r="B13" t="s" s="42">
        <f t="shared" si="52" ref="B13:C55">'tmp_terms - import'!$B$40</f>
        <v>444</v>
      </c>
      <c r="C13" t="s" s="42">
        <f t="shared" si="49"/>
        <v>427</v>
      </c>
      <c r="D13" t="s" s="42">
        <f t="shared" si="7"/>
        <v>1693</v>
      </c>
      <c r="E13" s="43"/>
      <c r="F13" s="46">
        <f>F12+1</f>
        <v>2</v>
      </c>
      <c r="G13" t="s" s="434">
        <f t="shared" si="49"/>
        <v>427</v>
      </c>
    </row>
    <row r="14" ht="20.1" customHeight="1">
      <c r="A14" t="s" s="105">
        <v>5024</v>
      </c>
      <c r="B14" t="s" s="42">
        <f t="shared" si="57" ref="B14:C62">'tmp_terms - import'!$B$41</f>
        <v>453</v>
      </c>
      <c r="C14" t="s" s="42">
        <f t="shared" si="49"/>
        <v>427</v>
      </c>
      <c r="D14" t="s" s="42">
        <f t="shared" si="7"/>
        <v>1693</v>
      </c>
      <c r="E14" s="43"/>
      <c r="F14" s="46">
        <f>F13+1</f>
        <v>3</v>
      </c>
      <c r="G14" t="s" s="434">
        <f t="shared" si="49"/>
        <v>427</v>
      </c>
    </row>
    <row r="15" ht="20.1" customHeight="1">
      <c r="A15" t="s" s="105">
        <v>5024</v>
      </c>
      <c r="B15" t="s" s="42">
        <f t="shared" si="62" ref="B15:B22">'tmp_terms - import'!$B$42</f>
        <v>461</v>
      </c>
      <c r="C15" t="s" s="42">
        <f t="shared" si="49"/>
        <v>427</v>
      </c>
      <c r="D15" t="s" s="42">
        <f t="shared" si="7"/>
        <v>1693</v>
      </c>
      <c r="E15" s="43"/>
      <c r="F15" s="46">
        <f>F14+1</f>
        <v>4</v>
      </c>
      <c r="G15" t="s" s="434">
        <f t="shared" si="49"/>
        <v>427</v>
      </c>
    </row>
    <row r="16" ht="20.1" customHeight="1">
      <c r="A16" t="s" s="105">
        <v>5024</v>
      </c>
      <c r="B16" t="s" s="42">
        <f t="shared" si="67" ref="B16:C69">'tmp_terms - import'!$B$43</f>
        <v>468</v>
      </c>
      <c r="C16" t="s" s="42">
        <f t="shared" si="49"/>
        <v>427</v>
      </c>
      <c r="D16" t="s" s="42">
        <f t="shared" si="7"/>
        <v>1693</v>
      </c>
      <c r="E16" s="43"/>
      <c r="F16" s="46">
        <f>F15+1</f>
        <v>5</v>
      </c>
      <c r="G16" t="s" s="434">
        <f t="shared" si="49"/>
        <v>427</v>
      </c>
    </row>
    <row r="17" ht="20.1" customHeight="1">
      <c r="A17" t="s" s="105">
        <v>5024</v>
      </c>
      <c r="B17" t="s" s="42">
        <f t="shared" si="72" ref="B17:C71">'tmp_terms - import'!$B$44</f>
        <v>477</v>
      </c>
      <c r="C17" t="s" s="42">
        <f t="shared" si="49"/>
        <v>427</v>
      </c>
      <c r="D17" t="s" s="42">
        <f t="shared" si="7"/>
        <v>1693</v>
      </c>
      <c r="E17" s="43"/>
      <c r="F17" s="46">
        <f>F16+1</f>
        <v>6</v>
      </c>
      <c r="G17" t="s" s="434">
        <f t="shared" si="49"/>
        <v>427</v>
      </c>
    </row>
    <row r="18" ht="20.9" customHeight="1">
      <c r="A18" t="s" s="108">
        <v>5024</v>
      </c>
      <c r="B18" t="s" s="51">
        <f t="shared" si="77" ref="B18:C74">'tmp_terms - import'!$B$45</f>
        <v>485</v>
      </c>
      <c r="C18" t="s" s="51">
        <f t="shared" si="49"/>
        <v>427</v>
      </c>
      <c r="D18" t="s" s="51">
        <f t="shared" si="7"/>
        <v>1693</v>
      </c>
      <c r="E18" s="52"/>
      <c r="F18" s="57">
        <f>F17+1</f>
        <v>7</v>
      </c>
      <c r="G18" t="s" s="435">
        <f t="shared" si="49"/>
        <v>427</v>
      </c>
    </row>
    <row r="19" ht="20.9" customHeight="1">
      <c r="A19" t="s" s="368">
        <v>5024</v>
      </c>
      <c r="B19" t="s" s="33">
        <f t="shared" si="48"/>
        <v>434</v>
      </c>
      <c r="C19" t="s" s="33">
        <f t="shared" si="83" ref="C19:G69">'tmp_terms - import'!$B$46</f>
        <v>493</v>
      </c>
      <c r="D19" t="s" s="33">
        <f t="shared" si="11"/>
        <v>1677</v>
      </c>
      <c r="E19" s="34"/>
      <c r="F19" s="38">
        <v>1</v>
      </c>
      <c r="G19" t="s" s="433">
        <f t="shared" si="83"/>
        <v>493</v>
      </c>
    </row>
    <row r="20" ht="20.1" customHeight="1">
      <c r="A20" t="s" s="105">
        <v>5024</v>
      </c>
      <c r="B20" t="s" s="42">
        <f t="shared" si="52"/>
        <v>444</v>
      </c>
      <c r="C20" t="s" s="42">
        <f t="shared" si="83"/>
        <v>493</v>
      </c>
      <c r="D20" t="s" s="42">
        <f t="shared" si="11"/>
        <v>1677</v>
      </c>
      <c r="E20" s="43"/>
      <c r="F20" s="46">
        <f>F19+1</f>
        <v>2</v>
      </c>
      <c r="G20" t="s" s="434">
        <f t="shared" si="83"/>
        <v>493</v>
      </c>
    </row>
    <row r="21" ht="20.1" customHeight="1">
      <c r="A21" t="s" s="105">
        <v>5024</v>
      </c>
      <c r="B21" t="s" s="42">
        <f t="shared" si="57"/>
        <v>453</v>
      </c>
      <c r="C21" t="s" s="42">
        <f t="shared" si="83"/>
        <v>493</v>
      </c>
      <c r="D21" t="s" s="42">
        <f t="shared" si="11"/>
        <v>1677</v>
      </c>
      <c r="E21" s="43"/>
      <c r="F21" s="46">
        <f>F20+1</f>
        <v>3</v>
      </c>
      <c r="G21" t="s" s="434">
        <f t="shared" si="83"/>
        <v>493</v>
      </c>
    </row>
    <row r="22" ht="20.1" customHeight="1">
      <c r="A22" t="s" s="105">
        <v>5024</v>
      </c>
      <c r="B22" t="s" s="42">
        <f t="shared" si="62"/>
        <v>461</v>
      </c>
      <c r="C22" t="s" s="42">
        <f t="shared" si="83"/>
        <v>493</v>
      </c>
      <c r="D22" t="s" s="42">
        <f t="shared" si="11"/>
        <v>1677</v>
      </c>
      <c r="E22" s="43"/>
      <c r="F22" s="46">
        <f>F21+1</f>
        <v>4</v>
      </c>
      <c r="G22" t="s" s="434">
        <f t="shared" si="83"/>
        <v>493</v>
      </c>
    </row>
    <row r="23" ht="20.1" customHeight="1">
      <c r="A23" t="s" s="105">
        <v>5024</v>
      </c>
      <c r="B23" t="s" s="42">
        <f t="shared" si="67"/>
        <v>468</v>
      </c>
      <c r="C23" t="s" s="42">
        <f t="shared" si="83"/>
        <v>493</v>
      </c>
      <c r="D23" t="s" s="42">
        <f t="shared" si="11"/>
        <v>1677</v>
      </c>
      <c r="E23" s="43"/>
      <c r="F23" s="46">
        <f>F22+1</f>
        <v>5</v>
      </c>
      <c r="G23" t="s" s="434">
        <f t="shared" si="83"/>
        <v>493</v>
      </c>
    </row>
    <row r="24" ht="20.1" customHeight="1">
      <c r="A24" t="s" s="105">
        <v>5024</v>
      </c>
      <c r="B24" t="s" s="42">
        <f t="shared" si="72"/>
        <v>477</v>
      </c>
      <c r="C24" t="s" s="42">
        <f t="shared" si="83"/>
        <v>493</v>
      </c>
      <c r="D24" t="s" s="42">
        <f t="shared" si="11"/>
        <v>1677</v>
      </c>
      <c r="E24" s="43"/>
      <c r="F24" s="46">
        <f>F23+1</f>
        <v>6</v>
      </c>
      <c r="G24" t="s" s="434">
        <f t="shared" si="83"/>
        <v>493</v>
      </c>
    </row>
    <row r="25" ht="20.3" customHeight="1">
      <c r="A25" t="s" s="268">
        <v>5024</v>
      </c>
      <c r="B25" t="s" s="136">
        <f t="shared" si="77"/>
        <v>485</v>
      </c>
      <c r="C25" t="s" s="136">
        <f t="shared" si="83"/>
        <v>493</v>
      </c>
      <c r="D25" t="s" s="136">
        <f t="shared" si="11"/>
        <v>1677</v>
      </c>
      <c r="E25" s="140"/>
      <c r="F25" s="142">
        <f>F24+1</f>
        <v>7</v>
      </c>
      <c r="G25" t="s" s="436">
        <f t="shared" si="83"/>
        <v>493</v>
      </c>
    </row>
    <row r="26" ht="20.3" customHeight="1">
      <c r="A26" t="s" s="181">
        <v>5024</v>
      </c>
      <c r="B26" t="s" s="112">
        <f>'tmp_terms - import'!$B$47</f>
        <v>499</v>
      </c>
      <c r="C26" t="s" s="112">
        <f t="shared" si="48"/>
        <v>434</v>
      </c>
      <c r="D26" t="s" s="112">
        <f t="shared" si="7"/>
        <v>1693</v>
      </c>
      <c r="E26" s="100"/>
      <c r="F26" s="116">
        <v>1</v>
      </c>
      <c r="G26" t="s" s="437">
        <f t="shared" si="83"/>
        <v>493</v>
      </c>
    </row>
    <row r="27" ht="20.1" customHeight="1">
      <c r="A27" t="s" s="105">
        <v>5024</v>
      </c>
      <c r="B27" t="s" s="42">
        <f>'tmp_terms - import'!$B$48</f>
        <v>512</v>
      </c>
      <c r="C27" t="s" s="42">
        <f t="shared" si="48"/>
        <v>434</v>
      </c>
      <c r="D27" t="s" s="42">
        <f t="shared" si="7"/>
        <v>1693</v>
      </c>
      <c r="E27" s="43"/>
      <c r="F27" s="46">
        <f>F26+1</f>
        <v>2</v>
      </c>
      <c r="G27" t="s" s="434">
        <f t="shared" si="83"/>
        <v>493</v>
      </c>
    </row>
    <row r="28" ht="20.1" customHeight="1">
      <c r="A28" t="s" s="105">
        <v>5024</v>
      </c>
      <c r="B28" t="s" s="42">
        <f>'tmp_terms - import'!$B$49</f>
        <v>522</v>
      </c>
      <c r="C28" t="s" s="42">
        <f t="shared" si="48"/>
        <v>434</v>
      </c>
      <c r="D28" t="s" s="42">
        <f t="shared" si="7"/>
        <v>1693</v>
      </c>
      <c r="E28" s="43"/>
      <c r="F28" s="46">
        <f>F27+1</f>
        <v>3</v>
      </c>
      <c r="G28" t="s" s="434">
        <f t="shared" si="83"/>
        <v>493</v>
      </c>
    </row>
    <row r="29" ht="20.1" customHeight="1">
      <c r="A29" t="s" s="105">
        <v>5024</v>
      </c>
      <c r="B29" t="s" s="42">
        <f>'tmp_terms - import'!$B$50</f>
        <v>530</v>
      </c>
      <c r="C29" t="s" s="42">
        <f t="shared" si="48"/>
        <v>434</v>
      </c>
      <c r="D29" t="s" s="42">
        <f t="shared" si="7"/>
        <v>1693</v>
      </c>
      <c r="E29" s="43"/>
      <c r="F29" s="46">
        <f>F28+1</f>
        <v>4</v>
      </c>
      <c r="G29" t="s" s="434">
        <f t="shared" si="83"/>
        <v>493</v>
      </c>
    </row>
    <row r="30" ht="20.1" customHeight="1">
      <c r="A30" t="s" s="105">
        <v>5024</v>
      </c>
      <c r="B30" t="s" s="42">
        <f>'tmp_terms - import'!$B$51</f>
        <v>540</v>
      </c>
      <c r="C30" t="s" s="42">
        <f t="shared" si="48"/>
        <v>434</v>
      </c>
      <c r="D30" t="s" s="42">
        <f t="shared" si="7"/>
        <v>1693</v>
      </c>
      <c r="E30" s="43"/>
      <c r="F30" s="46">
        <f>F29+1</f>
        <v>5</v>
      </c>
      <c r="G30" t="s" s="434">
        <f t="shared" si="83"/>
        <v>493</v>
      </c>
    </row>
    <row r="31" ht="20.1" customHeight="1">
      <c r="A31" t="s" s="105">
        <v>5024</v>
      </c>
      <c r="B31" t="s" s="42">
        <f>'tmp_terms - import'!$B$52</f>
        <v>546</v>
      </c>
      <c r="C31" t="s" s="42">
        <f t="shared" si="48"/>
        <v>434</v>
      </c>
      <c r="D31" t="s" s="42">
        <f t="shared" si="7"/>
        <v>1693</v>
      </c>
      <c r="E31" s="43"/>
      <c r="F31" s="46">
        <f>F30+1</f>
        <v>6</v>
      </c>
      <c r="G31" t="s" s="434">
        <f t="shared" si="83"/>
        <v>493</v>
      </c>
    </row>
    <row r="32" ht="20.1" customHeight="1">
      <c r="A32" t="s" s="105">
        <v>5024</v>
      </c>
      <c r="B32" t="s" s="42">
        <f>'tmp_terms - import'!$B$53</f>
        <v>552</v>
      </c>
      <c r="C32" t="s" s="42">
        <f t="shared" si="48"/>
        <v>434</v>
      </c>
      <c r="D32" t="s" s="42">
        <f t="shared" si="7"/>
        <v>1693</v>
      </c>
      <c r="E32" s="43"/>
      <c r="F32" s="46">
        <f>F31+1</f>
        <v>7</v>
      </c>
      <c r="G32" t="s" s="434">
        <f t="shared" si="83"/>
        <v>493</v>
      </c>
    </row>
    <row r="33" ht="20.1" customHeight="1">
      <c r="A33" t="s" s="105">
        <v>5024</v>
      </c>
      <c r="B33" t="s" s="42">
        <f>'tmp_terms - import'!$B$54</f>
        <v>557</v>
      </c>
      <c r="C33" t="s" s="42">
        <f t="shared" si="48"/>
        <v>434</v>
      </c>
      <c r="D33" t="s" s="42">
        <f t="shared" si="7"/>
        <v>1693</v>
      </c>
      <c r="E33" s="43"/>
      <c r="F33" s="46">
        <f>F32+1</f>
        <v>8</v>
      </c>
      <c r="G33" t="s" s="434">
        <f t="shared" si="83"/>
        <v>493</v>
      </c>
    </row>
    <row r="34" ht="20.1" customHeight="1">
      <c r="A34" t="s" s="105">
        <v>5024</v>
      </c>
      <c r="B34" t="s" s="42">
        <f>'tmp_terms - import'!$B$55</f>
        <v>564</v>
      </c>
      <c r="C34" t="s" s="42">
        <f t="shared" si="48"/>
        <v>434</v>
      </c>
      <c r="D34" t="s" s="42">
        <f t="shared" si="7"/>
        <v>1693</v>
      </c>
      <c r="E34" s="43"/>
      <c r="F34" s="46">
        <f>F33+1</f>
        <v>9</v>
      </c>
      <c r="G34" t="s" s="434">
        <f t="shared" si="83"/>
        <v>493</v>
      </c>
    </row>
    <row r="35" ht="20.1" customHeight="1">
      <c r="A35" t="s" s="105">
        <v>5024</v>
      </c>
      <c r="B35" t="s" s="42">
        <f>'tmp_terms - import'!$B$56</f>
        <v>575</v>
      </c>
      <c r="C35" t="s" s="42">
        <f t="shared" si="48"/>
        <v>434</v>
      </c>
      <c r="D35" t="s" s="42">
        <f t="shared" si="7"/>
        <v>1693</v>
      </c>
      <c r="E35" s="43"/>
      <c r="F35" s="46">
        <f>F34+1</f>
        <v>10</v>
      </c>
      <c r="G35" t="s" s="434">
        <f t="shared" si="83"/>
        <v>493</v>
      </c>
    </row>
    <row r="36" ht="20.1" customHeight="1">
      <c r="A36" t="s" s="105">
        <v>5024</v>
      </c>
      <c r="B36" t="s" s="42">
        <f>'tmp_terms - import'!$B$57</f>
        <v>586</v>
      </c>
      <c r="C36" t="s" s="42">
        <f t="shared" si="48"/>
        <v>434</v>
      </c>
      <c r="D36" t="s" s="42">
        <f t="shared" si="7"/>
        <v>1693</v>
      </c>
      <c r="E36" s="43"/>
      <c r="F36" s="46">
        <f>F35+1</f>
        <v>11</v>
      </c>
      <c r="G36" t="s" s="434">
        <f t="shared" si="83"/>
        <v>493</v>
      </c>
    </row>
    <row r="37" ht="20.1" customHeight="1">
      <c r="A37" t="s" s="105">
        <v>5024</v>
      </c>
      <c r="B37" t="s" s="42">
        <f>'tmp_terms - import'!$B$58</f>
        <v>592</v>
      </c>
      <c r="C37" t="s" s="42">
        <f t="shared" si="48"/>
        <v>434</v>
      </c>
      <c r="D37" t="s" s="42">
        <f t="shared" si="7"/>
        <v>1693</v>
      </c>
      <c r="E37" s="43"/>
      <c r="F37" s="46">
        <f>F36+1</f>
        <v>12</v>
      </c>
      <c r="G37" t="s" s="434">
        <f t="shared" si="83"/>
        <v>493</v>
      </c>
    </row>
    <row r="38" ht="20.1" customHeight="1">
      <c r="A38" t="s" s="105">
        <v>5024</v>
      </c>
      <c r="B38" t="s" s="42">
        <f>'tmp_terms - import'!$B$59</f>
        <v>599</v>
      </c>
      <c r="C38" t="s" s="42">
        <f t="shared" si="48"/>
        <v>434</v>
      </c>
      <c r="D38" t="s" s="42">
        <f t="shared" si="7"/>
        <v>1693</v>
      </c>
      <c r="E38" s="43"/>
      <c r="F38" s="46">
        <f>F37+1</f>
        <v>13</v>
      </c>
      <c r="G38" t="s" s="434">
        <f t="shared" si="83"/>
        <v>493</v>
      </c>
    </row>
    <row r="39" ht="20.15" customHeight="1">
      <c r="A39" t="s" s="378">
        <v>5024</v>
      </c>
      <c r="B39" t="s" s="146">
        <f>'tmp_terms - import'!$B$60</f>
        <v>606</v>
      </c>
      <c r="C39" t="s" s="146">
        <f t="shared" si="48"/>
        <v>434</v>
      </c>
      <c r="D39" t="s" s="146">
        <f t="shared" si="7"/>
        <v>1693</v>
      </c>
      <c r="E39" s="150"/>
      <c r="F39" s="152">
        <f>F38+1</f>
        <v>14</v>
      </c>
      <c r="G39" t="s" s="438">
        <f t="shared" si="83"/>
        <v>493</v>
      </c>
    </row>
    <row r="40" ht="20.15" customHeight="1">
      <c r="A40" t="s" s="439">
        <v>5024</v>
      </c>
      <c r="B40" t="s" s="156">
        <f>'tmp_terms - import'!$B$61</f>
        <v>613</v>
      </c>
      <c r="C40" t="s" s="156">
        <f t="shared" si="52"/>
        <v>444</v>
      </c>
      <c r="D40" t="s" s="156">
        <f t="shared" si="7"/>
        <v>1693</v>
      </c>
      <c r="E40" s="160"/>
      <c r="F40" s="162">
        <v>1</v>
      </c>
      <c r="G40" t="s" s="440">
        <f t="shared" si="83"/>
        <v>493</v>
      </c>
    </row>
    <row r="41" ht="20.1" customHeight="1">
      <c r="A41" t="s" s="105">
        <v>5024</v>
      </c>
      <c r="B41" t="s" s="42">
        <f>'tmp_terms - import'!$B$62</f>
        <v>623</v>
      </c>
      <c r="C41" t="s" s="42">
        <f t="shared" si="52"/>
        <v>444</v>
      </c>
      <c r="D41" t="s" s="42">
        <f t="shared" si="7"/>
        <v>1693</v>
      </c>
      <c r="E41" s="43"/>
      <c r="F41" s="46">
        <f>F40+1</f>
        <v>2</v>
      </c>
      <c r="G41" t="s" s="434">
        <f t="shared" si="83"/>
        <v>493</v>
      </c>
    </row>
    <row r="42" ht="20.1" customHeight="1">
      <c r="A42" t="s" s="105">
        <v>5024</v>
      </c>
      <c r="B42" t="s" s="42">
        <f>'tmp_terms - import'!$B$63</f>
        <v>634</v>
      </c>
      <c r="C42" t="s" s="42">
        <f t="shared" si="52"/>
        <v>444</v>
      </c>
      <c r="D42" t="s" s="42">
        <f t="shared" si="7"/>
        <v>1693</v>
      </c>
      <c r="E42" s="43"/>
      <c r="F42" s="46">
        <f>F41+1</f>
        <v>3</v>
      </c>
      <c r="G42" t="s" s="434">
        <f t="shared" si="83"/>
        <v>493</v>
      </c>
    </row>
    <row r="43" ht="20.1" customHeight="1">
      <c r="A43" t="s" s="105">
        <v>5024</v>
      </c>
      <c r="B43" t="s" s="42">
        <f>'tmp_terms - import'!$B$64</f>
        <v>644</v>
      </c>
      <c r="C43" t="s" s="42">
        <f t="shared" si="52"/>
        <v>444</v>
      </c>
      <c r="D43" t="s" s="42">
        <f t="shared" si="7"/>
        <v>1693</v>
      </c>
      <c r="E43" s="43"/>
      <c r="F43" s="46">
        <f>F42+1</f>
        <v>4</v>
      </c>
      <c r="G43" t="s" s="434">
        <f t="shared" si="83"/>
        <v>493</v>
      </c>
    </row>
    <row r="44" ht="20.1" customHeight="1">
      <c r="A44" t="s" s="105">
        <v>5024</v>
      </c>
      <c r="B44" t="s" s="42">
        <f>'tmp_terms - import'!$B$65</f>
        <v>656</v>
      </c>
      <c r="C44" t="s" s="42">
        <f t="shared" si="52"/>
        <v>444</v>
      </c>
      <c r="D44" t="s" s="42">
        <f t="shared" si="7"/>
        <v>1693</v>
      </c>
      <c r="E44" s="43"/>
      <c r="F44" s="46">
        <f>F43+1</f>
        <v>5</v>
      </c>
      <c r="G44" t="s" s="434">
        <f t="shared" si="83"/>
        <v>493</v>
      </c>
    </row>
    <row r="45" ht="20.1" customHeight="1">
      <c r="A45" t="s" s="105">
        <v>5024</v>
      </c>
      <c r="B45" t="s" s="42">
        <f>'tmp_terms - import'!$B$66</f>
        <v>669</v>
      </c>
      <c r="C45" t="s" s="42">
        <f t="shared" si="52"/>
        <v>444</v>
      </c>
      <c r="D45" t="s" s="42">
        <f t="shared" si="7"/>
        <v>1693</v>
      </c>
      <c r="E45" s="43"/>
      <c r="F45" s="46">
        <f>F44+1</f>
        <v>6</v>
      </c>
      <c r="G45" t="s" s="434">
        <f t="shared" si="83"/>
        <v>493</v>
      </c>
    </row>
    <row r="46" ht="20.1" customHeight="1">
      <c r="A46" t="s" s="105">
        <v>5024</v>
      </c>
      <c r="B46" t="s" s="42">
        <f>'tmp_terms - import'!$B$67</f>
        <v>680</v>
      </c>
      <c r="C46" t="s" s="42">
        <f t="shared" si="52"/>
        <v>444</v>
      </c>
      <c r="D46" t="s" s="42">
        <f t="shared" si="7"/>
        <v>1693</v>
      </c>
      <c r="E46" s="43"/>
      <c r="F46" s="46">
        <f>F45+1</f>
        <v>7</v>
      </c>
      <c r="G46" t="s" s="434">
        <f t="shared" si="83"/>
        <v>493</v>
      </c>
    </row>
    <row r="47" ht="20.1" customHeight="1">
      <c r="A47" t="s" s="105">
        <v>5024</v>
      </c>
      <c r="B47" t="s" s="42">
        <f>'tmp_terms - import'!$B$68</f>
        <v>691</v>
      </c>
      <c r="C47" t="s" s="42">
        <f t="shared" si="52"/>
        <v>444</v>
      </c>
      <c r="D47" t="s" s="42">
        <f t="shared" si="7"/>
        <v>1693</v>
      </c>
      <c r="E47" s="43"/>
      <c r="F47" s="46">
        <f>F46+1</f>
        <v>8</v>
      </c>
      <c r="G47" t="s" s="434">
        <f t="shared" si="83"/>
        <v>493</v>
      </c>
    </row>
    <row r="48" ht="20.1" customHeight="1">
      <c r="A48" t="s" s="105">
        <v>5024</v>
      </c>
      <c r="B48" t="s" s="42">
        <f>'tmp_terms - import'!$B$69</f>
        <v>703</v>
      </c>
      <c r="C48" t="s" s="42">
        <f t="shared" si="52"/>
        <v>444</v>
      </c>
      <c r="D48" t="s" s="42">
        <f t="shared" si="7"/>
        <v>1693</v>
      </c>
      <c r="E48" s="43"/>
      <c r="F48" s="46">
        <f>F47+1</f>
        <v>9</v>
      </c>
      <c r="G48" t="s" s="434">
        <f t="shared" si="83"/>
        <v>493</v>
      </c>
    </row>
    <row r="49" ht="20.1" customHeight="1">
      <c r="A49" t="s" s="105">
        <v>5024</v>
      </c>
      <c r="B49" t="s" s="42">
        <f>'tmp_terms - import'!$B$70</f>
        <v>714</v>
      </c>
      <c r="C49" t="s" s="42">
        <f t="shared" si="52"/>
        <v>444</v>
      </c>
      <c r="D49" t="s" s="42">
        <f t="shared" si="7"/>
        <v>1693</v>
      </c>
      <c r="E49" s="43"/>
      <c r="F49" s="46">
        <f>F48+1</f>
        <v>10</v>
      </c>
      <c r="G49" t="s" s="434">
        <f t="shared" si="83"/>
        <v>493</v>
      </c>
    </row>
    <row r="50" ht="20.1" customHeight="1">
      <c r="A50" t="s" s="105">
        <v>5024</v>
      </c>
      <c r="B50" t="s" s="42">
        <f>'tmp_terms - import'!$B$71</f>
        <v>724</v>
      </c>
      <c r="C50" t="s" s="42">
        <f t="shared" si="52"/>
        <v>444</v>
      </c>
      <c r="D50" t="s" s="42">
        <f t="shared" si="7"/>
        <v>1693</v>
      </c>
      <c r="E50" s="43"/>
      <c r="F50" s="46">
        <f>F49+1</f>
        <v>11</v>
      </c>
      <c r="G50" t="s" s="434">
        <f t="shared" si="83"/>
        <v>493</v>
      </c>
    </row>
    <row r="51" ht="20.1" customHeight="1">
      <c r="A51" t="s" s="105">
        <v>5024</v>
      </c>
      <c r="B51" t="s" s="42">
        <f>'tmp_terms - import'!$B$72</f>
        <v>735</v>
      </c>
      <c r="C51" t="s" s="42">
        <f t="shared" si="52"/>
        <v>444</v>
      </c>
      <c r="D51" t="s" s="42">
        <f t="shared" si="7"/>
        <v>1693</v>
      </c>
      <c r="E51" s="43"/>
      <c r="F51" s="46">
        <f>F50+1</f>
        <v>12</v>
      </c>
      <c r="G51" t="s" s="434">
        <f t="shared" si="83"/>
        <v>493</v>
      </c>
    </row>
    <row r="52" ht="20.1" customHeight="1">
      <c r="A52" t="s" s="105">
        <v>5024</v>
      </c>
      <c r="B52" t="s" s="42">
        <f>'tmp_terms - import'!$B$73</f>
        <v>744</v>
      </c>
      <c r="C52" t="s" s="42">
        <f t="shared" si="52"/>
        <v>444</v>
      </c>
      <c r="D52" t="s" s="42">
        <f t="shared" si="7"/>
        <v>1693</v>
      </c>
      <c r="E52" s="43"/>
      <c r="F52" s="46">
        <f>F51+1</f>
        <v>13</v>
      </c>
      <c r="G52" t="s" s="434">
        <f t="shared" si="83"/>
        <v>493</v>
      </c>
    </row>
    <row r="53" ht="20.1" customHeight="1">
      <c r="A53" t="s" s="105">
        <v>5024</v>
      </c>
      <c r="B53" t="s" s="42">
        <f>'tmp_terms - import'!$B$74</f>
        <v>752</v>
      </c>
      <c r="C53" t="s" s="42">
        <f t="shared" si="52"/>
        <v>444</v>
      </c>
      <c r="D53" t="s" s="42">
        <f t="shared" si="7"/>
        <v>1693</v>
      </c>
      <c r="E53" s="43"/>
      <c r="F53" s="46">
        <f>F52+1</f>
        <v>14</v>
      </c>
      <c r="G53" t="s" s="434">
        <f t="shared" si="83"/>
        <v>493</v>
      </c>
    </row>
    <row r="54" ht="20.1" customHeight="1">
      <c r="A54" t="s" s="105">
        <v>5024</v>
      </c>
      <c r="B54" t="s" s="42">
        <f>'tmp_terms - import'!$B$75</f>
        <v>761</v>
      </c>
      <c r="C54" t="s" s="42">
        <f t="shared" si="52"/>
        <v>444</v>
      </c>
      <c r="D54" t="s" s="42">
        <f t="shared" si="7"/>
        <v>1693</v>
      </c>
      <c r="E54" s="43"/>
      <c r="F54" s="46">
        <f>F53+1</f>
        <v>15</v>
      </c>
      <c r="G54" t="s" s="434">
        <f t="shared" si="83"/>
        <v>493</v>
      </c>
    </row>
    <row r="55" ht="20.15" customHeight="1">
      <c r="A55" t="s" s="378">
        <v>5024</v>
      </c>
      <c r="B55" t="s" s="146">
        <f>'tmp_terms - import'!$B$76</f>
        <v>769</v>
      </c>
      <c r="C55" t="s" s="146">
        <f t="shared" si="52"/>
        <v>444</v>
      </c>
      <c r="D55" t="s" s="146">
        <f t="shared" si="7"/>
        <v>1693</v>
      </c>
      <c r="E55" s="150"/>
      <c r="F55" s="152">
        <f>F54+1</f>
        <v>16</v>
      </c>
      <c r="G55" t="s" s="438">
        <f t="shared" si="83"/>
        <v>493</v>
      </c>
    </row>
    <row r="56" ht="20.15" customHeight="1">
      <c r="A56" t="s" s="439">
        <v>5024</v>
      </c>
      <c r="B56" t="s" s="156">
        <f t="shared" si="264" ref="B56:C58">'tmp_terms - import'!$B$77</f>
        <v>780</v>
      </c>
      <c r="C56" t="s" s="156">
        <f t="shared" si="57"/>
        <v>453</v>
      </c>
      <c r="D56" t="s" s="156">
        <f t="shared" si="7"/>
        <v>1693</v>
      </c>
      <c r="E56" s="160"/>
      <c r="F56" s="162">
        <v>1</v>
      </c>
      <c r="G56" t="s" s="440">
        <f t="shared" si="83"/>
        <v>493</v>
      </c>
    </row>
    <row r="57" ht="20.1" customHeight="1">
      <c r="A57" t="s" s="105">
        <v>5024</v>
      </c>
      <c r="B57" t="s" s="42">
        <f>'tmp_terms - import'!$B$78</f>
        <v>792</v>
      </c>
      <c r="C57" t="s" s="42">
        <f t="shared" si="264"/>
        <v>780</v>
      </c>
      <c r="D57" t="s" s="42">
        <f t="shared" si="7"/>
        <v>1693</v>
      </c>
      <c r="E57" s="43"/>
      <c r="F57" s="46">
        <f>F56+1</f>
        <v>2</v>
      </c>
      <c r="G57" t="s" s="434">
        <f t="shared" si="83"/>
        <v>493</v>
      </c>
    </row>
    <row r="58" ht="20.1" customHeight="1">
      <c r="A58" t="s" s="105">
        <v>5024</v>
      </c>
      <c r="B58" t="s" s="42">
        <f>'tmp_terms - import'!$B$79</f>
        <v>802</v>
      </c>
      <c r="C58" t="s" s="42">
        <f t="shared" si="264"/>
        <v>780</v>
      </c>
      <c r="D58" t="s" s="42">
        <f t="shared" si="7"/>
        <v>1693</v>
      </c>
      <c r="E58" s="43"/>
      <c r="F58" s="46">
        <f>F57+1</f>
        <v>3</v>
      </c>
      <c r="G58" t="s" s="434">
        <f t="shared" si="83"/>
        <v>493</v>
      </c>
    </row>
    <row r="59" ht="20.1" customHeight="1">
      <c r="A59" t="s" s="105">
        <v>5024</v>
      </c>
      <c r="B59" t="s" s="42">
        <f t="shared" si="278" ref="B59:C61">'tmp_terms - import'!$B$80</f>
        <v>811</v>
      </c>
      <c r="C59" t="s" s="42">
        <f t="shared" si="57"/>
        <v>453</v>
      </c>
      <c r="D59" t="s" s="42">
        <f t="shared" si="7"/>
        <v>1693</v>
      </c>
      <c r="E59" s="43"/>
      <c r="F59" s="46">
        <v>1</v>
      </c>
      <c r="G59" t="s" s="434">
        <f t="shared" si="83"/>
        <v>493</v>
      </c>
    </row>
    <row r="60" ht="20.1" customHeight="1">
      <c r="A60" t="s" s="105">
        <v>5024</v>
      </c>
      <c r="B60" t="s" s="42">
        <f>'tmp_terms - import'!$B$81</f>
        <v>819</v>
      </c>
      <c r="C60" t="s" s="42">
        <f t="shared" si="278"/>
        <v>811</v>
      </c>
      <c r="D60" t="s" s="42">
        <f t="shared" si="7"/>
        <v>1693</v>
      </c>
      <c r="E60" s="43"/>
      <c r="F60" s="46">
        <f>F59+1</f>
        <v>2</v>
      </c>
      <c r="G60" t="s" s="434">
        <f t="shared" si="83"/>
        <v>493</v>
      </c>
    </row>
    <row r="61" ht="20.15" customHeight="1">
      <c r="A61" t="s" s="378">
        <v>5024</v>
      </c>
      <c r="B61" t="s" s="146">
        <f>'tmp_terms - import'!$B$82</f>
        <v>826</v>
      </c>
      <c r="C61" t="s" s="42">
        <f t="shared" si="278"/>
        <v>811</v>
      </c>
      <c r="D61" t="s" s="146">
        <f t="shared" si="7"/>
        <v>1693</v>
      </c>
      <c r="E61" s="150"/>
      <c r="F61" s="46">
        <f>F60+1</f>
        <v>3</v>
      </c>
      <c r="G61" t="s" s="438">
        <f t="shared" si="83"/>
        <v>493</v>
      </c>
    </row>
    <row r="62" ht="20.15" customHeight="1">
      <c r="A62" t="s" s="441">
        <v>5024</v>
      </c>
      <c r="B62" t="s" s="442">
        <f t="shared" si="292" ref="B62:C64">'tmp_terms - import'!$B$83</f>
        <v>832</v>
      </c>
      <c r="C62" t="s" s="443">
        <f t="shared" si="57"/>
        <v>453</v>
      </c>
      <c r="D62" t="s" s="442">
        <f t="shared" si="7"/>
        <v>1693</v>
      </c>
      <c r="E62" s="444"/>
      <c r="F62" s="46">
        <v>1</v>
      </c>
      <c r="G62" t="s" s="445">
        <f t="shared" si="83"/>
        <v>493</v>
      </c>
    </row>
    <row r="63" ht="20.1" customHeight="1">
      <c r="A63" t="s" s="446">
        <v>5024</v>
      </c>
      <c r="B63" t="s" s="447">
        <f>'tmp_terms - import'!$B$84</f>
        <v>842</v>
      </c>
      <c r="C63" t="s" s="447">
        <f t="shared" si="292"/>
        <v>832</v>
      </c>
      <c r="D63" t="s" s="447">
        <f t="shared" si="7"/>
        <v>1693</v>
      </c>
      <c r="E63" s="448"/>
      <c r="F63" s="46">
        <f>F62+1</f>
        <v>2</v>
      </c>
      <c r="G63" t="s" s="449">
        <f t="shared" si="83"/>
        <v>493</v>
      </c>
    </row>
    <row r="64" ht="20.15" customHeight="1">
      <c r="A64" t="s" s="378">
        <v>5024</v>
      </c>
      <c r="B64" t="s" s="146">
        <f>'tmp_terms - import'!$B$85</f>
        <v>849</v>
      </c>
      <c r="C64" t="s" s="146">
        <f t="shared" si="292"/>
        <v>832</v>
      </c>
      <c r="D64" t="s" s="146">
        <f t="shared" si="7"/>
        <v>1693</v>
      </c>
      <c r="E64" s="150"/>
      <c r="F64" s="152">
        <f>F63+1</f>
        <v>3</v>
      </c>
      <c r="G64" t="s" s="438">
        <f t="shared" si="83"/>
        <v>493</v>
      </c>
    </row>
    <row r="65" ht="20.15" customHeight="1">
      <c r="A65" t="s" s="439">
        <v>5024</v>
      </c>
      <c r="B65" t="s" s="156">
        <f>'tmp_terms - import'!$B$86</f>
        <v>855</v>
      </c>
      <c r="C65" t="s" s="156">
        <f t="shared" si="67"/>
        <v>468</v>
      </c>
      <c r="D65" t="s" s="156">
        <f t="shared" si="7"/>
        <v>1693</v>
      </c>
      <c r="E65" s="160"/>
      <c r="F65" s="162">
        <v>1</v>
      </c>
      <c r="G65" t="s" s="440">
        <f t="shared" si="83"/>
        <v>493</v>
      </c>
    </row>
    <row r="66" ht="20.1" customHeight="1">
      <c r="A66" t="s" s="105">
        <v>5024</v>
      </c>
      <c r="B66" t="s" s="42">
        <f>'tmp_terms - import'!$B$88</f>
        <v>873</v>
      </c>
      <c r="C66" t="s" s="42">
        <f t="shared" si="67"/>
        <v>468</v>
      </c>
      <c r="D66" t="s" s="42">
        <f t="shared" si="7"/>
        <v>1693</v>
      </c>
      <c r="E66" s="43"/>
      <c r="F66" s="46">
        <f>F65+1</f>
        <v>2</v>
      </c>
      <c r="G66" t="s" s="434">
        <f t="shared" si="83"/>
        <v>493</v>
      </c>
    </row>
    <row r="67" ht="20.1" customHeight="1">
      <c r="A67" t="s" s="105">
        <v>5024</v>
      </c>
      <c r="B67" t="s" s="42">
        <f>'tmp_terms - import'!$B$87</f>
        <v>863</v>
      </c>
      <c r="C67" t="s" s="42">
        <f t="shared" si="67"/>
        <v>468</v>
      </c>
      <c r="D67" t="s" s="42">
        <f t="shared" si="7"/>
        <v>1693</v>
      </c>
      <c r="E67" s="43"/>
      <c r="F67" s="46">
        <f>F66+1</f>
        <v>3</v>
      </c>
      <c r="G67" t="s" s="434">
        <f t="shared" si="83"/>
        <v>493</v>
      </c>
    </row>
    <row r="68" ht="20.1" customHeight="1">
      <c r="A68" t="s" s="105">
        <v>5024</v>
      </c>
      <c r="B68" t="s" s="42">
        <f>'tmp_terms - import'!$B$91</f>
        <v>901</v>
      </c>
      <c r="C68" t="s" s="42">
        <f t="shared" si="67"/>
        <v>468</v>
      </c>
      <c r="D68" t="s" s="42">
        <f t="shared" si="7"/>
        <v>1693</v>
      </c>
      <c r="E68" s="43"/>
      <c r="F68" s="46">
        <f>F67+1</f>
        <v>4</v>
      </c>
      <c r="G68" t="s" s="434">
        <f t="shared" si="83"/>
        <v>493</v>
      </c>
    </row>
    <row r="69" ht="20.15" customHeight="1">
      <c r="A69" t="s" s="378">
        <v>5024</v>
      </c>
      <c r="B69" t="s" s="146">
        <f>'tmp_terms - import'!$B$89</f>
        <v>881</v>
      </c>
      <c r="C69" t="s" s="146">
        <f t="shared" si="67"/>
        <v>468</v>
      </c>
      <c r="D69" t="s" s="146">
        <f t="shared" si="7"/>
        <v>1693</v>
      </c>
      <c r="E69" s="150"/>
      <c r="F69" s="152">
        <f>F68+1</f>
        <v>5</v>
      </c>
      <c r="G69" t="s" s="438">
        <f t="shared" si="83"/>
        <v>493</v>
      </c>
    </row>
    <row r="70" ht="20.15" customHeight="1">
      <c r="A70" t="s" s="439">
        <v>5024</v>
      </c>
      <c r="B70" t="s" s="156">
        <f>'tmp_terms - import'!$B$90</f>
        <v>891</v>
      </c>
      <c r="C70" t="s" s="156">
        <f t="shared" si="72"/>
        <v>477</v>
      </c>
      <c r="D70" t="s" s="156">
        <f t="shared" si="7"/>
        <v>1693</v>
      </c>
      <c r="E70" s="160"/>
      <c r="F70" s="162">
        <v>1</v>
      </c>
      <c r="G70" t="s" s="440">
        <f t="shared" si="333" ref="G70:G74">'tmp_terms - import'!$B$46</f>
        <v>493</v>
      </c>
    </row>
    <row r="71" ht="20.15" customHeight="1">
      <c r="A71" t="s" s="378">
        <v>5024</v>
      </c>
      <c r="B71" t="s" s="146">
        <f>'tmp_terms - import'!$B$92</f>
        <v>911</v>
      </c>
      <c r="C71" t="s" s="146">
        <f t="shared" si="72"/>
        <v>477</v>
      </c>
      <c r="D71" t="s" s="146">
        <f t="shared" si="7"/>
        <v>1693</v>
      </c>
      <c r="E71" s="150"/>
      <c r="F71" s="152">
        <f>F70+1</f>
        <v>2</v>
      </c>
      <c r="G71" t="s" s="438">
        <f t="shared" si="333"/>
        <v>493</v>
      </c>
    </row>
    <row r="72" ht="20.15" customHeight="1">
      <c r="A72" t="s" s="439">
        <v>5024</v>
      </c>
      <c r="B72" t="s" s="156">
        <f>'tmp_terms - import'!$B$93</f>
        <v>921</v>
      </c>
      <c r="C72" t="s" s="156">
        <f t="shared" si="77"/>
        <v>485</v>
      </c>
      <c r="D72" t="s" s="156">
        <f t="shared" si="7"/>
        <v>1693</v>
      </c>
      <c r="E72" s="160"/>
      <c r="F72" s="162">
        <f>F71+1</f>
        <v>3</v>
      </c>
      <c r="G72" t="s" s="440">
        <f t="shared" si="333"/>
        <v>493</v>
      </c>
    </row>
    <row r="73" ht="20.1" customHeight="1">
      <c r="A73" t="s" s="105">
        <v>5024</v>
      </c>
      <c r="B73" t="s" s="42">
        <f>'tmp_terms - import'!$B$94</f>
        <v>928</v>
      </c>
      <c r="C73" t="s" s="42">
        <f t="shared" si="77"/>
        <v>485</v>
      </c>
      <c r="D73" t="s" s="42">
        <f t="shared" si="7"/>
        <v>1693</v>
      </c>
      <c r="E73" s="43"/>
      <c r="F73" s="46">
        <f>F72+1</f>
        <v>4</v>
      </c>
      <c r="G73" t="s" s="434">
        <f t="shared" si="333"/>
        <v>493</v>
      </c>
    </row>
    <row r="74" ht="20.9" customHeight="1">
      <c r="A74" t="s" s="108">
        <v>5024</v>
      </c>
      <c r="B74" t="s" s="51">
        <f>'tmp_terms - import'!$B$95</f>
        <v>938</v>
      </c>
      <c r="C74" t="s" s="51">
        <f t="shared" si="77"/>
        <v>485</v>
      </c>
      <c r="D74" t="s" s="51">
        <f t="shared" si="7"/>
        <v>1693</v>
      </c>
      <c r="E74" s="52"/>
      <c r="F74" s="57">
        <f>F73+1</f>
        <v>5</v>
      </c>
      <c r="G74" t="s" s="435">
        <f t="shared" si="333"/>
        <v>493</v>
      </c>
    </row>
    <row r="75" ht="20.9" customHeight="1">
      <c r="A75" t="s" s="368">
        <v>5024</v>
      </c>
      <c r="B75" t="s" s="33">
        <f>'tmp_terms - import'!$B$97</f>
        <v>955</v>
      </c>
      <c r="C75" t="s" s="33">
        <f t="shared" si="355" ref="C75:G76">'tmp_terms - import'!$B$96</f>
        <v>949</v>
      </c>
      <c r="D75" t="s" s="33">
        <f t="shared" si="7"/>
        <v>1693</v>
      </c>
      <c r="E75" s="34"/>
      <c r="F75" s="38">
        <v>1</v>
      </c>
      <c r="G75" t="s" s="433">
        <f t="shared" si="355"/>
        <v>949</v>
      </c>
    </row>
    <row r="76" ht="20.9" customHeight="1">
      <c r="A76" t="s" s="108">
        <v>5024</v>
      </c>
      <c r="B76" t="s" s="51">
        <f>'tmp_terms - import'!$B$98</f>
        <v>963</v>
      </c>
      <c r="C76" t="s" s="51">
        <f t="shared" si="355"/>
        <v>949</v>
      </c>
      <c r="D76" t="s" s="51">
        <f t="shared" si="7"/>
        <v>1693</v>
      </c>
      <c r="E76" s="52"/>
      <c r="F76" s="57">
        <f>F75+1</f>
        <v>2</v>
      </c>
      <c r="G76" t="s" s="435">
        <f t="shared" si="355"/>
        <v>949</v>
      </c>
    </row>
    <row r="77" ht="20.9" customHeight="1">
      <c r="A77" t="s" s="368">
        <v>5024</v>
      </c>
      <c r="B77" t="s" s="33">
        <f t="shared" si="23"/>
        <v>368</v>
      </c>
      <c r="C77" t="s" s="33">
        <f t="shared" si="364" ref="C77:G99">'tmp_terms - import'!$B$99</f>
        <v>968</v>
      </c>
      <c r="D77" t="s" s="33">
        <f t="shared" si="11"/>
        <v>1677</v>
      </c>
      <c r="E77" s="34"/>
      <c r="F77" s="38">
        <v>1</v>
      </c>
      <c r="G77" t="s" s="433">
        <f t="shared" si="364"/>
        <v>968</v>
      </c>
    </row>
    <row r="78" ht="20.1" customHeight="1">
      <c r="A78" t="s" s="105">
        <v>5024</v>
      </c>
      <c r="B78" t="s" s="42">
        <f t="shared" si="367" ref="B78:C316">'tmp_terms - import'!$B$100</f>
        <v>973</v>
      </c>
      <c r="C78" t="s" s="42">
        <f t="shared" si="23"/>
        <v>368</v>
      </c>
      <c r="D78" t="s" s="42">
        <f t="shared" si="7"/>
        <v>1693</v>
      </c>
      <c r="E78" s="43"/>
      <c r="F78" s="46">
        <f>F77+1</f>
        <v>2</v>
      </c>
      <c r="G78" t="s" s="434">
        <f t="shared" si="364"/>
        <v>968</v>
      </c>
    </row>
    <row r="79" ht="20.1" customHeight="1">
      <c r="A79" t="s" s="105">
        <v>5024</v>
      </c>
      <c r="B79" t="s" s="42">
        <f t="shared" si="372" ref="B79:C331">'tmp_terms - import'!$B$101</f>
        <v>980</v>
      </c>
      <c r="C79" t="s" s="42">
        <f t="shared" si="23"/>
        <v>368</v>
      </c>
      <c r="D79" t="s" s="42">
        <f t="shared" si="7"/>
        <v>1693</v>
      </c>
      <c r="E79" s="43"/>
      <c r="F79" s="46">
        <f>F78+1</f>
        <v>3</v>
      </c>
      <c r="G79" t="s" s="434">
        <f t="shared" si="364"/>
        <v>968</v>
      </c>
    </row>
    <row r="80" ht="20.1" customHeight="1">
      <c r="A80" t="s" s="105">
        <v>5024</v>
      </c>
      <c r="B80" t="s" s="42">
        <f t="shared" si="377" ref="B80:B302">'tmp_terms - import'!$B$113</f>
        <v>1053</v>
      </c>
      <c r="C80" t="s" s="42">
        <f t="shared" si="23"/>
        <v>368</v>
      </c>
      <c r="D80" t="s" s="42">
        <f t="shared" si="7"/>
        <v>1693</v>
      </c>
      <c r="E80" s="43"/>
      <c r="F80" s="46">
        <f>F79+1</f>
        <v>4</v>
      </c>
      <c r="G80" t="s" s="434">
        <f t="shared" si="364"/>
        <v>968</v>
      </c>
    </row>
    <row r="81" ht="20.15" customHeight="1">
      <c r="A81" t="s" s="378">
        <v>5024</v>
      </c>
      <c r="B81" t="s" s="146">
        <f>'tmp_terms - import'!$B$116</f>
        <v>1072</v>
      </c>
      <c r="C81" t="s" s="146">
        <f t="shared" si="23"/>
        <v>368</v>
      </c>
      <c r="D81" t="s" s="146">
        <f t="shared" si="7"/>
        <v>1693</v>
      </c>
      <c r="E81" s="150"/>
      <c r="F81" s="152">
        <f>F80+1</f>
        <v>5</v>
      </c>
      <c r="G81" t="s" s="438">
        <f t="shared" si="364"/>
        <v>968</v>
      </c>
    </row>
    <row r="82" ht="20.15" customHeight="1">
      <c r="A82" t="s" s="439">
        <v>5024</v>
      </c>
      <c r="B82" t="s" s="156">
        <f t="shared" si="28"/>
        <v>378</v>
      </c>
      <c r="C82" t="s" s="156">
        <f t="shared" si="364"/>
        <v>968</v>
      </c>
      <c r="D82" t="s" s="156">
        <f t="shared" si="11"/>
        <v>1677</v>
      </c>
      <c r="E82" s="160"/>
      <c r="F82" s="162">
        <v>1</v>
      </c>
      <c r="G82" t="s" s="440">
        <f t="shared" si="364"/>
        <v>968</v>
      </c>
    </row>
    <row r="83" ht="20.1" customHeight="1">
      <c r="A83" t="s" s="105">
        <v>5024</v>
      </c>
      <c r="B83" t="s" s="42">
        <f t="shared" si="391" ref="B83:B303">'tmp_terms - import'!$B$102</f>
        <v>986</v>
      </c>
      <c r="C83" t="s" s="42">
        <f t="shared" si="28"/>
        <v>378</v>
      </c>
      <c r="D83" t="s" s="42">
        <f t="shared" si="7"/>
        <v>1693</v>
      </c>
      <c r="E83" s="43"/>
      <c r="F83" s="46">
        <f>F82+1</f>
        <v>2</v>
      </c>
      <c r="G83" t="s" s="434">
        <f t="shared" si="364"/>
        <v>968</v>
      </c>
    </row>
    <row r="84" ht="20.1" customHeight="1">
      <c r="A84" t="s" s="105">
        <v>5024</v>
      </c>
      <c r="B84" t="s" s="42">
        <f t="shared" si="396" ref="B84:B304">'tmp_terms - import'!$B$103</f>
        <v>993</v>
      </c>
      <c r="C84" t="s" s="42">
        <f t="shared" si="28"/>
        <v>378</v>
      </c>
      <c r="D84" t="s" s="42">
        <f t="shared" si="7"/>
        <v>1693</v>
      </c>
      <c r="E84" s="43"/>
      <c r="F84" s="46">
        <f>F83+1</f>
        <v>3</v>
      </c>
      <c r="G84" t="s" s="434">
        <f t="shared" si="364"/>
        <v>968</v>
      </c>
    </row>
    <row r="85" ht="20.15" customHeight="1">
      <c r="A85" t="s" s="378">
        <v>5024</v>
      </c>
      <c r="B85" t="s" s="146">
        <f t="shared" si="401" ref="B85:B305">'tmp_terms - import'!$B$114</f>
        <v>1059</v>
      </c>
      <c r="C85" t="s" s="146">
        <f t="shared" si="28"/>
        <v>378</v>
      </c>
      <c r="D85" t="s" s="146">
        <f t="shared" si="7"/>
        <v>1693</v>
      </c>
      <c r="E85" s="150"/>
      <c r="F85" s="152">
        <f>F84+1</f>
        <v>4</v>
      </c>
      <c r="G85" t="s" s="438">
        <f t="shared" si="364"/>
        <v>968</v>
      </c>
    </row>
    <row r="86" ht="20.15" customHeight="1">
      <c r="A86" t="s" s="439">
        <v>5024</v>
      </c>
      <c r="B86" t="s" s="156">
        <f t="shared" si="18"/>
        <v>387</v>
      </c>
      <c r="C86" t="s" s="156">
        <f t="shared" si="364"/>
        <v>968</v>
      </c>
      <c r="D86" t="s" s="156">
        <f t="shared" si="11"/>
        <v>1677</v>
      </c>
      <c r="E86" s="160"/>
      <c r="F86" s="162">
        <v>1</v>
      </c>
      <c r="G86" t="s" s="440">
        <f t="shared" si="364"/>
        <v>968</v>
      </c>
    </row>
    <row r="87" ht="20.1" customHeight="1">
      <c r="A87" t="s" s="105">
        <v>5024</v>
      </c>
      <c r="B87" t="s" s="42">
        <f t="shared" si="410" ref="B87:B306">'tmp_terms - import'!$B$104</f>
        <v>1001</v>
      </c>
      <c r="C87" t="s" s="42">
        <f t="shared" si="18"/>
        <v>387</v>
      </c>
      <c r="D87" t="s" s="42">
        <f t="shared" si="7"/>
        <v>1693</v>
      </c>
      <c r="E87" s="43"/>
      <c r="F87" s="46">
        <f>F86+1</f>
        <v>2</v>
      </c>
      <c r="G87" t="s" s="434">
        <f t="shared" si="364"/>
        <v>968</v>
      </c>
    </row>
    <row r="88" ht="20.1" customHeight="1">
      <c r="A88" t="s" s="105">
        <v>5024</v>
      </c>
      <c r="B88" t="s" s="42">
        <f>'tmp_terms - import'!$B105</f>
        <v>1007</v>
      </c>
      <c r="C88" t="s" s="42">
        <f t="shared" si="18"/>
        <v>387</v>
      </c>
      <c r="D88" t="s" s="42">
        <f t="shared" si="7"/>
        <v>1693</v>
      </c>
      <c r="E88" s="43"/>
      <c r="F88" s="46">
        <f>F87+1</f>
        <v>3</v>
      </c>
      <c r="G88" t="s" s="434">
        <f t="shared" si="364"/>
        <v>968</v>
      </c>
    </row>
    <row r="89" ht="20.15" customHeight="1">
      <c r="A89" t="s" s="378">
        <v>5024</v>
      </c>
      <c r="B89" t="s" s="146">
        <f t="shared" si="420" ref="B89:B308">'tmp_terms - import'!$B$109</f>
        <v>1031</v>
      </c>
      <c r="C89" t="s" s="146">
        <f t="shared" si="18"/>
        <v>387</v>
      </c>
      <c r="D89" t="s" s="146">
        <f t="shared" si="7"/>
        <v>1693</v>
      </c>
      <c r="E89" s="150"/>
      <c r="F89" s="46">
        <f>F88+1</f>
        <v>4</v>
      </c>
      <c r="G89" t="s" s="438">
        <f t="shared" si="364"/>
        <v>968</v>
      </c>
    </row>
    <row r="90" ht="20.15" customHeight="1">
      <c r="A90" t="s" s="439">
        <v>5024</v>
      </c>
      <c r="B90" t="s" s="156">
        <f t="shared" si="13"/>
        <v>392</v>
      </c>
      <c r="C90" t="s" s="156">
        <f t="shared" si="364"/>
        <v>968</v>
      </c>
      <c r="D90" t="s" s="156">
        <f t="shared" si="11"/>
        <v>1677</v>
      </c>
      <c r="E90" s="160"/>
      <c r="F90" s="46">
        <v>1</v>
      </c>
      <c r="G90" t="s" s="440">
        <f t="shared" si="364"/>
        <v>968</v>
      </c>
    </row>
    <row r="91" ht="20.1" customHeight="1">
      <c r="A91" t="s" s="105">
        <v>5024</v>
      </c>
      <c r="B91" t="s" s="42">
        <f t="shared" si="429" ref="B91:B309">'tmp_terms - import'!$B$106</f>
        <v>1013</v>
      </c>
      <c r="C91" t="s" s="42">
        <f t="shared" si="13"/>
        <v>392</v>
      </c>
      <c r="D91" t="s" s="42">
        <f t="shared" si="7"/>
        <v>1693</v>
      </c>
      <c r="E91" s="43"/>
      <c r="F91" s="46">
        <f>F90+1</f>
        <v>2</v>
      </c>
      <c r="G91" t="s" s="434">
        <f t="shared" si="364"/>
        <v>968</v>
      </c>
    </row>
    <row r="92" ht="20.1" customHeight="1">
      <c r="A92" t="s" s="105">
        <v>5024</v>
      </c>
      <c r="B92" t="s" s="42">
        <f t="shared" si="434" ref="B92:B310">'tmp_terms - import'!$B$108</f>
        <v>1025</v>
      </c>
      <c r="C92" t="s" s="42">
        <f t="shared" si="13"/>
        <v>392</v>
      </c>
      <c r="D92" t="s" s="42">
        <f t="shared" si="7"/>
        <v>1693</v>
      </c>
      <c r="E92" s="43"/>
      <c r="F92" s="46">
        <f>F91+1</f>
        <v>3</v>
      </c>
      <c r="G92" t="s" s="434">
        <f t="shared" si="364"/>
        <v>968</v>
      </c>
    </row>
    <row r="93" ht="20.15" customHeight="1">
      <c r="A93" t="s" s="378">
        <v>5024</v>
      </c>
      <c r="B93" t="s" s="146">
        <f t="shared" si="439" ref="B93:B311">'tmp_terms - import'!$B$107</f>
        <v>1019</v>
      </c>
      <c r="C93" t="s" s="146">
        <f t="shared" si="13"/>
        <v>392</v>
      </c>
      <c r="D93" t="s" s="146">
        <f t="shared" si="7"/>
        <v>1693</v>
      </c>
      <c r="E93" s="150"/>
      <c r="F93" s="152">
        <f>F89+1</f>
        <v>5</v>
      </c>
      <c r="G93" t="s" s="438">
        <f t="shared" si="364"/>
        <v>968</v>
      </c>
    </row>
    <row r="94" ht="20.15" customHeight="1">
      <c r="A94" t="s" s="439">
        <v>5024</v>
      </c>
      <c r="B94" t="s" s="156">
        <f t="shared" si="33"/>
        <v>401</v>
      </c>
      <c r="C94" t="s" s="156">
        <f t="shared" si="364"/>
        <v>968</v>
      </c>
      <c r="D94" t="s" s="156">
        <f t="shared" si="11"/>
        <v>1677</v>
      </c>
      <c r="E94" s="160"/>
      <c r="F94" s="162">
        <v>1</v>
      </c>
      <c r="G94" t="s" s="440">
        <f t="shared" si="364"/>
        <v>968</v>
      </c>
    </row>
    <row r="95" ht="20.1" customHeight="1">
      <c r="A95" t="s" s="105">
        <v>5024</v>
      </c>
      <c r="B95" t="s" s="42">
        <f t="shared" si="448" ref="B95:B312">'tmp_terms - import'!$B$110</f>
        <v>1037</v>
      </c>
      <c r="C95" t="s" s="42">
        <f t="shared" si="33"/>
        <v>401</v>
      </c>
      <c r="D95" t="s" s="42">
        <f t="shared" si="7"/>
        <v>1693</v>
      </c>
      <c r="E95" s="43"/>
      <c r="F95" s="46">
        <f>F94+1</f>
        <v>2</v>
      </c>
      <c r="G95" t="s" s="434">
        <f t="shared" si="364"/>
        <v>968</v>
      </c>
    </row>
    <row r="96" ht="20.1" customHeight="1">
      <c r="A96" t="s" s="105">
        <v>5024</v>
      </c>
      <c r="B96" t="s" s="42">
        <f t="shared" si="453" ref="B96:B313">'tmp_terms - import'!$B$111</f>
        <v>1043</v>
      </c>
      <c r="C96" t="s" s="42">
        <f t="shared" si="33"/>
        <v>401</v>
      </c>
      <c r="D96" t="s" s="42">
        <f t="shared" si="7"/>
        <v>1693</v>
      </c>
      <c r="E96" s="43"/>
      <c r="F96" s="46">
        <f>F95+1</f>
        <v>3</v>
      </c>
      <c r="G96" t="s" s="434">
        <f t="shared" si="364"/>
        <v>968</v>
      </c>
    </row>
    <row r="97" ht="20.2" customHeight="1">
      <c r="A97" t="s" s="450">
        <v>5024</v>
      </c>
      <c r="B97" t="s" s="451">
        <f t="shared" si="458" ref="B97:B314">'tmp_terms - import'!$B$115</f>
        <v>1065</v>
      </c>
      <c r="C97" t="s" s="451">
        <f t="shared" si="33"/>
        <v>401</v>
      </c>
      <c r="D97" t="s" s="451">
        <f t="shared" si="7"/>
        <v>1693</v>
      </c>
      <c r="E97" s="452"/>
      <c r="F97" s="453">
        <f>F96+1</f>
        <v>4</v>
      </c>
      <c r="G97" t="s" s="454">
        <f t="shared" si="364"/>
        <v>968</v>
      </c>
    </row>
    <row r="98" ht="20.2" customHeight="1">
      <c r="A98" t="s" s="455">
        <v>5024</v>
      </c>
      <c r="B98" t="s" s="456">
        <f t="shared" si="43"/>
        <v>419</v>
      </c>
      <c r="C98" t="s" s="456">
        <f t="shared" si="364"/>
        <v>968</v>
      </c>
      <c r="D98" t="s" s="456">
        <f t="shared" si="11"/>
        <v>1677</v>
      </c>
      <c r="E98" s="457"/>
      <c r="F98" s="458">
        <v>1</v>
      </c>
      <c r="G98" t="s" s="459">
        <f t="shared" si="364"/>
        <v>968</v>
      </c>
    </row>
    <row r="99" ht="20.9" customHeight="1">
      <c r="A99" t="s" s="108">
        <v>5024</v>
      </c>
      <c r="B99" t="s" s="51">
        <f t="shared" si="467" ref="B99:B315">'tmp_terms - import'!$B$112</f>
        <v>1049</v>
      </c>
      <c r="C99" t="s" s="51">
        <f t="shared" si="43"/>
        <v>419</v>
      </c>
      <c r="D99" t="s" s="51">
        <f t="shared" si="7"/>
        <v>1693</v>
      </c>
      <c r="E99" s="52"/>
      <c r="F99" s="57">
        <f>F98+1</f>
        <v>2</v>
      </c>
      <c r="G99" t="s" s="435">
        <f t="shared" si="364"/>
        <v>968</v>
      </c>
    </row>
    <row r="100" ht="20.9" customHeight="1">
      <c r="A100" t="s" s="368">
        <v>5024</v>
      </c>
      <c r="B100" t="s" s="33">
        <f>'tmp_terms - import'!$B$118</f>
        <v>1088</v>
      </c>
      <c r="C100" t="s" s="33">
        <f t="shared" si="473" ref="C100:G104">'tmp_terms - import'!$B$117</f>
        <v>1081</v>
      </c>
      <c r="D100" t="s" s="33">
        <f t="shared" si="7"/>
        <v>1693</v>
      </c>
      <c r="E100" s="34"/>
      <c r="F100" s="38">
        <v>1</v>
      </c>
      <c r="G100" t="s" s="433">
        <f t="shared" si="473"/>
        <v>1081</v>
      </c>
    </row>
    <row r="101" ht="20.1" customHeight="1">
      <c r="A101" t="s" s="105">
        <v>5024</v>
      </c>
      <c r="B101" t="s" s="42">
        <f>'tmp_terms - import'!$B$119</f>
        <v>1097</v>
      </c>
      <c r="C101" t="s" s="42">
        <f t="shared" si="473"/>
        <v>1081</v>
      </c>
      <c r="D101" t="s" s="42">
        <f t="shared" si="7"/>
        <v>1693</v>
      </c>
      <c r="E101" s="43"/>
      <c r="F101" s="46">
        <f>F100+1</f>
        <v>2</v>
      </c>
      <c r="G101" t="s" s="434">
        <f t="shared" si="473"/>
        <v>1081</v>
      </c>
    </row>
    <row r="102" ht="20.1" customHeight="1">
      <c r="A102" t="s" s="105">
        <v>5024</v>
      </c>
      <c r="B102" t="s" s="42">
        <f>'tmp_terms - import'!$B$120</f>
        <v>1105</v>
      </c>
      <c r="C102" t="s" s="42">
        <f t="shared" si="473"/>
        <v>1081</v>
      </c>
      <c r="D102" t="s" s="42">
        <f t="shared" si="7"/>
        <v>1693</v>
      </c>
      <c r="E102" s="43"/>
      <c r="F102" s="46">
        <f>F101+1</f>
        <v>3</v>
      </c>
      <c r="G102" t="s" s="434">
        <f t="shared" si="473"/>
        <v>1081</v>
      </c>
    </row>
    <row r="103" ht="20.1" customHeight="1">
      <c r="A103" t="s" s="105">
        <v>5024</v>
      </c>
      <c r="B103" t="s" s="42">
        <f>'tmp_terms - import'!$B$121</f>
        <v>1113</v>
      </c>
      <c r="C103" t="s" s="42">
        <f t="shared" si="473"/>
        <v>1081</v>
      </c>
      <c r="D103" t="s" s="42">
        <f t="shared" si="7"/>
        <v>1693</v>
      </c>
      <c r="E103" s="43"/>
      <c r="F103" s="46">
        <f>F102+1</f>
        <v>4</v>
      </c>
      <c r="G103" t="s" s="434">
        <f t="shared" si="473"/>
        <v>1081</v>
      </c>
    </row>
    <row r="104" ht="20.9" customHeight="1">
      <c r="A104" t="s" s="108">
        <v>5024</v>
      </c>
      <c r="B104" t="s" s="51">
        <f>'tmp_terms - import'!$B$122</f>
        <v>1121</v>
      </c>
      <c r="C104" t="s" s="51">
        <f t="shared" si="473"/>
        <v>1081</v>
      </c>
      <c r="D104" t="s" s="51">
        <f t="shared" si="7"/>
        <v>1693</v>
      </c>
      <c r="E104" s="52"/>
      <c r="F104" s="57">
        <f>F103+1</f>
        <v>5</v>
      </c>
      <c r="G104" t="s" s="435">
        <f t="shared" si="473"/>
        <v>1081</v>
      </c>
    </row>
    <row r="105" ht="20.9" customHeight="1">
      <c r="A105" t="s" s="368">
        <v>5024</v>
      </c>
      <c r="B105" t="s" s="33">
        <f t="shared" si="496" ref="B105:C137">'tmp_terms - import'!$B$123</f>
        <v>1129</v>
      </c>
      <c r="C105" t="s" s="33">
        <f t="shared" si="497" ref="C105:G115">'tmp_terms - import'!$B$125</f>
        <v>1143</v>
      </c>
      <c r="D105" t="s" s="33">
        <f t="shared" si="11"/>
        <v>1677</v>
      </c>
      <c r="E105" s="34"/>
      <c r="F105" s="38">
        <v>1</v>
      </c>
      <c r="G105" t="s" s="433">
        <f t="shared" si="497"/>
        <v>1143</v>
      </c>
    </row>
    <row r="106" ht="20.1" customHeight="1">
      <c r="A106" t="s" s="105">
        <v>5024</v>
      </c>
      <c r="B106" t="s" s="42">
        <f t="shared" si="500" ref="B106:C147">'tmp_terms - import'!$B$124</f>
        <v>1136</v>
      </c>
      <c r="C106" t="s" s="42">
        <f t="shared" si="497"/>
        <v>1143</v>
      </c>
      <c r="D106" t="s" s="42">
        <f t="shared" si="11"/>
        <v>1677</v>
      </c>
      <c r="E106" s="43"/>
      <c r="F106" s="46">
        <v>2</v>
      </c>
      <c r="G106" t="s" s="434">
        <f t="shared" si="497"/>
        <v>1143</v>
      </c>
    </row>
    <row r="107" ht="20.1" customHeight="1">
      <c r="A107" t="s" s="105">
        <v>5024</v>
      </c>
      <c r="B107" t="s" s="42">
        <f t="shared" si="504" ref="B107:G148">'tmp_terms - import'!$B$126</f>
        <v>1149</v>
      </c>
      <c r="C107" t="s" s="42">
        <f t="shared" si="496"/>
        <v>1129</v>
      </c>
      <c r="D107" t="s" s="42">
        <f t="shared" si="7"/>
        <v>1693</v>
      </c>
      <c r="E107" s="43"/>
      <c r="F107" s="46">
        <v>1</v>
      </c>
      <c r="G107" t="s" s="434">
        <f t="shared" si="497"/>
        <v>1143</v>
      </c>
    </row>
    <row r="108" ht="20.1" customHeight="1">
      <c r="A108" t="s" s="105">
        <v>5024</v>
      </c>
      <c r="B108" t="s" s="42">
        <f t="shared" si="508" ref="B108:G149">'tmp_terms - import'!$B$127</f>
        <v>1158</v>
      </c>
      <c r="C108" t="s" s="42">
        <f t="shared" si="496"/>
        <v>1129</v>
      </c>
      <c r="D108" t="s" s="42">
        <f t="shared" si="7"/>
        <v>1693</v>
      </c>
      <c r="E108" s="43"/>
      <c r="F108" s="46">
        <v>2</v>
      </c>
      <c r="G108" t="s" s="434">
        <f t="shared" si="497"/>
        <v>1143</v>
      </c>
    </row>
    <row r="109" ht="20.1" customHeight="1">
      <c r="A109" t="s" s="105">
        <v>5024</v>
      </c>
      <c r="B109" t="s" s="42">
        <f t="shared" si="512" ref="B109:G151">'tmp_terms - import'!$B$129</f>
        <v>1173</v>
      </c>
      <c r="C109" t="s" s="42">
        <f t="shared" si="496"/>
        <v>1129</v>
      </c>
      <c r="D109" t="s" s="42">
        <f t="shared" si="7"/>
        <v>1693</v>
      </c>
      <c r="E109" s="43"/>
      <c r="F109" s="46">
        <v>3</v>
      </c>
      <c r="G109" t="s" s="434">
        <f t="shared" si="497"/>
        <v>1143</v>
      </c>
    </row>
    <row r="110" ht="20.1" customHeight="1">
      <c r="A110" t="s" s="105">
        <v>5024</v>
      </c>
      <c r="B110" t="s" s="42">
        <f t="shared" si="516" ref="B110:G150">'tmp_terms - import'!$B$128</f>
        <v>1165</v>
      </c>
      <c r="C110" t="s" s="42">
        <f t="shared" si="496"/>
        <v>1129</v>
      </c>
      <c r="D110" t="s" s="42">
        <f t="shared" si="7"/>
        <v>1693</v>
      </c>
      <c r="E110" s="43"/>
      <c r="F110" s="46">
        <v>4</v>
      </c>
      <c r="G110" t="s" s="434">
        <f t="shared" si="497"/>
        <v>1143</v>
      </c>
    </row>
    <row r="111" ht="20.1" customHeight="1">
      <c r="A111" t="s" s="105">
        <v>5024</v>
      </c>
      <c r="B111" t="s" s="42">
        <f t="shared" si="520" ref="B111:G186">'tmp_terms - import'!$B$147</f>
        <v>1320</v>
      </c>
      <c r="C111" t="s" s="42">
        <f t="shared" si="496"/>
        <v>1129</v>
      </c>
      <c r="D111" t="s" s="42">
        <f t="shared" si="7"/>
        <v>1693</v>
      </c>
      <c r="E111" s="43"/>
      <c r="F111" s="46">
        <v>5</v>
      </c>
      <c r="G111" t="s" s="434">
        <f t="shared" si="497"/>
        <v>1143</v>
      </c>
    </row>
    <row r="112" ht="20.1" customHeight="1">
      <c r="A112" t="s" s="105">
        <v>5024</v>
      </c>
      <c r="B112" t="s" s="42">
        <f t="shared" si="524" ref="B112:G152">'tmp_terms - import'!$B$130</f>
        <v>1182</v>
      </c>
      <c r="C112" t="s" s="42">
        <f t="shared" si="500"/>
        <v>1136</v>
      </c>
      <c r="D112" t="s" s="42">
        <f t="shared" si="7"/>
        <v>1693</v>
      </c>
      <c r="E112" s="43"/>
      <c r="F112" s="46">
        <v>1</v>
      </c>
      <c r="G112" t="s" s="434">
        <f t="shared" si="497"/>
        <v>1143</v>
      </c>
    </row>
    <row r="113" ht="20.1" customHeight="1">
      <c r="A113" t="s" s="105">
        <v>5024</v>
      </c>
      <c r="B113" t="s" s="42">
        <f t="shared" si="528" ref="B113:G155">'tmp_terms - import'!$B$134</f>
        <v>1213</v>
      </c>
      <c r="C113" t="s" s="42">
        <f t="shared" si="500"/>
        <v>1136</v>
      </c>
      <c r="D113" t="s" s="42">
        <f t="shared" si="7"/>
        <v>1693</v>
      </c>
      <c r="E113" s="43"/>
      <c r="F113" s="46">
        <v>2</v>
      </c>
      <c r="G113" t="s" s="434">
        <f t="shared" si="497"/>
        <v>1143</v>
      </c>
    </row>
    <row r="114" ht="20.1" customHeight="1">
      <c r="A114" t="s" s="105">
        <v>5024</v>
      </c>
      <c r="B114" t="s" s="42">
        <f t="shared" si="532" ref="B114:G153">'tmp_terms - import'!$B$131</f>
        <v>1191</v>
      </c>
      <c r="C114" t="s" s="42">
        <f t="shared" si="500"/>
        <v>1136</v>
      </c>
      <c r="D114" t="s" s="42">
        <f t="shared" si="7"/>
        <v>1693</v>
      </c>
      <c r="E114" s="43"/>
      <c r="F114" s="46">
        <v>3</v>
      </c>
      <c r="G114" t="s" s="434">
        <f t="shared" si="497"/>
        <v>1143</v>
      </c>
    </row>
    <row r="115" ht="20.9" customHeight="1">
      <c r="A115" t="s" s="108">
        <v>5024</v>
      </c>
      <c r="B115" t="s" s="51">
        <f t="shared" si="536" ref="B115:G154">'tmp_terms - import'!$B$132</f>
        <v>1197</v>
      </c>
      <c r="C115" t="s" s="51">
        <f t="shared" si="500"/>
        <v>1136</v>
      </c>
      <c r="D115" t="s" s="51">
        <f t="shared" si="7"/>
        <v>1693</v>
      </c>
      <c r="E115" s="52"/>
      <c r="F115" s="57">
        <v>4</v>
      </c>
      <c r="G115" t="s" s="435">
        <f t="shared" si="497"/>
        <v>1143</v>
      </c>
    </row>
    <row r="116" ht="20.9" customHeight="1">
      <c r="A116" t="s" s="368">
        <v>5024</v>
      </c>
      <c r="B116" t="s" s="33">
        <f t="shared" si="496"/>
        <v>1129</v>
      </c>
      <c r="C116" t="s" s="33">
        <f t="shared" si="541" ref="C116:G147">'tmp_terms - import'!$B$133</f>
        <v>1204</v>
      </c>
      <c r="D116" t="s" s="33">
        <f t="shared" si="11"/>
        <v>1677</v>
      </c>
      <c r="E116" s="34"/>
      <c r="F116" s="38">
        <v>1</v>
      </c>
      <c r="G116" t="s" s="433">
        <f t="shared" si="541"/>
        <v>1204</v>
      </c>
    </row>
    <row r="117" ht="20.1" customHeight="1">
      <c r="A117" t="s" s="105">
        <v>5024</v>
      </c>
      <c r="B117" t="s" s="42">
        <f t="shared" si="504"/>
        <v>1149</v>
      </c>
      <c r="C117" t="s" s="42">
        <f t="shared" si="496"/>
        <v>1129</v>
      </c>
      <c r="D117" t="s" s="42">
        <f t="shared" si="7"/>
        <v>1693</v>
      </c>
      <c r="E117" s="43"/>
      <c r="F117" s="46">
        <v>1</v>
      </c>
      <c r="G117" t="s" s="434">
        <f t="shared" si="541"/>
        <v>1204</v>
      </c>
    </row>
    <row r="118" ht="20.1" customHeight="1">
      <c r="A118" t="s" s="105">
        <v>5024</v>
      </c>
      <c r="B118" t="s" s="42">
        <f t="shared" si="508"/>
        <v>1158</v>
      </c>
      <c r="C118" t="s" s="42">
        <f t="shared" si="496"/>
        <v>1129</v>
      </c>
      <c r="D118" t="s" s="42">
        <f t="shared" si="7"/>
        <v>1693</v>
      </c>
      <c r="E118" s="43"/>
      <c r="F118" s="46">
        <v>2</v>
      </c>
      <c r="G118" t="s" s="434">
        <f t="shared" si="541"/>
        <v>1204</v>
      </c>
    </row>
    <row r="119" ht="20.1" customHeight="1">
      <c r="A119" t="s" s="105">
        <v>5024</v>
      </c>
      <c r="B119" t="s" s="42">
        <f t="shared" si="516"/>
        <v>1165</v>
      </c>
      <c r="C119" t="s" s="42">
        <f t="shared" si="496"/>
        <v>1129</v>
      </c>
      <c r="D119" t="s" s="42">
        <f t="shared" si="7"/>
        <v>1693</v>
      </c>
      <c r="E119" s="43"/>
      <c r="F119" s="46">
        <v>3</v>
      </c>
      <c r="G119" t="s" s="434">
        <f t="shared" si="541"/>
        <v>1204</v>
      </c>
    </row>
    <row r="120" ht="20.1" customHeight="1">
      <c r="A120" t="s" s="105">
        <v>5024</v>
      </c>
      <c r="B120" t="s" s="42">
        <f t="shared" si="556" ref="B120:G158">'tmp_terms - import'!$B$136</f>
        <v>1231</v>
      </c>
      <c r="C120" t="s" s="42">
        <f t="shared" si="516"/>
        <v>1165</v>
      </c>
      <c r="D120" t="s" s="42">
        <f t="shared" si="7"/>
        <v>1693</v>
      </c>
      <c r="E120" s="43"/>
      <c r="F120" s="46">
        <v>1</v>
      </c>
      <c r="G120" t="s" s="434">
        <f t="shared" si="541"/>
        <v>1204</v>
      </c>
    </row>
    <row r="121" ht="20.1" customHeight="1">
      <c r="A121" t="s" s="105">
        <v>5024</v>
      </c>
      <c r="B121" t="s" s="42">
        <f t="shared" si="560" ref="B121:G160">'tmp_terms - import'!$B$137</f>
        <v>1239</v>
      </c>
      <c r="C121" t="s" s="42">
        <f t="shared" si="516"/>
        <v>1165</v>
      </c>
      <c r="D121" t="s" s="42">
        <f t="shared" si="7"/>
        <v>1693</v>
      </c>
      <c r="E121" s="43"/>
      <c r="F121" s="46">
        <v>2</v>
      </c>
      <c r="G121" t="s" s="434">
        <f t="shared" si="541"/>
        <v>1204</v>
      </c>
    </row>
    <row r="122" ht="20.1" customHeight="1">
      <c r="A122" t="s" s="105">
        <v>5024</v>
      </c>
      <c r="B122" t="s" s="42">
        <f t="shared" si="564" ref="B122:G162">'tmp_terms - import'!$B$138</f>
        <v>1247</v>
      </c>
      <c r="C122" t="s" s="42">
        <f t="shared" si="516"/>
        <v>1165</v>
      </c>
      <c r="D122" t="s" s="42">
        <f t="shared" si="7"/>
        <v>1693</v>
      </c>
      <c r="E122" s="43"/>
      <c r="F122" s="46">
        <v>3</v>
      </c>
      <c r="G122" t="s" s="434">
        <f t="shared" si="541"/>
        <v>1204</v>
      </c>
    </row>
    <row r="123" ht="20.1" customHeight="1">
      <c r="A123" t="s" s="105">
        <v>5024</v>
      </c>
      <c r="B123" t="s" s="42">
        <f t="shared" si="568" ref="B123:G164">'tmp_terms - import'!$B$139</f>
        <v>1254</v>
      </c>
      <c r="C123" t="s" s="42">
        <f t="shared" si="564"/>
        <v>1247</v>
      </c>
      <c r="D123" t="s" s="42">
        <f t="shared" si="7"/>
        <v>1693</v>
      </c>
      <c r="E123" s="43"/>
      <c r="F123" s="46">
        <v>1</v>
      </c>
      <c r="G123" t="s" s="434">
        <f t="shared" si="541"/>
        <v>1204</v>
      </c>
    </row>
    <row r="124" ht="20.1" customHeight="1">
      <c r="A124" t="s" s="105">
        <v>5024</v>
      </c>
      <c r="B124" t="s" s="42">
        <f t="shared" si="572" ref="B124:G166">'tmp_terms - import'!$B$140</f>
        <v>1262</v>
      </c>
      <c r="C124" t="s" s="42">
        <f t="shared" si="564"/>
        <v>1247</v>
      </c>
      <c r="D124" t="s" s="42">
        <f t="shared" si="7"/>
        <v>1693</v>
      </c>
      <c r="E124" s="43"/>
      <c r="F124" s="46">
        <v>2</v>
      </c>
      <c r="G124" t="s" s="434">
        <f t="shared" si="541"/>
        <v>1204</v>
      </c>
    </row>
    <row r="125" ht="20.1" customHeight="1">
      <c r="A125" t="s" s="105">
        <v>5024</v>
      </c>
      <c r="B125" t="s" s="42">
        <f t="shared" si="576" ref="B125:G169">'tmp_terms - import'!$B$141</f>
        <v>1269</v>
      </c>
      <c r="C125" t="s" s="42">
        <f t="shared" si="516"/>
        <v>1165</v>
      </c>
      <c r="D125" t="s" s="42">
        <f t="shared" si="7"/>
        <v>1693</v>
      </c>
      <c r="E125" s="43"/>
      <c r="F125" s="46">
        <v>4</v>
      </c>
      <c r="G125" t="s" s="434">
        <f t="shared" si="541"/>
        <v>1204</v>
      </c>
    </row>
    <row r="126" ht="20.1" customHeight="1">
      <c r="A126" t="s" s="105">
        <v>5024</v>
      </c>
      <c r="B126" t="s" s="42">
        <f t="shared" si="580" ref="B126:G171">'tmp_terms - import'!$B$142</f>
        <v>1277</v>
      </c>
      <c r="C126" t="s" s="42">
        <f t="shared" si="576"/>
        <v>1269</v>
      </c>
      <c r="D126" t="s" s="42">
        <f t="shared" si="7"/>
        <v>1693</v>
      </c>
      <c r="E126" s="43"/>
      <c r="F126" s="46">
        <v>1</v>
      </c>
      <c r="G126" t="s" s="434">
        <f t="shared" si="541"/>
        <v>1204</v>
      </c>
    </row>
    <row r="127" ht="20.1" customHeight="1">
      <c r="A127" t="s" s="105">
        <v>5024</v>
      </c>
      <c r="B127" t="s" s="42">
        <f t="shared" si="584" ref="B127:G177">'tmp_terms - import'!$B$143</f>
        <v>1284</v>
      </c>
      <c r="C127" t="s" s="42">
        <f t="shared" si="576"/>
        <v>1269</v>
      </c>
      <c r="D127" t="s" s="42">
        <f t="shared" si="7"/>
        <v>1693</v>
      </c>
      <c r="E127" s="43"/>
      <c r="F127" s="46">
        <v>2</v>
      </c>
      <c r="G127" t="s" s="434">
        <f t="shared" si="541"/>
        <v>1204</v>
      </c>
    </row>
    <row r="128" ht="20.1" customHeight="1">
      <c r="A128" t="s" s="105">
        <v>5024</v>
      </c>
      <c r="B128" t="s" s="42">
        <f t="shared" si="588" ref="B128:G174">'tmp_terms - import'!$B$144</f>
        <v>1293</v>
      </c>
      <c r="C128" t="s" s="42">
        <f t="shared" si="576"/>
        <v>1269</v>
      </c>
      <c r="D128" t="s" s="42">
        <f t="shared" si="7"/>
        <v>1693</v>
      </c>
      <c r="E128" s="43"/>
      <c r="F128" s="46">
        <v>3</v>
      </c>
      <c r="G128" t="s" s="434">
        <f t="shared" si="541"/>
        <v>1204</v>
      </c>
    </row>
    <row r="129" ht="20.1" customHeight="1">
      <c r="A129" t="s" s="105">
        <v>5024</v>
      </c>
      <c r="B129" t="s" s="42">
        <f t="shared" si="592" ref="B129:G183">'tmp_terms - import'!$B$146</f>
        <v>1311</v>
      </c>
      <c r="C129" t="s" s="42">
        <f t="shared" si="576"/>
        <v>1269</v>
      </c>
      <c r="D129" t="s" s="42">
        <f t="shared" si="7"/>
        <v>1693</v>
      </c>
      <c r="E129" s="43"/>
      <c r="F129" s="46">
        <v>4</v>
      </c>
      <c r="G129" t="s" s="434">
        <f t="shared" si="541"/>
        <v>1204</v>
      </c>
    </row>
    <row r="130" ht="20.1" customHeight="1">
      <c r="A130" t="s" s="105">
        <v>5024</v>
      </c>
      <c r="B130" t="s" s="42">
        <f t="shared" si="512"/>
        <v>1173</v>
      </c>
      <c r="C130" t="s" s="42">
        <f t="shared" si="496"/>
        <v>1129</v>
      </c>
      <c r="D130" t="s" s="42">
        <f t="shared" si="7"/>
        <v>1693</v>
      </c>
      <c r="E130" s="43"/>
      <c r="F130" s="46">
        <v>4</v>
      </c>
      <c r="G130" t="s" s="434">
        <f t="shared" si="541"/>
        <v>1204</v>
      </c>
    </row>
    <row r="131" ht="20.1" customHeight="1">
      <c r="A131" t="s" s="105">
        <v>5024</v>
      </c>
      <c r="B131" t="s" s="42">
        <f t="shared" si="600" ref="B131:G217">'tmp_terms - import'!$B$153</f>
        <v>1361</v>
      </c>
      <c r="C131" t="s" s="42">
        <f t="shared" si="512"/>
        <v>1173</v>
      </c>
      <c r="D131" t="s" s="42">
        <f t="shared" si="7"/>
        <v>1693</v>
      </c>
      <c r="E131" s="43"/>
      <c r="F131" s="46">
        <v>1</v>
      </c>
      <c r="G131" t="s" s="434">
        <f t="shared" si="541"/>
        <v>1204</v>
      </c>
    </row>
    <row r="132" ht="20.1" customHeight="1">
      <c r="A132" t="s" s="105">
        <v>5024</v>
      </c>
      <c r="B132" t="s" s="42">
        <f t="shared" si="604" ref="B132:G222">'tmp_terms - import'!$B$155</f>
        <v>1380</v>
      </c>
      <c r="C132" t="s" s="42">
        <f t="shared" si="496"/>
        <v>1129</v>
      </c>
      <c r="D132" t="s" s="42">
        <f t="shared" si="7"/>
        <v>1693</v>
      </c>
      <c r="E132" s="43"/>
      <c r="F132" s="46">
        <v>5</v>
      </c>
      <c r="G132" t="s" s="434">
        <f t="shared" si="541"/>
        <v>1204</v>
      </c>
    </row>
    <row r="133" ht="20.1" customHeight="1">
      <c r="A133" t="s" s="105">
        <v>5024</v>
      </c>
      <c r="B133" t="s" s="42">
        <f t="shared" si="608" ref="B133:G224">'tmp_terms - import'!$B$156</f>
        <v>1390</v>
      </c>
      <c r="C133" t="s" s="42">
        <f t="shared" si="496"/>
        <v>1129</v>
      </c>
      <c r="D133" t="s" s="42">
        <f t="shared" si="7"/>
        <v>1693</v>
      </c>
      <c r="E133" s="43"/>
      <c r="F133" s="46">
        <v>6</v>
      </c>
      <c r="G133" t="s" s="434">
        <f t="shared" si="541"/>
        <v>1204</v>
      </c>
    </row>
    <row r="134" ht="20.1" customHeight="1">
      <c r="A134" t="s" s="105">
        <v>5024</v>
      </c>
      <c r="B134" t="s" s="42">
        <f t="shared" si="612" ref="B134:G180">'tmp_terms - import'!$B$145</f>
        <v>1303</v>
      </c>
      <c r="C134" t="s" s="42">
        <f t="shared" si="496"/>
        <v>1129</v>
      </c>
      <c r="D134" t="s" s="42">
        <f t="shared" si="7"/>
        <v>1693</v>
      </c>
      <c r="E134" s="43"/>
      <c r="F134" s="46">
        <v>7</v>
      </c>
      <c r="G134" t="s" s="434">
        <f t="shared" si="541"/>
        <v>1204</v>
      </c>
    </row>
    <row r="135" ht="20.1" customHeight="1">
      <c r="A135" t="s" s="105">
        <v>5024</v>
      </c>
      <c r="B135" t="s" s="42">
        <f t="shared" si="616" ref="B135:G219">'tmp_terms - import'!$B$154</f>
        <v>1371</v>
      </c>
      <c r="C135" t="s" s="42">
        <f t="shared" si="496"/>
        <v>1129</v>
      </c>
      <c r="D135" t="s" s="42">
        <f t="shared" si="7"/>
        <v>1693</v>
      </c>
      <c r="E135" s="43"/>
      <c r="F135" s="46">
        <v>8</v>
      </c>
      <c r="G135" t="s" s="434">
        <f t="shared" si="541"/>
        <v>1204</v>
      </c>
    </row>
    <row r="136" ht="20.1" customHeight="1">
      <c r="A136" t="s" s="105">
        <v>5024</v>
      </c>
      <c r="B136" t="s" s="42">
        <f t="shared" si="520"/>
        <v>1320</v>
      </c>
      <c r="C136" t="s" s="42">
        <f t="shared" si="496"/>
        <v>1129</v>
      </c>
      <c r="D136" t="s" s="42">
        <f t="shared" si="7"/>
        <v>1693</v>
      </c>
      <c r="E136" s="43"/>
      <c r="F136" s="46">
        <v>9</v>
      </c>
      <c r="G136" t="s" s="434">
        <f t="shared" si="541"/>
        <v>1204</v>
      </c>
    </row>
    <row r="137" ht="20.1" customHeight="1">
      <c r="A137" t="s" s="105">
        <v>5024</v>
      </c>
      <c r="B137" t="s" s="42">
        <f t="shared" si="624" ref="B137:G188">'tmp_terms - import'!$B$148</f>
        <v>1329</v>
      </c>
      <c r="C137" t="s" s="42">
        <f t="shared" si="496"/>
        <v>1129</v>
      </c>
      <c r="D137" t="s" s="42">
        <f t="shared" si="7"/>
        <v>1693</v>
      </c>
      <c r="E137" s="43"/>
      <c r="F137" s="46">
        <v>10</v>
      </c>
      <c r="G137" t="s" s="434">
        <f t="shared" si="541"/>
        <v>1204</v>
      </c>
    </row>
    <row r="138" ht="20.1" customHeight="1">
      <c r="A138" t="s" s="105">
        <v>5024</v>
      </c>
      <c r="B138" t="s" s="42">
        <f t="shared" si="628" ref="B138:G198">'tmp_terms - import'!$B$150</f>
        <v>1345</v>
      </c>
      <c r="C138" t="s" s="42">
        <f t="shared" si="624"/>
        <v>1329</v>
      </c>
      <c r="D138" t="s" s="42">
        <f t="shared" si="7"/>
        <v>1693</v>
      </c>
      <c r="E138" s="43"/>
      <c r="F138" s="46">
        <v>1</v>
      </c>
      <c r="G138" t="s" s="434">
        <f t="shared" si="541"/>
        <v>1204</v>
      </c>
    </row>
    <row r="139" ht="20.1" customHeight="1">
      <c r="A139" t="s" s="105">
        <v>5024</v>
      </c>
      <c r="B139" t="s" s="42">
        <f t="shared" si="632" ref="B139:G210">'tmp_terms - import'!$B$152</f>
        <v>1357</v>
      </c>
      <c r="C139" t="s" s="42">
        <f t="shared" si="624"/>
        <v>1329</v>
      </c>
      <c r="D139" t="s" s="42">
        <f t="shared" si="7"/>
        <v>1693</v>
      </c>
      <c r="E139" s="43"/>
      <c r="F139" s="46">
        <v>2</v>
      </c>
      <c r="G139" t="s" s="434">
        <f t="shared" si="541"/>
        <v>1204</v>
      </c>
    </row>
    <row r="140" ht="20.1" customHeight="1">
      <c r="A140" t="s" s="105">
        <v>5024</v>
      </c>
      <c r="B140" t="s" s="42">
        <f t="shared" si="636" ref="B140:G204">'tmp_terms - import'!$B$151</f>
        <v>1351</v>
      </c>
      <c r="C140" t="s" s="42">
        <f t="shared" si="624"/>
        <v>1329</v>
      </c>
      <c r="D140" t="s" s="42">
        <f t="shared" si="7"/>
        <v>1693</v>
      </c>
      <c r="E140" s="43"/>
      <c r="F140" s="46">
        <v>3</v>
      </c>
      <c r="G140" t="s" s="434">
        <f t="shared" si="541"/>
        <v>1204</v>
      </c>
    </row>
    <row r="141" ht="20.1" customHeight="1">
      <c r="A141" t="s" s="105">
        <v>5024</v>
      </c>
      <c r="B141" t="s" s="42">
        <f t="shared" si="500"/>
        <v>1136</v>
      </c>
      <c r="C141" t="s" s="42">
        <f t="shared" si="541"/>
        <v>1204</v>
      </c>
      <c r="D141" t="s" s="42">
        <f t="shared" si="11"/>
        <v>1677</v>
      </c>
      <c r="E141" s="43"/>
      <c r="F141" s="46">
        <v>2</v>
      </c>
      <c r="G141" t="s" s="434">
        <f t="shared" si="541"/>
        <v>1204</v>
      </c>
    </row>
    <row r="142" ht="20.1" customHeight="1">
      <c r="A142" t="s" s="105">
        <v>5024</v>
      </c>
      <c r="B142" t="s" s="42">
        <f t="shared" si="524"/>
        <v>1182</v>
      </c>
      <c r="C142" t="s" s="42">
        <f t="shared" si="500"/>
        <v>1136</v>
      </c>
      <c r="D142" t="s" s="42">
        <f t="shared" si="7"/>
        <v>1693</v>
      </c>
      <c r="E142" s="43"/>
      <c r="F142" s="46">
        <v>1</v>
      </c>
      <c r="G142" t="s" s="434">
        <f t="shared" si="541"/>
        <v>1204</v>
      </c>
    </row>
    <row r="143" ht="20.1" customHeight="1">
      <c r="A143" t="s" s="105">
        <v>5024</v>
      </c>
      <c r="B143" t="s" s="42">
        <f t="shared" si="528"/>
        <v>1213</v>
      </c>
      <c r="C143" t="s" s="42">
        <f t="shared" si="500"/>
        <v>1136</v>
      </c>
      <c r="D143" t="s" s="42">
        <f t="shared" si="7"/>
        <v>1693</v>
      </c>
      <c r="E143" s="43"/>
      <c r="F143" s="46">
        <v>2</v>
      </c>
      <c r="G143" t="s" s="434">
        <f t="shared" si="541"/>
        <v>1204</v>
      </c>
    </row>
    <row r="144" ht="20.1" customHeight="1">
      <c r="A144" t="s" s="105">
        <v>5024</v>
      </c>
      <c r="B144" t="s" s="42">
        <f t="shared" si="652" ref="B144:G226">'tmp_terms - import'!$B$157</f>
        <v>1398</v>
      </c>
      <c r="C144" t="s" s="42">
        <f t="shared" si="528"/>
        <v>1213</v>
      </c>
      <c r="D144" t="s" s="42">
        <f t="shared" si="7"/>
        <v>1693</v>
      </c>
      <c r="E144" s="43"/>
      <c r="F144" s="46">
        <v>1</v>
      </c>
      <c r="G144" t="s" s="434">
        <f t="shared" si="541"/>
        <v>1204</v>
      </c>
    </row>
    <row r="145" ht="20.1" customHeight="1">
      <c r="A145" t="s" s="105">
        <v>5024</v>
      </c>
      <c r="B145" t="s" s="42">
        <f t="shared" si="532"/>
        <v>1191</v>
      </c>
      <c r="C145" t="s" s="42">
        <f t="shared" si="500"/>
        <v>1136</v>
      </c>
      <c r="D145" t="s" s="42">
        <f t="shared" si="7"/>
        <v>1693</v>
      </c>
      <c r="E145" s="43"/>
      <c r="F145" s="46">
        <v>3</v>
      </c>
      <c r="G145" t="s" s="434">
        <f t="shared" si="541"/>
        <v>1204</v>
      </c>
    </row>
    <row r="146" ht="20.1" customHeight="1">
      <c r="A146" t="s" s="105">
        <v>5024</v>
      </c>
      <c r="B146" t="s" s="42">
        <f t="shared" si="536"/>
        <v>1197</v>
      </c>
      <c r="C146" t="s" s="42">
        <f t="shared" si="500"/>
        <v>1136</v>
      </c>
      <c r="D146" t="s" s="42">
        <f t="shared" si="7"/>
        <v>1693</v>
      </c>
      <c r="E146" s="43"/>
      <c r="F146" s="46">
        <v>4</v>
      </c>
      <c r="G146" t="s" s="434">
        <f t="shared" si="541"/>
        <v>1204</v>
      </c>
    </row>
    <row r="147" ht="20.9" customHeight="1">
      <c r="A147" t="s" s="108">
        <v>5024</v>
      </c>
      <c r="B147" t="s" s="51">
        <f t="shared" si="664" ref="B147:G231">'tmp_terms - import'!$B$158</f>
        <v>1405</v>
      </c>
      <c r="C147" t="s" s="51">
        <f t="shared" si="500"/>
        <v>1136</v>
      </c>
      <c r="D147" t="s" s="51">
        <f t="shared" si="7"/>
        <v>1693</v>
      </c>
      <c r="E147" s="52"/>
      <c r="F147" s="57">
        <v>5</v>
      </c>
      <c r="G147" t="s" s="435">
        <f t="shared" si="541"/>
        <v>1204</v>
      </c>
    </row>
    <row r="148" ht="20.9" customHeight="1">
      <c r="A148" t="s" s="368">
        <v>5024</v>
      </c>
      <c r="B148" t="s" s="33">
        <f>'tmp_terms - import'!$B$133</f>
        <v>1204</v>
      </c>
      <c r="C148" t="s" s="33">
        <f t="shared" si="504"/>
        <v>1149</v>
      </c>
      <c r="D148" t="s" s="33">
        <f t="shared" si="670" ref="D148:D232">'tmp_terms - import'!$B$198</f>
        <v>1685</v>
      </c>
      <c r="E148" s="34"/>
      <c r="F148" s="34"/>
      <c r="G148" t="s" s="433">
        <f t="shared" si="504"/>
        <v>1149</v>
      </c>
    </row>
    <row r="149" ht="20.1" customHeight="1">
      <c r="A149" t="s" s="105">
        <v>5024</v>
      </c>
      <c r="B149" t="s" s="42">
        <f>'tmp_terms - import'!$B$133</f>
        <v>1204</v>
      </c>
      <c r="C149" t="s" s="42">
        <f t="shared" si="508"/>
        <v>1158</v>
      </c>
      <c r="D149" t="s" s="42">
        <f t="shared" si="670"/>
        <v>1685</v>
      </c>
      <c r="E149" s="43"/>
      <c r="F149" s="43"/>
      <c r="G149" t="s" s="434">
        <f t="shared" si="508"/>
        <v>1158</v>
      </c>
    </row>
    <row r="150" ht="20.1" customHeight="1">
      <c r="A150" t="s" s="105">
        <v>5024</v>
      </c>
      <c r="B150" t="s" s="42">
        <f>'tmp_terms - import'!$B$133</f>
        <v>1204</v>
      </c>
      <c r="C150" t="s" s="42">
        <f t="shared" si="516"/>
        <v>1165</v>
      </c>
      <c r="D150" t="s" s="42">
        <f t="shared" si="670"/>
        <v>1685</v>
      </c>
      <c r="E150" s="43"/>
      <c r="F150" s="43"/>
      <c r="G150" t="s" s="434">
        <f t="shared" si="516"/>
        <v>1165</v>
      </c>
    </row>
    <row r="151" ht="20.1" customHeight="1">
      <c r="A151" t="s" s="105">
        <v>5024</v>
      </c>
      <c r="B151" t="s" s="42">
        <f>'tmp_terms - import'!$B$133</f>
        <v>1204</v>
      </c>
      <c r="C151" t="s" s="42">
        <f t="shared" si="512"/>
        <v>1173</v>
      </c>
      <c r="D151" t="s" s="42">
        <f t="shared" si="670"/>
        <v>1685</v>
      </c>
      <c r="E151" s="43"/>
      <c r="F151" s="43"/>
      <c r="G151" t="s" s="434">
        <f t="shared" si="512"/>
        <v>1173</v>
      </c>
    </row>
    <row r="152" ht="20.1" customHeight="1">
      <c r="A152" t="s" s="105">
        <v>5024</v>
      </c>
      <c r="B152" t="s" s="42">
        <f>'tmp_terms - import'!$B$133</f>
        <v>1204</v>
      </c>
      <c r="C152" t="s" s="42">
        <f t="shared" si="524"/>
        <v>1182</v>
      </c>
      <c r="D152" t="s" s="42">
        <f t="shared" si="670"/>
        <v>1685</v>
      </c>
      <c r="E152" s="43"/>
      <c r="F152" s="43"/>
      <c r="G152" t="s" s="434">
        <f t="shared" si="524"/>
        <v>1182</v>
      </c>
    </row>
    <row r="153" ht="20.1" customHeight="1">
      <c r="A153" t="s" s="105">
        <v>5024</v>
      </c>
      <c r="B153" t="s" s="42">
        <f>'tmp_terms - import'!$B$133</f>
        <v>1204</v>
      </c>
      <c r="C153" t="s" s="42">
        <f t="shared" si="532"/>
        <v>1191</v>
      </c>
      <c r="D153" t="s" s="42">
        <f t="shared" si="670"/>
        <v>1685</v>
      </c>
      <c r="E153" s="43"/>
      <c r="F153" s="43"/>
      <c r="G153" t="s" s="434">
        <f t="shared" si="532"/>
        <v>1191</v>
      </c>
    </row>
    <row r="154" ht="20.3" customHeight="1">
      <c r="A154" t="s" s="268">
        <v>5024</v>
      </c>
      <c r="B154" t="s" s="136">
        <f>'tmp_terms - import'!$B$133</f>
        <v>1204</v>
      </c>
      <c r="C154" t="s" s="136">
        <f t="shared" si="536"/>
        <v>1197</v>
      </c>
      <c r="D154" t="s" s="136">
        <f t="shared" si="670"/>
        <v>1685</v>
      </c>
      <c r="E154" s="140"/>
      <c r="F154" s="140"/>
      <c r="G154" t="s" s="436">
        <f t="shared" si="536"/>
        <v>1197</v>
      </c>
    </row>
    <row r="155" ht="20.3" customHeight="1">
      <c r="A155" t="s" s="181">
        <v>5024</v>
      </c>
      <c r="B155" t="s" s="112">
        <f>'tmp_terms - import'!$B$133</f>
        <v>1204</v>
      </c>
      <c r="C155" t="s" s="112">
        <f t="shared" si="697" ref="C155:C226">'tmp_terms - import'!$B$130</f>
        <v>1182</v>
      </c>
      <c r="D155" t="s" s="112">
        <f t="shared" si="670"/>
        <v>1685</v>
      </c>
      <c r="E155" s="100"/>
      <c r="F155" s="100"/>
      <c r="G155" t="s" s="437">
        <f t="shared" si="528"/>
        <v>1213</v>
      </c>
    </row>
    <row r="156" ht="20.3" customHeight="1">
      <c r="A156" t="s" s="268">
        <v>5024</v>
      </c>
      <c r="B156" t="s" s="136">
        <f>'tmp_terms - import'!$B$130</f>
        <v>1182</v>
      </c>
      <c r="C156" t="s" s="136">
        <f t="shared" si="701" ref="C156:G156">'tmp_terms - import'!$B$134</f>
        <v>1213</v>
      </c>
      <c r="D156" t="s" s="136">
        <f t="shared" si="670"/>
        <v>1685</v>
      </c>
      <c r="E156" s="140"/>
      <c r="F156" s="140"/>
      <c r="G156" t="s" s="436">
        <f t="shared" si="701"/>
        <v>1213</v>
      </c>
    </row>
    <row r="157" ht="20.3" customHeight="1">
      <c r="A157" t="s" s="181">
        <v>5024</v>
      </c>
      <c r="B157" t="s" s="112">
        <f>'tmp_terms - import'!$B$133</f>
        <v>1204</v>
      </c>
      <c r="C157" t="s" s="112">
        <f t="shared" si="705" ref="C157:C228">'tmp_terms - import'!$B$128</f>
        <v>1165</v>
      </c>
      <c r="D157" t="s" s="112">
        <f t="shared" si="670"/>
        <v>1685</v>
      </c>
      <c r="E157" s="100"/>
      <c r="F157" s="100"/>
      <c r="G157" t="s" s="437">
        <f t="shared" si="556"/>
        <v>1231</v>
      </c>
    </row>
    <row r="158" ht="20.3" customHeight="1">
      <c r="A158" t="s" s="268">
        <v>5024</v>
      </c>
      <c r="B158" t="s" s="136">
        <f>'tmp_terms - import'!$B$128</f>
        <v>1165</v>
      </c>
      <c r="C158" t="s" s="136">
        <f t="shared" si="556"/>
        <v>1231</v>
      </c>
      <c r="D158" t="s" s="136">
        <f t="shared" si="670"/>
        <v>1685</v>
      </c>
      <c r="E158" s="140"/>
      <c r="F158" s="140"/>
      <c r="G158" t="s" s="436">
        <f t="shared" si="556"/>
        <v>1231</v>
      </c>
    </row>
    <row r="159" ht="20.3" customHeight="1">
      <c r="A159" t="s" s="181">
        <v>5024</v>
      </c>
      <c r="B159" t="s" s="112">
        <f>'tmp_terms - import'!$B$133</f>
        <v>1204</v>
      </c>
      <c r="C159" t="s" s="112">
        <f t="shared" si="705"/>
        <v>1165</v>
      </c>
      <c r="D159" t="s" s="112">
        <f t="shared" si="670"/>
        <v>1685</v>
      </c>
      <c r="E159" s="100"/>
      <c r="F159" s="100"/>
      <c r="G159" t="s" s="437">
        <f t="shared" si="560"/>
        <v>1239</v>
      </c>
    </row>
    <row r="160" ht="20.3" customHeight="1">
      <c r="A160" t="s" s="268">
        <v>5024</v>
      </c>
      <c r="B160" t="s" s="136">
        <f>'tmp_terms - import'!$B$128</f>
        <v>1165</v>
      </c>
      <c r="C160" t="s" s="136">
        <f t="shared" si="560"/>
        <v>1239</v>
      </c>
      <c r="D160" t="s" s="136">
        <f t="shared" si="670"/>
        <v>1685</v>
      </c>
      <c r="E160" s="140"/>
      <c r="F160" s="140"/>
      <c r="G160" t="s" s="436">
        <f t="shared" si="560"/>
        <v>1239</v>
      </c>
    </row>
    <row r="161" ht="20.3" customHeight="1">
      <c r="A161" t="s" s="181">
        <v>5024</v>
      </c>
      <c r="B161" t="s" s="112">
        <f>'tmp_terms - import'!$B$133</f>
        <v>1204</v>
      </c>
      <c r="C161" t="s" s="112">
        <f t="shared" si="705"/>
        <v>1165</v>
      </c>
      <c r="D161" t="s" s="112">
        <f t="shared" si="670"/>
        <v>1685</v>
      </c>
      <c r="E161" s="100"/>
      <c r="F161" s="100"/>
      <c r="G161" t="s" s="437">
        <f t="shared" si="564"/>
        <v>1247</v>
      </c>
    </row>
    <row r="162" ht="20.3" customHeight="1">
      <c r="A162" t="s" s="268">
        <v>5024</v>
      </c>
      <c r="B162" t="s" s="136">
        <f>'tmp_terms - import'!$B$128</f>
        <v>1165</v>
      </c>
      <c r="C162" t="s" s="136">
        <f t="shared" si="564"/>
        <v>1247</v>
      </c>
      <c r="D162" t="s" s="136">
        <f t="shared" si="670"/>
        <v>1685</v>
      </c>
      <c r="E162" s="140"/>
      <c r="F162" s="140"/>
      <c r="G162" t="s" s="436">
        <f t="shared" si="564"/>
        <v>1247</v>
      </c>
    </row>
    <row r="163" ht="20.3" customHeight="1">
      <c r="A163" t="s" s="181">
        <v>5024</v>
      </c>
      <c r="B163" t="s" s="112">
        <f>'tmp_terms - import'!$B$133</f>
        <v>1204</v>
      </c>
      <c r="C163" t="s" s="112">
        <f t="shared" si="705"/>
        <v>1165</v>
      </c>
      <c r="D163" t="s" s="112">
        <f t="shared" si="670"/>
        <v>1685</v>
      </c>
      <c r="E163" s="100"/>
      <c r="F163" s="100"/>
      <c r="G163" t="s" s="437">
        <f t="shared" si="568"/>
        <v>1254</v>
      </c>
    </row>
    <row r="164" ht="20.1" customHeight="1">
      <c r="A164" t="s" s="105">
        <v>5024</v>
      </c>
      <c r="B164" t="s" s="42">
        <f>'tmp_terms - import'!$B$128</f>
        <v>1165</v>
      </c>
      <c r="C164" t="s" s="42">
        <f t="shared" si="733" ref="C164:C167">'tmp_terms - import'!$B$138</f>
        <v>1247</v>
      </c>
      <c r="D164" t="s" s="42">
        <f t="shared" si="670"/>
        <v>1685</v>
      </c>
      <c r="E164" s="43"/>
      <c r="F164" s="43"/>
      <c r="G164" t="s" s="434">
        <f t="shared" si="568"/>
        <v>1254</v>
      </c>
    </row>
    <row r="165" ht="20.3" customHeight="1">
      <c r="A165" t="s" s="268">
        <v>5024</v>
      </c>
      <c r="B165" t="s" s="136">
        <f>'tmp_terms - import'!$B$138</f>
        <v>1247</v>
      </c>
      <c r="C165" t="s" s="136">
        <f t="shared" si="737" ref="C165:G165">'tmp_terms - import'!$B$139</f>
        <v>1254</v>
      </c>
      <c r="D165" t="s" s="136">
        <f t="shared" si="670"/>
        <v>1685</v>
      </c>
      <c r="E165" s="140"/>
      <c r="F165" s="140"/>
      <c r="G165" t="s" s="436">
        <f t="shared" si="737"/>
        <v>1254</v>
      </c>
    </row>
    <row r="166" ht="20.3" customHeight="1">
      <c r="A166" t="s" s="181">
        <v>5024</v>
      </c>
      <c r="B166" t="s" s="112">
        <f>'tmp_terms - import'!$B$133</f>
        <v>1204</v>
      </c>
      <c r="C166" t="s" s="112">
        <f t="shared" si="705"/>
        <v>1165</v>
      </c>
      <c r="D166" t="s" s="112">
        <f t="shared" si="670"/>
        <v>1685</v>
      </c>
      <c r="E166" s="100"/>
      <c r="F166" s="100"/>
      <c r="G166" t="s" s="437">
        <f t="shared" si="572"/>
        <v>1262</v>
      </c>
    </row>
    <row r="167" ht="20.1" customHeight="1">
      <c r="A167" t="s" s="105">
        <v>5024</v>
      </c>
      <c r="B167" t="s" s="42">
        <f>'tmp_terms - import'!$B$128</f>
        <v>1165</v>
      </c>
      <c r="C167" t="s" s="42">
        <f t="shared" si="733"/>
        <v>1247</v>
      </c>
      <c r="D167" t="s" s="42">
        <f t="shared" si="670"/>
        <v>1685</v>
      </c>
      <c r="E167" s="43"/>
      <c r="F167" s="43"/>
      <c r="G167" t="s" s="434">
        <f t="shared" si="747" ref="G167:G168">'tmp_terms - import'!$B$140</f>
        <v>1262</v>
      </c>
    </row>
    <row r="168" ht="20.3" customHeight="1">
      <c r="A168" t="s" s="268">
        <v>5024</v>
      </c>
      <c r="B168" t="s" s="136">
        <f>'tmp_terms - import'!$B$138</f>
        <v>1247</v>
      </c>
      <c r="C168" t="s" s="136">
        <f>'tmp_terms - import'!$B$140</f>
        <v>1262</v>
      </c>
      <c r="D168" t="s" s="136">
        <f t="shared" si="670"/>
        <v>1685</v>
      </c>
      <c r="E168" s="140"/>
      <c r="F168" s="140"/>
      <c r="G168" t="s" s="436">
        <f t="shared" si="747"/>
        <v>1262</v>
      </c>
    </row>
    <row r="169" ht="20.3" customHeight="1">
      <c r="A169" t="s" s="181">
        <v>5024</v>
      </c>
      <c r="B169" t="s" s="112">
        <f>'tmp_terms - import'!$B$133</f>
        <v>1204</v>
      </c>
      <c r="C169" t="s" s="112">
        <f t="shared" si="705"/>
        <v>1165</v>
      </c>
      <c r="D169" t="s" s="112">
        <f t="shared" si="670"/>
        <v>1685</v>
      </c>
      <c r="E169" s="100"/>
      <c r="F169" s="100"/>
      <c r="G169" t="s" s="437">
        <f t="shared" si="576"/>
        <v>1269</v>
      </c>
    </row>
    <row r="170" ht="20.3" customHeight="1">
      <c r="A170" t="s" s="268">
        <v>5024</v>
      </c>
      <c r="B170" t="s" s="136">
        <f>'tmp_terms - import'!$B$128</f>
        <v>1165</v>
      </c>
      <c r="C170" t="s" s="136">
        <f t="shared" si="757" ref="C170:G211">'tmp_terms - import'!$B$141</f>
        <v>1269</v>
      </c>
      <c r="D170" t="s" s="136">
        <f t="shared" si="670"/>
        <v>1685</v>
      </c>
      <c r="E170" s="140"/>
      <c r="F170" s="140"/>
      <c r="G170" t="s" s="436">
        <f t="shared" si="757"/>
        <v>1269</v>
      </c>
    </row>
    <row r="171" ht="20.3" customHeight="1">
      <c r="A171" t="s" s="181">
        <v>5024</v>
      </c>
      <c r="B171" t="s" s="112">
        <f>'tmp_terms - import'!$B$133</f>
        <v>1204</v>
      </c>
      <c r="C171" t="s" s="112">
        <f t="shared" si="705"/>
        <v>1165</v>
      </c>
      <c r="D171" t="s" s="112">
        <f t="shared" si="670"/>
        <v>1685</v>
      </c>
      <c r="E171" s="100"/>
      <c r="F171" s="100"/>
      <c r="G171" t="s" s="437">
        <f t="shared" si="580"/>
        <v>1277</v>
      </c>
    </row>
    <row r="172" ht="20.1" customHeight="1">
      <c r="A172" t="s" s="105">
        <v>5024</v>
      </c>
      <c r="B172" t="s" s="42">
        <f>'tmp_terms - import'!$B$128</f>
        <v>1165</v>
      </c>
      <c r="C172" t="s" s="42">
        <f t="shared" si="757"/>
        <v>1269</v>
      </c>
      <c r="D172" t="s" s="42">
        <f t="shared" si="670"/>
        <v>1685</v>
      </c>
      <c r="E172" s="43"/>
      <c r="F172" s="43"/>
      <c r="G172" t="s" s="434">
        <f t="shared" si="767" ref="G172:G173">'tmp_terms - import'!$B$142</f>
        <v>1277</v>
      </c>
    </row>
    <row r="173" ht="20.3" customHeight="1">
      <c r="A173" t="s" s="268">
        <v>5024</v>
      </c>
      <c r="B173" t="s" s="136">
        <f>'tmp_terms - import'!$B$141</f>
        <v>1269</v>
      </c>
      <c r="C173" t="s" s="136">
        <f>'tmp_terms - import'!$B$142</f>
        <v>1277</v>
      </c>
      <c r="D173" t="s" s="136">
        <f t="shared" si="670"/>
        <v>1685</v>
      </c>
      <c r="E173" s="140"/>
      <c r="F173" s="140"/>
      <c r="G173" t="s" s="436">
        <f t="shared" si="767"/>
        <v>1277</v>
      </c>
    </row>
    <row r="174" ht="20.3" customHeight="1">
      <c r="A174" t="s" s="181">
        <v>5024</v>
      </c>
      <c r="B174" t="s" s="112">
        <f>'tmp_terms - import'!$B$133</f>
        <v>1204</v>
      </c>
      <c r="C174" t="s" s="112">
        <f t="shared" si="705"/>
        <v>1165</v>
      </c>
      <c r="D174" t="s" s="112">
        <f t="shared" si="670"/>
        <v>1685</v>
      </c>
      <c r="E174" s="100"/>
      <c r="F174" s="100"/>
      <c r="G174" t="s" s="437">
        <f t="shared" si="588"/>
        <v>1293</v>
      </c>
    </row>
    <row r="175" ht="20.1" customHeight="1">
      <c r="A175" t="s" s="105">
        <v>5024</v>
      </c>
      <c r="B175" t="s" s="42">
        <f>'tmp_terms - import'!$B$128</f>
        <v>1165</v>
      </c>
      <c r="C175" t="s" s="42">
        <f t="shared" si="757"/>
        <v>1269</v>
      </c>
      <c r="D175" t="s" s="42">
        <f t="shared" si="670"/>
        <v>1685</v>
      </c>
      <c r="E175" s="43"/>
      <c r="F175" s="43"/>
      <c r="G175" t="s" s="434">
        <f t="shared" si="779" ref="G175:G176">'tmp_terms - import'!$B$144</f>
        <v>1293</v>
      </c>
    </row>
    <row r="176" ht="20.3" customHeight="1">
      <c r="A176" t="s" s="268">
        <v>5024</v>
      </c>
      <c r="B176" t="s" s="136">
        <f>'tmp_terms - import'!$B$141</f>
        <v>1269</v>
      </c>
      <c r="C176" t="s" s="136">
        <f>'tmp_terms - import'!$B$144</f>
        <v>1293</v>
      </c>
      <c r="D176" t="s" s="136">
        <f t="shared" si="670"/>
        <v>1685</v>
      </c>
      <c r="E176" s="140"/>
      <c r="F176" s="140"/>
      <c r="G176" t="s" s="436">
        <f t="shared" si="779"/>
        <v>1293</v>
      </c>
    </row>
    <row r="177" ht="20.3" customHeight="1">
      <c r="A177" t="s" s="181">
        <v>5024</v>
      </c>
      <c r="B177" t="s" s="112">
        <f>'tmp_terms - import'!$B$133</f>
        <v>1204</v>
      </c>
      <c r="C177" t="s" s="112">
        <f t="shared" si="705"/>
        <v>1165</v>
      </c>
      <c r="D177" t="s" s="112">
        <f t="shared" si="670"/>
        <v>1685</v>
      </c>
      <c r="E177" s="100"/>
      <c r="F177" s="100"/>
      <c r="G177" t="s" s="437">
        <f t="shared" si="584"/>
        <v>1284</v>
      </c>
    </row>
    <row r="178" ht="20.1" customHeight="1">
      <c r="A178" t="s" s="105">
        <v>5024</v>
      </c>
      <c r="B178" t="s" s="42">
        <f>'tmp_terms - import'!$B$128</f>
        <v>1165</v>
      </c>
      <c r="C178" t="s" s="42">
        <f t="shared" si="757"/>
        <v>1269</v>
      </c>
      <c r="D178" t="s" s="42">
        <f t="shared" si="670"/>
        <v>1685</v>
      </c>
      <c r="E178" s="43"/>
      <c r="F178" s="43"/>
      <c r="G178" t="s" s="434">
        <f t="shared" si="791" ref="G178:G179">'tmp_terms - import'!$B$143</f>
        <v>1284</v>
      </c>
    </row>
    <row r="179" ht="20.3" customHeight="1">
      <c r="A179" t="s" s="268">
        <v>5024</v>
      </c>
      <c r="B179" t="s" s="136">
        <f>'tmp_terms - import'!$B$141</f>
        <v>1269</v>
      </c>
      <c r="C179" t="s" s="136">
        <f>'tmp_terms - import'!$B$143</f>
        <v>1284</v>
      </c>
      <c r="D179" t="s" s="136">
        <f t="shared" si="670"/>
        <v>1685</v>
      </c>
      <c r="E179" s="140"/>
      <c r="F179" s="140"/>
      <c r="G179" t="s" s="436">
        <f t="shared" si="791"/>
        <v>1284</v>
      </c>
    </row>
    <row r="180" ht="20.3" customHeight="1">
      <c r="A180" t="s" s="181">
        <v>5024</v>
      </c>
      <c r="B180" t="s" s="112">
        <f>'tmp_terms - import'!$B$133</f>
        <v>1204</v>
      </c>
      <c r="C180" t="s" s="112">
        <f t="shared" si="705"/>
        <v>1165</v>
      </c>
      <c r="D180" t="s" s="112">
        <f t="shared" si="670"/>
        <v>1685</v>
      </c>
      <c r="E180" s="100"/>
      <c r="F180" s="100"/>
      <c r="G180" t="s" s="437">
        <f t="shared" si="612"/>
        <v>1303</v>
      </c>
    </row>
    <row r="181" ht="20.1" customHeight="1">
      <c r="A181" t="s" s="105">
        <v>5024</v>
      </c>
      <c r="B181" t="s" s="42">
        <f>'tmp_terms - import'!$B$128</f>
        <v>1165</v>
      </c>
      <c r="C181" t="s" s="42">
        <f t="shared" si="757"/>
        <v>1269</v>
      </c>
      <c r="D181" t="s" s="42">
        <f t="shared" si="670"/>
        <v>1685</v>
      </c>
      <c r="E181" s="43"/>
      <c r="F181" s="43"/>
      <c r="G181" t="s" s="434">
        <f t="shared" si="803" ref="G181:G182">'tmp_terms - import'!$B$145</f>
        <v>1303</v>
      </c>
    </row>
    <row r="182" ht="20.3" customHeight="1">
      <c r="A182" t="s" s="268">
        <v>5024</v>
      </c>
      <c r="B182" t="s" s="136">
        <f>'tmp_terms - import'!$B$141</f>
        <v>1269</v>
      </c>
      <c r="C182" t="s" s="136">
        <f>'tmp_terms - import'!$B$145</f>
        <v>1303</v>
      </c>
      <c r="D182" t="s" s="136">
        <f t="shared" si="670"/>
        <v>1685</v>
      </c>
      <c r="E182" s="140"/>
      <c r="F182" s="140"/>
      <c r="G182" t="s" s="436">
        <f t="shared" si="803"/>
        <v>1303</v>
      </c>
    </row>
    <row r="183" ht="20.3" customHeight="1">
      <c r="A183" t="s" s="181">
        <v>5024</v>
      </c>
      <c r="B183" t="s" s="112">
        <f>'tmp_terms - import'!$B$133</f>
        <v>1204</v>
      </c>
      <c r="C183" t="s" s="112">
        <f t="shared" si="705"/>
        <v>1165</v>
      </c>
      <c r="D183" t="s" s="112">
        <f t="shared" si="670"/>
        <v>1685</v>
      </c>
      <c r="E183" s="100"/>
      <c r="F183" s="100"/>
      <c r="G183" t="s" s="437">
        <f t="shared" si="592"/>
        <v>1311</v>
      </c>
    </row>
    <row r="184" ht="20.1" customHeight="1">
      <c r="A184" t="s" s="105">
        <v>5024</v>
      </c>
      <c r="B184" t="s" s="42">
        <f>'tmp_terms - import'!$B$128</f>
        <v>1165</v>
      </c>
      <c r="C184" t="s" s="42">
        <f t="shared" si="757"/>
        <v>1269</v>
      </c>
      <c r="D184" t="s" s="42">
        <f t="shared" si="670"/>
        <v>1685</v>
      </c>
      <c r="E184" s="43"/>
      <c r="F184" s="43"/>
      <c r="G184" t="s" s="434">
        <f t="shared" si="815" ref="G184:G185">'tmp_terms - import'!$B$146</f>
        <v>1311</v>
      </c>
    </row>
    <row r="185" ht="20.3" customHeight="1">
      <c r="A185" t="s" s="268">
        <v>5024</v>
      </c>
      <c r="B185" t="s" s="136">
        <f>'tmp_terms - import'!$B$141</f>
        <v>1269</v>
      </c>
      <c r="C185" t="s" s="136">
        <f>'tmp_terms - import'!$B$146</f>
        <v>1311</v>
      </c>
      <c r="D185" t="s" s="136">
        <f t="shared" si="670"/>
        <v>1685</v>
      </c>
      <c r="E185" s="140"/>
      <c r="F185" s="140"/>
      <c r="G185" t="s" s="436">
        <f t="shared" si="815"/>
        <v>1311</v>
      </c>
    </row>
    <row r="186" ht="20.3" customHeight="1">
      <c r="A186" t="s" s="181">
        <v>5024</v>
      </c>
      <c r="B186" t="s" s="112">
        <f>'tmp_terms - import'!$B$133</f>
        <v>1204</v>
      </c>
      <c r="C186" t="s" s="112">
        <f t="shared" si="705"/>
        <v>1165</v>
      </c>
      <c r="D186" t="s" s="112">
        <f t="shared" si="670"/>
        <v>1685</v>
      </c>
      <c r="E186" s="100"/>
      <c r="F186" s="100"/>
      <c r="G186" t="s" s="437">
        <f t="shared" si="520"/>
        <v>1320</v>
      </c>
    </row>
    <row r="187" ht="20.3" customHeight="1">
      <c r="A187" t="s" s="268">
        <v>5024</v>
      </c>
      <c r="B187" t="s" s="136">
        <f>'tmp_terms - import'!$B$128</f>
        <v>1165</v>
      </c>
      <c r="C187" t="s" s="136">
        <f t="shared" si="825" ref="C187:G187">'tmp_terms - import'!$B$147</f>
        <v>1320</v>
      </c>
      <c r="D187" t="s" s="136">
        <f t="shared" si="670"/>
        <v>1685</v>
      </c>
      <c r="E187" s="140"/>
      <c r="F187" s="140"/>
      <c r="G187" t="s" s="436">
        <f t="shared" si="825"/>
        <v>1320</v>
      </c>
    </row>
    <row r="188" ht="20.3" customHeight="1">
      <c r="A188" t="s" s="181">
        <v>5024</v>
      </c>
      <c r="B188" t="s" s="112">
        <f>'tmp_terms - import'!$B$133</f>
        <v>1204</v>
      </c>
      <c r="C188" t="s" s="112">
        <f t="shared" si="705"/>
        <v>1165</v>
      </c>
      <c r="D188" t="s" s="112">
        <f t="shared" si="670"/>
        <v>1685</v>
      </c>
      <c r="E188" s="100"/>
      <c r="F188" s="100"/>
      <c r="G188" t="s" s="437">
        <f t="shared" si="624"/>
        <v>1329</v>
      </c>
    </row>
    <row r="189" ht="20.1" customHeight="1">
      <c r="A189" t="s" s="105">
        <v>5024</v>
      </c>
      <c r="B189" t="s" s="42">
        <f>'tmp_terms - import'!$B$128</f>
        <v>1165</v>
      </c>
      <c r="C189" t="s" s="42">
        <f t="shared" si="757"/>
        <v>1269</v>
      </c>
      <c r="D189" t="s" s="42">
        <f t="shared" si="670"/>
        <v>1685</v>
      </c>
      <c r="E189" s="43"/>
      <c r="F189" s="43"/>
      <c r="G189" t="s" s="434">
        <f t="shared" si="835" ref="G189:G192">'tmp_terms - import'!$B$148</f>
        <v>1329</v>
      </c>
    </row>
    <row r="190" ht="20.1" customHeight="1">
      <c r="A190" t="s" s="105">
        <v>5024</v>
      </c>
      <c r="B190" t="s" s="42">
        <f>'tmp_terms - import'!$B$141</f>
        <v>1269</v>
      </c>
      <c r="C190" t="s" s="42">
        <f>'tmp_terms - import'!$B$142</f>
        <v>1277</v>
      </c>
      <c r="D190" t="s" s="42">
        <f t="shared" si="670"/>
        <v>1685</v>
      </c>
      <c r="E190" s="43"/>
      <c r="F190" s="43"/>
      <c r="G190" t="s" s="434">
        <f t="shared" si="835"/>
        <v>1329</v>
      </c>
    </row>
    <row r="191" ht="20.1" customHeight="1">
      <c r="A191" t="s" s="105">
        <v>5024</v>
      </c>
      <c r="B191" t="s" s="42">
        <f>'tmp_terms - import'!$B$142</f>
        <v>1277</v>
      </c>
      <c r="C191" t="s" s="42">
        <f t="shared" si="841" ref="C191:C213">'tmp_terms - import'!$B$135</f>
        <v>1223</v>
      </c>
      <c r="D191" t="s" s="42">
        <f t="shared" si="670"/>
        <v>1685</v>
      </c>
      <c r="E191" s="43"/>
      <c r="F191" s="43"/>
      <c r="G191" t="s" s="434">
        <f t="shared" si="835"/>
        <v>1329</v>
      </c>
    </row>
    <row r="192" ht="20.3" customHeight="1">
      <c r="A192" t="s" s="268">
        <v>5024</v>
      </c>
      <c r="B192" t="s" s="136">
        <f>'tmp_terms - import'!$B$135</f>
        <v>1223</v>
      </c>
      <c r="C192" t="s" s="136">
        <f>'tmp_terms - import'!$B$148</f>
        <v>1329</v>
      </c>
      <c r="D192" t="s" s="136">
        <f t="shared" si="670"/>
        <v>1685</v>
      </c>
      <c r="E192" s="140"/>
      <c r="F192" s="140"/>
      <c r="G192" t="s" s="436">
        <f t="shared" si="835"/>
        <v>1329</v>
      </c>
    </row>
    <row r="193" ht="20.3" customHeight="1">
      <c r="A193" t="s" s="181">
        <v>5024</v>
      </c>
      <c r="B193" t="s" s="112">
        <f>'tmp_terms - import'!$B$133</f>
        <v>1204</v>
      </c>
      <c r="C193" t="s" s="112">
        <f t="shared" si="705"/>
        <v>1165</v>
      </c>
      <c r="D193" t="s" s="112">
        <f t="shared" si="670"/>
        <v>1685</v>
      </c>
      <c r="E193" s="100"/>
      <c r="F193" s="100"/>
      <c r="G193" t="s" s="437">
        <f t="shared" si="851" ref="G193:G197">'tmp_terms - import'!$B$149</f>
        <v>1336</v>
      </c>
    </row>
    <row r="194" ht="20.1" customHeight="1">
      <c r="A194" t="s" s="105">
        <v>5024</v>
      </c>
      <c r="B194" t="s" s="42">
        <f>'tmp_terms - import'!$B$128</f>
        <v>1165</v>
      </c>
      <c r="C194" t="s" s="42">
        <f t="shared" si="757"/>
        <v>1269</v>
      </c>
      <c r="D194" t="s" s="42">
        <f t="shared" si="670"/>
        <v>1685</v>
      </c>
      <c r="E194" s="43"/>
      <c r="F194" s="43"/>
      <c r="G194" t="s" s="434">
        <f t="shared" si="851"/>
        <v>1336</v>
      </c>
    </row>
    <row r="195" ht="20.1" customHeight="1">
      <c r="A195" t="s" s="105">
        <v>5024</v>
      </c>
      <c r="B195" t="s" s="42">
        <f>'tmp_terms - import'!$B$141</f>
        <v>1269</v>
      </c>
      <c r="C195" t="s" s="42">
        <f>'tmp_terms - import'!$B$142</f>
        <v>1277</v>
      </c>
      <c r="D195" t="s" s="42">
        <f t="shared" si="670"/>
        <v>1685</v>
      </c>
      <c r="E195" s="43"/>
      <c r="F195" s="43"/>
      <c r="G195" t="s" s="434">
        <f t="shared" si="851"/>
        <v>1336</v>
      </c>
    </row>
    <row r="196" ht="20.1" customHeight="1">
      <c r="A196" t="s" s="105">
        <v>5024</v>
      </c>
      <c r="B196" t="s" s="42">
        <f>'tmp_terms - import'!$B$142</f>
        <v>1277</v>
      </c>
      <c r="C196" t="s" s="42">
        <f t="shared" si="841"/>
        <v>1223</v>
      </c>
      <c r="D196" t="s" s="42">
        <f t="shared" si="670"/>
        <v>1685</v>
      </c>
      <c r="E196" s="43"/>
      <c r="F196" s="43"/>
      <c r="G196" t="s" s="434">
        <f t="shared" si="851"/>
        <v>1336</v>
      </c>
    </row>
    <row r="197" ht="20.3" customHeight="1">
      <c r="A197" t="s" s="268">
        <v>5024</v>
      </c>
      <c r="B197" t="s" s="136">
        <f>'tmp_terms - import'!$B$135</f>
        <v>1223</v>
      </c>
      <c r="C197" t="s" s="136">
        <f>'tmp_terms - import'!$B$149</f>
        <v>1336</v>
      </c>
      <c r="D197" t="s" s="136">
        <f t="shared" si="670"/>
        <v>1685</v>
      </c>
      <c r="E197" s="140"/>
      <c r="F197" s="140"/>
      <c r="G197" t="s" s="436">
        <f t="shared" si="851"/>
        <v>1336</v>
      </c>
    </row>
    <row r="198" ht="20.3" customHeight="1">
      <c r="A198" t="s" s="181">
        <v>5024</v>
      </c>
      <c r="B198" t="s" s="112">
        <f>'tmp_terms - import'!$B$133</f>
        <v>1204</v>
      </c>
      <c r="C198" t="s" s="112">
        <f t="shared" si="705"/>
        <v>1165</v>
      </c>
      <c r="D198" t="s" s="112">
        <f t="shared" si="670"/>
        <v>1685</v>
      </c>
      <c r="E198" s="100"/>
      <c r="F198" s="100"/>
      <c r="G198" t="s" s="437">
        <f t="shared" si="628"/>
        <v>1345</v>
      </c>
    </row>
    <row r="199" ht="20.1" customHeight="1">
      <c r="A199" t="s" s="105">
        <v>5024</v>
      </c>
      <c r="B199" t="s" s="42">
        <f>'tmp_terms - import'!$B$128</f>
        <v>1165</v>
      </c>
      <c r="C199" t="s" s="42">
        <f t="shared" si="757"/>
        <v>1269</v>
      </c>
      <c r="D199" t="s" s="42">
        <f t="shared" si="670"/>
        <v>1685</v>
      </c>
      <c r="E199" s="43"/>
      <c r="F199" s="43"/>
      <c r="G199" t="s" s="434">
        <f t="shared" si="875" ref="G199:G203">'tmp_terms - import'!$B$150</f>
        <v>1345</v>
      </c>
    </row>
    <row r="200" ht="20.1" customHeight="1">
      <c r="A200" t="s" s="105">
        <v>5024</v>
      </c>
      <c r="B200" t="s" s="42">
        <f>'tmp_terms - import'!$B$141</f>
        <v>1269</v>
      </c>
      <c r="C200" t="s" s="42">
        <f>'tmp_terms - import'!$B$142</f>
        <v>1277</v>
      </c>
      <c r="D200" t="s" s="42">
        <f t="shared" si="670"/>
        <v>1685</v>
      </c>
      <c r="E200" s="43"/>
      <c r="F200" s="43"/>
      <c r="G200" t="s" s="434">
        <f t="shared" si="875"/>
        <v>1345</v>
      </c>
    </row>
    <row r="201" ht="20.1" customHeight="1">
      <c r="A201" t="s" s="105">
        <v>5024</v>
      </c>
      <c r="B201" t="s" s="42">
        <f>'tmp_terms - import'!$B$142</f>
        <v>1277</v>
      </c>
      <c r="C201" t="s" s="42">
        <f t="shared" si="841"/>
        <v>1223</v>
      </c>
      <c r="D201" t="s" s="42">
        <f t="shared" si="670"/>
        <v>1685</v>
      </c>
      <c r="E201" s="43"/>
      <c r="F201" s="43"/>
      <c r="G201" t="s" s="434">
        <f t="shared" si="875"/>
        <v>1345</v>
      </c>
    </row>
    <row r="202" ht="20.1" customHeight="1">
      <c r="A202" t="s" s="105">
        <v>5024</v>
      </c>
      <c r="B202" t="s" s="42">
        <f>'tmp_terms - import'!$B$135</f>
        <v>1223</v>
      </c>
      <c r="C202" t="s" s="42">
        <f>'tmp_terms - import'!$B$148</f>
        <v>1329</v>
      </c>
      <c r="D202" t="s" s="42">
        <f t="shared" si="670"/>
        <v>1685</v>
      </c>
      <c r="E202" s="43"/>
      <c r="F202" s="43"/>
      <c r="G202" t="s" s="434">
        <f t="shared" si="875"/>
        <v>1345</v>
      </c>
    </row>
    <row r="203" ht="20.3" customHeight="1">
      <c r="A203" t="s" s="268">
        <v>5024</v>
      </c>
      <c r="B203" t="s" s="136">
        <f>'tmp_terms - import'!$B$148</f>
        <v>1329</v>
      </c>
      <c r="C203" t="s" s="136">
        <f>'tmp_terms - import'!$B$150</f>
        <v>1345</v>
      </c>
      <c r="D203" t="s" s="136">
        <f t="shared" si="670"/>
        <v>1685</v>
      </c>
      <c r="E203" s="140"/>
      <c r="F203" s="140"/>
      <c r="G203" t="s" s="436">
        <f t="shared" si="875"/>
        <v>1345</v>
      </c>
    </row>
    <row r="204" ht="20.3" customHeight="1">
      <c r="A204" t="s" s="181">
        <v>5024</v>
      </c>
      <c r="B204" t="s" s="112">
        <f>'tmp_terms - import'!$B$133</f>
        <v>1204</v>
      </c>
      <c r="C204" t="s" s="112">
        <f t="shared" si="705"/>
        <v>1165</v>
      </c>
      <c r="D204" t="s" s="112">
        <f t="shared" si="670"/>
        <v>1685</v>
      </c>
      <c r="E204" s="100"/>
      <c r="F204" s="100"/>
      <c r="G204" t="s" s="437">
        <f t="shared" si="636"/>
        <v>1351</v>
      </c>
    </row>
    <row r="205" ht="20.1" customHeight="1">
      <c r="A205" t="s" s="105">
        <v>5024</v>
      </c>
      <c r="B205" t="s" s="42">
        <f>'tmp_terms - import'!$B$128</f>
        <v>1165</v>
      </c>
      <c r="C205" t="s" s="42">
        <f t="shared" si="757"/>
        <v>1269</v>
      </c>
      <c r="D205" t="s" s="42">
        <f t="shared" si="670"/>
        <v>1685</v>
      </c>
      <c r="E205" s="43"/>
      <c r="F205" s="43"/>
      <c r="G205" t="s" s="434">
        <f t="shared" si="899" ref="G205:G209">'tmp_terms - import'!$B$151</f>
        <v>1351</v>
      </c>
    </row>
    <row r="206" ht="20.1" customHeight="1">
      <c r="A206" t="s" s="105">
        <v>5024</v>
      </c>
      <c r="B206" t="s" s="42">
        <f>'tmp_terms - import'!$B$141</f>
        <v>1269</v>
      </c>
      <c r="C206" t="s" s="42">
        <f>'tmp_terms - import'!$B$142</f>
        <v>1277</v>
      </c>
      <c r="D206" t="s" s="42">
        <f t="shared" si="670"/>
        <v>1685</v>
      </c>
      <c r="E206" s="43"/>
      <c r="F206" s="43"/>
      <c r="G206" t="s" s="434">
        <f t="shared" si="899"/>
        <v>1351</v>
      </c>
    </row>
    <row r="207" ht="20.1" customHeight="1">
      <c r="A207" t="s" s="105">
        <v>5024</v>
      </c>
      <c r="B207" t="s" s="42">
        <f>'tmp_terms - import'!$B$142</f>
        <v>1277</v>
      </c>
      <c r="C207" t="s" s="42">
        <f t="shared" si="841"/>
        <v>1223</v>
      </c>
      <c r="D207" t="s" s="42">
        <f t="shared" si="670"/>
        <v>1685</v>
      </c>
      <c r="E207" s="43"/>
      <c r="F207" s="43"/>
      <c r="G207" t="s" s="434">
        <f t="shared" si="899"/>
        <v>1351</v>
      </c>
    </row>
    <row r="208" ht="20.1" customHeight="1">
      <c r="A208" t="s" s="105">
        <v>5024</v>
      </c>
      <c r="B208" t="s" s="42">
        <f>'tmp_terms - import'!$B$135</f>
        <v>1223</v>
      </c>
      <c r="C208" t="s" s="42">
        <f>'tmp_terms - import'!$B$149</f>
        <v>1336</v>
      </c>
      <c r="D208" t="s" s="42">
        <f t="shared" si="670"/>
        <v>1685</v>
      </c>
      <c r="E208" s="43"/>
      <c r="F208" s="43"/>
      <c r="G208" t="s" s="434">
        <f t="shared" si="899"/>
        <v>1351</v>
      </c>
    </row>
    <row r="209" ht="20.3" customHeight="1">
      <c r="A209" t="s" s="268">
        <v>5024</v>
      </c>
      <c r="B209" t="s" s="136">
        <f>'tmp_terms - import'!$B$149</f>
        <v>1336</v>
      </c>
      <c r="C209" t="s" s="136">
        <f>'tmp_terms - import'!$B$151</f>
        <v>1351</v>
      </c>
      <c r="D209" t="s" s="136">
        <f t="shared" si="670"/>
        <v>1685</v>
      </c>
      <c r="E209" s="140"/>
      <c r="F209" s="140"/>
      <c r="G209" t="s" s="436">
        <f t="shared" si="899"/>
        <v>1351</v>
      </c>
    </row>
    <row r="210" ht="20.3" customHeight="1">
      <c r="A210" t="s" s="181">
        <v>5024</v>
      </c>
      <c r="B210" t="s" s="112">
        <f>'tmp_terms - import'!$B$133</f>
        <v>1204</v>
      </c>
      <c r="C210" t="s" s="112">
        <f t="shared" si="705"/>
        <v>1165</v>
      </c>
      <c r="D210" t="s" s="112">
        <f t="shared" si="670"/>
        <v>1685</v>
      </c>
      <c r="E210" s="100"/>
      <c r="F210" s="100"/>
      <c r="G210" t="s" s="437">
        <f t="shared" si="632"/>
        <v>1357</v>
      </c>
    </row>
    <row r="211" ht="20.1" customHeight="1">
      <c r="A211" t="s" s="105">
        <v>5024</v>
      </c>
      <c r="B211" t="s" s="42">
        <f>'tmp_terms - import'!$B$128</f>
        <v>1165</v>
      </c>
      <c r="C211" t="s" s="42">
        <f t="shared" si="757"/>
        <v>1269</v>
      </c>
      <c r="D211" t="s" s="42">
        <f t="shared" si="670"/>
        <v>1685</v>
      </c>
      <c r="E211" s="43"/>
      <c r="F211" s="43"/>
      <c r="G211" t="s" s="434">
        <f t="shared" si="923" ref="G211:G216">'tmp_terms - import'!$B$152</f>
        <v>1357</v>
      </c>
    </row>
    <row r="212" ht="20.1" customHeight="1">
      <c r="A212" t="s" s="105">
        <v>5024</v>
      </c>
      <c r="B212" t="s" s="42">
        <f>'tmp_terms - import'!$B$141</f>
        <v>1269</v>
      </c>
      <c r="C212" t="s" s="42">
        <f>'tmp_terms - import'!$B$142</f>
        <v>1277</v>
      </c>
      <c r="D212" t="s" s="42">
        <f t="shared" si="670"/>
        <v>1685</v>
      </c>
      <c r="E212" s="43"/>
      <c r="F212" s="43"/>
      <c r="G212" t="s" s="434">
        <f t="shared" si="923"/>
        <v>1357</v>
      </c>
    </row>
    <row r="213" ht="20.1" customHeight="1">
      <c r="A213" t="s" s="105">
        <v>5024</v>
      </c>
      <c r="B213" t="s" s="42">
        <f>'tmp_terms - import'!$B$142</f>
        <v>1277</v>
      </c>
      <c r="C213" t="s" s="42">
        <f t="shared" si="841"/>
        <v>1223</v>
      </c>
      <c r="D213" t="s" s="42">
        <f t="shared" si="670"/>
        <v>1685</v>
      </c>
      <c r="E213" s="43"/>
      <c r="F213" s="43"/>
      <c r="G213" t="s" s="434">
        <f t="shared" si="923"/>
        <v>1357</v>
      </c>
    </row>
    <row r="214" ht="20.1" customHeight="1">
      <c r="A214" t="s" s="105">
        <v>5024</v>
      </c>
      <c r="B214" t="s" s="42">
        <f>'tmp_terms - import'!$B$135</f>
        <v>1223</v>
      </c>
      <c r="C214" t="s" s="42">
        <f>'tmp_terms - import'!$B$148</f>
        <v>1329</v>
      </c>
      <c r="D214" t="s" s="42">
        <f t="shared" si="670"/>
        <v>1685</v>
      </c>
      <c r="E214" s="43"/>
      <c r="F214" s="43"/>
      <c r="G214" t="s" s="434">
        <f t="shared" si="923"/>
        <v>1357</v>
      </c>
    </row>
    <row r="215" ht="20.1" customHeight="1">
      <c r="A215" t="s" s="105">
        <v>5024</v>
      </c>
      <c r="B215" t="s" s="42">
        <f>'tmp_terms - import'!$B$148</f>
        <v>1329</v>
      </c>
      <c r="C215" t="s" s="42">
        <f>'tmp_terms - import'!$B$150</f>
        <v>1345</v>
      </c>
      <c r="D215" t="s" s="42">
        <f t="shared" si="670"/>
        <v>1685</v>
      </c>
      <c r="E215" s="43"/>
      <c r="F215" s="43"/>
      <c r="G215" t="s" s="434">
        <f t="shared" si="923"/>
        <v>1357</v>
      </c>
    </row>
    <row r="216" ht="20.3" customHeight="1">
      <c r="A216" t="s" s="268">
        <v>5024</v>
      </c>
      <c r="B216" t="s" s="136">
        <f>'tmp_terms - import'!$B$150</f>
        <v>1345</v>
      </c>
      <c r="C216" t="s" s="136">
        <f>'tmp_terms - import'!$B$152</f>
        <v>1357</v>
      </c>
      <c r="D216" t="s" s="136">
        <f t="shared" si="670"/>
        <v>1685</v>
      </c>
      <c r="E216" s="140"/>
      <c r="F216" s="140"/>
      <c r="G216" t="s" s="436">
        <f t="shared" si="923"/>
        <v>1357</v>
      </c>
    </row>
    <row r="217" ht="20.3" customHeight="1">
      <c r="A217" t="s" s="181">
        <v>5024</v>
      </c>
      <c r="B217" t="s" s="112">
        <f>'tmp_terms - import'!$B$133</f>
        <v>1204</v>
      </c>
      <c r="C217" t="s" s="112">
        <f t="shared" si="945" ref="C217:C219">'tmp_terms - import'!$B$129</f>
        <v>1173</v>
      </c>
      <c r="D217" t="s" s="112">
        <f t="shared" si="670"/>
        <v>1685</v>
      </c>
      <c r="E217" s="100"/>
      <c r="F217" s="100"/>
      <c r="G217" t="s" s="437">
        <f t="shared" si="600"/>
        <v>1361</v>
      </c>
    </row>
    <row r="218" ht="20.3" customHeight="1">
      <c r="A218" t="s" s="268">
        <v>5024</v>
      </c>
      <c r="B218" t="s" s="136">
        <f>'tmp_terms - import'!$B$129</f>
        <v>1173</v>
      </c>
      <c r="C218" t="s" s="136">
        <f t="shared" si="949" ref="C218:G220">'tmp_terms - import'!$B$153</f>
        <v>1361</v>
      </c>
      <c r="D218" t="s" s="136">
        <f t="shared" si="670"/>
        <v>1685</v>
      </c>
      <c r="E218" s="140"/>
      <c r="F218" s="140"/>
      <c r="G218" t="s" s="436">
        <f t="shared" si="949"/>
        <v>1361</v>
      </c>
    </row>
    <row r="219" ht="20.3" customHeight="1">
      <c r="A219" t="s" s="181">
        <v>5024</v>
      </c>
      <c r="B219" t="s" s="112">
        <f>'tmp_terms - import'!$B$133</f>
        <v>1204</v>
      </c>
      <c r="C219" t="s" s="112">
        <f t="shared" si="945"/>
        <v>1173</v>
      </c>
      <c r="D219" t="s" s="112">
        <f t="shared" si="670"/>
        <v>1685</v>
      </c>
      <c r="E219" s="100"/>
      <c r="F219" s="100"/>
      <c r="G219" t="s" s="437">
        <f t="shared" si="616"/>
        <v>1371</v>
      </c>
    </row>
    <row r="220" ht="20.1" customHeight="1">
      <c r="A220" t="s" s="105">
        <v>5024</v>
      </c>
      <c r="B220" t="s" s="42">
        <f>'tmp_terms - import'!$B$129</f>
        <v>1173</v>
      </c>
      <c r="C220" t="s" s="42">
        <f t="shared" si="949"/>
        <v>1361</v>
      </c>
      <c r="D220" t="s" s="42">
        <f t="shared" si="670"/>
        <v>1685</v>
      </c>
      <c r="E220" s="43"/>
      <c r="F220" s="43"/>
      <c r="G220" t="s" s="434">
        <f t="shared" si="959" ref="G220:G221">'tmp_terms - import'!$B$154</f>
        <v>1371</v>
      </c>
    </row>
    <row r="221" ht="20.3" customHeight="1">
      <c r="A221" t="s" s="268">
        <v>5024</v>
      </c>
      <c r="B221" t="s" s="136">
        <f>'tmp_terms - import'!$B$153</f>
        <v>1361</v>
      </c>
      <c r="C221" t="s" s="136">
        <f>'tmp_terms - import'!$B$154</f>
        <v>1371</v>
      </c>
      <c r="D221" t="s" s="136">
        <f t="shared" si="670"/>
        <v>1685</v>
      </c>
      <c r="E221" s="140"/>
      <c r="F221" s="140"/>
      <c r="G221" t="s" s="436">
        <f t="shared" si="959"/>
        <v>1371</v>
      </c>
    </row>
    <row r="222" ht="20.3" customHeight="1">
      <c r="A222" t="s" s="181">
        <v>5024</v>
      </c>
      <c r="B222" t="s" s="112">
        <f>'tmp_terms - import'!$B$133</f>
        <v>1204</v>
      </c>
      <c r="C222" t="s" s="112">
        <f t="shared" si="697"/>
        <v>1182</v>
      </c>
      <c r="D222" t="s" s="112">
        <f t="shared" si="670"/>
        <v>1685</v>
      </c>
      <c r="E222" s="100"/>
      <c r="F222" s="100"/>
      <c r="G222" t="s" s="437">
        <f t="shared" si="604"/>
        <v>1380</v>
      </c>
    </row>
    <row r="223" ht="20.3" customHeight="1">
      <c r="A223" t="s" s="105">
        <v>5024</v>
      </c>
      <c r="B223" t="s" s="136">
        <f>'tmp_terms - import'!$B$130</f>
        <v>1182</v>
      </c>
      <c r="C223" t="s" s="136">
        <f t="shared" si="969" ref="C223:G223">'tmp_terms - import'!$B$155</f>
        <v>1380</v>
      </c>
      <c r="D223" t="s" s="136">
        <f t="shared" si="670"/>
        <v>1685</v>
      </c>
      <c r="E223" s="140"/>
      <c r="F223" s="140"/>
      <c r="G223" t="s" s="436">
        <f t="shared" si="969"/>
        <v>1380</v>
      </c>
    </row>
    <row r="224" ht="20.3" customHeight="1">
      <c r="A224" t="s" s="105">
        <v>5024</v>
      </c>
      <c r="B224" t="s" s="112">
        <f>'tmp_terms - import'!$B$133</f>
        <v>1204</v>
      </c>
      <c r="C224" t="s" s="112">
        <f t="shared" si="697"/>
        <v>1182</v>
      </c>
      <c r="D224" t="s" s="112">
        <f t="shared" si="670"/>
        <v>1685</v>
      </c>
      <c r="E224" s="100"/>
      <c r="F224" s="100"/>
      <c r="G224" t="s" s="437">
        <f t="shared" si="608"/>
        <v>1390</v>
      </c>
    </row>
    <row r="225" ht="20.3" customHeight="1">
      <c r="A225" t="s" s="268">
        <v>5024</v>
      </c>
      <c r="B225" t="s" s="136">
        <f>'tmp_terms - import'!$B$130</f>
        <v>1182</v>
      </c>
      <c r="C225" t="s" s="136">
        <f t="shared" si="977" ref="C225:G225">'tmp_terms - import'!$B$156</f>
        <v>1390</v>
      </c>
      <c r="D225" t="s" s="136">
        <f t="shared" si="670"/>
        <v>1685</v>
      </c>
      <c r="E225" s="140"/>
      <c r="F225" s="140"/>
      <c r="G225" t="s" s="436">
        <f t="shared" si="977"/>
        <v>1390</v>
      </c>
    </row>
    <row r="226" ht="20.3" customHeight="1">
      <c r="A226" t="s" s="181">
        <v>5024</v>
      </c>
      <c r="B226" t="s" s="112">
        <f>'tmp_terms - import'!$B$133</f>
        <v>1204</v>
      </c>
      <c r="C226" t="s" s="112">
        <f t="shared" si="697"/>
        <v>1182</v>
      </c>
      <c r="D226" t="s" s="112">
        <f t="shared" si="670"/>
        <v>1685</v>
      </c>
      <c r="E226" s="100"/>
      <c r="F226" s="100"/>
      <c r="G226" t="s" s="437">
        <f t="shared" si="652"/>
        <v>1398</v>
      </c>
    </row>
    <row r="227" ht="20.1" customHeight="1">
      <c r="A227" t="s" s="105">
        <v>5024</v>
      </c>
      <c r="B227" t="s" s="42">
        <f>'tmp_terms - import'!$B$130</f>
        <v>1182</v>
      </c>
      <c r="C227" t="s" s="42">
        <f>'tmp_terms - import'!$B$134</f>
        <v>1213</v>
      </c>
      <c r="D227" t="s" s="42">
        <f t="shared" si="670"/>
        <v>1685</v>
      </c>
      <c r="E227" s="43"/>
      <c r="F227" s="43"/>
      <c r="G227" t="s" s="434">
        <f t="shared" si="987" ref="G227:G230">'tmp_terms - import'!$B$157</f>
        <v>1398</v>
      </c>
    </row>
    <row r="228" ht="20.1" customHeight="1">
      <c r="A228" t="s" s="105">
        <v>5024</v>
      </c>
      <c r="B228" t="s" s="42">
        <f>'tmp_terms - import'!$B$134</f>
        <v>1213</v>
      </c>
      <c r="C228" t="s" s="42">
        <f t="shared" si="705"/>
        <v>1165</v>
      </c>
      <c r="D228" t="s" s="42">
        <f t="shared" si="670"/>
        <v>1685</v>
      </c>
      <c r="E228" s="43"/>
      <c r="F228" s="43"/>
      <c r="G228" t="s" s="434">
        <f t="shared" si="987"/>
        <v>1398</v>
      </c>
    </row>
    <row r="229" ht="20.1" customHeight="1">
      <c r="A229" t="s" s="105">
        <v>5024</v>
      </c>
      <c r="B229" t="s" s="42">
        <f>'tmp_terms - import'!$B$128</f>
        <v>1165</v>
      </c>
      <c r="C229" t="s" s="42">
        <f>'tmp_terms - import'!$B$141</f>
        <v>1269</v>
      </c>
      <c r="D229" t="s" s="42">
        <f t="shared" si="670"/>
        <v>1685</v>
      </c>
      <c r="E229" s="43"/>
      <c r="F229" s="43"/>
      <c r="G229" t="s" s="434">
        <f t="shared" si="987"/>
        <v>1398</v>
      </c>
    </row>
    <row r="230" ht="20.3" customHeight="1">
      <c r="A230" t="s" s="268">
        <v>5024</v>
      </c>
      <c r="B230" t="s" s="136">
        <f>'tmp_terms - import'!$B$141</f>
        <v>1269</v>
      </c>
      <c r="C230" t="s" s="136">
        <f>'tmp_terms - import'!$B$157</f>
        <v>1398</v>
      </c>
      <c r="D230" t="s" s="136">
        <f t="shared" si="670"/>
        <v>1685</v>
      </c>
      <c r="E230" s="140"/>
      <c r="F230" s="140"/>
      <c r="G230" t="s" s="436">
        <f t="shared" si="987"/>
        <v>1398</v>
      </c>
    </row>
    <row r="231" ht="20.3" customHeight="1">
      <c r="A231" t="s" s="181">
        <v>5024</v>
      </c>
      <c r="B231" t="s" s="112">
        <f>'tmp_terms - import'!$B$133</f>
        <v>1204</v>
      </c>
      <c r="C231" t="s" s="112">
        <f>'tmp_terms - import'!$B$132</f>
        <v>1197</v>
      </c>
      <c r="D231" t="s" s="112">
        <f t="shared" si="670"/>
        <v>1685</v>
      </c>
      <c r="E231" s="100"/>
      <c r="F231" s="100"/>
      <c r="G231" t="s" s="437">
        <f t="shared" si="664"/>
        <v>1405</v>
      </c>
    </row>
    <row r="232" ht="20.9" customHeight="1">
      <c r="A232" t="s" s="108">
        <v>5024</v>
      </c>
      <c r="B232" t="s" s="51">
        <f>'tmp_terms - import'!$B$132</f>
        <v>1197</v>
      </c>
      <c r="C232" t="s" s="51">
        <f t="shared" si="1005" ref="C232:G232">'tmp_terms - import'!$B$158</f>
        <v>1405</v>
      </c>
      <c r="D232" t="s" s="51">
        <f t="shared" si="670"/>
        <v>1685</v>
      </c>
      <c r="E232" s="52"/>
      <c r="F232" s="52"/>
      <c r="G232" t="s" s="435">
        <f t="shared" si="1005"/>
        <v>1405</v>
      </c>
    </row>
    <row r="233" ht="20.9" customHeight="1">
      <c r="A233" t="s" s="368">
        <v>5024</v>
      </c>
      <c r="B233" t="s" s="33">
        <f>'tmp_terms - import'!$B$160</f>
        <v>1422</v>
      </c>
      <c r="C233" t="s" s="33">
        <f t="shared" si="1009" ref="C233:G235">'tmp_terms - import'!$B$159</f>
        <v>1416</v>
      </c>
      <c r="D233" t="s" s="33">
        <f t="shared" si="7"/>
        <v>1693</v>
      </c>
      <c r="E233" s="34"/>
      <c r="F233" s="38">
        <v>1</v>
      </c>
      <c r="G233" t="s" s="433">
        <f t="shared" si="1009"/>
        <v>1416</v>
      </c>
    </row>
    <row r="234" ht="20.1" customHeight="1">
      <c r="A234" t="s" s="105">
        <v>5024</v>
      </c>
      <c r="B234" t="s" s="42">
        <f>'tmp_terms - import'!$B$161</f>
        <v>1429</v>
      </c>
      <c r="C234" t="s" s="42">
        <f t="shared" si="1009"/>
        <v>1416</v>
      </c>
      <c r="D234" t="s" s="42">
        <f t="shared" si="7"/>
        <v>1693</v>
      </c>
      <c r="E234" s="43"/>
      <c r="F234" s="46">
        <v>2</v>
      </c>
      <c r="G234" t="s" s="434">
        <f t="shared" si="1009"/>
        <v>1416</v>
      </c>
    </row>
    <row r="235" ht="20.9" customHeight="1">
      <c r="A235" t="s" s="108">
        <v>5024</v>
      </c>
      <c r="B235" t="s" s="51">
        <f>'tmp_terms - import'!$B$162</f>
        <v>1435</v>
      </c>
      <c r="C235" t="s" s="51">
        <f t="shared" si="1009"/>
        <v>1416</v>
      </c>
      <c r="D235" t="s" s="51">
        <f t="shared" si="7"/>
        <v>1693</v>
      </c>
      <c r="E235" s="52"/>
      <c r="F235" s="57">
        <v>3</v>
      </c>
      <c r="G235" t="s" s="435">
        <f t="shared" si="1009"/>
        <v>1416</v>
      </c>
    </row>
    <row r="236" ht="20.9" customHeight="1">
      <c r="A236" t="s" s="368">
        <v>5024</v>
      </c>
      <c r="B236" t="s" s="33">
        <f t="shared" si="1020" ref="B236:C248">'tmp_terms - import'!$B$164</f>
        <v>1446</v>
      </c>
      <c r="C236" t="s" s="33">
        <f t="shared" si="1021" ref="C236:G239">'tmp_terms - import'!$B$163</f>
        <v>1440</v>
      </c>
      <c r="D236" t="s" s="33">
        <f t="shared" si="7"/>
        <v>1693</v>
      </c>
      <c r="E236" s="34"/>
      <c r="F236" s="38">
        <v>1</v>
      </c>
      <c r="G236" t="s" s="433">
        <f t="shared" si="1021"/>
        <v>1440</v>
      </c>
    </row>
    <row r="237" ht="20.1" customHeight="1">
      <c r="A237" t="s" s="105">
        <v>5024</v>
      </c>
      <c r="B237" t="s" s="42">
        <f t="shared" si="1024" ref="B237:C252">'tmp_terms - import'!$B$165</f>
        <v>1454</v>
      </c>
      <c r="C237" t="s" s="42">
        <f t="shared" si="1021"/>
        <v>1440</v>
      </c>
      <c r="D237" t="s" s="42">
        <f t="shared" si="7"/>
        <v>1693</v>
      </c>
      <c r="E237" s="43"/>
      <c r="F237" s="46">
        <f>F236+1</f>
        <v>2</v>
      </c>
      <c r="G237" t="s" s="434">
        <f t="shared" si="1021"/>
        <v>1440</v>
      </c>
    </row>
    <row r="238" ht="20.1" customHeight="1">
      <c r="A238" t="s" s="105">
        <v>5024</v>
      </c>
      <c r="B238" t="s" s="42">
        <f t="shared" si="1029" ref="B238:C256">'tmp_terms - import'!$B$166</f>
        <v>1461</v>
      </c>
      <c r="C238" t="s" s="42">
        <f t="shared" si="1021"/>
        <v>1440</v>
      </c>
      <c r="D238" t="s" s="42">
        <f t="shared" si="7"/>
        <v>1693</v>
      </c>
      <c r="E238" s="43"/>
      <c r="F238" s="46">
        <f>F237+1</f>
        <v>3</v>
      </c>
      <c r="G238" t="s" s="434">
        <f t="shared" si="1021"/>
        <v>1440</v>
      </c>
    </row>
    <row r="239" ht="20.9" customHeight="1">
      <c r="A239" t="s" s="108">
        <v>5024</v>
      </c>
      <c r="B239" t="s" s="51">
        <f t="shared" si="1034" ref="B239:C259">'tmp_terms - import'!$B$167</f>
        <v>1468</v>
      </c>
      <c r="C239" t="s" s="51">
        <f t="shared" si="1021"/>
        <v>1440</v>
      </c>
      <c r="D239" t="s" s="51">
        <f t="shared" si="7"/>
        <v>1693</v>
      </c>
      <c r="E239" s="52"/>
      <c r="F239" s="57">
        <f>F238+1</f>
        <v>4</v>
      </c>
      <c r="G239" t="s" s="435">
        <f t="shared" si="1021"/>
        <v>1440</v>
      </c>
    </row>
    <row r="240" ht="20.9" customHeight="1">
      <c r="A240" t="s" s="368">
        <v>5024</v>
      </c>
      <c r="B240" t="s" s="33">
        <f t="shared" si="1020"/>
        <v>1446</v>
      </c>
      <c r="C240" t="s" s="33">
        <f t="shared" si="1040" ref="C240:G262">'tmp_terms - import'!$B$169</f>
        <v>1482</v>
      </c>
      <c r="D240" t="s" s="33">
        <f t="shared" si="11"/>
        <v>1677</v>
      </c>
      <c r="E240" s="34"/>
      <c r="F240" s="38">
        <v>1</v>
      </c>
      <c r="G240" t="s" s="433">
        <f t="shared" si="1040"/>
        <v>1482</v>
      </c>
    </row>
    <row r="241" ht="20.1" customHeight="1">
      <c r="A241" t="s" s="105">
        <v>5024</v>
      </c>
      <c r="B241" t="s" s="42">
        <f t="shared" si="1024"/>
        <v>1454</v>
      </c>
      <c r="C241" t="s" s="42">
        <f t="shared" si="1040"/>
        <v>1482</v>
      </c>
      <c r="D241" t="s" s="42">
        <f t="shared" si="11"/>
        <v>1677</v>
      </c>
      <c r="E241" s="43"/>
      <c r="F241" s="46">
        <f>F240+1</f>
        <v>2</v>
      </c>
      <c r="G241" t="s" s="434">
        <f t="shared" si="1040"/>
        <v>1482</v>
      </c>
    </row>
    <row r="242" ht="20.1" customHeight="1">
      <c r="A242" t="s" s="105">
        <v>5024</v>
      </c>
      <c r="B242" t="s" s="42">
        <f t="shared" si="1029"/>
        <v>1461</v>
      </c>
      <c r="C242" t="s" s="42">
        <f t="shared" si="1040"/>
        <v>1482</v>
      </c>
      <c r="D242" t="s" s="42">
        <f t="shared" si="11"/>
        <v>1677</v>
      </c>
      <c r="E242" s="43"/>
      <c r="F242" s="46">
        <f>F241+1</f>
        <v>3</v>
      </c>
      <c r="G242" t="s" s="434">
        <f t="shared" si="1040"/>
        <v>1482</v>
      </c>
    </row>
    <row r="243" ht="20.1" customHeight="1">
      <c r="A243" t="s" s="105">
        <v>5024</v>
      </c>
      <c r="B243" t="s" s="42">
        <f t="shared" si="1034"/>
        <v>1468</v>
      </c>
      <c r="C243" t="s" s="42">
        <f t="shared" si="1040"/>
        <v>1482</v>
      </c>
      <c r="D243" t="s" s="42">
        <f t="shared" si="11"/>
        <v>1677</v>
      </c>
      <c r="E243" s="43"/>
      <c r="F243" s="46">
        <f>F242+1</f>
        <v>4</v>
      </c>
      <c r="G243" t="s" s="434">
        <f t="shared" si="1040"/>
        <v>1482</v>
      </c>
    </row>
    <row r="244" ht="20.3" customHeight="1">
      <c r="A244" t="s" s="268">
        <v>5024</v>
      </c>
      <c r="B244" t="s" s="136">
        <f t="shared" si="1058" ref="B244:C262">'tmp_terms - import'!$B$168</f>
        <v>1475</v>
      </c>
      <c r="C244" t="s" s="136">
        <f t="shared" si="1040"/>
        <v>1482</v>
      </c>
      <c r="D244" t="s" s="136">
        <f t="shared" si="11"/>
        <v>1677</v>
      </c>
      <c r="E244" s="140"/>
      <c r="F244" s="142">
        <f>F243+1</f>
        <v>5</v>
      </c>
      <c r="G244" t="s" s="436">
        <f t="shared" si="1040"/>
        <v>1482</v>
      </c>
    </row>
    <row r="245" ht="20.3" customHeight="1">
      <c r="A245" t="s" s="181">
        <v>5024</v>
      </c>
      <c r="B245" t="s" s="112">
        <f>'tmp_terms - import'!$B$170</f>
        <v>1487</v>
      </c>
      <c r="C245" t="s" s="112">
        <f t="shared" si="1020"/>
        <v>1446</v>
      </c>
      <c r="D245" t="s" s="112">
        <f t="shared" si="7"/>
        <v>1693</v>
      </c>
      <c r="E245" s="100"/>
      <c r="F245" s="116">
        <v>1</v>
      </c>
      <c r="G245" t="s" s="437">
        <f t="shared" si="1040"/>
        <v>1482</v>
      </c>
    </row>
    <row r="246" ht="20.1" customHeight="1">
      <c r="A246" t="s" s="105">
        <v>5024</v>
      </c>
      <c r="B246" t="s" s="42">
        <f>'tmp_terms - import'!$B$171</f>
        <v>1496</v>
      </c>
      <c r="C246" t="s" s="42">
        <f t="shared" si="1020"/>
        <v>1446</v>
      </c>
      <c r="D246" t="s" s="42">
        <f t="shared" si="7"/>
        <v>1693</v>
      </c>
      <c r="E246" s="43"/>
      <c r="F246" s="46">
        <f>F245+1</f>
        <v>2</v>
      </c>
      <c r="G246" t="s" s="434">
        <f t="shared" si="1040"/>
        <v>1482</v>
      </c>
    </row>
    <row r="247" ht="20.1" customHeight="1">
      <c r="A247" t="s" s="105">
        <v>5024</v>
      </c>
      <c r="B247" t="s" s="42">
        <f>'tmp_terms - import'!$B$172</f>
        <v>1504</v>
      </c>
      <c r="C247" t="s" s="42">
        <f t="shared" si="1020"/>
        <v>1446</v>
      </c>
      <c r="D247" t="s" s="42">
        <f t="shared" si="7"/>
        <v>1693</v>
      </c>
      <c r="E247" s="43"/>
      <c r="F247" s="46">
        <f>F246+1</f>
        <v>3</v>
      </c>
      <c r="G247" t="s" s="434">
        <f t="shared" si="1040"/>
        <v>1482</v>
      </c>
    </row>
    <row r="248" ht="20.15" customHeight="1">
      <c r="A248" t="s" s="378">
        <v>5024</v>
      </c>
      <c r="B248" t="s" s="146">
        <f>'tmp_terms - import'!$B$173</f>
        <v>1512</v>
      </c>
      <c r="C248" t="s" s="146">
        <f t="shared" si="1020"/>
        <v>1446</v>
      </c>
      <c r="D248" t="s" s="146">
        <f t="shared" si="7"/>
        <v>1693</v>
      </c>
      <c r="E248" s="150"/>
      <c r="F248" s="152">
        <f>F247+1</f>
        <v>4</v>
      </c>
      <c r="G248" t="s" s="438">
        <f t="shared" si="1040"/>
        <v>1482</v>
      </c>
    </row>
    <row r="249" ht="20.15" customHeight="1">
      <c r="A249" t="s" s="439">
        <v>5024</v>
      </c>
      <c r="B249" t="s" s="156">
        <f>'tmp_terms - import'!$B$174</f>
        <v>1520</v>
      </c>
      <c r="C249" t="s" s="156">
        <f t="shared" si="1024"/>
        <v>1454</v>
      </c>
      <c r="D249" t="s" s="156">
        <f t="shared" si="7"/>
        <v>1693</v>
      </c>
      <c r="E249" s="160"/>
      <c r="F249" s="162">
        <v>1</v>
      </c>
      <c r="G249" t="s" s="440">
        <f t="shared" si="1040"/>
        <v>1482</v>
      </c>
    </row>
    <row r="250" ht="20.1" customHeight="1">
      <c r="A250" t="s" s="105">
        <v>5024</v>
      </c>
      <c r="B250" t="s" s="42">
        <f>'tmp_terms - import'!$B$175</f>
        <v>1526</v>
      </c>
      <c r="C250" t="s" s="42">
        <f t="shared" si="1024"/>
        <v>1454</v>
      </c>
      <c r="D250" t="s" s="42">
        <f t="shared" si="7"/>
        <v>1693</v>
      </c>
      <c r="E250" s="43"/>
      <c r="F250" s="46">
        <f>F249+1</f>
        <v>2</v>
      </c>
      <c r="G250" t="s" s="434">
        <f t="shared" si="1040"/>
        <v>1482</v>
      </c>
    </row>
    <row r="251" ht="20.1" customHeight="1">
      <c r="A251" t="s" s="105">
        <v>5024</v>
      </c>
      <c r="B251" t="s" s="42">
        <f>'tmp_terms - import'!$B$176</f>
        <v>1531</v>
      </c>
      <c r="C251" t="s" s="42">
        <f t="shared" si="1024"/>
        <v>1454</v>
      </c>
      <c r="D251" t="s" s="42">
        <f t="shared" si="7"/>
        <v>1693</v>
      </c>
      <c r="E251" s="43"/>
      <c r="F251" s="46">
        <f>F250+1</f>
        <v>3</v>
      </c>
      <c r="G251" t="s" s="434">
        <f t="shared" si="1040"/>
        <v>1482</v>
      </c>
    </row>
    <row r="252" ht="20.15" customHeight="1">
      <c r="A252" t="s" s="378">
        <v>5024</v>
      </c>
      <c r="B252" t="s" s="146">
        <f>'tmp_terms - import'!$B$177</f>
        <v>1536</v>
      </c>
      <c r="C252" t="s" s="146">
        <f t="shared" si="1024"/>
        <v>1454</v>
      </c>
      <c r="D252" t="s" s="146">
        <f t="shared" si="7"/>
        <v>1693</v>
      </c>
      <c r="E252" s="150"/>
      <c r="F252" s="152">
        <f>F251+1</f>
        <v>4</v>
      </c>
      <c r="G252" t="s" s="438">
        <f t="shared" si="1040"/>
        <v>1482</v>
      </c>
    </row>
    <row r="253" ht="20.15" customHeight="1">
      <c r="A253" t="s" s="439">
        <v>5024</v>
      </c>
      <c r="B253" t="s" s="156">
        <f>'tmp_terms - import'!$B$178</f>
        <v>1541</v>
      </c>
      <c r="C253" t="s" s="156">
        <f t="shared" si="1029"/>
        <v>1461</v>
      </c>
      <c r="D253" t="s" s="156">
        <f t="shared" si="7"/>
        <v>1693</v>
      </c>
      <c r="E253" s="160"/>
      <c r="F253" s="162">
        <v>1</v>
      </c>
      <c r="G253" t="s" s="440">
        <f t="shared" si="1040"/>
        <v>1482</v>
      </c>
    </row>
    <row r="254" ht="20.1" customHeight="1">
      <c r="A254" t="s" s="105">
        <v>5024</v>
      </c>
      <c r="B254" t="s" s="42">
        <f>'tmp_terms - import'!$B$179</f>
        <v>1550</v>
      </c>
      <c r="C254" t="s" s="42">
        <f t="shared" si="1029"/>
        <v>1461</v>
      </c>
      <c r="D254" t="s" s="42">
        <f t="shared" si="7"/>
        <v>1693</v>
      </c>
      <c r="E254" s="43"/>
      <c r="F254" s="46">
        <f>F253+1</f>
        <v>2</v>
      </c>
      <c r="G254" t="s" s="434">
        <f t="shared" si="1040"/>
        <v>1482</v>
      </c>
    </row>
    <row r="255" ht="20.1" customHeight="1">
      <c r="A255" t="s" s="105">
        <v>5024</v>
      </c>
      <c r="B255" t="s" s="42">
        <f>'tmp_terms - import'!$B$180</f>
        <v>1558</v>
      </c>
      <c r="C255" t="s" s="42">
        <f t="shared" si="1029"/>
        <v>1461</v>
      </c>
      <c r="D255" t="s" s="42">
        <f t="shared" si="7"/>
        <v>1693</v>
      </c>
      <c r="E255" s="43"/>
      <c r="F255" s="46">
        <f>F254+1</f>
        <v>3</v>
      </c>
      <c r="G255" t="s" s="434">
        <f t="shared" si="1040"/>
        <v>1482</v>
      </c>
    </row>
    <row r="256" ht="20.15" customHeight="1">
      <c r="A256" t="s" s="378">
        <v>5024</v>
      </c>
      <c r="B256" t="s" s="146">
        <f>'tmp_terms - import'!$B$181</f>
        <v>1566</v>
      </c>
      <c r="C256" t="s" s="146">
        <f t="shared" si="1029"/>
        <v>1461</v>
      </c>
      <c r="D256" t="s" s="146">
        <f t="shared" si="7"/>
        <v>1693</v>
      </c>
      <c r="E256" s="150"/>
      <c r="F256" s="152">
        <f>F255+1</f>
        <v>4</v>
      </c>
      <c r="G256" t="s" s="438">
        <f t="shared" si="1040"/>
        <v>1482</v>
      </c>
    </row>
    <row r="257" ht="20.15" customHeight="1">
      <c r="A257" t="s" s="439">
        <v>5024</v>
      </c>
      <c r="B257" t="s" s="156">
        <f>'tmp_terms - import'!$B$182</f>
        <v>1574</v>
      </c>
      <c r="C257" t="s" s="156">
        <f t="shared" si="1034"/>
        <v>1468</v>
      </c>
      <c r="D257" t="s" s="156">
        <f t="shared" si="7"/>
        <v>1693</v>
      </c>
      <c r="E257" s="160"/>
      <c r="F257" s="162">
        <v>1</v>
      </c>
      <c r="G257" t="s" s="440">
        <f t="shared" si="1040"/>
        <v>1482</v>
      </c>
    </row>
    <row r="258" ht="20.1" customHeight="1">
      <c r="A258" t="s" s="105">
        <v>5024</v>
      </c>
      <c r="B258" t="s" s="42">
        <f>'tmp_terms - import'!$B$183</f>
        <v>1583</v>
      </c>
      <c r="C258" t="s" s="42">
        <f t="shared" si="1034"/>
        <v>1468</v>
      </c>
      <c r="D258" t="s" s="42">
        <f t="shared" si="1126" ref="D258:D512">'tmp_terms - import'!$B$199</f>
        <v>1693</v>
      </c>
      <c r="E258" s="43"/>
      <c r="F258" s="46">
        <f>F257+1</f>
        <v>2</v>
      </c>
      <c r="G258" t="s" s="434">
        <f t="shared" si="1040"/>
        <v>1482</v>
      </c>
    </row>
    <row r="259" ht="20.15" customHeight="1">
      <c r="A259" t="s" s="378">
        <v>5024</v>
      </c>
      <c r="B259" t="s" s="146">
        <f>'tmp_terms - import'!$B$184</f>
        <v>1589</v>
      </c>
      <c r="C259" t="s" s="146">
        <f t="shared" si="1034"/>
        <v>1468</v>
      </c>
      <c r="D259" t="s" s="146">
        <f t="shared" si="1126"/>
        <v>1693</v>
      </c>
      <c r="E259" s="150"/>
      <c r="F259" s="46">
        <f>F258+1</f>
        <v>3</v>
      </c>
      <c r="G259" t="s" s="438">
        <f t="shared" si="1040"/>
        <v>1482</v>
      </c>
    </row>
    <row r="260" ht="20.15" customHeight="1">
      <c r="A260" t="s" s="439">
        <v>5024</v>
      </c>
      <c r="B260" t="s" s="156">
        <f>'tmp_terms - import'!$B$185</f>
        <v>1597</v>
      </c>
      <c r="C260" t="s" s="156">
        <f t="shared" si="1058"/>
        <v>1475</v>
      </c>
      <c r="D260" t="s" s="156">
        <f t="shared" si="1126"/>
        <v>1693</v>
      </c>
      <c r="E260" s="160"/>
      <c r="F260" s="46">
        <v>1</v>
      </c>
      <c r="G260" t="s" s="440">
        <f t="shared" si="1040"/>
        <v>1482</v>
      </c>
    </row>
    <row r="261" ht="20.1" customHeight="1">
      <c r="A261" t="s" s="105">
        <v>5024</v>
      </c>
      <c r="B261" t="s" s="42">
        <f>'tmp_terms - import'!$B$186</f>
        <v>1608</v>
      </c>
      <c r="C261" t="s" s="42">
        <f t="shared" si="1058"/>
        <v>1475</v>
      </c>
      <c r="D261" t="s" s="42">
        <f t="shared" si="1126"/>
        <v>1693</v>
      </c>
      <c r="E261" s="43"/>
      <c r="F261" s="46">
        <f>F260+1</f>
        <v>2</v>
      </c>
      <c r="G261" t="s" s="434">
        <f t="shared" si="1040"/>
        <v>1482</v>
      </c>
    </row>
    <row r="262" ht="20.9" customHeight="1">
      <c r="A262" t="s" s="108">
        <v>5024</v>
      </c>
      <c r="B262" t="s" s="51">
        <f>'tmp_terms - import'!$B$187</f>
        <v>1616</v>
      </c>
      <c r="C262" t="s" s="51">
        <f t="shared" si="1058"/>
        <v>1475</v>
      </c>
      <c r="D262" t="s" s="51">
        <f t="shared" si="1126"/>
        <v>1693</v>
      </c>
      <c r="E262" s="52"/>
      <c r="F262" s="57">
        <f>F261+1</f>
        <v>3</v>
      </c>
      <c r="G262" t="s" s="435">
        <f t="shared" si="1040"/>
        <v>1482</v>
      </c>
    </row>
    <row r="263" ht="21.75" customHeight="1">
      <c r="A263" t="s" s="183">
        <v>5024</v>
      </c>
      <c r="B263" t="s" s="184">
        <f>CONCATENATE('Collections - Collections'!$C$3,"/","ISO:639:3:eng")</f>
        <v>5025</v>
      </c>
      <c r="C263" t="s" s="184">
        <f t="shared" si="1149" ref="C263:G263">'tmp_terms - import'!$B$188</f>
        <v>1626</v>
      </c>
      <c r="D263" t="s" s="184">
        <f t="shared" si="1126"/>
        <v>1693</v>
      </c>
      <c r="E263" s="188"/>
      <c r="F263" s="190">
        <v>1</v>
      </c>
      <c r="G263" t="s" s="432">
        <f t="shared" si="1149"/>
        <v>1626</v>
      </c>
    </row>
    <row r="264" ht="20.9" customHeight="1">
      <c r="A264" t="s" s="368">
        <v>5024</v>
      </c>
      <c r="B264" t="s" s="33">
        <f t="shared" si="1152" ref="B264:C276">'tmp_terms - import'!$B$190</f>
        <v>1637</v>
      </c>
      <c r="C264" t="s" s="33">
        <f t="shared" si="1153" ref="C264:G268">'tmp_terms - import'!$B$189</f>
        <v>1632</v>
      </c>
      <c r="D264" t="s" s="33">
        <f t="shared" si="1126"/>
        <v>1693</v>
      </c>
      <c r="E264" s="34"/>
      <c r="F264" s="38">
        <v>1</v>
      </c>
      <c r="G264" t="s" s="433">
        <f t="shared" si="1153"/>
        <v>1632</v>
      </c>
    </row>
    <row r="265" ht="20.1" customHeight="1">
      <c r="A265" t="s" s="105">
        <v>5024</v>
      </c>
      <c r="B265" t="s" s="42">
        <f t="shared" si="1156" ref="B265:C278">'tmp_terms - import'!$B$191</f>
        <v>1642</v>
      </c>
      <c r="C265" t="s" s="42">
        <f t="shared" si="1153"/>
        <v>1632</v>
      </c>
      <c r="D265" t="s" s="42">
        <f t="shared" si="1126"/>
        <v>1693</v>
      </c>
      <c r="E265" s="43"/>
      <c r="F265" s="46">
        <f>F264+1</f>
        <v>2</v>
      </c>
      <c r="G265" t="s" s="434">
        <f t="shared" si="1153"/>
        <v>1632</v>
      </c>
    </row>
    <row r="266" ht="20.1" customHeight="1">
      <c r="A266" t="s" s="105">
        <v>5024</v>
      </c>
      <c r="B266" t="s" s="42">
        <f t="shared" si="1161" ref="B266:C280">'tmp_terms - import'!$B$192</f>
        <v>1646</v>
      </c>
      <c r="C266" t="s" s="42">
        <f t="shared" si="1153"/>
        <v>1632</v>
      </c>
      <c r="D266" t="s" s="42">
        <f t="shared" si="1126"/>
        <v>1693</v>
      </c>
      <c r="E266" s="43"/>
      <c r="F266" s="46">
        <f>F265+1</f>
        <v>3</v>
      </c>
      <c r="G266" t="s" s="434">
        <f t="shared" si="1153"/>
        <v>1632</v>
      </c>
    </row>
    <row r="267" ht="20.1" customHeight="1">
      <c r="A267" t="s" s="105">
        <v>5024</v>
      </c>
      <c r="B267" t="s" s="42">
        <f t="shared" si="1166" ref="B267:C292">'tmp_terms - import'!$B$193</f>
        <v>1650</v>
      </c>
      <c r="C267" t="s" s="42">
        <f t="shared" si="1153"/>
        <v>1632</v>
      </c>
      <c r="D267" t="s" s="42">
        <f t="shared" si="1126"/>
        <v>1693</v>
      </c>
      <c r="E267" s="43"/>
      <c r="F267" s="46">
        <f>F266+1</f>
        <v>4</v>
      </c>
      <c r="G267" t="s" s="434">
        <f t="shared" si="1153"/>
        <v>1632</v>
      </c>
    </row>
    <row r="268" ht="20.9" customHeight="1">
      <c r="A268" t="s" s="108">
        <v>5024</v>
      </c>
      <c r="B268" t="s" s="51">
        <f t="shared" si="1171" ref="B268:C282">'tmp_terms - import'!$B$194</f>
        <v>1657</v>
      </c>
      <c r="C268" t="s" s="51">
        <f t="shared" si="1153"/>
        <v>1632</v>
      </c>
      <c r="D268" t="s" s="51">
        <f t="shared" si="1126"/>
        <v>1693</v>
      </c>
      <c r="E268" s="52"/>
      <c r="F268" s="57">
        <f>F267+1</f>
        <v>5</v>
      </c>
      <c r="G268" t="s" s="435">
        <f t="shared" si="1153"/>
        <v>1632</v>
      </c>
    </row>
    <row r="269" ht="20.9" customHeight="1">
      <c r="A269" t="s" s="368">
        <v>5024</v>
      </c>
      <c r="B269" t="s" s="33">
        <f t="shared" si="1152"/>
        <v>1637</v>
      </c>
      <c r="C269" t="s" s="33">
        <f t="shared" si="1177" ref="C269:G292">'tmp_terms - import'!$B$195</f>
        <v>1662</v>
      </c>
      <c r="D269" t="s" s="33">
        <f t="shared" si="1178" ref="D269:D437">'tmp_terms - import'!$B$197</f>
        <v>1677</v>
      </c>
      <c r="E269" s="34"/>
      <c r="F269" s="38">
        <v>1</v>
      </c>
      <c r="G269" t="s" s="433">
        <f t="shared" si="1177"/>
        <v>1662</v>
      </c>
    </row>
    <row r="270" ht="20.1" customHeight="1">
      <c r="A270" t="s" s="105">
        <v>5024</v>
      </c>
      <c r="B270" t="s" s="42">
        <f t="shared" si="1156"/>
        <v>1642</v>
      </c>
      <c r="C270" t="s" s="42">
        <f t="shared" si="1177"/>
        <v>1662</v>
      </c>
      <c r="D270" t="s" s="42">
        <f t="shared" si="1178"/>
        <v>1677</v>
      </c>
      <c r="E270" s="43"/>
      <c r="F270" s="46">
        <f>F269+1</f>
        <v>2</v>
      </c>
      <c r="G270" t="s" s="434">
        <f t="shared" si="1177"/>
        <v>1662</v>
      </c>
    </row>
    <row r="271" ht="20.1" customHeight="1">
      <c r="A271" t="s" s="105">
        <v>5024</v>
      </c>
      <c r="B271" t="s" s="42">
        <f t="shared" si="1161"/>
        <v>1646</v>
      </c>
      <c r="C271" t="s" s="42">
        <f t="shared" si="1177"/>
        <v>1662</v>
      </c>
      <c r="D271" t="s" s="42">
        <f t="shared" si="1178"/>
        <v>1677</v>
      </c>
      <c r="E271" s="43"/>
      <c r="F271" s="46">
        <f>F270+1</f>
        <v>3</v>
      </c>
      <c r="G271" t="s" s="434">
        <f t="shared" si="1177"/>
        <v>1662</v>
      </c>
    </row>
    <row r="272" ht="20.1" customHeight="1">
      <c r="A272" t="s" s="105">
        <v>5024</v>
      </c>
      <c r="B272" t="s" s="42">
        <f t="shared" si="1166"/>
        <v>1650</v>
      </c>
      <c r="C272" t="s" s="42">
        <f t="shared" si="1177"/>
        <v>1662</v>
      </c>
      <c r="D272" t="s" s="42">
        <f t="shared" si="1178"/>
        <v>1677</v>
      </c>
      <c r="E272" s="43"/>
      <c r="F272" s="46">
        <f>F271+1</f>
        <v>4</v>
      </c>
      <c r="G272" t="s" s="434">
        <f t="shared" si="1177"/>
        <v>1662</v>
      </c>
    </row>
    <row r="273" ht="20.3" customHeight="1">
      <c r="A273" t="s" s="268">
        <v>5024</v>
      </c>
      <c r="B273" t="s" s="136">
        <f t="shared" si="1171"/>
        <v>1657</v>
      </c>
      <c r="C273" t="s" s="136">
        <f t="shared" si="1177"/>
        <v>1662</v>
      </c>
      <c r="D273" t="s" s="136">
        <f t="shared" si="1178"/>
        <v>1677</v>
      </c>
      <c r="E273" s="140"/>
      <c r="F273" s="142">
        <f>F272+1</f>
        <v>5</v>
      </c>
      <c r="G273" t="s" s="436">
        <f t="shared" si="1177"/>
        <v>1662</v>
      </c>
    </row>
    <row r="274" ht="20.3" customHeight="1">
      <c r="A274" t="s" s="181">
        <v>5024</v>
      </c>
      <c r="B274" t="s" s="112">
        <f>'tmp_terms - import'!$B$196</f>
        <v>1667</v>
      </c>
      <c r="C274" t="s" s="112">
        <f t="shared" si="1152"/>
        <v>1637</v>
      </c>
      <c r="D274" t="s" s="112">
        <f t="shared" si="1126"/>
        <v>1693</v>
      </c>
      <c r="E274" s="100"/>
      <c r="F274" s="116">
        <v>1</v>
      </c>
      <c r="G274" t="s" s="437">
        <f t="shared" si="1177"/>
        <v>1662</v>
      </c>
    </row>
    <row r="275" ht="20.15" customHeight="1">
      <c r="A275" t="s" s="378">
        <v>5024</v>
      </c>
      <c r="B275" t="s" s="146">
        <f>'tmp_terms - import'!$B$197</f>
        <v>1677</v>
      </c>
      <c r="C275" t="s" s="146">
        <f t="shared" si="1152"/>
        <v>1637</v>
      </c>
      <c r="D275" t="s" s="146">
        <f t="shared" si="1126"/>
        <v>1693</v>
      </c>
      <c r="E275" s="150"/>
      <c r="F275" s="152">
        <f>F274+1</f>
        <v>2</v>
      </c>
      <c r="G275" t="s" s="438">
        <f t="shared" si="1177"/>
        <v>1662</v>
      </c>
    </row>
    <row r="276" ht="20.25" customHeight="1">
      <c r="A276" t="s" s="352">
        <v>5024</v>
      </c>
      <c r="B276" t="s" s="302">
        <f>'tmp_terms - import'!$B$199</f>
        <v>1693</v>
      </c>
      <c r="C276" t="s" s="302">
        <f t="shared" si="1152"/>
        <v>1637</v>
      </c>
      <c r="D276" t="s" s="302">
        <f t="shared" si="1126"/>
        <v>1693</v>
      </c>
      <c r="E276" s="305"/>
      <c r="F276" s="310">
        <f>F275+1</f>
        <v>3</v>
      </c>
      <c r="G276" t="s" s="460">
        <f t="shared" si="1177"/>
        <v>1662</v>
      </c>
    </row>
    <row r="277" ht="20.15" customHeight="1">
      <c r="A277" t="s" s="439">
        <v>5024</v>
      </c>
      <c r="B277" t="s" s="156">
        <f>'tmp_terms - import'!$B$200</f>
        <v>1701</v>
      </c>
      <c r="C277" t="s" s="156">
        <f t="shared" si="1156"/>
        <v>1642</v>
      </c>
      <c r="D277" t="s" s="156">
        <f t="shared" si="1126"/>
        <v>1693</v>
      </c>
      <c r="E277" s="160"/>
      <c r="F277" s="162">
        <v>1</v>
      </c>
      <c r="G277" t="s" s="440">
        <f t="shared" si="1177"/>
        <v>1662</v>
      </c>
    </row>
    <row r="278" ht="20.2" customHeight="1">
      <c r="A278" t="s" s="450">
        <v>5024</v>
      </c>
      <c r="B278" t="s" s="451">
        <f>'tmp_terms - import'!$B$201</f>
        <v>1709</v>
      </c>
      <c r="C278" t="s" s="451">
        <f t="shared" si="1156"/>
        <v>1642</v>
      </c>
      <c r="D278" t="s" s="451">
        <f t="shared" si="1126"/>
        <v>1693</v>
      </c>
      <c r="E278" s="452"/>
      <c r="F278" s="453">
        <f>F277+1</f>
        <v>2</v>
      </c>
      <c r="G278" t="s" s="454">
        <f t="shared" si="1177"/>
        <v>1662</v>
      </c>
    </row>
    <row r="279" ht="20.2" customHeight="1">
      <c r="A279" t="s" s="455">
        <v>5024</v>
      </c>
      <c r="B279" t="s" s="456">
        <f>'tmp_terms - import'!$B$202</f>
        <v>1718</v>
      </c>
      <c r="C279" t="s" s="456">
        <f t="shared" si="1161"/>
        <v>1646</v>
      </c>
      <c r="D279" t="s" s="456">
        <f t="shared" si="1126"/>
        <v>1693</v>
      </c>
      <c r="E279" s="457"/>
      <c r="F279" s="458">
        <v>1</v>
      </c>
      <c r="G279" t="s" s="459">
        <f t="shared" si="1177"/>
        <v>1662</v>
      </c>
    </row>
    <row r="280" ht="20.2" customHeight="1">
      <c r="A280" t="s" s="450">
        <v>5024</v>
      </c>
      <c r="B280" t="s" s="451">
        <f>'tmp_terms - import'!$B$203</f>
        <v>1726</v>
      </c>
      <c r="C280" t="s" s="451">
        <f t="shared" si="1161"/>
        <v>1646</v>
      </c>
      <c r="D280" t="s" s="451">
        <f t="shared" si="1126"/>
        <v>1693</v>
      </c>
      <c r="E280" s="452"/>
      <c r="F280" s="453">
        <f>F279+1</f>
        <v>2</v>
      </c>
      <c r="G280" t="s" s="454">
        <f t="shared" si="1177"/>
        <v>1662</v>
      </c>
    </row>
    <row r="281" ht="20.2" customHeight="1">
      <c r="A281" t="s" s="455">
        <v>5024</v>
      </c>
      <c r="B281" t="s" s="456">
        <f>'tmp_terms - import'!$B$204</f>
        <v>1734</v>
      </c>
      <c r="C281" t="s" s="456">
        <f t="shared" si="1171"/>
        <v>1657</v>
      </c>
      <c r="D281" t="s" s="456">
        <f t="shared" si="1126"/>
        <v>1693</v>
      </c>
      <c r="E281" s="457"/>
      <c r="F281" s="458">
        <v>1</v>
      </c>
      <c r="G281" t="s" s="459">
        <f t="shared" si="1177"/>
        <v>1662</v>
      </c>
    </row>
    <row r="282" ht="20.2" customHeight="1">
      <c r="A282" t="s" s="450">
        <v>5024</v>
      </c>
      <c r="B282" t="s" s="146">
        <f>'tmp_terms - import'!$B$205</f>
        <v>1742</v>
      </c>
      <c r="C282" t="s" s="451">
        <f t="shared" si="1171"/>
        <v>1657</v>
      </c>
      <c r="D282" t="s" s="451">
        <f t="shared" si="1126"/>
        <v>1693</v>
      </c>
      <c r="E282" s="452"/>
      <c r="F282" s="453">
        <f>F281+1</f>
        <v>2</v>
      </c>
      <c r="G282" t="s" s="454">
        <f t="shared" si="1177"/>
        <v>1662</v>
      </c>
    </row>
    <row r="283" ht="20.25" customHeight="1">
      <c r="A283" t="s" s="461">
        <v>5024</v>
      </c>
      <c r="B283" t="s" s="156">
        <f>'tmp_terms - import'!$B$198</f>
        <v>1685</v>
      </c>
      <c r="C283" t="s" s="462">
        <f t="shared" si="1166"/>
        <v>1650</v>
      </c>
      <c r="D283" t="s" s="462">
        <f t="shared" si="1126"/>
        <v>1693</v>
      </c>
      <c r="E283" s="463"/>
      <c r="F283" s="464">
        <v>1</v>
      </c>
      <c r="G283" t="s" s="465">
        <f t="shared" si="1177"/>
        <v>1662</v>
      </c>
    </row>
    <row r="284" ht="20.15" customHeight="1">
      <c r="A284" t="s" s="439">
        <v>5024</v>
      </c>
      <c r="B284" t="s" s="42">
        <f>'tmp_terms - import'!$B$206</f>
        <v>1750</v>
      </c>
      <c r="C284" t="s" s="156">
        <f t="shared" si="1166"/>
        <v>1650</v>
      </c>
      <c r="D284" t="s" s="156">
        <f t="shared" si="1126"/>
        <v>1693</v>
      </c>
      <c r="E284" s="160"/>
      <c r="F284" s="162">
        <f>F283+1</f>
        <v>2</v>
      </c>
      <c r="G284" t="s" s="440">
        <f t="shared" si="1177"/>
        <v>1662</v>
      </c>
    </row>
    <row r="285" ht="20.1" customHeight="1">
      <c r="A285" t="s" s="105">
        <v>5024</v>
      </c>
      <c r="B285" t="s" s="42">
        <f>'tmp_terms - import'!$B$207</f>
        <v>1759</v>
      </c>
      <c r="C285" t="s" s="42">
        <f t="shared" si="1166"/>
        <v>1650</v>
      </c>
      <c r="D285" t="s" s="42">
        <f t="shared" si="1126"/>
        <v>1693</v>
      </c>
      <c r="E285" s="43"/>
      <c r="F285" s="46">
        <f>F284+1</f>
        <v>3</v>
      </c>
      <c r="G285" t="s" s="434">
        <f t="shared" si="1177"/>
        <v>1662</v>
      </c>
    </row>
    <row r="286" ht="20.1" customHeight="1">
      <c r="A286" t="s" s="105">
        <v>5024</v>
      </c>
      <c r="B286" t="s" s="42">
        <f>'tmp_terms - import'!$B$208</f>
        <v>1764</v>
      </c>
      <c r="C286" t="s" s="42">
        <f t="shared" si="1166"/>
        <v>1650</v>
      </c>
      <c r="D286" t="s" s="42">
        <f t="shared" si="1126"/>
        <v>1693</v>
      </c>
      <c r="E286" s="43"/>
      <c r="F286" s="46">
        <f>F285+1</f>
        <v>4</v>
      </c>
      <c r="G286" t="s" s="434">
        <f t="shared" si="1177"/>
        <v>1662</v>
      </c>
    </row>
    <row r="287" ht="20.1" customHeight="1">
      <c r="A287" t="s" s="105">
        <v>5024</v>
      </c>
      <c r="B287" t="s" s="42">
        <f>'tmp_terms - import'!$B$209</f>
        <v>1773</v>
      </c>
      <c r="C287" t="s" s="42">
        <f t="shared" si="1166"/>
        <v>1650</v>
      </c>
      <c r="D287" t="s" s="42">
        <f t="shared" si="1126"/>
        <v>1693</v>
      </c>
      <c r="E287" s="43"/>
      <c r="F287" s="46">
        <f>F286+1</f>
        <v>5</v>
      </c>
      <c r="G287" t="s" s="434">
        <f t="shared" si="1177"/>
        <v>1662</v>
      </c>
    </row>
    <row r="288" ht="20.1" customHeight="1">
      <c r="A288" t="s" s="105">
        <v>5024</v>
      </c>
      <c r="B288" t="s" s="42">
        <f>'tmp_terms - import'!$B$210</f>
        <v>1782</v>
      </c>
      <c r="C288" t="s" s="42">
        <f t="shared" si="1166"/>
        <v>1650</v>
      </c>
      <c r="D288" t="s" s="42">
        <f t="shared" si="1126"/>
        <v>1693</v>
      </c>
      <c r="E288" s="43"/>
      <c r="F288" s="46">
        <f>F287+1</f>
        <v>6</v>
      </c>
      <c r="G288" t="s" s="434">
        <f t="shared" si="1177"/>
        <v>1662</v>
      </c>
    </row>
    <row r="289" ht="20.1" customHeight="1">
      <c r="A289" t="s" s="105">
        <v>5024</v>
      </c>
      <c r="B289" t="s" s="42">
        <f>'tmp_terms - import'!$B$211</f>
        <v>1791</v>
      </c>
      <c r="C289" t="s" s="42">
        <f t="shared" si="1166"/>
        <v>1650</v>
      </c>
      <c r="D289" t="s" s="42">
        <f t="shared" si="1126"/>
        <v>1693</v>
      </c>
      <c r="E289" s="43"/>
      <c r="F289" s="46">
        <f>F288+1</f>
        <v>7</v>
      </c>
      <c r="G289" t="s" s="434">
        <f t="shared" si="1177"/>
        <v>1662</v>
      </c>
    </row>
    <row r="290" ht="20.1" customHeight="1">
      <c r="A290" t="s" s="105">
        <v>5024</v>
      </c>
      <c r="B290" t="s" s="42">
        <f>'tmp_terms - import'!$B$212</f>
        <v>1799</v>
      </c>
      <c r="C290" t="s" s="42">
        <f t="shared" si="1166"/>
        <v>1650</v>
      </c>
      <c r="D290" t="s" s="42">
        <f t="shared" si="1126"/>
        <v>1693</v>
      </c>
      <c r="E290" s="43"/>
      <c r="F290" s="46">
        <f>F289+1</f>
        <v>8</v>
      </c>
      <c r="G290" t="s" s="434">
        <f t="shared" si="1177"/>
        <v>1662</v>
      </c>
    </row>
    <row r="291" ht="20.1" customHeight="1">
      <c r="A291" t="s" s="105">
        <v>5024</v>
      </c>
      <c r="B291" t="s" s="42">
        <f>'tmp_terms - import'!$B$374</f>
        <v>2852</v>
      </c>
      <c r="C291" t="s" s="42">
        <f t="shared" si="1166"/>
        <v>1650</v>
      </c>
      <c r="D291" t="s" s="42">
        <f t="shared" si="1126"/>
        <v>1693</v>
      </c>
      <c r="E291" s="43"/>
      <c r="F291" s="46">
        <f>F290+1</f>
        <v>9</v>
      </c>
      <c r="G291" t="s" s="434">
        <f t="shared" si="1177"/>
        <v>1662</v>
      </c>
    </row>
    <row r="292" ht="20.9" customHeight="1">
      <c r="A292" t="s" s="108">
        <v>5024</v>
      </c>
      <c r="B292" t="s" s="51">
        <f>'tmp_terms - import'!$B$375</f>
        <v>2861</v>
      </c>
      <c r="C292" t="s" s="51">
        <f t="shared" si="1166"/>
        <v>1650</v>
      </c>
      <c r="D292" t="s" s="51">
        <f t="shared" si="1126"/>
        <v>1693</v>
      </c>
      <c r="E292" s="52"/>
      <c r="F292" s="57">
        <f>F291+1</f>
        <v>10</v>
      </c>
      <c r="G292" t="s" s="435">
        <f t="shared" si="1177"/>
        <v>1662</v>
      </c>
    </row>
    <row r="293" ht="20.9" customHeight="1">
      <c r="A293" t="s" s="368">
        <v>5024</v>
      </c>
      <c r="B293" t="s" s="33">
        <f t="shared" si="1290" ref="B293:C302">'tmp_terms - import'!$B$31</f>
        <v>368</v>
      </c>
      <c r="C293" t="s" s="33">
        <f t="shared" si="1291" ref="C293:G343">'tmp_terms - import'!$B$213</f>
        <v>1808</v>
      </c>
      <c r="D293" t="s" s="33">
        <f t="shared" si="1178"/>
        <v>1677</v>
      </c>
      <c r="E293" s="34"/>
      <c r="F293" s="38">
        <v>1</v>
      </c>
      <c r="G293" t="s" s="433">
        <f t="shared" si="1291"/>
        <v>1808</v>
      </c>
    </row>
    <row r="294" ht="20.1" customHeight="1">
      <c r="A294" t="s" s="105">
        <v>5024</v>
      </c>
      <c r="B294" t="s" s="42">
        <f t="shared" si="1294" ref="B294:C305">'tmp_terms - import'!$B$32</f>
        <v>378</v>
      </c>
      <c r="C294" t="s" s="42">
        <f t="shared" si="1291"/>
        <v>1808</v>
      </c>
      <c r="D294" t="s" s="42">
        <f t="shared" si="1178"/>
        <v>1677</v>
      </c>
      <c r="E294" s="43"/>
      <c r="F294" s="46">
        <f>F293+1</f>
        <v>2</v>
      </c>
      <c r="G294" t="s" s="434">
        <f t="shared" si="1291"/>
        <v>1808</v>
      </c>
    </row>
    <row r="295" ht="20.1" customHeight="1">
      <c r="A295" t="s" s="105">
        <v>5024</v>
      </c>
      <c r="B295" t="s" s="42">
        <f t="shared" si="1299" ref="B295:C380">'tmp_terms - import'!$B$33</f>
        <v>387</v>
      </c>
      <c r="C295" t="s" s="42">
        <f t="shared" si="1291"/>
        <v>1808</v>
      </c>
      <c r="D295" t="s" s="42">
        <f t="shared" si="1178"/>
        <v>1677</v>
      </c>
      <c r="E295" s="43"/>
      <c r="F295" s="46">
        <f>F294+1</f>
        <v>3</v>
      </c>
      <c r="G295" t="s" s="434">
        <f t="shared" si="1291"/>
        <v>1808</v>
      </c>
    </row>
    <row r="296" ht="20.1" customHeight="1">
      <c r="A296" t="s" s="105">
        <v>5024</v>
      </c>
      <c r="B296" t="s" s="42">
        <f t="shared" si="1304" ref="B296:C311">'tmp_terms - import'!$B$34</f>
        <v>392</v>
      </c>
      <c r="C296" t="s" s="42">
        <f t="shared" si="1291"/>
        <v>1808</v>
      </c>
      <c r="D296" t="s" s="42">
        <f t="shared" si="1178"/>
        <v>1677</v>
      </c>
      <c r="E296" s="43"/>
      <c r="F296" s="46">
        <f>F295+1</f>
        <v>4</v>
      </c>
      <c r="G296" t="s" s="434">
        <f t="shared" si="1291"/>
        <v>1808</v>
      </c>
    </row>
    <row r="297" ht="20.1" customHeight="1">
      <c r="A297" t="s" s="105">
        <v>5024</v>
      </c>
      <c r="B297" t="s" s="42">
        <f t="shared" si="1309" ref="B297:C314">'tmp_terms - import'!$B$35</f>
        <v>401</v>
      </c>
      <c r="C297" t="s" s="42">
        <f t="shared" si="1291"/>
        <v>1808</v>
      </c>
      <c r="D297" t="s" s="42">
        <f t="shared" si="1178"/>
        <v>1677</v>
      </c>
      <c r="E297" s="43"/>
      <c r="F297" s="46">
        <f>F296+1</f>
        <v>5</v>
      </c>
      <c r="G297" t="s" s="434">
        <f t="shared" si="1291"/>
        <v>1808</v>
      </c>
    </row>
    <row r="298" ht="20.1" customHeight="1">
      <c r="A298" t="s" s="105">
        <v>5024</v>
      </c>
      <c r="B298" t="s" s="42">
        <f t="shared" si="1314" ref="B298:C386">'tmp_terms - import'!$B$36</f>
        <v>410</v>
      </c>
      <c r="C298" t="s" s="42">
        <f t="shared" si="1291"/>
        <v>1808</v>
      </c>
      <c r="D298" t="s" s="42">
        <f t="shared" si="1178"/>
        <v>1677</v>
      </c>
      <c r="E298" s="43"/>
      <c r="F298" s="46">
        <f>F297+1</f>
        <v>6</v>
      </c>
      <c r="G298" t="s" s="434">
        <f t="shared" si="1291"/>
        <v>1808</v>
      </c>
    </row>
    <row r="299" ht="20.3" customHeight="1">
      <c r="A299" t="s" s="268">
        <v>5024</v>
      </c>
      <c r="B299" t="s" s="136">
        <f t="shared" si="1319" ref="B299:C315">'tmp_terms - import'!$B$37</f>
        <v>419</v>
      </c>
      <c r="C299" t="s" s="136">
        <f t="shared" si="1314"/>
        <v>410</v>
      </c>
      <c r="D299" t="s" s="136">
        <f t="shared" si="1178"/>
        <v>1677</v>
      </c>
      <c r="E299" s="140"/>
      <c r="F299" s="142">
        <f>F298+1</f>
        <v>7</v>
      </c>
      <c r="G299" t="s" s="436">
        <f t="shared" si="1291"/>
        <v>1808</v>
      </c>
    </row>
    <row r="300" ht="20.3" customHeight="1">
      <c r="A300" t="s" s="181">
        <v>5024</v>
      </c>
      <c r="B300" t="s" s="112">
        <f t="shared" si="367"/>
        <v>973</v>
      </c>
      <c r="C300" t="s" s="112">
        <f t="shared" si="1290"/>
        <v>368</v>
      </c>
      <c r="D300" t="s" s="112">
        <f t="shared" si="1178"/>
        <v>1677</v>
      </c>
      <c r="E300" s="100"/>
      <c r="F300" s="116">
        <v>1</v>
      </c>
      <c r="G300" t="s" s="437">
        <f t="shared" si="1291"/>
        <v>1808</v>
      </c>
    </row>
    <row r="301" ht="20.1" customHeight="1">
      <c r="A301" t="s" s="105">
        <v>5024</v>
      </c>
      <c r="B301" t="s" s="42">
        <f t="shared" si="372"/>
        <v>980</v>
      </c>
      <c r="C301" t="s" s="42">
        <f t="shared" si="1290"/>
        <v>368</v>
      </c>
      <c r="D301" t="s" s="42">
        <f t="shared" si="1178"/>
        <v>1677</v>
      </c>
      <c r="E301" s="43"/>
      <c r="F301" s="46">
        <f>F300+1</f>
        <v>2</v>
      </c>
      <c r="G301" t="s" s="434">
        <f t="shared" si="1291"/>
        <v>1808</v>
      </c>
    </row>
    <row r="302" ht="20.1" customHeight="1">
      <c r="A302" t="s" s="105">
        <v>5024</v>
      </c>
      <c r="B302" t="s" s="42">
        <f t="shared" si="377"/>
        <v>1053</v>
      </c>
      <c r="C302" t="s" s="42">
        <f t="shared" si="1290"/>
        <v>368</v>
      </c>
      <c r="D302" t="s" s="42">
        <f t="shared" si="1178"/>
        <v>1677</v>
      </c>
      <c r="E302" s="43"/>
      <c r="F302" s="46">
        <f>F301+1</f>
        <v>3</v>
      </c>
      <c r="G302" t="s" s="434">
        <f t="shared" si="1291"/>
        <v>1808</v>
      </c>
    </row>
    <row r="303" ht="20.1" customHeight="1">
      <c r="A303" t="s" s="105">
        <v>5024</v>
      </c>
      <c r="B303" t="s" s="42">
        <f t="shared" si="391"/>
        <v>986</v>
      </c>
      <c r="C303" t="s" s="42">
        <f t="shared" si="1294"/>
        <v>378</v>
      </c>
      <c r="D303" t="s" s="42">
        <f t="shared" si="1178"/>
        <v>1677</v>
      </c>
      <c r="E303" s="43"/>
      <c r="F303" s="46">
        <v>1</v>
      </c>
      <c r="G303" t="s" s="434">
        <f t="shared" si="1291"/>
        <v>1808</v>
      </c>
    </row>
    <row r="304" ht="20.1" customHeight="1">
      <c r="A304" t="s" s="105">
        <v>5024</v>
      </c>
      <c r="B304" t="s" s="42">
        <f t="shared" si="396"/>
        <v>993</v>
      </c>
      <c r="C304" t="s" s="42">
        <f t="shared" si="1294"/>
        <v>378</v>
      </c>
      <c r="D304" t="s" s="42">
        <f t="shared" si="1178"/>
        <v>1677</v>
      </c>
      <c r="E304" s="43"/>
      <c r="F304" s="46">
        <f>F303+1</f>
        <v>2</v>
      </c>
      <c r="G304" t="s" s="434">
        <f t="shared" si="1291"/>
        <v>1808</v>
      </c>
    </row>
    <row r="305" ht="20.1" customHeight="1">
      <c r="A305" t="s" s="105">
        <v>5024</v>
      </c>
      <c r="B305" t="s" s="42">
        <f t="shared" si="401"/>
        <v>1059</v>
      </c>
      <c r="C305" t="s" s="42">
        <f t="shared" si="1294"/>
        <v>378</v>
      </c>
      <c r="D305" t="s" s="42">
        <f t="shared" si="1178"/>
        <v>1677</v>
      </c>
      <c r="E305" s="43"/>
      <c r="F305" s="46">
        <f>F304+1</f>
        <v>3</v>
      </c>
      <c r="G305" t="s" s="434">
        <f t="shared" si="1291"/>
        <v>1808</v>
      </c>
    </row>
    <row r="306" ht="20.1" customHeight="1">
      <c r="A306" t="s" s="105">
        <v>5024</v>
      </c>
      <c r="B306" t="s" s="42">
        <f t="shared" si="410"/>
        <v>1001</v>
      </c>
      <c r="C306" t="s" s="42">
        <f t="shared" si="1299"/>
        <v>387</v>
      </c>
      <c r="D306" t="s" s="42">
        <f t="shared" si="1178"/>
        <v>1677</v>
      </c>
      <c r="E306" s="43"/>
      <c r="F306" s="46">
        <v>1</v>
      </c>
      <c r="G306" t="s" s="434">
        <f t="shared" si="1291"/>
        <v>1808</v>
      </c>
    </row>
    <row r="307" ht="20.1" customHeight="1">
      <c r="A307" t="s" s="105">
        <v>5024</v>
      </c>
      <c r="B307" t="s" s="42">
        <f>'tmp_terms - import'!$B105</f>
        <v>1007</v>
      </c>
      <c r="C307" t="s" s="42">
        <f t="shared" si="1299"/>
        <v>387</v>
      </c>
      <c r="D307" t="s" s="42">
        <f t="shared" si="1178"/>
        <v>1677</v>
      </c>
      <c r="E307" s="43"/>
      <c r="F307" s="46">
        <f>F306+1</f>
        <v>2</v>
      </c>
      <c r="G307" t="s" s="434">
        <f t="shared" si="1291"/>
        <v>1808</v>
      </c>
    </row>
    <row r="308" ht="20.1" customHeight="1">
      <c r="A308" t="s" s="105">
        <v>5024</v>
      </c>
      <c r="B308" t="s" s="42">
        <f t="shared" si="420"/>
        <v>1031</v>
      </c>
      <c r="C308" t="s" s="42">
        <f t="shared" si="1299"/>
        <v>387</v>
      </c>
      <c r="D308" t="s" s="42">
        <f t="shared" si="1178"/>
        <v>1677</v>
      </c>
      <c r="E308" s="43"/>
      <c r="F308" s="46">
        <f>F307+1</f>
        <v>3</v>
      </c>
      <c r="G308" t="s" s="434">
        <f t="shared" si="1291"/>
        <v>1808</v>
      </c>
    </row>
    <row r="309" ht="20.1" customHeight="1">
      <c r="A309" t="s" s="105">
        <v>5024</v>
      </c>
      <c r="B309" t="s" s="42">
        <f t="shared" si="429"/>
        <v>1013</v>
      </c>
      <c r="C309" t="s" s="42">
        <f t="shared" si="1304"/>
        <v>392</v>
      </c>
      <c r="D309" t="s" s="42">
        <f t="shared" si="1178"/>
        <v>1677</v>
      </c>
      <c r="E309" s="43"/>
      <c r="F309" s="46">
        <v>1</v>
      </c>
      <c r="G309" t="s" s="434">
        <f t="shared" si="1291"/>
        <v>1808</v>
      </c>
    </row>
    <row r="310" ht="20.1" customHeight="1">
      <c r="A310" t="s" s="105">
        <v>5024</v>
      </c>
      <c r="B310" t="s" s="42">
        <f t="shared" si="434"/>
        <v>1025</v>
      </c>
      <c r="C310" t="s" s="42">
        <f t="shared" si="1304"/>
        <v>392</v>
      </c>
      <c r="D310" t="s" s="42">
        <f t="shared" si="1178"/>
        <v>1677</v>
      </c>
      <c r="E310" s="43"/>
      <c r="F310" s="46">
        <f>F309+1</f>
        <v>2</v>
      </c>
      <c r="G310" t="s" s="434">
        <f t="shared" si="1291"/>
        <v>1808</v>
      </c>
    </row>
    <row r="311" ht="20.1" customHeight="1">
      <c r="A311" t="s" s="105">
        <v>5024</v>
      </c>
      <c r="B311" t="s" s="42">
        <f t="shared" si="439"/>
        <v>1019</v>
      </c>
      <c r="C311" t="s" s="42">
        <f t="shared" si="1304"/>
        <v>392</v>
      </c>
      <c r="D311" t="s" s="42">
        <f t="shared" si="1178"/>
        <v>1677</v>
      </c>
      <c r="E311" s="43"/>
      <c r="F311" s="46">
        <f>F310+1</f>
        <v>3</v>
      </c>
      <c r="G311" t="s" s="434">
        <f t="shared" si="1291"/>
        <v>1808</v>
      </c>
    </row>
    <row r="312" ht="20.1" customHeight="1">
      <c r="A312" t="s" s="105">
        <v>5024</v>
      </c>
      <c r="B312" t="s" s="42">
        <f t="shared" si="448"/>
        <v>1037</v>
      </c>
      <c r="C312" t="s" s="42">
        <f t="shared" si="1309"/>
        <v>401</v>
      </c>
      <c r="D312" t="s" s="42">
        <f t="shared" si="1178"/>
        <v>1677</v>
      </c>
      <c r="E312" s="43"/>
      <c r="F312" s="46">
        <v>1</v>
      </c>
      <c r="G312" t="s" s="434">
        <f t="shared" si="1291"/>
        <v>1808</v>
      </c>
    </row>
    <row r="313" ht="20.1" customHeight="1">
      <c r="A313" t="s" s="105">
        <v>5024</v>
      </c>
      <c r="B313" t="s" s="42">
        <f t="shared" si="453"/>
        <v>1043</v>
      </c>
      <c r="C313" t="s" s="42">
        <f t="shared" si="1309"/>
        <v>401</v>
      </c>
      <c r="D313" t="s" s="42">
        <f t="shared" si="1178"/>
        <v>1677</v>
      </c>
      <c r="E313" s="43"/>
      <c r="F313" s="46">
        <f>F312+1</f>
        <v>2</v>
      </c>
      <c r="G313" t="s" s="434">
        <f t="shared" si="1291"/>
        <v>1808</v>
      </c>
    </row>
    <row r="314" ht="20.1" customHeight="1">
      <c r="A314" t="s" s="105">
        <v>5024</v>
      </c>
      <c r="B314" t="s" s="42">
        <f t="shared" si="458"/>
        <v>1065</v>
      </c>
      <c r="C314" t="s" s="42">
        <f t="shared" si="1309"/>
        <v>401</v>
      </c>
      <c r="D314" t="s" s="42">
        <f t="shared" si="1178"/>
        <v>1677</v>
      </c>
      <c r="E314" s="43"/>
      <c r="F314" s="46">
        <f>F313+1</f>
        <v>3</v>
      </c>
      <c r="G314" t="s" s="434">
        <f t="shared" si="1291"/>
        <v>1808</v>
      </c>
    </row>
    <row r="315" ht="20.3" customHeight="1">
      <c r="A315" t="s" s="268">
        <v>5024</v>
      </c>
      <c r="B315" t="s" s="136">
        <f t="shared" si="467"/>
        <v>1049</v>
      </c>
      <c r="C315" t="s" s="136">
        <f t="shared" si="1319"/>
        <v>419</v>
      </c>
      <c r="D315" t="s" s="136">
        <f t="shared" si="1178"/>
        <v>1677</v>
      </c>
      <c r="E315" s="140"/>
      <c r="F315" s="142">
        <v>1</v>
      </c>
      <c r="G315" t="s" s="436">
        <f t="shared" si="1291"/>
        <v>1808</v>
      </c>
    </row>
    <row r="316" ht="20.3" customHeight="1">
      <c r="A316" t="s" s="181">
        <v>5024</v>
      </c>
      <c r="B316" t="s" s="112">
        <f>'tmp_terms - import'!$B$214</f>
        <v>1813</v>
      </c>
      <c r="C316" t="s" s="112">
        <f t="shared" si="367"/>
        <v>973</v>
      </c>
      <c r="D316" t="s" s="112">
        <f t="shared" si="1126"/>
        <v>1693</v>
      </c>
      <c r="E316" s="100"/>
      <c r="F316" s="116">
        <v>1</v>
      </c>
      <c r="G316" t="s" s="437">
        <f t="shared" si="1291"/>
        <v>1808</v>
      </c>
    </row>
    <row r="317" ht="20.1" customHeight="1">
      <c r="A317" t="s" s="105">
        <v>5024</v>
      </c>
      <c r="B317" t="s" s="42">
        <f>'tmp_terms - import'!$B$215</f>
        <v>1819</v>
      </c>
      <c r="C317" t="s" s="42">
        <f t="shared" si="1403" ref="C317:C330">'tmp_terms - import'!$B$100</f>
        <v>973</v>
      </c>
      <c r="D317" t="s" s="42">
        <f t="shared" si="1126"/>
        <v>1693</v>
      </c>
      <c r="E317" s="43"/>
      <c r="F317" s="46">
        <f>F316+1</f>
        <v>2</v>
      </c>
      <c r="G317" t="s" s="434">
        <f t="shared" si="1291"/>
        <v>1808</v>
      </c>
    </row>
    <row r="318" ht="20.1" customHeight="1">
      <c r="A318" t="s" s="105">
        <v>5024</v>
      </c>
      <c r="B318" t="s" s="42">
        <f>'tmp_terms - import'!$B$216</f>
        <v>1824</v>
      </c>
      <c r="C318" t="s" s="42">
        <f t="shared" si="1403"/>
        <v>973</v>
      </c>
      <c r="D318" t="s" s="42">
        <f t="shared" si="1126"/>
        <v>1693</v>
      </c>
      <c r="E318" s="43"/>
      <c r="F318" s="46">
        <f>F317+1</f>
        <v>3</v>
      </c>
      <c r="G318" t="s" s="434">
        <f t="shared" si="1291"/>
        <v>1808</v>
      </c>
    </row>
    <row r="319" ht="20.1" customHeight="1">
      <c r="A319" t="s" s="105">
        <v>5024</v>
      </c>
      <c r="B319" t="s" s="42">
        <f>'tmp_terms - import'!$B$217</f>
        <v>1828</v>
      </c>
      <c r="C319" t="s" s="42">
        <f t="shared" si="1403"/>
        <v>973</v>
      </c>
      <c r="D319" t="s" s="42">
        <f t="shared" si="1126"/>
        <v>1693</v>
      </c>
      <c r="E319" s="43"/>
      <c r="F319" s="46">
        <f>F318+1</f>
        <v>4</v>
      </c>
      <c r="G319" t="s" s="434">
        <f t="shared" si="1291"/>
        <v>1808</v>
      </c>
    </row>
    <row r="320" ht="20.1" customHeight="1">
      <c r="A320" t="s" s="105">
        <v>5024</v>
      </c>
      <c r="B320" t="s" s="42">
        <f>'tmp_terms - import'!$B$218</f>
        <v>1832</v>
      </c>
      <c r="C320" t="s" s="42">
        <f t="shared" si="1403"/>
        <v>973</v>
      </c>
      <c r="D320" t="s" s="42">
        <f t="shared" si="1126"/>
        <v>1693</v>
      </c>
      <c r="E320" s="43"/>
      <c r="F320" s="46">
        <f>F319+1</f>
        <v>5</v>
      </c>
      <c r="G320" t="s" s="434">
        <f t="shared" si="1291"/>
        <v>1808</v>
      </c>
    </row>
    <row r="321" ht="20.1" customHeight="1">
      <c r="A321" t="s" s="105">
        <v>5024</v>
      </c>
      <c r="B321" t="s" s="42">
        <f>'tmp_terms - import'!$B$219</f>
        <v>1838</v>
      </c>
      <c r="C321" t="s" s="42">
        <f t="shared" si="1403"/>
        <v>973</v>
      </c>
      <c r="D321" t="s" s="42">
        <f t="shared" si="1126"/>
        <v>1693</v>
      </c>
      <c r="E321" s="43"/>
      <c r="F321" s="46">
        <f>F320+1</f>
        <v>6</v>
      </c>
      <c r="G321" t="s" s="434">
        <f t="shared" si="1291"/>
        <v>1808</v>
      </c>
    </row>
    <row r="322" ht="20.1" customHeight="1">
      <c r="A322" t="s" s="105">
        <v>5024</v>
      </c>
      <c r="B322" t="s" s="42">
        <f>'tmp_terms - import'!$B$220</f>
        <v>1842</v>
      </c>
      <c r="C322" t="s" s="42">
        <f t="shared" si="1403"/>
        <v>973</v>
      </c>
      <c r="D322" t="s" s="42">
        <f t="shared" si="1126"/>
        <v>1693</v>
      </c>
      <c r="E322" s="43"/>
      <c r="F322" s="46">
        <f>F321+1</f>
        <v>7</v>
      </c>
      <c r="G322" t="s" s="434">
        <f t="shared" si="1291"/>
        <v>1808</v>
      </c>
    </row>
    <row r="323" ht="20.1" customHeight="1">
      <c r="A323" t="s" s="105">
        <v>5024</v>
      </c>
      <c r="B323" t="s" s="42">
        <f>'tmp_terms - import'!$B$221</f>
        <v>1846</v>
      </c>
      <c r="C323" t="s" s="42">
        <f t="shared" si="1403"/>
        <v>973</v>
      </c>
      <c r="D323" t="s" s="42">
        <f t="shared" si="1126"/>
        <v>1693</v>
      </c>
      <c r="E323" s="43"/>
      <c r="F323" s="46">
        <f>F322+1</f>
        <v>8</v>
      </c>
      <c r="G323" t="s" s="434">
        <f t="shared" si="1291"/>
        <v>1808</v>
      </c>
    </row>
    <row r="324" ht="20.1" customHeight="1">
      <c r="A324" t="s" s="105">
        <v>5024</v>
      </c>
      <c r="B324" t="s" s="42">
        <f>'tmp_terms - import'!$B$222</f>
        <v>1850</v>
      </c>
      <c r="C324" t="s" s="42">
        <f t="shared" si="1403"/>
        <v>973</v>
      </c>
      <c r="D324" t="s" s="42">
        <f t="shared" si="1126"/>
        <v>1693</v>
      </c>
      <c r="E324" s="43"/>
      <c r="F324" s="46">
        <f>F323+1</f>
        <v>9</v>
      </c>
      <c r="G324" t="s" s="434">
        <f t="shared" si="1291"/>
        <v>1808</v>
      </c>
    </row>
    <row r="325" ht="20.1" customHeight="1">
      <c r="A325" t="s" s="105">
        <v>5024</v>
      </c>
      <c r="B325" t="s" s="42">
        <f>'tmp_terms - import'!$B$223</f>
        <v>1854</v>
      </c>
      <c r="C325" t="s" s="42">
        <f t="shared" si="1403"/>
        <v>973</v>
      </c>
      <c r="D325" t="s" s="42">
        <f t="shared" si="1126"/>
        <v>1693</v>
      </c>
      <c r="E325" s="43"/>
      <c r="F325" s="46">
        <f>F324+1</f>
        <v>10</v>
      </c>
      <c r="G325" t="s" s="434">
        <f t="shared" si="1291"/>
        <v>1808</v>
      </c>
    </row>
    <row r="326" ht="20.1" customHeight="1">
      <c r="A326" t="s" s="105">
        <v>5024</v>
      </c>
      <c r="B326" t="s" s="42">
        <f>'tmp_terms - import'!$B$224</f>
        <v>1860</v>
      </c>
      <c r="C326" t="s" s="42">
        <f t="shared" si="1403"/>
        <v>973</v>
      </c>
      <c r="D326" t="s" s="42">
        <f t="shared" si="1126"/>
        <v>1693</v>
      </c>
      <c r="E326" s="43"/>
      <c r="F326" s="46">
        <f>F325+1</f>
        <v>11</v>
      </c>
      <c r="G326" t="s" s="434">
        <f t="shared" si="1291"/>
        <v>1808</v>
      </c>
    </row>
    <row r="327" ht="20.1" customHeight="1">
      <c r="A327" t="s" s="105">
        <v>5024</v>
      </c>
      <c r="B327" t="s" s="42">
        <f>'tmp_terms - import'!$B$225</f>
        <v>1865</v>
      </c>
      <c r="C327" t="s" s="42">
        <f t="shared" si="1403"/>
        <v>973</v>
      </c>
      <c r="D327" t="s" s="42">
        <f t="shared" si="1126"/>
        <v>1693</v>
      </c>
      <c r="E327" s="43"/>
      <c r="F327" s="46">
        <f>F326+1</f>
        <v>12</v>
      </c>
      <c r="G327" t="s" s="434">
        <f t="shared" si="1291"/>
        <v>1808</v>
      </c>
    </row>
    <row r="328" ht="20.1" customHeight="1">
      <c r="A328" t="s" s="105">
        <v>5024</v>
      </c>
      <c r="B328" t="s" s="42">
        <f>'tmp_terms - import'!$B$226</f>
        <v>1869</v>
      </c>
      <c r="C328" t="s" s="42">
        <f t="shared" si="1403"/>
        <v>973</v>
      </c>
      <c r="D328" t="s" s="42">
        <f t="shared" si="1126"/>
        <v>1693</v>
      </c>
      <c r="E328" s="43"/>
      <c r="F328" s="46">
        <f>F327+1</f>
        <v>13</v>
      </c>
      <c r="G328" t="s" s="434">
        <f t="shared" si="1291"/>
        <v>1808</v>
      </c>
    </row>
    <row r="329" ht="20.1" customHeight="1">
      <c r="A329" t="s" s="105">
        <v>5024</v>
      </c>
      <c r="B329" t="s" s="42">
        <f>'tmp_terms - import'!$B$227</f>
        <v>1873</v>
      </c>
      <c r="C329" t="s" s="42">
        <f t="shared" si="1403"/>
        <v>973</v>
      </c>
      <c r="D329" t="s" s="42">
        <f t="shared" si="1126"/>
        <v>1693</v>
      </c>
      <c r="E329" s="43"/>
      <c r="F329" s="46">
        <f>F328+1</f>
        <v>14</v>
      </c>
      <c r="G329" t="s" s="434">
        <f t="shared" si="1291"/>
        <v>1808</v>
      </c>
    </row>
    <row r="330" ht="20.15" customHeight="1">
      <c r="A330" t="s" s="378">
        <v>5024</v>
      </c>
      <c r="B330" t="s" s="146">
        <f>'tmp_terms - import'!$B$228</f>
        <v>1877</v>
      </c>
      <c r="C330" t="s" s="146">
        <f t="shared" si="1403"/>
        <v>973</v>
      </c>
      <c r="D330" t="s" s="146">
        <f t="shared" si="1126"/>
        <v>1693</v>
      </c>
      <c r="E330" s="150"/>
      <c r="F330" s="152">
        <f>F329+1</f>
        <v>15</v>
      </c>
      <c r="G330" t="s" s="438">
        <f t="shared" si="1291"/>
        <v>1808</v>
      </c>
    </row>
    <row r="331" ht="20.15" customHeight="1">
      <c r="A331" t="s" s="439">
        <v>5024</v>
      </c>
      <c r="B331" t="s" s="156">
        <f>'tmp_terms - import'!$B$229</f>
        <v>1881</v>
      </c>
      <c r="C331" t="s" s="156">
        <f t="shared" si="372"/>
        <v>980</v>
      </c>
      <c r="D331" t="s" s="156">
        <f t="shared" si="1126"/>
        <v>1693</v>
      </c>
      <c r="E331" s="160"/>
      <c r="F331" s="162">
        <v>1</v>
      </c>
      <c r="G331" t="s" s="440">
        <f t="shared" si="1291"/>
        <v>1808</v>
      </c>
    </row>
    <row r="332" ht="20.1" customHeight="1">
      <c r="A332" t="s" s="105">
        <v>5024</v>
      </c>
      <c r="B332" t="s" s="42">
        <f>'tmp_terms - import'!$B$230</f>
        <v>1885</v>
      </c>
      <c r="C332" t="s" s="42">
        <f t="shared" si="1477" ref="C332:C347">'tmp_terms - import'!$B$101</f>
        <v>980</v>
      </c>
      <c r="D332" t="s" s="42">
        <f t="shared" si="1126"/>
        <v>1693</v>
      </c>
      <c r="E332" s="43"/>
      <c r="F332" s="46">
        <f>F331+1</f>
        <v>2</v>
      </c>
      <c r="G332" t="s" s="434">
        <f t="shared" si="1291"/>
        <v>1808</v>
      </c>
    </row>
    <row r="333" ht="20.1" customHeight="1">
      <c r="A333" t="s" s="105">
        <v>5024</v>
      </c>
      <c r="B333" t="s" s="42">
        <f>'tmp_terms - import'!$B$231</f>
        <v>1891</v>
      </c>
      <c r="C333" t="s" s="42">
        <f t="shared" si="1477"/>
        <v>980</v>
      </c>
      <c r="D333" t="s" s="42">
        <f t="shared" si="1126"/>
        <v>1693</v>
      </c>
      <c r="E333" s="43"/>
      <c r="F333" s="46">
        <f>F332+1</f>
        <v>3</v>
      </c>
      <c r="G333" t="s" s="434">
        <f t="shared" si="1291"/>
        <v>1808</v>
      </c>
    </row>
    <row r="334" ht="20.1" customHeight="1">
      <c r="A334" t="s" s="105">
        <v>5024</v>
      </c>
      <c r="B334" t="s" s="42">
        <f>'tmp_terms - import'!$B$232</f>
        <v>1894</v>
      </c>
      <c r="C334" t="s" s="42">
        <f t="shared" si="1477"/>
        <v>980</v>
      </c>
      <c r="D334" t="s" s="42">
        <f t="shared" si="1126"/>
        <v>1693</v>
      </c>
      <c r="E334" s="43"/>
      <c r="F334" s="46">
        <f>F333+1</f>
        <v>4</v>
      </c>
      <c r="G334" t="s" s="434">
        <f t="shared" si="1291"/>
        <v>1808</v>
      </c>
    </row>
    <row r="335" ht="20.1" customHeight="1">
      <c r="A335" t="s" s="105">
        <v>5024</v>
      </c>
      <c r="B335" t="s" s="42">
        <f>'tmp_terms - import'!$B$233</f>
        <v>1898</v>
      </c>
      <c r="C335" t="s" s="42">
        <f t="shared" si="1477"/>
        <v>980</v>
      </c>
      <c r="D335" t="s" s="42">
        <f t="shared" si="1126"/>
        <v>1693</v>
      </c>
      <c r="E335" s="43"/>
      <c r="F335" s="46">
        <f>F334+1</f>
        <v>5</v>
      </c>
      <c r="G335" t="s" s="434">
        <f t="shared" si="1291"/>
        <v>1808</v>
      </c>
    </row>
    <row r="336" ht="20.1" customHeight="1">
      <c r="A336" t="s" s="105">
        <v>5024</v>
      </c>
      <c r="B336" t="s" s="42">
        <f>'tmp_terms - import'!$B$234</f>
        <v>1902</v>
      </c>
      <c r="C336" t="s" s="42">
        <f t="shared" si="1477"/>
        <v>980</v>
      </c>
      <c r="D336" t="s" s="42">
        <f t="shared" si="1126"/>
        <v>1693</v>
      </c>
      <c r="E336" s="43"/>
      <c r="F336" s="46">
        <f>F335+1</f>
        <v>6</v>
      </c>
      <c r="G336" t="s" s="434">
        <f t="shared" si="1291"/>
        <v>1808</v>
      </c>
    </row>
    <row r="337" ht="20.1" customHeight="1">
      <c r="A337" t="s" s="105">
        <v>5024</v>
      </c>
      <c r="B337" t="s" s="42">
        <f>'tmp_terms - import'!$B$235</f>
        <v>1905</v>
      </c>
      <c r="C337" t="s" s="42">
        <f t="shared" si="1477"/>
        <v>980</v>
      </c>
      <c r="D337" t="s" s="42">
        <f t="shared" si="1126"/>
        <v>1693</v>
      </c>
      <c r="E337" s="43"/>
      <c r="F337" s="46">
        <f>F336+1</f>
        <v>7</v>
      </c>
      <c r="G337" t="s" s="434">
        <f t="shared" si="1291"/>
        <v>1808</v>
      </c>
    </row>
    <row r="338" ht="20.1" customHeight="1">
      <c r="A338" t="s" s="105">
        <v>5024</v>
      </c>
      <c r="B338" t="s" s="42">
        <f>'tmp_terms - import'!$B$236</f>
        <v>1909</v>
      </c>
      <c r="C338" t="s" s="42">
        <f t="shared" si="1477"/>
        <v>980</v>
      </c>
      <c r="D338" t="s" s="42">
        <f t="shared" si="1126"/>
        <v>1693</v>
      </c>
      <c r="E338" s="43"/>
      <c r="F338" s="46">
        <f>F337+1</f>
        <v>8</v>
      </c>
      <c r="G338" t="s" s="434">
        <f t="shared" si="1291"/>
        <v>1808</v>
      </c>
    </row>
    <row r="339" ht="20.1" customHeight="1">
      <c r="A339" t="s" s="105">
        <v>5024</v>
      </c>
      <c r="B339" t="s" s="42">
        <f>'tmp_terms - import'!$B$237</f>
        <v>1912</v>
      </c>
      <c r="C339" t="s" s="42">
        <f t="shared" si="1477"/>
        <v>980</v>
      </c>
      <c r="D339" t="s" s="42">
        <f t="shared" si="1126"/>
        <v>1693</v>
      </c>
      <c r="E339" s="43"/>
      <c r="F339" s="46">
        <f>F338+1</f>
        <v>9</v>
      </c>
      <c r="G339" t="s" s="434">
        <f t="shared" si="1291"/>
        <v>1808</v>
      </c>
    </row>
    <row r="340" ht="20.1" customHeight="1">
      <c r="A340" t="s" s="105">
        <v>5024</v>
      </c>
      <c r="B340" t="s" s="42">
        <f>'tmp_terms - import'!$B$238</f>
        <v>1915</v>
      </c>
      <c r="C340" t="s" s="42">
        <f t="shared" si="1477"/>
        <v>980</v>
      </c>
      <c r="D340" t="s" s="42">
        <f t="shared" si="1126"/>
        <v>1693</v>
      </c>
      <c r="E340" s="43"/>
      <c r="F340" s="46">
        <f>F339+1</f>
        <v>10</v>
      </c>
      <c r="G340" t="s" s="434">
        <f t="shared" si="1291"/>
        <v>1808</v>
      </c>
    </row>
    <row r="341" ht="20.1" customHeight="1">
      <c r="A341" t="s" s="105">
        <v>5024</v>
      </c>
      <c r="B341" t="s" s="42">
        <f>'tmp_terms - import'!$B$239</f>
        <v>1925</v>
      </c>
      <c r="C341" t="s" s="42">
        <f t="shared" si="1477"/>
        <v>980</v>
      </c>
      <c r="D341" t="s" s="42">
        <f t="shared" si="1126"/>
        <v>1693</v>
      </c>
      <c r="E341" s="43"/>
      <c r="F341" s="46">
        <f>F340+1</f>
        <v>11</v>
      </c>
      <c r="G341" t="s" s="434">
        <f t="shared" si="1291"/>
        <v>1808</v>
      </c>
    </row>
    <row r="342" ht="20.1" customHeight="1">
      <c r="A342" t="s" s="105">
        <v>5024</v>
      </c>
      <c r="B342" t="s" s="42">
        <f>'tmp_terms - import'!$B$240</f>
        <v>1928</v>
      </c>
      <c r="C342" t="s" s="42">
        <f t="shared" si="1477"/>
        <v>980</v>
      </c>
      <c r="D342" t="s" s="42">
        <f t="shared" si="1126"/>
        <v>1693</v>
      </c>
      <c r="E342" s="43"/>
      <c r="F342" s="46">
        <f>F341+1</f>
        <v>12</v>
      </c>
      <c r="G342" t="s" s="434">
        <f t="shared" si="1291"/>
        <v>1808</v>
      </c>
    </row>
    <row r="343" ht="20.1" customHeight="1">
      <c r="A343" t="s" s="105">
        <v>5024</v>
      </c>
      <c r="B343" t="s" s="42">
        <f>'tmp_terms - import'!$B$241</f>
        <v>1932</v>
      </c>
      <c r="C343" t="s" s="42">
        <f t="shared" si="1477"/>
        <v>980</v>
      </c>
      <c r="D343" t="s" s="42">
        <f t="shared" si="1126"/>
        <v>1693</v>
      </c>
      <c r="E343" s="43"/>
      <c r="F343" s="46">
        <f>F342+1</f>
        <v>13</v>
      </c>
      <c r="G343" t="s" s="434">
        <f t="shared" si="1291"/>
        <v>1808</v>
      </c>
    </row>
    <row r="344" ht="20.1" customHeight="1">
      <c r="A344" t="s" s="105">
        <v>5024</v>
      </c>
      <c r="B344" t="s" s="42">
        <f>'tmp_terms - import'!$B$242</f>
        <v>1936</v>
      </c>
      <c r="C344" t="s" s="42">
        <f t="shared" si="1477"/>
        <v>980</v>
      </c>
      <c r="D344" t="s" s="42">
        <f t="shared" si="1126"/>
        <v>1693</v>
      </c>
      <c r="E344" s="43"/>
      <c r="F344" s="46">
        <f>F343+1</f>
        <v>14</v>
      </c>
      <c r="G344" t="s" s="434">
        <f t="shared" si="1540" ref="G344:G367">'tmp_terms - import'!$B$213</f>
        <v>1808</v>
      </c>
    </row>
    <row r="345" ht="20.1" customHeight="1">
      <c r="A345" t="s" s="105">
        <v>5024</v>
      </c>
      <c r="B345" t="s" s="42">
        <f>'tmp_terms - import'!$B$243</f>
        <v>1939</v>
      </c>
      <c r="C345" t="s" s="42">
        <f t="shared" si="1477"/>
        <v>980</v>
      </c>
      <c r="D345" t="s" s="42">
        <f t="shared" si="1126"/>
        <v>1693</v>
      </c>
      <c r="E345" s="43"/>
      <c r="F345" s="46">
        <f>F344+1</f>
        <v>15</v>
      </c>
      <c r="G345" t="s" s="434">
        <f t="shared" si="1540"/>
        <v>1808</v>
      </c>
    </row>
    <row r="346" ht="20.1" customHeight="1">
      <c r="A346" t="s" s="105">
        <v>5024</v>
      </c>
      <c r="B346" t="s" s="42">
        <f>'tmp_terms - import'!$B$244</f>
        <v>1942</v>
      </c>
      <c r="C346" t="s" s="42">
        <f t="shared" si="1477"/>
        <v>980</v>
      </c>
      <c r="D346" t="s" s="42">
        <f t="shared" si="1126"/>
        <v>1693</v>
      </c>
      <c r="E346" s="43"/>
      <c r="F346" s="46">
        <f>F345+1</f>
        <v>16</v>
      </c>
      <c r="G346" t="s" s="434">
        <f t="shared" si="1540"/>
        <v>1808</v>
      </c>
    </row>
    <row r="347" ht="20.15" customHeight="1">
      <c r="A347" t="s" s="378">
        <v>5024</v>
      </c>
      <c r="B347" t="s" s="146">
        <f>'tmp_terms - import'!$B$245</f>
        <v>1946</v>
      </c>
      <c r="C347" t="s" s="146">
        <f t="shared" si="1477"/>
        <v>980</v>
      </c>
      <c r="D347" t="s" s="146">
        <f t="shared" si="1126"/>
        <v>1693</v>
      </c>
      <c r="E347" s="150"/>
      <c r="F347" s="152">
        <f>F346+1</f>
        <v>17</v>
      </c>
      <c r="G347" t="s" s="438">
        <f t="shared" si="1540"/>
        <v>1808</v>
      </c>
    </row>
    <row r="348" ht="20.15" customHeight="1">
      <c r="A348" t="s" s="439">
        <v>5024</v>
      </c>
      <c r="B348" t="s" s="156">
        <f t="shared" si="1556" ref="B348:B354">'tmp_terms - import'!$B$246</f>
        <v>1952</v>
      </c>
      <c r="C348" t="s" s="156">
        <f t="shared" si="1557" ref="C348:C350">'tmp_terms - import'!$B$113</f>
        <v>1053</v>
      </c>
      <c r="D348" t="s" s="156">
        <f t="shared" si="1126"/>
        <v>1693</v>
      </c>
      <c r="E348" s="160"/>
      <c r="F348" s="162">
        <v>1</v>
      </c>
      <c r="G348" t="s" s="440">
        <f t="shared" si="1540"/>
        <v>1808</v>
      </c>
    </row>
    <row r="349" ht="20.1" customHeight="1">
      <c r="A349" t="s" s="105">
        <v>5024</v>
      </c>
      <c r="B349" t="s" s="42">
        <f t="shared" si="1560" ref="B349:B355">'tmp_terms - import'!$B$247</f>
        <v>1957</v>
      </c>
      <c r="C349" t="s" s="42">
        <f t="shared" si="1557"/>
        <v>1053</v>
      </c>
      <c r="D349" t="s" s="42">
        <f t="shared" si="1126"/>
        <v>1693</v>
      </c>
      <c r="E349" s="43"/>
      <c r="F349" s="46">
        <f>F348+1</f>
        <v>2</v>
      </c>
      <c r="G349" t="s" s="434">
        <f t="shared" si="1540"/>
        <v>1808</v>
      </c>
    </row>
    <row r="350" ht="20.15" customHeight="1">
      <c r="A350" t="s" s="378">
        <v>5024</v>
      </c>
      <c r="B350" t="s" s="146">
        <f t="shared" si="1565" ref="B350:B356">'tmp_terms - import'!$B$248</f>
        <v>1964</v>
      </c>
      <c r="C350" t="s" s="146">
        <f t="shared" si="1557"/>
        <v>1053</v>
      </c>
      <c r="D350" t="s" s="146">
        <f t="shared" si="1126"/>
        <v>1693</v>
      </c>
      <c r="E350" s="150"/>
      <c r="F350" s="152">
        <f>F349+1</f>
        <v>3</v>
      </c>
      <c r="G350" t="s" s="438">
        <f t="shared" si="1540"/>
        <v>1808</v>
      </c>
    </row>
    <row r="351" ht="20.15" customHeight="1">
      <c r="A351" t="s" s="439">
        <v>5024</v>
      </c>
      <c r="B351" t="s" s="156">
        <f t="shared" si="1556"/>
        <v>1952</v>
      </c>
      <c r="C351" t="s" s="156">
        <f t="shared" si="1571" ref="C351:C353">'tmp_terms - import'!$B$114</f>
        <v>1059</v>
      </c>
      <c r="D351" t="s" s="156">
        <f t="shared" si="1126"/>
        <v>1693</v>
      </c>
      <c r="E351" s="160"/>
      <c r="F351" s="162">
        <v>1</v>
      </c>
      <c r="G351" t="s" s="440">
        <f t="shared" si="1540"/>
        <v>1808</v>
      </c>
    </row>
    <row r="352" ht="20.1" customHeight="1">
      <c r="A352" t="s" s="105">
        <v>5024</v>
      </c>
      <c r="B352" t="s" s="42">
        <f t="shared" si="1560"/>
        <v>1957</v>
      </c>
      <c r="C352" t="s" s="42">
        <f t="shared" si="1571"/>
        <v>1059</v>
      </c>
      <c r="D352" t="s" s="42">
        <f t="shared" si="1126"/>
        <v>1693</v>
      </c>
      <c r="E352" s="43"/>
      <c r="F352" s="46">
        <f>F351+1</f>
        <v>2</v>
      </c>
      <c r="G352" t="s" s="434">
        <f t="shared" si="1540"/>
        <v>1808</v>
      </c>
    </row>
    <row r="353" ht="20.15" customHeight="1">
      <c r="A353" t="s" s="378">
        <v>5024</v>
      </c>
      <c r="B353" t="s" s="146">
        <f t="shared" si="1565"/>
        <v>1964</v>
      </c>
      <c r="C353" t="s" s="146">
        <f t="shared" si="1571"/>
        <v>1059</v>
      </c>
      <c r="D353" t="s" s="146">
        <f t="shared" si="1126"/>
        <v>1693</v>
      </c>
      <c r="E353" s="150"/>
      <c r="F353" s="152">
        <f>F352+1</f>
        <v>3</v>
      </c>
      <c r="G353" t="s" s="438">
        <f t="shared" si="1540"/>
        <v>1808</v>
      </c>
    </row>
    <row r="354" ht="20.15" customHeight="1">
      <c r="A354" t="s" s="439">
        <v>5024</v>
      </c>
      <c r="B354" t="s" s="156">
        <f t="shared" si="1556"/>
        <v>1952</v>
      </c>
      <c r="C354" t="s" s="156">
        <f t="shared" si="1585" ref="C354:C356">'tmp_terms - import'!$B$115</f>
        <v>1065</v>
      </c>
      <c r="D354" t="s" s="156">
        <f t="shared" si="1126"/>
        <v>1693</v>
      </c>
      <c r="E354" s="160"/>
      <c r="F354" s="162">
        <v>1</v>
      </c>
      <c r="G354" t="s" s="440">
        <f t="shared" si="1540"/>
        <v>1808</v>
      </c>
    </row>
    <row r="355" ht="20.1" customHeight="1">
      <c r="A355" t="s" s="105">
        <v>5024</v>
      </c>
      <c r="B355" t="s" s="42">
        <f t="shared" si="1560"/>
        <v>1957</v>
      </c>
      <c r="C355" t="s" s="42">
        <f t="shared" si="1585"/>
        <v>1065</v>
      </c>
      <c r="D355" t="s" s="42">
        <f t="shared" si="1126"/>
        <v>1693</v>
      </c>
      <c r="E355" s="43"/>
      <c r="F355" s="46">
        <f>F354+1</f>
        <v>2</v>
      </c>
      <c r="G355" t="s" s="434">
        <f t="shared" si="1540"/>
        <v>1808</v>
      </c>
    </row>
    <row r="356" ht="20.15" customHeight="1">
      <c r="A356" t="s" s="378">
        <v>5024</v>
      </c>
      <c r="B356" t="s" s="146">
        <f t="shared" si="1565"/>
        <v>1964</v>
      </c>
      <c r="C356" t="s" s="146">
        <f t="shared" si="1585"/>
        <v>1065</v>
      </c>
      <c r="D356" t="s" s="146">
        <f t="shared" si="1126"/>
        <v>1693</v>
      </c>
      <c r="E356" s="150"/>
      <c r="F356" s="152">
        <f>F355+1</f>
        <v>3</v>
      </c>
      <c r="G356" t="s" s="438">
        <f t="shared" si="1540"/>
        <v>1808</v>
      </c>
    </row>
    <row r="357" ht="20.25" customHeight="1">
      <c r="A357" t="s" s="352">
        <v>5024</v>
      </c>
      <c r="B357" t="s" s="302">
        <f>'tmp_terms - import'!$B$249</f>
        <v>1970</v>
      </c>
      <c r="C357" t="s" s="302">
        <f>'tmp_terms - import'!$B$102</f>
        <v>986</v>
      </c>
      <c r="D357" t="s" s="302">
        <f t="shared" si="1126"/>
        <v>1693</v>
      </c>
      <c r="E357" s="305"/>
      <c r="F357" s="310">
        <v>1</v>
      </c>
      <c r="G357" t="s" s="460">
        <f t="shared" si="1540"/>
        <v>1808</v>
      </c>
    </row>
    <row r="358" ht="20.25" customHeight="1">
      <c r="A358" t="s" s="352">
        <v>5024</v>
      </c>
      <c r="B358" t="s" s="302">
        <f>'tmp_terms - import'!$B$250</f>
        <v>1976</v>
      </c>
      <c r="C358" t="s" s="302">
        <f>'tmp_terms - import'!$B$103</f>
        <v>993</v>
      </c>
      <c r="D358" t="s" s="302">
        <f t="shared" si="1126"/>
        <v>1693</v>
      </c>
      <c r="E358" s="305"/>
      <c r="F358" s="310">
        <v>1</v>
      </c>
      <c r="G358" t="s" s="460">
        <f t="shared" si="1540"/>
        <v>1808</v>
      </c>
    </row>
    <row r="359" ht="20.25" customHeight="1">
      <c r="A359" t="s" s="352">
        <v>5024</v>
      </c>
      <c r="B359" t="s" s="302">
        <f>'tmp_terms - import'!$B$251</f>
        <v>1981</v>
      </c>
      <c r="C359" t="s" s="302">
        <f t="shared" si="1607" ref="C359:C384">'tmp_terms - import'!$B$104</f>
        <v>1001</v>
      </c>
      <c r="D359" t="s" s="302">
        <f t="shared" si="1126"/>
        <v>1693</v>
      </c>
      <c r="E359" s="305"/>
      <c r="F359" s="310">
        <v>1</v>
      </c>
      <c r="G359" t="s" s="460">
        <f t="shared" si="1540"/>
        <v>1808</v>
      </c>
    </row>
    <row r="360" ht="20.25" customHeight="1">
      <c r="A360" t="s" s="352">
        <v>5024</v>
      </c>
      <c r="B360" t="s" s="302">
        <f>'tmp_terms - import'!$B$252</f>
        <v>1984</v>
      </c>
      <c r="C360" t="s" s="302">
        <f>'tmp_terms - import'!$B$105</f>
        <v>1007</v>
      </c>
      <c r="D360" t="s" s="302">
        <f t="shared" si="1126"/>
        <v>1693</v>
      </c>
      <c r="E360" s="305"/>
      <c r="F360" s="310">
        <v>1</v>
      </c>
      <c r="G360" t="s" s="460">
        <f t="shared" si="1540"/>
        <v>1808</v>
      </c>
    </row>
    <row r="361" ht="20.25" customHeight="1">
      <c r="A361" t="s" s="352">
        <v>5024</v>
      </c>
      <c r="B361" t="s" s="302">
        <f>'tmp_terms - import'!$B$253</f>
        <v>1988</v>
      </c>
      <c r="C361" t="s" s="302">
        <f>'tmp_terms - import'!$B$106</f>
        <v>1013</v>
      </c>
      <c r="D361" t="s" s="302">
        <f t="shared" si="1126"/>
        <v>1693</v>
      </c>
      <c r="E361" s="305"/>
      <c r="F361" s="310">
        <v>1</v>
      </c>
      <c r="G361" t="s" s="460">
        <f t="shared" si="1540"/>
        <v>1808</v>
      </c>
    </row>
    <row r="362" ht="20.25" customHeight="1">
      <c r="A362" t="s" s="352">
        <v>5024</v>
      </c>
      <c r="B362" t="s" s="302">
        <f>'tmp_terms - import'!$B$254</f>
        <v>1991</v>
      </c>
      <c r="C362" t="s" s="302">
        <f>'tmp_terms - import'!$B$107</f>
        <v>1019</v>
      </c>
      <c r="D362" t="s" s="302">
        <f t="shared" si="1126"/>
        <v>1693</v>
      </c>
      <c r="E362" s="305"/>
      <c r="F362" s="310">
        <v>1</v>
      </c>
      <c r="G362" t="s" s="460">
        <f t="shared" si="1540"/>
        <v>1808</v>
      </c>
    </row>
    <row r="363" ht="20.25" customHeight="1">
      <c r="A363" t="s" s="352">
        <v>5024</v>
      </c>
      <c r="B363" t="s" s="302">
        <f>'tmp_terms - import'!$B$255</f>
        <v>1994</v>
      </c>
      <c r="C363" t="s" s="302">
        <f>'tmp_terms - import'!$B$108</f>
        <v>1025</v>
      </c>
      <c r="D363" t="s" s="302">
        <f t="shared" si="1126"/>
        <v>1693</v>
      </c>
      <c r="E363" s="305"/>
      <c r="F363" s="310">
        <v>1</v>
      </c>
      <c r="G363" t="s" s="460">
        <f t="shared" si="1540"/>
        <v>1808</v>
      </c>
    </row>
    <row r="364" ht="20.25" customHeight="1">
      <c r="A364" t="s" s="352">
        <v>5024</v>
      </c>
      <c r="B364" t="s" s="302">
        <f>'tmp_terms - import'!$B$256</f>
        <v>1997</v>
      </c>
      <c r="C364" t="s" s="302">
        <f>'tmp_terms - import'!$B$109</f>
        <v>1031</v>
      </c>
      <c r="D364" t="s" s="302">
        <f t="shared" si="1126"/>
        <v>1693</v>
      </c>
      <c r="E364" s="305"/>
      <c r="F364" s="310">
        <v>1</v>
      </c>
      <c r="G364" t="s" s="460">
        <f t="shared" si="1540"/>
        <v>1808</v>
      </c>
    </row>
    <row r="365" ht="20.25" customHeight="1">
      <c r="A365" t="s" s="352">
        <v>5024</v>
      </c>
      <c r="B365" t="s" s="302">
        <f>'tmp_terms - import'!$B$257</f>
        <v>2000</v>
      </c>
      <c r="C365" t="s" s="302">
        <f t="shared" si="1631" ref="C365:C387">'tmp_terms - import'!$B$110</f>
        <v>1037</v>
      </c>
      <c r="D365" t="s" s="302">
        <f t="shared" si="1126"/>
        <v>1693</v>
      </c>
      <c r="E365" s="305"/>
      <c r="F365" s="310">
        <v>1</v>
      </c>
      <c r="G365" t="s" s="460">
        <f t="shared" si="1540"/>
        <v>1808</v>
      </c>
    </row>
    <row r="366" ht="20.25" customHeight="1">
      <c r="A366" t="s" s="352">
        <v>5024</v>
      </c>
      <c r="B366" t="s" s="302">
        <f>'tmp_terms - import'!$B$258</f>
        <v>2004</v>
      </c>
      <c r="C366" t="s" s="302">
        <f>'tmp_terms - import'!$B$111</f>
        <v>1043</v>
      </c>
      <c r="D366" t="s" s="302">
        <f t="shared" si="1126"/>
        <v>1693</v>
      </c>
      <c r="E366" s="305"/>
      <c r="F366" s="310">
        <v>1</v>
      </c>
      <c r="G366" t="s" s="460">
        <f t="shared" si="1540"/>
        <v>1808</v>
      </c>
    </row>
    <row r="367" ht="21" customHeight="1">
      <c r="A367" t="s" s="380">
        <v>5024</v>
      </c>
      <c r="B367" t="s" s="466">
        <f>'tmp_terms - import'!$B$259</f>
        <v>2008</v>
      </c>
      <c r="C367" t="s" s="466">
        <f>'tmp_terms - import'!$B$112</f>
        <v>1049</v>
      </c>
      <c r="D367" t="s" s="466">
        <f t="shared" si="1126"/>
        <v>1693</v>
      </c>
      <c r="E367" s="383"/>
      <c r="F367" s="385">
        <v>1</v>
      </c>
      <c r="G367" t="s" s="467">
        <f t="shared" si="1540"/>
        <v>1808</v>
      </c>
    </row>
    <row r="368" ht="20.9" customHeight="1">
      <c r="A368" t="s" s="368">
        <v>5024</v>
      </c>
      <c r="B368" t="s" s="33">
        <f>'tmp_terms - import'!$B$261</f>
        <v>2017</v>
      </c>
      <c r="C368" t="s" s="33">
        <f t="shared" si="1643" ref="C368:G372">'tmp_terms - import'!$B$260</f>
        <v>2011</v>
      </c>
      <c r="D368" t="s" s="33">
        <f t="shared" si="1126"/>
        <v>1693</v>
      </c>
      <c r="E368" s="34"/>
      <c r="F368" s="38">
        <v>1</v>
      </c>
      <c r="G368" t="s" s="433">
        <f t="shared" si="1643"/>
        <v>2011</v>
      </c>
    </row>
    <row r="369" ht="20.1" customHeight="1">
      <c r="A369" t="s" s="105">
        <v>5024</v>
      </c>
      <c r="B369" t="s" s="42">
        <f>'tmp_terms - import'!$B$262</f>
        <v>2025</v>
      </c>
      <c r="C369" t="s" s="42">
        <f t="shared" si="1643"/>
        <v>2011</v>
      </c>
      <c r="D369" t="s" s="42">
        <f t="shared" si="1126"/>
        <v>1693</v>
      </c>
      <c r="E369" s="43"/>
      <c r="F369" s="46">
        <f>F368+1</f>
        <v>2</v>
      </c>
      <c r="G369" t="s" s="434">
        <f t="shared" si="1643"/>
        <v>2011</v>
      </c>
    </row>
    <row r="370" ht="20.1" customHeight="1">
      <c r="A370" t="s" s="105">
        <v>5024</v>
      </c>
      <c r="B370" t="s" s="42">
        <f>'tmp_terms - import'!$B$263</f>
        <v>2032</v>
      </c>
      <c r="C370" t="s" s="42">
        <f t="shared" si="1643"/>
        <v>2011</v>
      </c>
      <c r="D370" t="s" s="42">
        <f t="shared" si="1126"/>
        <v>1693</v>
      </c>
      <c r="E370" s="43"/>
      <c r="F370" s="46">
        <f>F369+1</f>
        <v>3</v>
      </c>
      <c r="G370" t="s" s="434">
        <f t="shared" si="1643"/>
        <v>2011</v>
      </c>
    </row>
    <row r="371" ht="20.1" customHeight="1">
      <c r="A371" t="s" s="105">
        <v>5024</v>
      </c>
      <c r="B371" t="s" s="42">
        <f>'tmp_terms - import'!$B$264</f>
        <v>2037</v>
      </c>
      <c r="C371" t="s" s="42">
        <f t="shared" si="1643"/>
        <v>2011</v>
      </c>
      <c r="D371" t="s" s="42">
        <f t="shared" si="1126"/>
        <v>1693</v>
      </c>
      <c r="E371" s="43"/>
      <c r="F371" s="46">
        <f>F370+1</f>
        <v>4</v>
      </c>
      <c r="G371" t="s" s="434">
        <f t="shared" si="1643"/>
        <v>2011</v>
      </c>
    </row>
    <row r="372" ht="20.9" customHeight="1">
      <c r="A372" t="s" s="108">
        <v>5024</v>
      </c>
      <c r="B372" t="s" s="51">
        <f>'tmp_terms - import'!$B$265</f>
        <v>2044</v>
      </c>
      <c r="C372" t="s" s="51">
        <f t="shared" si="1643"/>
        <v>2011</v>
      </c>
      <c r="D372" t="s" s="51">
        <f t="shared" si="1126"/>
        <v>1693</v>
      </c>
      <c r="E372" s="52"/>
      <c r="F372" s="57">
        <f>F371+1</f>
        <v>5</v>
      </c>
      <c r="G372" t="s" s="435">
        <f t="shared" si="1643"/>
        <v>2011</v>
      </c>
    </row>
    <row r="373" ht="20.9" customHeight="1">
      <c r="A373" t="s" s="368">
        <v>5024</v>
      </c>
      <c r="B373" t="s" s="33">
        <f>'tmp_terms - import'!$B267</f>
        <v>2056</v>
      </c>
      <c r="C373" t="s" s="33">
        <f t="shared" si="1667" ref="C373:G377">'tmp_terms - import'!$B$266</f>
        <v>2051</v>
      </c>
      <c r="D373" t="s" s="33">
        <f t="shared" si="1126"/>
        <v>1693</v>
      </c>
      <c r="E373" s="34"/>
      <c r="F373" s="38">
        <v>1</v>
      </c>
      <c r="G373" t="s" s="433">
        <f t="shared" si="1667"/>
        <v>2051</v>
      </c>
    </row>
    <row r="374" ht="20.1" customHeight="1">
      <c r="A374" t="s" s="105">
        <v>5024</v>
      </c>
      <c r="B374" t="s" s="42">
        <f>'tmp_terms - import'!$B268</f>
        <v>2064</v>
      </c>
      <c r="C374" t="s" s="42">
        <f t="shared" si="1667"/>
        <v>2051</v>
      </c>
      <c r="D374" t="s" s="42">
        <f t="shared" si="1126"/>
        <v>1693</v>
      </c>
      <c r="E374" s="43"/>
      <c r="F374" s="46">
        <f>F373+1</f>
        <v>2</v>
      </c>
      <c r="G374" t="s" s="434">
        <f t="shared" si="1667"/>
        <v>2051</v>
      </c>
    </row>
    <row r="375" ht="20.1" customHeight="1">
      <c r="A375" t="s" s="105">
        <v>5024</v>
      </c>
      <c r="B375" t="s" s="42">
        <f>'tmp_terms - import'!$B269</f>
        <v>2071</v>
      </c>
      <c r="C375" t="s" s="42">
        <f t="shared" si="1667"/>
        <v>2051</v>
      </c>
      <c r="D375" t="s" s="42">
        <f t="shared" si="1126"/>
        <v>1693</v>
      </c>
      <c r="E375" s="43"/>
      <c r="F375" s="46">
        <f>F374+1</f>
        <v>3</v>
      </c>
      <c r="G375" t="s" s="434">
        <f t="shared" si="1667"/>
        <v>2051</v>
      </c>
    </row>
    <row r="376" ht="20.1" customHeight="1">
      <c r="A376" t="s" s="105">
        <v>5024</v>
      </c>
      <c r="B376" t="s" s="42">
        <f>'tmp_terms - import'!$B270</f>
        <v>2078</v>
      </c>
      <c r="C376" t="s" s="42">
        <f t="shared" si="1667"/>
        <v>2051</v>
      </c>
      <c r="D376" t="s" s="42">
        <f t="shared" si="1126"/>
        <v>1693</v>
      </c>
      <c r="E376" s="43"/>
      <c r="F376" s="46">
        <f>F375+1</f>
        <v>4</v>
      </c>
      <c r="G376" t="s" s="434">
        <f t="shared" si="1667"/>
        <v>2051</v>
      </c>
    </row>
    <row r="377" ht="20.9" customHeight="1">
      <c r="A377" t="s" s="108">
        <v>5024</v>
      </c>
      <c r="B377" t="s" s="51">
        <f>'tmp_terms - import'!$B271</f>
        <v>2085</v>
      </c>
      <c r="C377" t="s" s="51">
        <f t="shared" si="1667"/>
        <v>2051</v>
      </c>
      <c r="D377" t="s" s="51">
        <f t="shared" si="1126"/>
        <v>1693</v>
      </c>
      <c r="E377" s="52"/>
      <c r="F377" s="57">
        <f>F376+1</f>
        <v>5</v>
      </c>
      <c r="G377" t="s" s="435">
        <f t="shared" si="1667"/>
        <v>2051</v>
      </c>
    </row>
    <row r="378" ht="20.9" customHeight="1">
      <c r="A378" t="s" s="368">
        <v>5024</v>
      </c>
      <c r="B378" t="s" s="33">
        <f t="shared" si="1299"/>
        <v>387</v>
      </c>
      <c r="C378" t="s" s="33">
        <f t="shared" si="1691" ref="C378:G387">'tmp_terms - import'!$B$272</f>
        <v>2092</v>
      </c>
      <c r="D378" t="s" s="33">
        <f t="shared" si="1178"/>
        <v>1677</v>
      </c>
      <c r="E378" s="34"/>
      <c r="F378" s="38">
        <v>1</v>
      </c>
      <c r="G378" t="s" s="433">
        <f t="shared" si="1691"/>
        <v>2092</v>
      </c>
    </row>
    <row r="379" ht="20.1" customHeight="1">
      <c r="A379" t="s" s="105">
        <v>5024</v>
      </c>
      <c r="B379" t="s" s="42">
        <f>'tmp_terms - import'!$B$273</f>
        <v>2097</v>
      </c>
      <c r="C379" t="s" s="42">
        <f t="shared" si="1299"/>
        <v>387</v>
      </c>
      <c r="D379" t="s" s="42">
        <f t="shared" si="1126"/>
        <v>1693</v>
      </c>
      <c r="E379" s="43"/>
      <c r="F379" s="46">
        <f>F378+1</f>
        <v>2</v>
      </c>
      <c r="G379" t="s" s="434">
        <f t="shared" si="1691"/>
        <v>2092</v>
      </c>
    </row>
    <row r="380" ht="20.1" customHeight="1">
      <c r="A380" t="s" s="105">
        <v>5024</v>
      </c>
      <c r="B380" t="s" s="42">
        <f>'tmp_terms - import'!$B$104</f>
        <v>1001</v>
      </c>
      <c r="C380" t="s" s="42">
        <f t="shared" si="1299"/>
        <v>387</v>
      </c>
      <c r="D380" t="s" s="42">
        <f t="shared" si="1178"/>
        <v>1677</v>
      </c>
      <c r="E380" s="43"/>
      <c r="F380" s="46">
        <f>F379+1</f>
        <v>3</v>
      </c>
      <c r="G380" t="s" s="434">
        <f t="shared" si="1691"/>
        <v>2092</v>
      </c>
    </row>
    <row r="381" ht="20.1" customHeight="1">
      <c r="A381" t="s" s="105">
        <v>5024</v>
      </c>
      <c r="B381" t="s" s="42">
        <f>'tmp_terms - import'!$B$274</f>
        <v>2106</v>
      </c>
      <c r="C381" t="s" s="42">
        <f t="shared" si="1607"/>
        <v>1001</v>
      </c>
      <c r="D381" t="s" s="42">
        <f t="shared" si="1126"/>
        <v>1693</v>
      </c>
      <c r="E381" s="43"/>
      <c r="F381" s="46">
        <f>F380+1</f>
        <v>4</v>
      </c>
      <c r="G381" t="s" s="434">
        <f t="shared" si="1691"/>
        <v>2092</v>
      </c>
    </row>
    <row r="382" ht="20.1" customHeight="1">
      <c r="A382" t="s" s="105">
        <v>5024</v>
      </c>
      <c r="B382" t="s" s="42">
        <f>'tmp_terms - import'!$B$275</f>
        <v>2116</v>
      </c>
      <c r="C382" t="s" s="42">
        <f t="shared" si="1607"/>
        <v>1001</v>
      </c>
      <c r="D382" t="s" s="42">
        <f t="shared" si="1126"/>
        <v>1693</v>
      </c>
      <c r="E382" s="43"/>
      <c r="F382" s="46">
        <f>F381+1</f>
        <v>5</v>
      </c>
      <c r="G382" t="s" s="434">
        <f t="shared" si="1691"/>
        <v>2092</v>
      </c>
    </row>
    <row r="383" ht="20.1" customHeight="1">
      <c r="A383" t="s" s="105">
        <v>5024</v>
      </c>
      <c r="B383" t="s" s="42">
        <f>'tmp_terms - import'!$B$276</f>
        <v>2124</v>
      </c>
      <c r="C383" t="s" s="42">
        <f t="shared" si="1607"/>
        <v>1001</v>
      </c>
      <c r="D383" t="s" s="42">
        <f t="shared" si="1126"/>
        <v>1693</v>
      </c>
      <c r="E383" s="43"/>
      <c r="F383" s="46">
        <f>F382+1</f>
        <v>6</v>
      </c>
      <c r="G383" t="s" s="434">
        <f t="shared" si="1691"/>
        <v>2092</v>
      </c>
    </row>
    <row r="384" ht="20.1" customHeight="1">
      <c r="A384" t="s" s="105">
        <v>5024</v>
      </c>
      <c r="B384" t="s" s="42">
        <f>'tmp_terms - import'!$B$277</f>
        <v>2132</v>
      </c>
      <c r="C384" t="s" s="42">
        <f t="shared" si="1607"/>
        <v>1001</v>
      </c>
      <c r="D384" t="s" s="42">
        <f t="shared" si="1126"/>
        <v>1693</v>
      </c>
      <c r="E384" s="43"/>
      <c r="F384" s="46">
        <f>F383+1</f>
        <v>7</v>
      </c>
      <c r="G384" t="s" s="434">
        <f t="shared" si="1691"/>
        <v>2092</v>
      </c>
    </row>
    <row r="385" ht="20.1" customHeight="1">
      <c r="A385" t="s" s="105">
        <v>5024</v>
      </c>
      <c r="B385" t="s" s="42">
        <f t="shared" si="1314"/>
        <v>410</v>
      </c>
      <c r="C385" t="s" s="42">
        <f t="shared" si="1691"/>
        <v>2092</v>
      </c>
      <c r="D385" t="s" s="42">
        <f t="shared" si="1178"/>
        <v>1677</v>
      </c>
      <c r="E385" s="43"/>
      <c r="F385" s="46">
        <f>F384+1</f>
        <v>8</v>
      </c>
      <c r="G385" t="s" s="434">
        <f t="shared" si="1691"/>
        <v>2092</v>
      </c>
    </row>
    <row r="386" ht="20.1" customHeight="1">
      <c r="A386" t="s" s="105">
        <v>5024</v>
      </c>
      <c r="B386" t="s" s="42">
        <f>'tmp_terms - import'!$B$110</f>
        <v>1037</v>
      </c>
      <c r="C386" t="s" s="42">
        <f t="shared" si="1314"/>
        <v>410</v>
      </c>
      <c r="D386" t="s" s="42">
        <f t="shared" si="1178"/>
        <v>1677</v>
      </c>
      <c r="E386" s="43"/>
      <c r="F386" s="46">
        <f>F385+1</f>
        <v>9</v>
      </c>
      <c r="G386" t="s" s="434">
        <f t="shared" si="1691"/>
        <v>2092</v>
      </c>
    </row>
    <row r="387" ht="20.9" customHeight="1">
      <c r="A387" t="s" s="108">
        <v>5024</v>
      </c>
      <c r="B387" t="s" s="51">
        <f>'tmp_terms - import'!$B$278</f>
        <v>2140</v>
      </c>
      <c r="C387" t="s" s="51">
        <f t="shared" si="1631"/>
        <v>1037</v>
      </c>
      <c r="D387" t="s" s="51">
        <f t="shared" si="1126"/>
        <v>1693</v>
      </c>
      <c r="E387" s="52"/>
      <c r="F387" s="57">
        <f>F386+1</f>
        <v>10</v>
      </c>
      <c r="G387" t="s" s="435">
        <f t="shared" si="1691"/>
        <v>2092</v>
      </c>
    </row>
    <row r="388" ht="21.75" customHeight="1">
      <c r="A388" t="s" s="183">
        <v>5024</v>
      </c>
      <c r="B388" t="s" s="184">
        <f>'tmp_terms - import'!$B$280</f>
        <v>2153</v>
      </c>
      <c r="C388" t="s" s="184">
        <f t="shared" si="1740" ref="C388:G388">'tmp_terms - import'!$B$279</f>
        <v>2147</v>
      </c>
      <c r="D388" t="s" s="184">
        <f t="shared" si="1126"/>
        <v>1693</v>
      </c>
      <c r="E388" s="188"/>
      <c r="F388" s="190">
        <v>1</v>
      </c>
      <c r="G388" t="s" s="432">
        <f t="shared" si="1740"/>
        <v>2147</v>
      </c>
    </row>
    <row r="389" ht="20.9" customHeight="1">
      <c r="A389" t="s" s="368">
        <v>5024</v>
      </c>
      <c r="B389" t="s" s="33">
        <f>'tmp_terms - import'!$B$282</f>
        <v>2168</v>
      </c>
      <c r="C389" t="s" s="33">
        <f t="shared" si="1744" ref="C389:G391">'tmp_terms - import'!$B$281</f>
        <v>2162</v>
      </c>
      <c r="D389" t="s" s="33">
        <f t="shared" si="1126"/>
        <v>1693</v>
      </c>
      <c r="E389" s="34"/>
      <c r="F389" s="38">
        <v>1</v>
      </c>
      <c r="G389" t="s" s="433">
        <f t="shared" si="1744"/>
        <v>2162</v>
      </c>
    </row>
    <row r="390" ht="20.1" customHeight="1">
      <c r="A390" t="s" s="105">
        <v>5024</v>
      </c>
      <c r="B390" t="s" s="42">
        <f>'tmp_terms - import'!$B$283</f>
        <v>2177</v>
      </c>
      <c r="C390" t="s" s="42">
        <f t="shared" si="1744"/>
        <v>2162</v>
      </c>
      <c r="D390" t="s" s="42">
        <f t="shared" si="1126"/>
        <v>1693</v>
      </c>
      <c r="E390" s="43"/>
      <c r="F390" s="46">
        <f>F389+1</f>
        <v>2</v>
      </c>
      <c r="G390" t="s" s="434">
        <f t="shared" si="1744"/>
        <v>2162</v>
      </c>
    </row>
    <row r="391" ht="20.9" customHeight="1">
      <c r="A391" t="s" s="108">
        <v>5024</v>
      </c>
      <c r="B391" t="s" s="51">
        <f>'tmp_terms - import'!$B$284</f>
        <v>2184</v>
      </c>
      <c r="C391" t="s" s="51">
        <f t="shared" si="1744"/>
        <v>2162</v>
      </c>
      <c r="D391" t="s" s="51">
        <f t="shared" si="1126"/>
        <v>1693</v>
      </c>
      <c r="E391" s="52"/>
      <c r="F391" s="57">
        <f>F390+1</f>
        <v>3</v>
      </c>
      <c r="G391" t="s" s="435">
        <f t="shared" si="1744"/>
        <v>2162</v>
      </c>
    </row>
    <row r="392" ht="20.9" customHeight="1">
      <c r="A392" t="s" s="368">
        <v>5024</v>
      </c>
      <c r="B392" t="s" s="33">
        <f>'tmp_terms - import'!$B$286</f>
        <v>2195</v>
      </c>
      <c r="C392" t="s" s="33">
        <f t="shared" si="1758" ref="C392:G396">'tmp_terms - import'!$B$285</f>
        <v>2189</v>
      </c>
      <c r="D392" t="s" s="33">
        <f t="shared" si="1126"/>
        <v>1693</v>
      </c>
      <c r="E392" s="38">
        <v>1</v>
      </c>
      <c r="F392" s="38">
        <v>1</v>
      </c>
      <c r="G392" t="s" s="433">
        <f t="shared" si="1758"/>
        <v>2189</v>
      </c>
    </row>
    <row r="393" ht="20.1" customHeight="1">
      <c r="A393" t="s" s="105">
        <v>5024</v>
      </c>
      <c r="B393" t="s" s="42">
        <f>'tmp_terms - import'!$B$287</f>
        <v>2202</v>
      </c>
      <c r="C393" t="s" s="42">
        <f t="shared" si="1758"/>
        <v>2189</v>
      </c>
      <c r="D393" t="s" s="42">
        <f t="shared" si="1126"/>
        <v>1693</v>
      </c>
      <c r="E393" s="46">
        <f>E392+1</f>
        <v>2</v>
      </c>
      <c r="F393" s="46">
        <f>F392+1</f>
        <v>2</v>
      </c>
      <c r="G393" t="s" s="434">
        <f t="shared" si="1758"/>
        <v>2189</v>
      </c>
    </row>
    <row r="394" ht="20.1" customHeight="1">
      <c r="A394" t="s" s="105">
        <v>5024</v>
      </c>
      <c r="B394" t="s" s="42">
        <f>'tmp_terms - import'!$B$288</f>
        <v>2210</v>
      </c>
      <c r="C394" t="s" s="42">
        <f t="shared" si="1758"/>
        <v>2189</v>
      </c>
      <c r="D394" t="s" s="42">
        <f t="shared" si="1126"/>
        <v>1693</v>
      </c>
      <c r="E394" s="46">
        <f>E393+1</f>
        <v>3</v>
      </c>
      <c r="F394" s="46">
        <f>F393+1</f>
        <v>3</v>
      </c>
      <c r="G394" t="s" s="434">
        <f t="shared" si="1758"/>
        <v>2189</v>
      </c>
    </row>
    <row r="395" ht="20.1" customHeight="1">
      <c r="A395" t="s" s="105">
        <v>5024</v>
      </c>
      <c r="B395" t="s" s="42">
        <f>'tmp_terms - import'!$B$289</f>
        <v>2218</v>
      </c>
      <c r="C395" t="s" s="42">
        <f t="shared" si="1758"/>
        <v>2189</v>
      </c>
      <c r="D395" t="s" s="42">
        <f t="shared" si="1126"/>
        <v>1693</v>
      </c>
      <c r="E395" s="46">
        <f>E394+1</f>
        <v>4</v>
      </c>
      <c r="F395" s="46">
        <f>F394+1</f>
        <v>4</v>
      </c>
      <c r="G395" t="s" s="434">
        <f t="shared" si="1758"/>
        <v>2189</v>
      </c>
    </row>
    <row r="396" ht="20.9" customHeight="1">
      <c r="A396" t="s" s="108">
        <v>5024</v>
      </c>
      <c r="B396" t="s" s="51">
        <f>'tmp_terms - import'!$B$290</f>
        <v>2224</v>
      </c>
      <c r="C396" t="s" s="51">
        <f t="shared" si="1758"/>
        <v>2189</v>
      </c>
      <c r="D396" t="s" s="51">
        <f t="shared" si="1126"/>
        <v>1693</v>
      </c>
      <c r="E396" s="57">
        <f>E395+1</f>
        <v>5</v>
      </c>
      <c r="F396" s="57">
        <f>F395+1</f>
        <v>5</v>
      </c>
      <c r="G396" t="s" s="435">
        <f t="shared" si="1758"/>
        <v>2189</v>
      </c>
    </row>
    <row r="397" ht="20.9" customHeight="1">
      <c r="A397" t="s" s="368">
        <v>5024</v>
      </c>
      <c r="B397" t="s" s="33">
        <f>'tmp_terms - import'!$B$292</f>
        <v>2238</v>
      </c>
      <c r="C397" t="s" s="33">
        <f t="shared" si="1786" ref="C397:G406">'tmp_terms - import'!$B$291</f>
        <v>2232</v>
      </c>
      <c r="D397" t="s" s="33">
        <f t="shared" si="1126"/>
        <v>1693</v>
      </c>
      <c r="E397" s="34"/>
      <c r="F397" s="38">
        <v>1</v>
      </c>
      <c r="G397" t="s" s="433">
        <f t="shared" si="1786"/>
        <v>2232</v>
      </c>
    </row>
    <row r="398" ht="20.1" customHeight="1">
      <c r="A398" t="s" s="105">
        <v>5024</v>
      </c>
      <c r="B398" t="s" s="42">
        <f>'tmp_terms - import'!$B$293</f>
        <v>2243</v>
      </c>
      <c r="C398" t="s" s="42">
        <f t="shared" si="1786"/>
        <v>2232</v>
      </c>
      <c r="D398" t="s" s="42">
        <f t="shared" si="1126"/>
        <v>1693</v>
      </c>
      <c r="E398" s="43"/>
      <c r="F398" s="46">
        <f>F397+1</f>
        <v>2</v>
      </c>
      <c r="G398" t="s" s="434">
        <f t="shared" si="1786"/>
        <v>2232</v>
      </c>
    </row>
    <row r="399" ht="20.1" customHeight="1">
      <c r="A399" t="s" s="105">
        <v>5024</v>
      </c>
      <c r="B399" t="s" s="42">
        <f>'tmp_terms - import'!$B$294</f>
        <v>2250</v>
      </c>
      <c r="C399" t="s" s="42">
        <f t="shared" si="1786"/>
        <v>2232</v>
      </c>
      <c r="D399" t="s" s="42">
        <f t="shared" si="1126"/>
        <v>1693</v>
      </c>
      <c r="E399" s="43"/>
      <c r="F399" s="46">
        <f>F398+1</f>
        <v>3</v>
      </c>
      <c r="G399" t="s" s="434">
        <f t="shared" si="1786"/>
        <v>2232</v>
      </c>
    </row>
    <row r="400" ht="20.1" customHeight="1">
      <c r="A400" t="s" s="105">
        <v>5024</v>
      </c>
      <c r="B400" t="s" s="42">
        <f>'tmp_terms - import'!$B$295</f>
        <v>2257</v>
      </c>
      <c r="C400" t="s" s="42">
        <f t="shared" si="1786"/>
        <v>2232</v>
      </c>
      <c r="D400" t="s" s="42">
        <f t="shared" si="1126"/>
        <v>1693</v>
      </c>
      <c r="E400" s="43"/>
      <c r="F400" s="46">
        <f>F399+1</f>
        <v>4</v>
      </c>
      <c r="G400" t="s" s="434">
        <f t="shared" si="1786"/>
        <v>2232</v>
      </c>
    </row>
    <row r="401" ht="20.1" customHeight="1">
      <c r="A401" t="s" s="105">
        <v>5024</v>
      </c>
      <c r="B401" t="s" s="42">
        <f>'tmp_terms - import'!$B$296</f>
        <v>2265</v>
      </c>
      <c r="C401" t="s" s="42">
        <f t="shared" si="1786"/>
        <v>2232</v>
      </c>
      <c r="D401" t="s" s="42">
        <f t="shared" si="1126"/>
        <v>1693</v>
      </c>
      <c r="E401" s="43"/>
      <c r="F401" s="46">
        <f>F400+1</f>
        <v>5</v>
      </c>
      <c r="G401" t="s" s="434">
        <f t="shared" si="1786"/>
        <v>2232</v>
      </c>
    </row>
    <row r="402" ht="20.1" customHeight="1">
      <c r="A402" t="s" s="105">
        <v>5024</v>
      </c>
      <c r="B402" t="s" s="42">
        <f>'tmp_terms - import'!$B$297</f>
        <v>2273</v>
      </c>
      <c r="C402" t="s" s="42">
        <f t="shared" si="1786"/>
        <v>2232</v>
      </c>
      <c r="D402" t="s" s="42">
        <f t="shared" si="1126"/>
        <v>1693</v>
      </c>
      <c r="E402" s="43"/>
      <c r="F402" s="46">
        <f>F401+1</f>
        <v>6</v>
      </c>
      <c r="G402" t="s" s="434">
        <f t="shared" si="1786"/>
        <v>2232</v>
      </c>
    </row>
    <row r="403" ht="20.1" customHeight="1">
      <c r="A403" t="s" s="105">
        <v>5024</v>
      </c>
      <c r="B403" t="s" s="42">
        <f>'tmp_terms - import'!$B$298</f>
        <v>2280</v>
      </c>
      <c r="C403" t="s" s="42">
        <f t="shared" si="1786"/>
        <v>2232</v>
      </c>
      <c r="D403" t="s" s="42">
        <f t="shared" si="1126"/>
        <v>1693</v>
      </c>
      <c r="E403" s="43"/>
      <c r="F403" s="46">
        <f>F402+1</f>
        <v>7</v>
      </c>
      <c r="G403" t="s" s="434">
        <f t="shared" si="1786"/>
        <v>2232</v>
      </c>
    </row>
    <row r="404" ht="20.1" customHeight="1">
      <c r="A404" t="s" s="105">
        <v>5024</v>
      </c>
      <c r="B404" t="s" s="42">
        <f>'tmp_terms - import'!$B$299</f>
        <v>2284</v>
      </c>
      <c r="C404" t="s" s="42">
        <f t="shared" si="1786"/>
        <v>2232</v>
      </c>
      <c r="D404" t="s" s="42">
        <f t="shared" si="1126"/>
        <v>1693</v>
      </c>
      <c r="E404" s="43"/>
      <c r="F404" s="46">
        <f>F403+1</f>
        <v>8</v>
      </c>
      <c r="G404" t="s" s="434">
        <f t="shared" si="1786"/>
        <v>2232</v>
      </c>
    </row>
    <row r="405" ht="20.1" customHeight="1">
      <c r="A405" t="s" s="105">
        <v>5024</v>
      </c>
      <c r="B405" t="s" s="42">
        <f>'tmp_terms - import'!$B$300</f>
        <v>2291</v>
      </c>
      <c r="C405" t="s" s="42">
        <f t="shared" si="1786"/>
        <v>2232</v>
      </c>
      <c r="D405" t="s" s="42">
        <f t="shared" si="1126"/>
        <v>1693</v>
      </c>
      <c r="E405" s="43"/>
      <c r="F405" s="46">
        <f>F404+1</f>
        <v>9</v>
      </c>
      <c r="G405" t="s" s="434">
        <f t="shared" si="1786"/>
        <v>2232</v>
      </c>
    </row>
    <row r="406" ht="20.9" customHeight="1">
      <c r="A406" t="s" s="108">
        <v>5024</v>
      </c>
      <c r="B406" t="s" s="51">
        <f>'tmp_terms - import'!$B$301</f>
        <v>2298</v>
      </c>
      <c r="C406" t="s" s="51">
        <f t="shared" si="1786"/>
        <v>2232</v>
      </c>
      <c r="D406" t="s" s="51">
        <f t="shared" si="1126"/>
        <v>1693</v>
      </c>
      <c r="E406" s="52"/>
      <c r="F406" s="57">
        <f>F405+1</f>
        <v>10</v>
      </c>
      <c r="G406" t="s" s="435">
        <f t="shared" si="1786"/>
        <v>2232</v>
      </c>
    </row>
    <row r="407" ht="21.75" customHeight="1">
      <c r="A407" t="s" s="183">
        <v>5024</v>
      </c>
      <c r="B407" t="s" s="184">
        <f>'tmp_terms - import'!$B$303</f>
        <v>2310</v>
      </c>
      <c r="C407" t="s" s="184">
        <f t="shared" si="1835" ref="C407:G407">'tmp_terms - import'!$B$302</f>
        <v>2305</v>
      </c>
      <c r="D407" t="s" s="184">
        <f t="shared" si="1126"/>
        <v>1693</v>
      </c>
      <c r="E407" s="188"/>
      <c r="F407" s="188"/>
      <c r="G407" t="s" s="432">
        <f t="shared" si="1835"/>
        <v>2305</v>
      </c>
    </row>
    <row r="408" ht="20.9" customHeight="1">
      <c r="A408" t="s" s="368">
        <v>5024</v>
      </c>
      <c r="B408" t="s" s="33">
        <f>'tmp_terms - import'!$B$305</f>
        <v>2323</v>
      </c>
      <c r="C408" t="s" s="33">
        <f t="shared" si="1839" ref="C408:G409">'tmp_terms - import'!$B$304</f>
        <v>2316</v>
      </c>
      <c r="D408" t="s" s="33">
        <f t="shared" si="1126"/>
        <v>1693</v>
      </c>
      <c r="E408" s="34"/>
      <c r="F408" s="34"/>
      <c r="G408" t="s" s="433">
        <f t="shared" si="1839"/>
        <v>2316</v>
      </c>
    </row>
    <row r="409" ht="20.9" customHeight="1">
      <c r="A409" t="s" s="108">
        <v>5024</v>
      </c>
      <c r="B409" t="s" s="51">
        <f>'tmp_terms - import'!$B$306</f>
        <v>2331</v>
      </c>
      <c r="C409" t="s" s="51">
        <f t="shared" si="1839"/>
        <v>2316</v>
      </c>
      <c r="D409" t="s" s="51">
        <f t="shared" si="1126"/>
        <v>1693</v>
      </c>
      <c r="E409" s="52"/>
      <c r="F409" s="52"/>
      <c r="G409" t="s" s="435">
        <f t="shared" si="1839"/>
        <v>2316</v>
      </c>
    </row>
    <row r="410" ht="20.9" customHeight="1">
      <c r="A410" t="s" s="368">
        <v>5024</v>
      </c>
      <c r="B410" t="s" s="33">
        <f>'tmp_terms - import'!$B$308</f>
        <v>2349</v>
      </c>
      <c r="C410" t="s" s="33">
        <f t="shared" si="1847" ref="C410:C413">'tmp_terms - import'!$B$307</f>
        <v>2340</v>
      </c>
      <c r="D410" t="s" s="33">
        <f t="shared" si="1126"/>
        <v>1693</v>
      </c>
      <c r="E410" s="38">
        <v>1</v>
      </c>
      <c r="F410" s="38">
        <v>1</v>
      </c>
      <c r="G410" t="s" s="433">
        <f>$C410</f>
        <v>2340</v>
      </c>
    </row>
    <row r="411" ht="20.1" customHeight="1">
      <c r="A411" t="s" s="105">
        <v>5024</v>
      </c>
      <c r="B411" t="s" s="42">
        <f>'tmp_terms - import'!$B$309</f>
        <v>2358</v>
      </c>
      <c r="C411" t="s" s="42">
        <f t="shared" si="1847"/>
        <v>2340</v>
      </c>
      <c r="D411" t="s" s="42">
        <f t="shared" si="1126"/>
        <v>1693</v>
      </c>
      <c r="E411" s="46">
        <f>E410+1</f>
        <v>2</v>
      </c>
      <c r="F411" s="46">
        <f>F410+1</f>
        <v>2</v>
      </c>
      <c r="G411" t="s" s="434">
        <f>$C411</f>
        <v>2340</v>
      </c>
    </row>
    <row r="412" ht="20.1" customHeight="1">
      <c r="A412" t="s" s="105">
        <v>5024</v>
      </c>
      <c r="B412" t="s" s="42">
        <f>'tmp_terms - import'!$B$310</f>
        <v>2363</v>
      </c>
      <c r="C412" t="s" s="42">
        <f t="shared" si="1847"/>
        <v>2340</v>
      </c>
      <c r="D412" t="s" s="42">
        <f t="shared" si="1126"/>
        <v>1693</v>
      </c>
      <c r="E412" s="46">
        <f>E411+1</f>
        <v>3</v>
      </c>
      <c r="F412" s="46">
        <f>F411+1</f>
        <v>3</v>
      </c>
      <c r="G412" t="s" s="434">
        <f>$C412</f>
        <v>2340</v>
      </c>
    </row>
    <row r="413" ht="20.9" customHeight="1">
      <c r="A413" t="s" s="108">
        <v>5024</v>
      </c>
      <c r="B413" t="s" s="51">
        <f>'tmp_terms - import'!$B$311</f>
        <v>2369</v>
      </c>
      <c r="C413" t="s" s="51">
        <f t="shared" si="1847"/>
        <v>2340</v>
      </c>
      <c r="D413" t="s" s="51">
        <f t="shared" si="1126"/>
        <v>1693</v>
      </c>
      <c r="E413" s="57">
        <f>E412+1</f>
        <v>4</v>
      </c>
      <c r="F413" s="57">
        <f>F412+1</f>
        <v>4</v>
      </c>
      <c r="G413" t="s" s="435">
        <f>$C413</f>
        <v>2340</v>
      </c>
    </row>
    <row r="414" ht="20.9" customHeight="1">
      <c r="A414" t="s" s="368">
        <v>5024</v>
      </c>
      <c r="B414" t="s" s="33">
        <f>'tmp_terms - import'!$B$313</f>
        <v>2380</v>
      </c>
      <c r="C414" t="s" s="33">
        <f t="shared" si="1869" ref="C414:G417">'tmp_terms - import'!$B$312</f>
        <v>2374</v>
      </c>
      <c r="D414" t="s" s="33">
        <f t="shared" si="1126"/>
        <v>1693</v>
      </c>
      <c r="E414" s="38">
        <v>1</v>
      </c>
      <c r="F414" s="38">
        <v>1</v>
      </c>
      <c r="G414" t="s" s="433">
        <f t="shared" si="1869"/>
        <v>2374</v>
      </c>
    </row>
    <row r="415" ht="20.1" customHeight="1">
      <c r="A415" t="s" s="105">
        <v>5024</v>
      </c>
      <c r="B415" t="s" s="42">
        <f>'tmp_terms - import'!$B$314</f>
        <v>2390</v>
      </c>
      <c r="C415" t="s" s="42">
        <f t="shared" si="1869"/>
        <v>2374</v>
      </c>
      <c r="D415" t="s" s="42">
        <f t="shared" si="1126"/>
        <v>1693</v>
      </c>
      <c r="E415" s="46">
        <f>E414+1</f>
        <v>2</v>
      </c>
      <c r="F415" s="46">
        <f>F414+1</f>
        <v>2</v>
      </c>
      <c r="G415" t="s" s="434">
        <f t="shared" si="1869"/>
        <v>2374</v>
      </c>
    </row>
    <row r="416" ht="20.1" customHeight="1">
      <c r="A416" t="s" s="105">
        <v>5024</v>
      </c>
      <c r="B416" t="s" s="42">
        <f>'tmp_terms - import'!$B$315</f>
        <v>2399</v>
      </c>
      <c r="C416" t="s" s="42">
        <f t="shared" si="1869"/>
        <v>2374</v>
      </c>
      <c r="D416" t="s" s="42">
        <f t="shared" si="1126"/>
        <v>1693</v>
      </c>
      <c r="E416" s="46">
        <f>E415+1</f>
        <v>3</v>
      </c>
      <c r="F416" s="46">
        <f>F415+1</f>
        <v>3</v>
      </c>
      <c r="G416" t="s" s="434">
        <f t="shared" si="1869"/>
        <v>2374</v>
      </c>
    </row>
    <row r="417" ht="20.9" customHeight="1">
      <c r="A417" t="s" s="108">
        <v>5024</v>
      </c>
      <c r="B417" t="s" s="51">
        <f>'tmp_terms - import'!$B$316</f>
        <v>2408</v>
      </c>
      <c r="C417" t="s" s="51">
        <f t="shared" si="1869"/>
        <v>2374</v>
      </c>
      <c r="D417" t="s" s="51">
        <f t="shared" si="1126"/>
        <v>1693</v>
      </c>
      <c r="E417" s="57">
        <f>E416+1</f>
        <v>4</v>
      </c>
      <c r="F417" s="57">
        <f>F416+1</f>
        <v>4</v>
      </c>
      <c r="G417" t="s" s="435">
        <f t="shared" si="1869"/>
        <v>2374</v>
      </c>
    </row>
    <row r="418" ht="20.9" customHeight="1">
      <c r="A418" t="s" s="368">
        <v>5024</v>
      </c>
      <c r="B418" t="s" s="33">
        <f>'tmp_terms - import'!$B$318</f>
        <v>2425</v>
      </c>
      <c r="C418" t="s" s="33">
        <f t="shared" si="1891" ref="C418:G421">'tmp_terms - import'!$B$317</f>
        <v>2417</v>
      </c>
      <c r="D418" t="s" s="33">
        <f t="shared" si="1126"/>
        <v>1693</v>
      </c>
      <c r="E418" s="38">
        <v>1</v>
      </c>
      <c r="F418" s="38">
        <v>1</v>
      </c>
      <c r="G418" t="s" s="433">
        <f t="shared" si="1891"/>
        <v>2417</v>
      </c>
    </row>
    <row r="419" ht="20.1" customHeight="1">
      <c r="A419" t="s" s="105">
        <v>5024</v>
      </c>
      <c r="B419" t="s" s="42">
        <f>'tmp_terms - import'!$B$319</f>
        <v>2434</v>
      </c>
      <c r="C419" t="s" s="42">
        <f t="shared" si="1891"/>
        <v>2417</v>
      </c>
      <c r="D419" t="s" s="42">
        <f t="shared" si="1126"/>
        <v>1693</v>
      </c>
      <c r="E419" s="46">
        <f>E418+1</f>
        <v>2</v>
      </c>
      <c r="F419" s="46">
        <f>F418+1</f>
        <v>2</v>
      </c>
      <c r="G419" t="s" s="434">
        <f t="shared" si="1891"/>
        <v>2417</v>
      </c>
    </row>
    <row r="420" ht="20.1" customHeight="1">
      <c r="A420" t="s" s="105">
        <v>5024</v>
      </c>
      <c r="B420" t="s" s="42">
        <f>'tmp_terms - import'!$B$320</f>
        <v>2442</v>
      </c>
      <c r="C420" t="s" s="42">
        <f t="shared" si="1891"/>
        <v>2417</v>
      </c>
      <c r="D420" t="s" s="42">
        <f t="shared" si="1126"/>
        <v>1693</v>
      </c>
      <c r="E420" s="46">
        <f>E419+1</f>
        <v>3</v>
      </c>
      <c r="F420" s="46">
        <f>F419+1</f>
        <v>3</v>
      </c>
      <c r="G420" t="s" s="434">
        <f t="shared" si="1891"/>
        <v>2417</v>
      </c>
    </row>
    <row r="421" ht="20.9" customHeight="1">
      <c r="A421" t="s" s="108">
        <v>5024</v>
      </c>
      <c r="B421" t="s" s="51">
        <f>'tmp_terms - import'!$B$321</f>
        <v>2451</v>
      </c>
      <c r="C421" t="s" s="51">
        <f t="shared" si="1891"/>
        <v>2417</v>
      </c>
      <c r="D421" t="s" s="51">
        <f t="shared" si="1126"/>
        <v>1693</v>
      </c>
      <c r="E421" s="57">
        <f>E420+1</f>
        <v>4</v>
      </c>
      <c r="F421" s="57">
        <f>F420+1</f>
        <v>4</v>
      </c>
      <c r="G421" t="s" s="435">
        <f t="shared" si="1891"/>
        <v>2417</v>
      </c>
    </row>
    <row r="422" ht="20.9" customHeight="1">
      <c r="A422" t="s" s="368">
        <v>5024</v>
      </c>
      <c r="B422" t="s" s="33">
        <f>'tmp_terms - import'!$B$323</f>
        <v>2466</v>
      </c>
      <c r="C422" t="s" s="33">
        <f t="shared" si="1913" ref="C422:G425">'tmp_terms - import'!$B$322</f>
        <v>2459</v>
      </c>
      <c r="D422" t="s" s="33">
        <f t="shared" si="1126"/>
        <v>1693</v>
      </c>
      <c r="E422" s="38">
        <v>1</v>
      </c>
      <c r="F422" s="38">
        <v>1</v>
      </c>
      <c r="G422" t="s" s="433">
        <f t="shared" si="1913"/>
        <v>2459</v>
      </c>
    </row>
    <row r="423" ht="20.1" customHeight="1">
      <c r="A423" t="s" s="105">
        <v>5024</v>
      </c>
      <c r="B423" t="s" s="42">
        <f>'tmp_terms - import'!$B$324</f>
        <v>2475</v>
      </c>
      <c r="C423" t="s" s="42">
        <f t="shared" si="1913"/>
        <v>2459</v>
      </c>
      <c r="D423" t="s" s="42">
        <f t="shared" si="1126"/>
        <v>1693</v>
      </c>
      <c r="E423" s="46">
        <f>E422+1</f>
        <v>2</v>
      </c>
      <c r="F423" s="46">
        <f>F422+1</f>
        <v>2</v>
      </c>
      <c r="G423" t="s" s="434">
        <f t="shared" si="1913"/>
        <v>2459</v>
      </c>
    </row>
    <row r="424" ht="20.1" customHeight="1">
      <c r="A424" t="s" s="105">
        <v>5024</v>
      </c>
      <c r="B424" t="s" s="42">
        <f>'tmp_terms - import'!$B$325</f>
        <v>2483</v>
      </c>
      <c r="C424" t="s" s="42">
        <f t="shared" si="1913"/>
        <v>2459</v>
      </c>
      <c r="D424" t="s" s="42">
        <f t="shared" si="1126"/>
        <v>1693</v>
      </c>
      <c r="E424" s="46">
        <f>E423+1</f>
        <v>3</v>
      </c>
      <c r="F424" s="46">
        <f>F423+1</f>
        <v>3</v>
      </c>
      <c r="G424" t="s" s="434">
        <f t="shared" si="1913"/>
        <v>2459</v>
      </c>
    </row>
    <row r="425" ht="20.9" customHeight="1">
      <c r="A425" t="s" s="108">
        <v>5024</v>
      </c>
      <c r="B425" t="s" s="51">
        <f>'tmp_terms - import'!$B$326</f>
        <v>2491</v>
      </c>
      <c r="C425" t="s" s="51">
        <f t="shared" si="1913"/>
        <v>2459</v>
      </c>
      <c r="D425" t="s" s="51">
        <f t="shared" si="1126"/>
        <v>1693</v>
      </c>
      <c r="E425" s="57">
        <f>E424+1</f>
        <v>4</v>
      </c>
      <c r="F425" s="57">
        <f>F424+1</f>
        <v>4</v>
      </c>
      <c r="G425" t="s" s="435">
        <f t="shared" si="1913"/>
        <v>2459</v>
      </c>
    </row>
    <row r="426" ht="21.1" customHeight="1">
      <c r="A426" t="s" s="176">
        <v>5024</v>
      </c>
      <c r="B426" t="s" s="61">
        <f t="shared" si="1934" ref="B426:C428">'tmp_terms - import'!$B$328</f>
        <v>2509</v>
      </c>
      <c r="C426" t="s" s="61">
        <f t="shared" si="1935" ref="C426:G435">'tmp_terms - import'!$B$327</f>
        <v>2500</v>
      </c>
      <c r="D426" t="s" s="61">
        <f t="shared" si="1178"/>
        <v>1677</v>
      </c>
      <c r="E426" s="65"/>
      <c r="F426" s="67">
        <v>1</v>
      </c>
      <c r="G426" t="s" s="468">
        <f t="shared" si="1935"/>
        <v>2500</v>
      </c>
    </row>
    <row r="427" ht="20.3" customHeight="1">
      <c r="A427" t="s" s="181">
        <v>5024</v>
      </c>
      <c r="B427" t="s" s="112">
        <f>'tmp_terms - import'!$B$329</f>
        <v>2515</v>
      </c>
      <c r="C427" t="s" s="112">
        <f t="shared" si="1934"/>
        <v>2509</v>
      </c>
      <c r="D427" t="s" s="112">
        <f t="shared" si="1126"/>
        <v>1693</v>
      </c>
      <c r="E427" s="100"/>
      <c r="F427" s="116">
        <v>1</v>
      </c>
      <c r="G427" t="s" s="437">
        <f t="shared" si="1935"/>
        <v>2500</v>
      </c>
    </row>
    <row r="428" ht="20.4" customHeight="1">
      <c r="A428" t="s" s="182">
        <v>5024</v>
      </c>
      <c r="B428" t="s" s="120">
        <f>'tmp_terms - import'!$B$330</f>
        <v>2522</v>
      </c>
      <c r="C428" t="s" s="120">
        <f t="shared" si="1934"/>
        <v>2509</v>
      </c>
      <c r="D428" t="s" s="120">
        <f t="shared" si="1126"/>
        <v>1693</v>
      </c>
      <c r="E428" s="123"/>
      <c r="F428" s="124">
        <f>F427+1</f>
        <v>2</v>
      </c>
      <c r="G428" t="s" s="469">
        <f t="shared" si="1935"/>
        <v>2500</v>
      </c>
    </row>
    <row r="429" ht="20.6" customHeight="1">
      <c r="A429" t="s" s="211">
        <v>5024</v>
      </c>
      <c r="B429" t="s" s="128">
        <f t="shared" si="1947" ref="B429:C435">'tmp_terms - import'!$B$331</f>
        <v>2528</v>
      </c>
      <c r="C429" t="s" s="128">
        <f t="shared" si="1935"/>
        <v>2500</v>
      </c>
      <c r="D429" t="s" s="128">
        <f t="shared" si="1178"/>
        <v>1677</v>
      </c>
      <c r="E429" s="88"/>
      <c r="F429" s="132">
        <v>2</v>
      </c>
      <c r="G429" t="s" s="470">
        <f t="shared" si="1935"/>
        <v>2500</v>
      </c>
    </row>
    <row r="430" ht="20.3" customHeight="1">
      <c r="A430" t="s" s="181">
        <v>5024</v>
      </c>
      <c r="B430" t="s" s="112">
        <f>'tmp_terms - import'!$B$332</f>
        <v>2534</v>
      </c>
      <c r="C430" t="s" s="112">
        <f t="shared" si="1947"/>
        <v>2528</v>
      </c>
      <c r="D430" t="s" s="112">
        <f t="shared" si="1126"/>
        <v>1693</v>
      </c>
      <c r="E430" s="100"/>
      <c r="F430" s="116">
        <v>1</v>
      </c>
      <c r="G430" t="s" s="437">
        <f t="shared" si="1935"/>
        <v>2500</v>
      </c>
    </row>
    <row r="431" ht="20.1" customHeight="1">
      <c r="A431" t="s" s="105">
        <v>5024</v>
      </c>
      <c r="B431" t="s" s="42">
        <f>'tmp_terms - import'!$B$333</f>
        <v>2543</v>
      </c>
      <c r="C431" t="s" s="42">
        <f t="shared" si="1947"/>
        <v>2528</v>
      </c>
      <c r="D431" t="s" s="42">
        <f t="shared" si="1126"/>
        <v>1693</v>
      </c>
      <c r="E431" s="43"/>
      <c r="F431" s="46">
        <f>F430+1</f>
        <v>2</v>
      </c>
      <c r="G431" t="s" s="434">
        <f t="shared" si="1935"/>
        <v>2500</v>
      </c>
    </row>
    <row r="432" ht="20.1" customHeight="1">
      <c r="A432" t="s" s="105">
        <v>5024</v>
      </c>
      <c r="B432" t="s" s="42">
        <f>'tmp_terms - import'!$B$334</f>
        <v>2552</v>
      </c>
      <c r="C432" t="s" s="42">
        <f t="shared" si="1947"/>
        <v>2528</v>
      </c>
      <c r="D432" t="s" s="42">
        <f t="shared" si="1126"/>
        <v>1693</v>
      </c>
      <c r="E432" s="43"/>
      <c r="F432" s="46">
        <f>F431+1</f>
        <v>3</v>
      </c>
      <c r="G432" t="s" s="434">
        <f t="shared" si="1935"/>
        <v>2500</v>
      </c>
    </row>
    <row r="433" ht="20.1" customHeight="1">
      <c r="A433" t="s" s="105">
        <v>5024</v>
      </c>
      <c r="B433" t="s" s="42">
        <f>'tmp_terms - import'!$B$335</f>
        <v>2558</v>
      </c>
      <c r="C433" t="s" s="42">
        <f t="shared" si="1947"/>
        <v>2528</v>
      </c>
      <c r="D433" t="s" s="42">
        <f t="shared" si="1126"/>
        <v>1693</v>
      </c>
      <c r="E433" s="43"/>
      <c r="F433" s="46">
        <f>F432+1</f>
        <v>4</v>
      </c>
      <c r="G433" t="s" s="434">
        <f t="shared" si="1935"/>
        <v>2500</v>
      </c>
    </row>
    <row r="434" ht="20.1" customHeight="1">
      <c r="A434" t="s" s="105">
        <v>5024</v>
      </c>
      <c r="B434" t="s" s="42">
        <f>'tmp_terms - import'!$B$336</f>
        <v>2567</v>
      </c>
      <c r="C434" t="s" s="42">
        <f t="shared" si="1947"/>
        <v>2528</v>
      </c>
      <c r="D434" t="s" s="42">
        <f t="shared" si="1126"/>
        <v>1693</v>
      </c>
      <c r="E434" s="43"/>
      <c r="F434" s="46">
        <f>F433+1</f>
        <v>5</v>
      </c>
      <c r="G434" t="s" s="434">
        <f t="shared" si="1935"/>
        <v>2500</v>
      </c>
    </row>
    <row r="435" ht="20.9" customHeight="1">
      <c r="A435" t="s" s="108">
        <v>5024</v>
      </c>
      <c r="B435" t="s" s="51">
        <f>'tmp_terms - import'!$B$337</f>
        <v>2574</v>
      </c>
      <c r="C435" t="s" s="51">
        <f t="shared" si="1947"/>
        <v>2528</v>
      </c>
      <c r="D435" t="s" s="51">
        <f t="shared" si="1126"/>
        <v>1693</v>
      </c>
      <c r="E435" s="52"/>
      <c r="F435" s="57">
        <f>F434+1</f>
        <v>6</v>
      </c>
      <c r="G435" t="s" s="435">
        <f t="shared" si="1935"/>
        <v>2500</v>
      </c>
    </row>
    <row r="436" ht="21.75" customHeight="1">
      <c r="A436" t="s" s="183">
        <v>5024</v>
      </c>
      <c r="B436" t="s" s="184">
        <f t="shared" si="1980" ref="B436:C440">'tmp_terms - import'!$B$339</f>
        <v>2587</v>
      </c>
      <c r="C436" t="s" s="184">
        <f t="shared" si="1981" ref="C436:G436">'tmp_terms - import'!$B$338</f>
        <v>2582</v>
      </c>
      <c r="D436" t="s" s="184">
        <f t="shared" si="1126"/>
        <v>1693</v>
      </c>
      <c r="E436" s="188"/>
      <c r="F436" s="190">
        <v>1</v>
      </c>
      <c r="G436" t="s" s="432">
        <f t="shared" si="1981"/>
        <v>2582</v>
      </c>
    </row>
    <row r="437" ht="20.9" customHeight="1">
      <c r="A437" t="s" s="368">
        <v>5024</v>
      </c>
      <c r="B437" t="s" s="33">
        <f t="shared" si="1980"/>
        <v>2587</v>
      </c>
      <c r="C437" t="s" s="33">
        <f t="shared" si="1985" ref="C437:G440">'tmp_terms - import'!$B$340</f>
        <v>2592</v>
      </c>
      <c r="D437" t="s" s="33">
        <f t="shared" si="1178"/>
        <v>1677</v>
      </c>
      <c r="E437" s="34"/>
      <c r="F437" s="38">
        <v>2</v>
      </c>
      <c r="G437" t="s" s="433">
        <f t="shared" si="1985"/>
        <v>2592</v>
      </c>
    </row>
    <row r="438" ht="20.1" customHeight="1">
      <c r="A438" t="s" s="105">
        <v>5024</v>
      </c>
      <c r="B438" t="s" s="42">
        <f>'tmp_terms - import'!$B$341</f>
        <v>2596</v>
      </c>
      <c r="C438" t="s" s="42">
        <f t="shared" si="1980"/>
        <v>2587</v>
      </c>
      <c r="D438" t="s" s="42">
        <f t="shared" si="1126"/>
        <v>1693</v>
      </c>
      <c r="E438" s="43"/>
      <c r="F438" s="46">
        <v>1</v>
      </c>
      <c r="G438" t="s" s="434">
        <f t="shared" si="1985"/>
        <v>2592</v>
      </c>
    </row>
    <row r="439" ht="20.1" customHeight="1">
      <c r="A439" t="s" s="105">
        <v>5024</v>
      </c>
      <c r="B439" t="s" s="42">
        <f>'tmp_terms - import'!$B$342</f>
        <v>2603</v>
      </c>
      <c r="C439" t="s" s="42">
        <f t="shared" si="1980"/>
        <v>2587</v>
      </c>
      <c r="D439" t="s" s="42">
        <f t="shared" si="1126"/>
        <v>1693</v>
      </c>
      <c r="E439" s="43"/>
      <c r="F439" s="46">
        <f>F438+1</f>
        <v>2</v>
      </c>
      <c r="G439" t="s" s="434">
        <f t="shared" si="1985"/>
        <v>2592</v>
      </c>
    </row>
    <row r="440" ht="20.9" customHeight="1">
      <c r="A440" t="s" s="108">
        <v>5024</v>
      </c>
      <c r="B440" t="s" s="51">
        <f>'tmp_terms - import'!$B$343</f>
        <v>2611</v>
      </c>
      <c r="C440" t="s" s="51">
        <f t="shared" si="1980"/>
        <v>2587</v>
      </c>
      <c r="D440" t="s" s="51">
        <f t="shared" si="1126"/>
        <v>1693</v>
      </c>
      <c r="E440" s="52"/>
      <c r="F440" s="57">
        <f>F439+1</f>
        <v>3</v>
      </c>
      <c r="G440" t="s" s="435">
        <f t="shared" si="1985"/>
        <v>2592</v>
      </c>
    </row>
    <row r="441" ht="20.9" customHeight="1">
      <c r="A441" t="s" s="368">
        <v>5024</v>
      </c>
      <c r="B441" t="s" s="33">
        <f>'tmp_terms - import'!$B$345</f>
        <v>2628</v>
      </c>
      <c r="C441" t="s" s="33">
        <f t="shared" si="2003" ref="C441:G443">'tmp_terms - import'!$B$344</f>
        <v>2620</v>
      </c>
      <c r="D441" t="s" s="33">
        <f t="shared" si="1126"/>
        <v>1693</v>
      </c>
      <c r="E441" s="34"/>
      <c r="F441" s="38">
        <v>1</v>
      </c>
      <c r="G441" t="s" s="433">
        <f t="shared" si="2003"/>
        <v>2620</v>
      </c>
    </row>
    <row r="442" ht="20.1" customHeight="1">
      <c r="A442" t="s" s="105">
        <v>5024</v>
      </c>
      <c r="B442" t="s" s="42">
        <f>'tmp_terms - import'!$B$346</f>
        <v>2637</v>
      </c>
      <c r="C442" t="s" s="42">
        <f t="shared" si="2003"/>
        <v>2620</v>
      </c>
      <c r="D442" t="s" s="42">
        <f t="shared" si="1126"/>
        <v>1693</v>
      </c>
      <c r="E442" s="43"/>
      <c r="F442" s="46">
        <f>F441+1</f>
        <v>2</v>
      </c>
      <c r="G442" t="s" s="434">
        <f t="shared" si="2003"/>
        <v>2620</v>
      </c>
    </row>
    <row r="443" ht="20.9" customHeight="1">
      <c r="A443" t="s" s="108">
        <v>5024</v>
      </c>
      <c r="B443" t="s" s="51">
        <f>'tmp_terms - import'!$B$347</f>
        <v>2645</v>
      </c>
      <c r="C443" t="s" s="51">
        <f t="shared" si="2003"/>
        <v>2620</v>
      </c>
      <c r="D443" t="s" s="51">
        <f t="shared" si="1126"/>
        <v>1693</v>
      </c>
      <c r="E443" s="52"/>
      <c r="F443" s="57">
        <f>F442+1</f>
        <v>3</v>
      </c>
      <c r="G443" t="s" s="435">
        <f t="shared" si="2003"/>
        <v>2620</v>
      </c>
    </row>
    <row r="444" ht="20.9" customHeight="1">
      <c r="A444" t="s" s="368">
        <v>5024</v>
      </c>
      <c r="B444" t="s" s="33">
        <f>'tmp_terms - import'!$B$349</f>
        <v>2661</v>
      </c>
      <c r="C444" t="s" s="33">
        <f t="shared" si="2017" ref="C444:G447">'tmp_terms - import'!$B$348</f>
        <v>2653</v>
      </c>
      <c r="D444" t="s" s="33">
        <f t="shared" si="1126"/>
        <v>1693</v>
      </c>
      <c r="E444" s="34"/>
      <c r="F444" s="34"/>
      <c r="G444" t="s" s="433">
        <f t="shared" si="2017"/>
        <v>2653</v>
      </c>
    </row>
    <row r="445" ht="20.1" customHeight="1">
      <c r="A445" t="s" s="105">
        <v>5024</v>
      </c>
      <c r="B445" t="s" s="42">
        <f>'tmp_terms - import'!$B$350</f>
        <v>2669</v>
      </c>
      <c r="C445" t="s" s="42">
        <f t="shared" si="2017"/>
        <v>2653</v>
      </c>
      <c r="D445" t="s" s="42">
        <f t="shared" si="1126"/>
        <v>1693</v>
      </c>
      <c r="E445" s="43"/>
      <c r="F445" s="43"/>
      <c r="G445" t="s" s="434">
        <f t="shared" si="2017"/>
        <v>2653</v>
      </c>
    </row>
    <row r="446" ht="20.1" customHeight="1">
      <c r="A446" t="s" s="105">
        <v>5024</v>
      </c>
      <c r="B446" t="s" s="42">
        <f>'tmp_terms - import'!$B$351</f>
        <v>2676</v>
      </c>
      <c r="C446" t="s" s="42">
        <f t="shared" si="2017"/>
        <v>2653</v>
      </c>
      <c r="D446" t="s" s="42">
        <f t="shared" si="1126"/>
        <v>1693</v>
      </c>
      <c r="E446" s="43"/>
      <c r="F446" s="43"/>
      <c r="G446" t="s" s="434">
        <f t="shared" si="2017"/>
        <v>2653</v>
      </c>
    </row>
    <row r="447" ht="20.9" customHeight="1">
      <c r="A447" t="s" s="108">
        <v>5024</v>
      </c>
      <c r="B447" t="s" s="51">
        <f>'tmp_terms - import'!$B$352</f>
        <v>2683</v>
      </c>
      <c r="C447" t="s" s="51">
        <f t="shared" si="2017"/>
        <v>2653</v>
      </c>
      <c r="D447" t="s" s="51">
        <f t="shared" si="1126"/>
        <v>1693</v>
      </c>
      <c r="E447" s="52"/>
      <c r="F447" s="52"/>
      <c r="G447" t="s" s="435">
        <f t="shared" si="2017"/>
        <v>2653</v>
      </c>
    </row>
    <row r="448" ht="20.9" customHeight="1">
      <c r="A448" t="s" s="368">
        <v>5024</v>
      </c>
      <c r="B448" t="s" s="33">
        <f>'tmp_terms - import'!$B$354</f>
        <v>2700</v>
      </c>
      <c r="C448" t="s" s="33">
        <f t="shared" si="2033" ref="C448:G460">'tmp_terms - import'!$B$353</f>
        <v>2691</v>
      </c>
      <c r="D448" t="s" s="33">
        <f t="shared" si="1126"/>
        <v>1693</v>
      </c>
      <c r="E448" s="34"/>
      <c r="F448" s="38">
        <v>1</v>
      </c>
      <c r="G448" t="s" s="433">
        <f t="shared" si="2033"/>
        <v>2691</v>
      </c>
    </row>
    <row r="449" ht="20.1" customHeight="1">
      <c r="A449" t="s" s="105">
        <v>5024</v>
      </c>
      <c r="B449" t="s" s="42">
        <f>'tmp_terms - import'!$B$357</f>
        <v>2725</v>
      </c>
      <c r="C449" t="s" s="42">
        <f t="shared" si="2033"/>
        <v>2691</v>
      </c>
      <c r="D449" t="s" s="42">
        <f t="shared" si="1126"/>
        <v>1693</v>
      </c>
      <c r="E449" s="43"/>
      <c r="F449" s="46">
        <f>F448+1</f>
        <v>2</v>
      </c>
      <c r="G449" t="s" s="434">
        <f t="shared" si="2033"/>
        <v>2691</v>
      </c>
    </row>
    <row r="450" ht="20.1" customHeight="1">
      <c r="A450" t="s" s="105">
        <v>5024</v>
      </c>
      <c r="B450" t="s" s="42">
        <f>'tmp_terms - import'!$B$355</f>
        <v>2709</v>
      </c>
      <c r="C450" t="s" s="42">
        <f t="shared" si="2033"/>
        <v>2691</v>
      </c>
      <c r="D450" t="s" s="42">
        <f t="shared" si="1126"/>
        <v>1693</v>
      </c>
      <c r="E450" s="43"/>
      <c r="F450" s="46">
        <f>F449+1</f>
        <v>3</v>
      </c>
      <c r="G450" t="s" s="434">
        <f t="shared" si="2033"/>
        <v>2691</v>
      </c>
    </row>
    <row r="451" ht="20.1" customHeight="1">
      <c r="A451" t="s" s="105">
        <v>5024</v>
      </c>
      <c r="B451" t="s" s="42">
        <f>'tmp_terms - import'!$B$356</f>
        <v>2717</v>
      </c>
      <c r="C451" t="s" s="42">
        <f t="shared" si="2033"/>
        <v>2691</v>
      </c>
      <c r="D451" t="s" s="42">
        <f t="shared" si="1126"/>
        <v>1693</v>
      </c>
      <c r="E451" s="43"/>
      <c r="F451" s="46">
        <f>F450+1</f>
        <v>4</v>
      </c>
      <c r="G451" t="s" s="434">
        <f t="shared" si="2033"/>
        <v>2691</v>
      </c>
    </row>
    <row r="452" ht="20.1" customHeight="1">
      <c r="A452" t="s" s="105">
        <v>5024</v>
      </c>
      <c r="B452" t="s" s="42">
        <f>'tmp_terms - import'!$B$361</f>
        <v>2755</v>
      </c>
      <c r="C452" t="s" s="42">
        <f t="shared" si="2033"/>
        <v>2691</v>
      </c>
      <c r="D452" t="s" s="42">
        <f t="shared" si="1126"/>
        <v>1693</v>
      </c>
      <c r="E452" s="43"/>
      <c r="F452" s="46">
        <f>F451+1</f>
        <v>5</v>
      </c>
      <c r="G452" t="s" s="434">
        <f t="shared" si="2033"/>
        <v>2691</v>
      </c>
    </row>
    <row r="453" ht="20.1" customHeight="1">
      <c r="A453" t="s" s="105">
        <v>5024</v>
      </c>
      <c r="B453" t="s" s="42">
        <f>'tmp_terms - import'!$B$362</f>
        <v>2762</v>
      </c>
      <c r="C453" t="s" s="42">
        <f t="shared" si="2033"/>
        <v>2691</v>
      </c>
      <c r="D453" t="s" s="42">
        <f t="shared" si="1126"/>
        <v>1693</v>
      </c>
      <c r="E453" s="43"/>
      <c r="F453" s="46">
        <f>F452+1</f>
        <v>6</v>
      </c>
      <c r="G453" t="s" s="434">
        <f t="shared" si="2033"/>
        <v>2691</v>
      </c>
    </row>
    <row r="454" ht="20.1" customHeight="1">
      <c r="A454" t="s" s="105">
        <v>5024</v>
      </c>
      <c r="B454" t="s" s="42">
        <f>'tmp_terms - import'!$B$358</f>
        <v>2733</v>
      </c>
      <c r="C454" t="s" s="42">
        <f t="shared" si="2033"/>
        <v>2691</v>
      </c>
      <c r="D454" t="s" s="42">
        <f t="shared" si="1126"/>
        <v>1693</v>
      </c>
      <c r="E454" s="43"/>
      <c r="F454" s="46">
        <f>F453+1</f>
        <v>7</v>
      </c>
      <c r="G454" t="s" s="434">
        <f t="shared" si="2033"/>
        <v>2691</v>
      </c>
    </row>
    <row r="455" ht="20.1" customHeight="1">
      <c r="A455" t="s" s="105">
        <v>5024</v>
      </c>
      <c r="B455" t="s" s="42">
        <f>'tmp_terms - import'!$B$359</f>
        <v>2741</v>
      </c>
      <c r="C455" t="s" s="42">
        <f t="shared" si="2033"/>
        <v>2691</v>
      </c>
      <c r="D455" t="s" s="42">
        <f t="shared" si="1126"/>
        <v>1693</v>
      </c>
      <c r="E455" s="43"/>
      <c r="F455" s="46">
        <f>F454+1</f>
        <v>8</v>
      </c>
      <c r="G455" t="s" s="434">
        <f t="shared" si="2033"/>
        <v>2691</v>
      </c>
    </row>
    <row r="456" ht="20.1" customHeight="1">
      <c r="A456" t="s" s="105">
        <v>5024</v>
      </c>
      <c r="B456" t="s" s="42">
        <f>'tmp_terms - import'!$B$360</f>
        <v>2748</v>
      </c>
      <c r="C456" t="s" s="42">
        <f t="shared" si="2033"/>
        <v>2691</v>
      </c>
      <c r="D456" t="s" s="42">
        <f t="shared" si="1126"/>
        <v>1693</v>
      </c>
      <c r="E456" s="43"/>
      <c r="F456" s="46">
        <f>F455+1</f>
        <v>9</v>
      </c>
      <c r="G456" t="s" s="434">
        <f t="shared" si="2033"/>
        <v>2691</v>
      </c>
    </row>
    <row r="457" ht="20.1" customHeight="1">
      <c r="A457" t="s" s="105">
        <v>5024</v>
      </c>
      <c r="B457" t="s" s="42">
        <f>'tmp_terms - import'!$B$363</f>
        <v>2770</v>
      </c>
      <c r="C457" t="s" s="42">
        <f t="shared" si="2033"/>
        <v>2691</v>
      </c>
      <c r="D457" t="s" s="42">
        <f t="shared" si="1126"/>
        <v>1693</v>
      </c>
      <c r="E457" s="43"/>
      <c r="F457" s="46">
        <f>F456+1</f>
        <v>10</v>
      </c>
      <c r="G457" t="s" s="434">
        <f t="shared" si="2033"/>
        <v>2691</v>
      </c>
    </row>
    <row r="458" ht="20.1" customHeight="1">
      <c r="A458" t="s" s="105">
        <v>5024</v>
      </c>
      <c r="B458" t="s" s="42">
        <f>'tmp_terms - import'!$B$364</f>
        <v>2777</v>
      </c>
      <c r="C458" t="s" s="42">
        <f t="shared" si="2033"/>
        <v>2691</v>
      </c>
      <c r="D458" t="s" s="42">
        <f t="shared" si="1126"/>
        <v>1693</v>
      </c>
      <c r="E458" s="43"/>
      <c r="F458" s="46">
        <f>F457+1</f>
        <v>11</v>
      </c>
      <c r="G458" t="s" s="434">
        <f t="shared" si="2033"/>
        <v>2691</v>
      </c>
    </row>
    <row r="459" ht="20.1" customHeight="1">
      <c r="A459" t="s" s="105">
        <v>5024</v>
      </c>
      <c r="B459" t="s" s="42">
        <f>'tmp_terms - import'!$B$365</f>
        <v>2784</v>
      </c>
      <c r="C459" t="s" s="42">
        <f t="shared" si="2033"/>
        <v>2691</v>
      </c>
      <c r="D459" t="s" s="42">
        <f t="shared" si="1126"/>
        <v>1693</v>
      </c>
      <c r="E459" s="43"/>
      <c r="F459" s="46">
        <f>F458+1</f>
        <v>12</v>
      </c>
      <c r="G459" t="s" s="434">
        <f t="shared" si="2033"/>
        <v>2691</v>
      </c>
    </row>
    <row r="460" ht="20.9" customHeight="1">
      <c r="A460" t="s" s="108">
        <v>5024</v>
      </c>
      <c r="B460" t="s" s="51">
        <f>'tmp_terms - import'!$B$366</f>
        <v>2791</v>
      </c>
      <c r="C460" t="s" s="51">
        <f t="shared" si="2033"/>
        <v>2691</v>
      </c>
      <c r="D460" t="s" s="51">
        <f t="shared" si="1126"/>
        <v>1693</v>
      </c>
      <c r="E460" s="52"/>
      <c r="F460" s="57">
        <f>F459+1</f>
        <v>13</v>
      </c>
      <c r="G460" t="s" s="435">
        <f t="shared" si="2033"/>
        <v>2691</v>
      </c>
    </row>
    <row r="461" ht="20.9" customHeight="1">
      <c r="A461" t="s" s="368">
        <v>5024</v>
      </c>
      <c r="B461" t="s" s="33">
        <f>'tmp_terms - import'!$B$372</f>
        <v>2836</v>
      </c>
      <c r="C461" t="s" s="33">
        <f t="shared" si="2097" ref="C461:C462">'tmp_terms - import'!$B$371</f>
        <v>2828</v>
      </c>
      <c r="D461" t="s" s="33">
        <f t="shared" si="1126"/>
        <v>1693</v>
      </c>
      <c r="E461" s="38">
        <v>1</v>
      </c>
      <c r="F461" s="38">
        <v>1</v>
      </c>
      <c r="G461" t="s" s="433">
        <f>$C461</f>
        <v>2828</v>
      </c>
    </row>
    <row r="462" ht="20.9" customHeight="1">
      <c r="A462" t="s" s="108">
        <v>5024</v>
      </c>
      <c r="B462" t="s" s="51">
        <f>'tmp_terms - import'!$B$373</f>
        <v>2844</v>
      </c>
      <c r="C462" t="s" s="51">
        <f t="shared" si="2097"/>
        <v>2828</v>
      </c>
      <c r="D462" t="s" s="51">
        <f t="shared" si="1126"/>
        <v>1693</v>
      </c>
      <c r="E462" s="57">
        <v>1</v>
      </c>
      <c r="F462" s="57">
        <f>F461+1</f>
        <v>2</v>
      </c>
      <c r="G462" t="s" s="435">
        <f>$C462</f>
        <v>2828</v>
      </c>
    </row>
    <row r="463" ht="20.9" customHeight="1">
      <c r="A463" t="s" s="368">
        <v>5024</v>
      </c>
      <c r="B463" t="s" s="33">
        <f>'tmp_terms - import'!$B$378</f>
        <v>2879</v>
      </c>
      <c r="C463" t="s" s="33">
        <f t="shared" si="2106" ref="C463:G464">'tmp_terms - import'!$B$377</f>
        <v>2873</v>
      </c>
      <c r="D463" t="s" s="33">
        <f t="shared" si="1126"/>
        <v>1693</v>
      </c>
      <c r="E463" s="34"/>
      <c r="F463" s="38">
        <v>1</v>
      </c>
      <c r="G463" t="s" s="433">
        <f t="shared" si="2106"/>
        <v>2873</v>
      </c>
    </row>
    <row r="464" ht="20.9" customHeight="1">
      <c r="A464" t="s" s="108">
        <v>5024</v>
      </c>
      <c r="B464" t="s" s="51">
        <f>'tmp_terms - import'!$B$379</f>
        <v>2887</v>
      </c>
      <c r="C464" t="s" s="51">
        <f t="shared" si="2106"/>
        <v>2873</v>
      </c>
      <c r="D464" t="s" s="51">
        <f t="shared" si="1126"/>
        <v>1693</v>
      </c>
      <c r="E464" s="52"/>
      <c r="F464" s="57">
        <f>F463+1</f>
        <v>2</v>
      </c>
      <c r="G464" t="s" s="435">
        <f t="shared" si="2106"/>
        <v>2873</v>
      </c>
    </row>
    <row r="465" ht="20.9" customHeight="1">
      <c r="A465" t="s" s="368">
        <v>5024</v>
      </c>
      <c r="B465" t="s" s="33">
        <f>'tmp_terms - import'!$B$381</f>
        <v>2900</v>
      </c>
      <c r="C465" t="s" s="33">
        <f t="shared" si="2115" ref="C465:G466">'tmp_terms - import'!$B$380</f>
        <v>2895</v>
      </c>
      <c r="D465" t="s" s="33">
        <f t="shared" si="1126"/>
        <v>1693</v>
      </c>
      <c r="E465" s="34"/>
      <c r="F465" s="38">
        <v>1</v>
      </c>
      <c r="G465" t="s" s="433">
        <f t="shared" si="2115"/>
        <v>2895</v>
      </c>
    </row>
    <row r="466" ht="20.9" customHeight="1">
      <c r="A466" t="s" s="108">
        <v>5024</v>
      </c>
      <c r="B466" t="s" s="51">
        <f>'tmp_terms - import'!$B$382</f>
        <v>2904</v>
      </c>
      <c r="C466" t="s" s="51">
        <f t="shared" si="2115"/>
        <v>2895</v>
      </c>
      <c r="D466" t="s" s="51">
        <f t="shared" si="1126"/>
        <v>1693</v>
      </c>
      <c r="E466" s="52"/>
      <c r="F466" s="57">
        <f>F465+1</f>
        <v>2</v>
      </c>
      <c r="G466" t="s" s="435">
        <f t="shared" si="2115"/>
        <v>2895</v>
      </c>
    </row>
    <row r="467" ht="20.9" customHeight="1">
      <c r="A467" t="s" s="368">
        <v>5024</v>
      </c>
      <c r="B467" t="s" s="33">
        <f>'tmp_terms - import'!$B$386</f>
        <v>2932</v>
      </c>
      <c r="C467" t="s" s="33">
        <f t="shared" si="2124" ref="C467:G474">'tmp_terms - import'!$B$383</f>
        <v>2907</v>
      </c>
      <c r="D467" t="s" s="471">
        <f t="shared" si="1126"/>
        <v>1693</v>
      </c>
      <c r="E467" s="472"/>
      <c r="F467" s="38">
        <v>1</v>
      </c>
      <c r="G467" t="s" s="433">
        <f t="shared" si="2124"/>
        <v>2907</v>
      </c>
    </row>
    <row r="468" ht="20.1" customHeight="1">
      <c r="A468" t="s" s="105">
        <v>5024</v>
      </c>
      <c r="B468" t="s" s="42">
        <f>'tmp_terms - import'!$B$387</f>
        <v>2943</v>
      </c>
      <c r="C468" t="s" s="42">
        <f t="shared" si="2124"/>
        <v>2907</v>
      </c>
      <c r="D468" t="s" s="473">
        <f t="shared" si="1126"/>
        <v>1693</v>
      </c>
      <c r="E468" s="474"/>
      <c r="F468" s="46">
        <f>F467+1</f>
        <v>2</v>
      </c>
      <c r="G468" t="s" s="434">
        <f t="shared" si="2124"/>
        <v>2907</v>
      </c>
    </row>
    <row r="469" ht="20.1" customHeight="1">
      <c r="A469" t="s" s="105">
        <v>5024</v>
      </c>
      <c r="B469" t="s" s="42">
        <f>'tmp_terms - import'!$B$388</f>
        <v>2954</v>
      </c>
      <c r="C469" t="s" s="42">
        <f t="shared" si="2124"/>
        <v>2907</v>
      </c>
      <c r="D469" t="s" s="473">
        <f t="shared" si="1126"/>
        <v>1693</v>
      </c>
      <c r="E469" s="474"/>
      <c r="F469" s="46">
        <f>F468+1</f>
        <v>3</v>
      </c>
      <c r="G469" t="s" s="434">
        <f t="shared" si="2124"/>
        <v>2907</v>
      </c>
    </row>
    <row r="470" ht="20.1" customHeight="1">
      <c r="A470" t="s" s="105">
        <v>5024</v>
      </c>
      <c r="B470" t="s" s="42">
        <f>'tmp_terms - import'!$B$389</f>
        <v>2964</v>
      </c>
      <c r="C470" t="s" s="42">
        <f t="shared" si="2124"/>
        <v>2907</v>
      </c>
      <c r="D470" t="s" s="473">
        <f t="shared" si="1126"/>
        <v>1693</v>
      </c>
      <c r="E470" s="474"/>
      <c r="F470" s="46">
        <f>F469+1</f>
        <v>4</v>
      </c>
      <c r="G470" t="s" s="434">
        <f t="shared" si="2124"/>
        <v>2907</v>
      </c>
    </row>
    <row r="471" ht="20.1" customHeight="1">
      <c r="A471" t="s" s="105">
        <v>5024</v>
      </c>
      <c r="B471" t="s" s="42">
        <f>'tmp_terms - import'!$B$390</f>
        <v>2974</v>
      </c>
      <c r="C471" t="s" s="42">
        <f t="shared" si="2124"/>
        <v>2907</v>
      </c>
      <c r="D471" t="s" s="473">
        <f t="shared" si="1126"/>
        <v>1693</v>
      </c>
      <c r="E471" s="474"/>
      <c r="F471" s="46">
        <f>F470+1</f>
        <v>5</v>
      </c>
      <c r="G471" t="s" s="434">
        <f t="shared" si="2124"/>
        <v>2907</v>
      </c>
    </row>
    <row r="472" ht="20.1" customHeight="1">
      <c r="A472" t="s" s="105">
        <v>5024</v>
      </c>
      <c r="B472" t="s" s="42">
        <f>'tmp_terms - import'!$B$392</f>
        <v>2992</v>
      </c>
      <c r="C472" t="s" s="42">
        <f t="shared" si="2124"/>
        <v>2907</v>
      </c>
      <c r="D472" t="s" s="473">
        <f t="shared" si="1126"/>
        <v>1693</v>
      </c>
      <c r="E472" s="474"/>
      <c r="F472" s="46">
        <f>F471+1</f>
        <v>6</v>
      </c>
      <c r="G472" t="s" s="434">
        <f t="shared" si="2124"/>
        <v>2907</v>
      </c>
    </row>
    <row r="473" ht="20.1" customHeight="1">
      <c r="A473" t="s" s="105">
        <v>5024</v>
      </c>
      <c r="B473" t="s" s="42">
        <f>'tmp_terms - import'!$B$393</f>
        <v>3000</v>
      </c>
      <c r="C473" t="s" s="42">
        <f t="shared" si="2124"/>
        <v>2907</v>
      </c>
      <c r="D473" t="s" s="473">
        <f t="shared" si="1126"/>
        <v>1693</v>
      </c>
      <c r="E473" s="474"/>
      <c r="F473" s="46">
        <f>F472+1</f>
        <v>7</v>
      </c>
      <c r="G473" t="s" s="434">
        <f t="shared" si="2124"/>
        <v>2907</v>
      </c>
    </row>
    <row r="474" ht="20.3" customHeight="1">
      <c r="A474" t="s" s="268">
        <v>5024</v>
      </c>
      <c r="B474" t="s" s="136">
        <f>'tmp_terms - import'!$B$394</f>
        <v>3008</v>
      </c>
      <c r="C474" t="s" s="136">
        <f t="shared" si="2124"/>
        <v>2907</v>
      </c>
      <c r="D474" t="s" s="475">
        <f t="shared" si="1126"/>
        <v>1693</v>
      </c>
      <c r="E474" s="476"/>
      <c r="F474" s="142">
        <f>F473+1</f>
        <v>8</v>
      </c>
      <c r="G474" t="s" s="436">
        <f t="shared" si="2124"/>
        <v>2907</v>
      </c>
    </row>
    <row r="475" ht="20.3" customHeight="1">
      <c r="A475" t="s" s="181">
        <v>5024</v>
      </c>
      <c r="B475" t="s" s="112">
        <f>'tmp_terms - import'!$B$398</f>
        <v>3037</v>
      </c>
      <c r="C475" t="s" s="112">
        <f t="shared" si="2163" ref="C475:C477">'tmp_terms - import'!$B$397</f>
        <v>3030</v>
      </c>
      <c r="D475" t="s" s="477">
        <f t="shared" si="1126"/>
        <v>1693</v>
      </c>
      <c r="E475" s="478"/>
      <c r="F475" s="116">
        <v>1</v>
      </c>
      <c r="G475" t="s" s="437">
        <f>$C475</f>
        <v>3030</v>
      </c>
    </row>
    <row r="476" ht="20.1" customHeight="1">
      <c r="A476" t="s" s="105">
        <v>5024</v>
      </c>
      <c r="B476" t="s" s="42">
        <f>'tmp_terms - import'!$B$399</f>
        <v>3045</v>
      </c>
      <c r="C476" t="s" s="42">
        <f t="shared" si="2163"/>
        <v>3030</v>
      </c>
      <c r="D476" t="s" s="473">
        <f t="shared" si="1126"/>
        <v>1693</v>
      </c>
      <c r="E476" s="474"/>
      <c r="F476" s="46">
        <f>F475+1</f>
        <v>2</v>
      </c>
      <c r="G476" t="s" s="434">
        <f>$C476</f>
        <v>3030</v>
      </c>
    </row>
    <row r="477" ht="20.15" customHeight="1">
      <c r="A477" t="s" s="378">
        <v>5024</v>
      </c>
      <c r="B477" t="s" s="146">
        <f>'tmp_terms - import'!$B$400</f>
        <v>3050</v>
      </c>
      <c r="C477" t="s" s="146">
        <f t="shared" si="2163"/>
        <v>3030</v>
      </c>
      <c r="D477" t="s" s="479">
        <f t="shared" si="1126"/>
        <v>1693</v>
      </c>
      <c r="E477" s="480"/>
      <c r="F477" s="152">
        <f>F476+1</f>
        <v>3</v>
      </c>
      <c r="G477" t="s" s="438">
        <f>$C477</f>
        <v>3030</v>
      </c>
    </row>
    <row r="478" ht="20.15" customHeight="1">
      <c r="A478" t="s" s="439">
        <v>5024</v>
      </c>
      <c r="B478" t="s" s="156">
        <f>'tmp_terms - import'!$B$402</f>
        <v>3062</v>
      </c>
      <c r="C478" t="s" s="156">
        <f t="shared" si="2177" ref="C478:C483">'tmp_terms - import'!$B$401</f>
        <v>3057</v>
      </c>
      <c r="D478" t="s" s="481">
        <f t="shared" si="1126"/>
        <v>1693</v>
      </c>
      <c r="E478" s="482"/>
      <c r="F478" s="162">
        <v>1</v>
      </c>
      <c r="G478" t="s" s="440">
        <f>$C478</f>
        <v>3057</v>
      </c>
    </row>
    <row r="479" ht="20.1" customHeight="1">
      <c r="A479" t="s" s="105">
        <v>5024</v>
      </c>
      <c r="B479" t="s" s="42">
        <f>'tmp_terms - import'!$B$403</f>
        <v>3069</v>
      </c>
      <c r="C479" t="s" s="42">
        <f t="shared" si="2177"/>
        <v>3057</v>
      </c>
      <c r="D479" t="s" s="473">
        <f t="shared" si="1126"/>
        <v>1693</v>
      </c>
      <c r="E479" s="474"/>
      <c r="F479" s="46">
        <f>F478+1</f>
        <v>2</v>
      </c>
      <c r="G479" t="s" s="434">
        <f>$C479</f>
        <v>3057</v>
      </c>
    </row>
    <row r="480" ht="20.1" customHeight="1">
      <c r="A480" t="s" s="105">
        <v>5024</v>
      </c>
      <c r="B480" t="s" s="42">
        <f>'tmp_terms - import'!$B$404</f>
        <v>3075</v>
      </c>
      <c r="C480" t="s" s="42">
        <f t="shared" si="2177"/>
        <v>3057</v>
      </c>
      <c r="D480" t="s" s="473">
        <f t="shared" si="1126"/>
        <v>1693</v>
      </c>
      <c r="E480" s="474"/>
      <c r="F480" s="46">
        <f>F479+1</f>
        <v>3</v>
      </c>
      <c r="G480" t="s" s="434">
        <f>$C480</f>
        <v>3057</v>
      </c>
    </row>
    <row r="481" ht="20.1" customHeight="1">
      <c r="A481" t="s" s="105">
        <v>5024</v>
      </c>
      <c r="B481" t="s" s="42">
        <f>'tmp_terms - import'!$B$405</f>
        <v>3081</v>
      </c>
      <c r="C481" t="s" s="42">
        <f t="shared" si="2177"/>
        <v>3057</v>
      </c>
      <c r="D481" t="s" s="473">
        <f t="shared" si="1126"/>
        <v>1693</v>
      </c>
      <c r="E481" s="474"/>
      <c r="F481" s="46">
        <f>F480+1</f>
        <v>4</v>
      </c>
      <c r="G481" t="s" s="434">
        <f>$C481</f>
        <v>3057</v>
      </c>
    </row>
    <row r="482" ht="20.15" customHeight="1">
      <c r="A482" t="s" s="378">
        <v>5024</v>
      </c>
      <c r="B482" t="s" s="146">
        <f>'tmp_terms - import'!$B$406</f>
        <v>3087</v>
      </c>
      <c r="C482" t="s" s="146">
        <f t="shared" si="2177"/>
        <v>3057</v>
      </c>
      <c r="D482" t="s" s="479">
        <f t="shared" si="1126"/>
        <v>1693</v>
      </c>
      <c r="E482" s="480"/>
      <c r="F482" s="152">
        <f>F481+1</f>
        <v>5</v>
      </c>
      <c r="G482" t="s" s="438">
        <f>$C482</f>
        <v>3057</v>
      </c>
    </row>
    <row r="483" ht="21" customHeight="1">
      <c r="A483" t="s" s="380">
        <v>5024</v>
      </c>
      <c r="B483" t="s" s="466">
        <f>'tmp_terms - import'!$B$407</f>
        <v>3093</v>
      </c>
      <c r="C483" t="s" s="466">
        <f t="shared" si="2177"/>
        <v>3057</v>
      </c>
      <c r="D483" t="s" s="483">
        <f t="shared" si="1126"/>
        <v>1693</v>
      </c>
      <c r="E483" s="484"/>
      <c r="F483" s="385">
        <f>F482+1</f>
        <v>6</v>
      </c>
      <c r="G483" t="s" s="467">
        <f>$C483</f>
        <v>3057</v>
      </c>
    </row>
    <row r="484" ht="20.9" customHeight="1">
      <c r="A484" t="s" s="368">
        <v>5024</v>
      </c>
      <c r="B484" t="s" s="33">
        <f>'tmp_terms - import'!$B$409</f>
        <v>3105</v>
      </c>
      <c r="C484" t="s" s="33">
        <f t="shared" si="2206" ref="C484:C490">'tmp_terms - import'!$B$408</f>
        <v>3096</v>
      </c>
      <c r="D484" t="s" s="33">
        <f t="shared" si="1126"/>
        <v>1693</v>
      </c>
      <c r="E484" s="34"/>
      <c r="F484" s="38">
        <v>1</v>
      </c>
      <c r="G484" t="s" s="433">
        <f>$C484</f>
        <v>3096</v>
      </c>
    </row>
    <row r="485" ht="20.1" customHeight="1">
      <c r="A485" t="s" s="105">
        <v>5024</v>
      </c>
      <c r="B485" t="s" s="42">
        <f>'tmp_terms - import'!$B$410</f>
        <v>3113</v>
      </c>
      <c r="C485" t="s" s="42">
        <f t="shared" si="2206"/>
        <v>3096</v>
      </c>
      <c r="D485" t="s" s="42">
        <f t="shared" si="1126"/>
        <v>1693</v>
      </c>
      <c r="E485" s="43"/>
      <c r="F485" s="46">
        <f>F484+1</f>
        <v>2</v>
      </c>
      <c r="G485" t="s" s="434">
        <f>$C485</f>
        <v>3096</v>
      </c>
    </row>
    <row r="486" ht="20.1" customHeight="1">
      <c r="A486" t="s" s="105">
        <v>5024</v>
      </c>
      <c r="B486" t="s" s="42">
        <f>'tmp_terms - import'!$B$411</f>
        <v>3120</v>
      </c>
      <c r="C486" t="s" s="42">
        <f t="shared" si="2206"/>
        <v>3096</v>
      </c>
      <c r="D486" t="s" s="42">
        <f t="shared" si="1126"/>
        <v>1693</v>
      </c>
      <c r="E486" s="43"/>
      <c r="F486" s="46">
        <f>F485+1</f>
        <v>3</v>
      </c>
      <c r="G486" t="s" s="434">
        <f>$C486</f>
        <v>3096</v>
      </c>
    </row>
    <row r="487" ht="20.1" customHeight="1">
      <c r="A487" t="s" s="105">
        <v>5024</v>
      </c>
      <c r="B487" t="s" s="42">
        <f>'tmp_terms - import'!$B$412</f>
        <v>3127</v>
      </c>
      <c r="C487" t="s" s="42">
        <f t="shared" si="2206"/>
        <v>3096</v>
      </c>
      <c r="D487" t="s" s="42">
        <f t="shared" si="1126"/>
        <v>1693</v>
      </c>
      <c r="E487" s="43"/>
      <c r="F487" s="46">
        <f>F486+1</f>
        <v>4</v>
      </c>
      <c r="G487" t="s" s="434">
        <f>$C487</f>
        <v>3096</v>
      </c>
    </row>
    <row r="488" ht="20.1" customHeight="1">
      <c r="A488" t="s" s="105">
        <v>5024</v>
      </c>
      <c r="B488" t="s" s="42">
        <f>'tmp_terms - import'!$B$413</f>
        <v>3134</v>
      </c>
      <c r="C488" t="s" s="42">
        <f t="shared" si="2206"/>
        <v>3096</v>
      </c>
      <c r="D488" t="s" s="42">
        <f t="shared" si="1126"/>
        <v>1693</v>
      </c>
      <c r="E488" s="43"/>
      <c r="F488" s="46">
        <f>F487+1</f>
        <v>5</v>
      </c>
      <c r="G488" t="s" s="434">
        <f>$C488</f>
        <v>3096</v>
      </c>
    </row>
    <row r="489" ht="20.1" customHeight="1">
      <c r="A489" t="s" s="105">
        <v>5024</v>
      </c>
      <c r="B489" t="s" s="42">
        <f>'tmp_terms - import'!$B$414</f>
        <v>3141</v>
      </c>
      <c r="C489" t="s" s="42">
        <f t="shared" si="2206"/>
        <v>3096</v>
      </c>
      <c r="D489" t="s" s="42">
        <f t="shared" si="1126"/>
        <v>1693</v>
      </c>
      <c r="E489" s="43"/>
      <c r="F489" s="46">
        <f>F488+1</f>
        <v>6</v>
      </c>
      <c r="G489" t="s" s="434">
        <f>$C489</f>
        <v>3096</v>
      </c>
    </row>
    <row r="490" ht="20.9" customHeight="1">
      <c r="A490" t="s" s="108">
        <v>5024</v>
      </c>
      <c r="B490" t="s" s="51">
        <f>'tmp_terms - import'!$B$415</f>
        <v>3147</v>
      </c>
      <c r="C490" t="s" s="51">
        <f t="shared" si="2206"/>
        <v>3096</v>
      </c>
      <c r="D490" t="s" s="51">
        <f t="shared" si="1126"/>
        <v>1693</v>
      </c>
      <c r="E490" s="52"/>
      <c r="F490" s="57">
        <f>F489+1</f>
        <v>7</v>
      </c>
      <c r="G490" t="s" s="435">
        <f>$C490</f>
        <v>3096</v>
      </c>
    </row>
    <row r="491" ht="20.9" customHeight="1">
      <c r="A491" t="s" s="368">
        <v>5024</v>
      </c>
      <c r="B491" t="s" s="33">
        <f>'tmp_terms - import'!$B$423</f>
        <v>3205</v>
      </c>
      <c r="C491" t="s" s="33">
        <f t="shared" si="2240" ref="C491:C494">'tmp_terms - import'!$B$422</f>
        <v>3198</v>
      </c>
      <c r="D491" t="s" s="33">
        <f t="shared" si="1126"/>
        <v>1693</v>
      </c>
      <c r="E491" s="34"/>
      <c r="F491" s="38">
        <f>F488+1</f>
        <v>6</v>
      </c>
      <c r="G491" t="s" s="433">
        <f>$C491</f>
        <v>3198</v>
      </c>
    </row>
    <row r="492" ht="20.1" customHeight="1">
      <c r="A492" t="s" s="105">
        <v>5024</v>
      </c>
      <c r="B492" t="s" s="42">
        <f>'tmp_terms - import'!$B$424</f>
        <v>3213</v>
      </c>
      <c r="C492" t="s" s="42">
        <f t="shared" si="2240"/>
        <v>3198</v>
      </c>
      <c r="D492" t="s" s="42">
        <f t="shared" si="1126"/>
        <v>1693</v>
      </c>
      <c r="E492" s="43"/>
      <c r="F492" s="46">
        <f>F491+1</f>
        <v>7</v>
      </c>
      <c r="G492" t="s" s="434">
        <f>$C492</f>
        <v>3198</v>
      </c>
    </row>
    <row r="493" ht="20.1" customHeight="1">
      <c r="A493" t="s" s="105">
        <v>5024</v>
      </c>
      <c r="B493" t="s" s="42">
        <f>'tmp_terms - import'!$B$425</f>
        <v>3221</v>
      </c>
      <c r="C493" t="s" s="42">
        <f t="shared" si="2240"/>
        <v>3198</v>
      </c>
      <c r="D493" t="s" s="42">
        <f t="shared" si="1126"/>
        <v>1693</v>
      </c>
      <c r="E493" s="43"/>
      <c r="F493" s="46">
        <f>F492+1</f>
        <v>8</v>
      </c>
      <c r="G493" t="s" s="434">
        <f>$C493</f>
        <v>3198</v>
      </c>
    </row>
    <row r="494" ht="20.9" customHeight="1">
      <c r="A494" t="s" s="108">
        <v>5024</v>
      </c>
      <c r="B494" t="s" s="51">
        <f>'tmp_terms - import'!$B$426</f>
        <v>3229</v>
      </c>
      <c r="C494" t="s" s="51">
        <f t="shared" si="2240"/>
        <v>3198</v>
      </c>
      <c r="D494" t="s" s="51">
        <f t="shared" si="1126"/>
        <v>1693</v>
      </c>
      <c r="E494" s="52"/>
      <c r="F494" s="57">
        <f>F493+1</f>
        <v>9</v>
      </c>
      <c r="G494" t="s" s="435">
        <f>$C494</f>
        <v>3198</v>
      </c>
    </row>
    <row r="495" ht="20.9" customHeight="1">
      <c r="A495" t="s" s="368">
        <v>5024</v>
      </c>
      <c r="B495" t="s" s="33">
        <f t="shared" si="2259" ref="B495:C504">'tmp_terms - import'!$B$437</f>
        <v>3307</v>
      </c>
      <c r="C495" t="s" s="33">
        <f t="shared" si="2260" ref="C495:C498">'tmp_terms - import'!$B$436</f>
        <v>3298</v>
      </c>
      <c r="D495" t="s" s="33">
        <f t="shared" si="1126"/>
        <v>1693</v>
      </c>
      <c r="E495" s="34"/>
      <c r="F495" s="38">
        <v>1</v>
      </c>
      <c r="G495" t="s" s="433">
        <f>$C495</f>
        <v>3298</v>
      </c>
    </row>
    <row r="496" ht="20.1" customHeight="1">
      <c r="A496" t="s" s="105">
        <v>5024</v>
      </c>
      <c r="B496" t="s" s="42">
        <f>'tmp_terms - import'!$B$444</f>
        <v>3346</v>
      </c>
      <c r="C496" t="s" s="42">
        <f t="shared" si="2260"/>
        <v>3298</v>
      </c>
      <c r="D496" t="s" s="42">
        <f t="shared" si="1126"/>
        <v>1693</v>
      </c>
      <c r="E496" s="43"/>
      <c r="F496" s="46">
        <f>F495+1</f>
        <v>2</v>
      </c>
      <c r="G496" t="s" s="434">
        <f>$C496</f>
        <v>3298</v>
      </c>
    </row>
    <row r="497" ht="20.1" customHeight="1">
      <c r="A497" t="s" s="105">
        <v>5024</v>
      </c>
      <c r="B497" t="s" s="42">
        <f>'tmp_terms - import'!$B$446</f>
        <v>3359</v>
      </c>
      <c r="C497" t="s" s="42">
        <f t="shared" si="2260"/>
        <v>3298</v>
      </c>
      <c r="D497" t="s" s="42">
        <f t="shared" si="1126"/>
        <v>1693</v>
      </c>
      <c r="E497" s="43"/>
      <c r="F497" s="46">
        <f>F496+1</f>
        <v>3</v>
      </c>
      <c r="G497" t="s" s="434">
        <f>$C497</f>
        <v>3298</v>
      </c>
    </row>
    <row r="498" ht="20.3" customHeight="1">
      <c r="A498" t="s" s="268">
        <v>5024</v>
      </c>
      <c r="B498" t="s" s="136">
        <f t="shared" si="2273" ref="B498:C513">'tmp_terms - import'!$B$447</f>
        <v>3366</v>
      </c>
      <c r="C498" t="s" s="136">
        <f t="shared" si="2260"/>
        <v>3298</v>
      </c>
      <c r="D498" t="s" s="136">
        <f t="shared" si="1126"/>
        <v>1693</v>
      </c>
      <c r="E498" s="140"/>
      <c r="F498" s="142">
        <f>F497+1</f>
        <v>4</v>
      </c>
      <c r="G498" t="s" s="436">
        <f>$C498</f>
        <v>3298</v>
      </c>
    </row>
    <row r="499" ht="20.3" customHeight="1">
      <c r="A499" t="s" s="181">
        <v>5024</v>
      </c>
      <c r="B499" t="s" s="112">
        <f>'tmp_terms - import'!$B$438</f>
        <v>3317</v>
      </c>
      <c r="C499" t="s" s="112">
        <f t="shared" si="2259"/>
        <v>3307</v>
      </c>
      <c r="D499" t="s" s="112">
        <f t="shared" si="1126"/>
        <v>1693</v>
      </c>
      <c r="E499" s="100"/>
      <c r="F499" s="116">
        <v>1</v>
      </c>
      <c r="G499" t="s" s="437">
        <f>$C499</f>
        <v>3307</v>
      </c>
    </row>
    <row r="500" ht="20.1" customHeight="1">
      <c r="A500" t="s" s="105">
        <v>5024</v>
      </c>
      <c r="B500" t="s" s="42">
        <f>'tmp_terms - import'!$B$439</f>
        <v>3322</v>
      </c>
      <c r="C500" t="s" s="42">
        <f t="shared" si="2259"/>
        <v>3307</v>
      </c>
      <c r="D500" t="s" s="42">
        <f t="shared" si="1126"/>
        <v>1693</v>
      </c>
      <c r="E500" s="43"/>
      <c r="F500" s="46">
        <f>F499+1</f>
        <v>2</v>
      </c>
      <c r="G500" t="s" s="434">
        <f>$C500</f>
        <v>3307</v>
      </c>
    </row>
    <row r="501" ht="20.1" customHeight="1">
      <c r="A501" t="s" s="105">
        <v>5024</v>
      </c>
      <c r="B501" t="s" s="42">
        <f>'tmp_terms - import'!$B$440</f>
        <v>3326</v>
      </c>
      <c r="C501" t="s" s="42">
        <f t="shared" si="2259"/>
        <v>3307</v>
      </c>
      <c r="D501" t="s" s="42">
        <f t="shared" si="1126"/>
        <v>1693</v>
      </c>
      <c r="E501" s="43"/>
      <c r="F501" s="46">
        <f>F500+1</f>
        <v>3</v>
      </c>
      <c r="G501" t="s" s="434">
        <f>$C501</f>
        <v>3307</v>
      </c>
    </row>
    <row r="502" ht="20.1" customHeight="1">
      <c r="A502" t="s" s="105">
        <v>5024</v>
      </c>
      <c r="B502" t="s" s="42">
        <f>'tmp_terms - import'!$B$441</f>
        <v>3330</v>
      </c>
      <c r="C502" t="s" s="42">
        <f t="shared" si="2259"/>
        <v>3307</v>
      </c>
      <c r="D502" t="s" s="42">
        <f t="shared" si="1126"/>
        <v>1693</v>
      </c>
      <c r="E502" s="43"/>
      <c r="F502" s="46">
        <f>F501+1</f>
        <v>4</v>
      </c>
      <c r="G502" t="s" s="434">
        <f>$C502</f>
        <v>3307</v>
      </c>
    </row>
    <row r="503" ht="20.1" customHeight="1">
      <c r="A503" t="s" s="105">
        <v>5024</v>
      </c>
      <c r="B503" t="s" s="42">
        <f>'tmp_terms - import'!$B$442</f>
        <v>3336</v>
      </c>
      <c r="C503" t="s" s="42">
        <f t="shared" si="2259"/>
        <v>3307</v>
      </c>
      <c r="D503" t="s" s="42">
        <f t="shared" si="1126"/>
        <v>1693</v>
      </c>
      <c r="E503" s="43"/>
      <c r="F503" s="46">
        <f>F502+1</f>
        <v>5</v>
      </c>
      <c r="G503" t="s" s="434">
        <f>$C503</f>
        <v>3307</v>
      </c>
    </row>
    <row r="504" ht="20.3" customHeight="1">
      <c r="A504" t="s" s="268">
        <v>5024</v>
      </c>
      <c r="B504" t="s" s="136">
        <f>'tmp_terms - import'!$B$443</f>
        <v>3340</v>
      </c>
      <c r="C504" t="s" s="136">
        <f t="shared" si="2259"/>
        <v>3307</v>
      </c>
      <c r="D504" t="s" s="136">
        <f t="shared" si="1126"/>
        <v>1693</v>
      </c>
      <c r="E504" s="140"/>
      <c r="F504" s="142">
        <f>F503+1</f>
        <v>6</v>
      </c>
      <c r="G504" t="s" s="436">
        <f>$C504</f>
        <v>3307</v>
      </c>
    </row>
    <row r="505" ht="20.3" customHeight="1">
      <c r="A505" t="s" s="181">
        <v>5024</v>
      </c>
      <c r="B505" t="s" s="112">
        <f>'tmp_terms - import'!$B$448</f>
        <v>3375</v>
      </c>
      <c r="C505" t="s" s="112">
        <f t="shared" si="2273"/>
        <v>3366</v>
      </c>
      <c r="D505" t="s" s="112">
        <f t="shared" si="1126"/>
        <v>1693</v>
      </c>
      <c r="E505" s="100"/>
      <c r="F505" s="116">
        <v>1</v>
      </c>
      <c r="G505" t="s" s="437">
        <f>$C505</f>
        <v>3366</v>
      </c>
    </row>
    <row r="506" ht="20.1" customHeight="1">
      <c r="A506" t="s" s="105">
        <v>5024</v>
      </c>
      <c r="B506" t="s" s="42">
        <f>'tmp_terms - import'!$B$449</f>
        <v>3380</v>
      </c>
      <c r="C506" t="s" s="42">
        <f t="shared" si="2273"/>
        <v>3366</v>
      </c>
      <c r="D506" t="s" s="42">
        <f t="shared" si="1126"/>
        <v>1693</v>
      </c>
      <c r="E506" s="43"/>
      <c r="F506" s="46">
        <f>F505+1</f>
        <v>2</v>
      </c>
      <c r="G506" t="s" s="434">
        <f>$C506</f>
        <v>3366</v>
      </c>
    </row>
    <row r="507" ht="20.1" customHeight="1">
      <c r="A507" t="s" s="105">
        <v>5024</v>
      </c>
      <c r="B507" t="s" s="42">
        <f>'tmp_terms - import'!$B$450</f>
        <v>3384</v>
      </c>
      <c r="C507" t="s" s="42">
        <f t="shared" si="2273"/>
        <v>3366</v>
      </c>
      <c r="D507" t="s" s="42">
        <f t="shared" si="1126"/>
        <v>1693</v>
      </c>
      <c r="E507" s="43"/>
      <c r="F507" s="46">
        <f>F506+1</f>
        <v>3</v>
      </c>
      <c r="G507" t="s" s="434">
        <f>$C507</f>
        <v>3366</v>
      </c>
    </row>
    <row r="508" ht="20.1" customHeight="1">
      <c r="A508" t="s" s="105">
        <v>5024</v>
      </c>
      <c r="B508" t="s" s="42">
        <f>'tmp_terms - import'!$B$451</f>
        <v>3388</v>
      </c>
      <c r="C508" t="s" s="42">
        <f t="shared" si="2273"/>
        <v>3366</v>
      </c>
      <c r="D508" t="s" s="42">
        <f t="shared" si="1126"/>
        <v>1693</v>
      </c>
      <c r="E508" s="43"/>
      <c r="F508" s="46">
        <f>F507+1</f>
        <v>4</v>
      </c>
      <c r="G508" t="s" s="434">
        <f>$C508</f>
        <v>3366</v>
      </c>
    </row>
    <row r="509" ht="20.1" customHeight="1">
      <c r="A509" t="s" s="105">
        <v>5024</v>
      </c>
      <c r="B509" t="s" s="42">
        <f>'tmp_terms - import'!$B$452</f>
        <v>3392</v>
      </c>
      <c r="C509" t="s" s="42">
        <f t="shared" si="2273"/>
        <v>3366</v>
      </c>
      <c r="D509" t="s" s="42">
        <f t="shared" si="1126"/>
        <v>1693</v>
      </c>
      <c r="E509" s="43"/>
      <c r="F509" s="46">
        <f>F508+1</f>
        <v>5</v>
      </c>
      <c r="G509" t="s" s="434">
        <f>$C509</f>
        <v>3366</v>
      </c>
    </row>
    <row r="510" ht="20.1" customHeight="1">
      <c r="A510" t="s" s="105">
        <v>5024</v>
      </c>
      <c r="B510" t="s" s="42">
        <f>'tmp_terms - import'!$B$453</f>
        <v>3396</v>
      </c>
      <c r="C510" t="s" s="42">
        <f t="shared" si="2273"/>
        <v>3366</v>
      </c>
      <c r="D510" t="s" s="42">
        <f t="shared" si="1126"/>
        <v>1693</v>
      </c>
      <c r="E510" s="43"/>
      <c r="F510" s="46">
        <f>F509+1</f>
        <v>6</v>
      </c>
      <c r="G510" t="s" s="434">
        <f>$C510</f>
        <v>3366</v>
      </c>
    </row>
    <row r="511" ht="20.1" customHeight="1">
      <c r="A511" t="s" s="105">
        <v>5024</v>
      </c>
      <c r="B511" t="s" s="42">
        <f>'tmp_terms - import'!$B$454</f>
        <v>3400</v>
      </c>
      <c r="C511" t="s" s="42">
        <f t="shared" si="2273"/>
        <v>3366</v>
      </c>
      <c r="D511" t="s" s="42">
        <f t="shared" si="1126"/>
        <v>1693</v>
      </c>
      <c r="E511" s="43"/>
      <c r="F511" s="46">
        <f>F510+1</f>
        <v>7</v>
      </c>
      <c r="G511" t="s" s="434">
        <f>$C511</f>
        <v>3366</v>
      </c>
    </row>
    <row r="512" ht="20.1" customHeight="1">
      <c r="A512" t="s" s="105">
        <v>5024</v>
      </c>
      <c r="B512" t="s" s="42">
        <f>'tmp_terms - import'!$B$455</f>
        <v>3406</v>
      </c>
      <c r="C512" t="s" s="42">
        <f t="shared" si="2273"/>
        <v>3366</v>
      </c>
      <c r="D512" t="s" s="42">
        <f t="shared" si="1126"/>
        <v>1693</v>
      </c>
      <c r="E512" s="43"/>
      <c r="F512" s="46">
        <f>F511+1</f>
        <v>8</v>
      </c>
      <c r="G512" t="s" s="434">
        <f>$C512</f>
        <v>3366</v>
      </c>
    </row>
    <row r="513" ht="20.9" customHeight="1">
      <c r="A513" t="s" s="108">
        <v>5024</v>
      </c>
      <c r="B513" t="s" s="51">
        <f>'tmp_terms - import'!$B$456</f>
        <v>3412</v>
      </c>
      <c r="C513" t="s" s="51">
        <f t="shared" si="2273"/>
        <v>3366</v>
      </c>
      <c r="D513" t="s" s="51">
        <f t="shared" si="2348" ref="D513:D519">'tmp_terms - import'!$B$199</f>
        <v>1693</v>
      </c>
      <c r="E513" s="52"/>
      <c r="F513" s="57">
        <f>F512+1</f>
        <v>9</v>
      </c>
      <c r="G513" t="s" s="435">
        <f>$C513</f>
        <v>3366</v>
      </c>
    </row>
    <row r="514" ht="20.9" customHeight="1">
      <c r="A514" t="s" s="368">
        <v>5024</v>
      </c>
      <c r="B514" t="s" s="33">
        <f>'tmp_terms - import'!$B$465</f>
        <v>3468</v>
      </c>
      <c r="C514" t="s" s="33">
        <f t="shared" si="2352" ref="C514:C517">'tmp_terms - import'!$B$464</f>
        <v>3460</v>
      </c>
      <c r="D514" t="s" s="33">
        <f t="shared" si="2348"/>
        <v>1693</v>
      </c>
      <c r="E514" s="34"/>
      <c r="F514" s="38">
        <v>1</v>
      </c>
      <c r="G514" t="s" s="433">
        <f>$C514</f>
        <v>3460</v>
      </c>
    </row>
    <row r="515" ht="20.1" customHeight="1">
      <c r="A515" t="s" s="105">
        <v>5024</v>
      </c>
      <c r="B515" t="s" s="42">
        <f>'tmp_terms - import'!$B$466</f>
        <v>3477</v>
      </c>
      <c r="C515" t="s" s="42">
        <f t="shared" si="2352"/>
        <v>3460</v>
      </c>
      <c r="D515" t="s" s="42">
        <f t="shared" si="2348"/>
        <v>1693</v>
      </c>
      <c r="E515" s="43"/>
      <c r="F515" s="46">
        <f>F514+1</f>
        <v>2</v>
      </c>
      <c r="G515" t="s" s="434">
        <f>$C515</f>
        <v>3460</v>
      </c>
    </row>
    <row r="516" ht="20.1" customHeight="1">
      <c r="A516" t="s" s="105">
        <v>5024</v>
      </c>
      <c r="B516" t="s" s="42">
        <f>'tmp_terms - import'!$B$467</f>
        <v>3483</v>
      </c>
      <c r="C516" t="s" s="42">
        <f t="shared" si="2352"/>
        <v>3460</v>
      </c>
      <c r="D516" t="s" s="42">
        <f t="shared" si="2348"/>
        <v>1693</v>
      </c>
      <c r="E516" s="43"/>
      <c r="F516" s="46">
        <f>F515+1</f>
        <v>3</v>
      </c>
      <c r="G516" t="s" s="434">
        <f>$C516</f>
        <v>3460</v>
      </c>
    </row>
    <row r="517" ht="20.3" customHeight="1">
      <c r="A517" t="s" s="268">
        <v>5024</v>
      </c>
      <c r="B517" t="s" s="136">
        <f>'tmp_terms - import'!$B$468</f>
        <v>3489</v>
      </c>
      <c r="C517" t="s" s="136">
        <f t="shared" si="2352"/>
        <v>3460</v>
      </c>
      <c r="D517" t="s" s="136">
        <f t="shared" si="2348"/>
        <v>1693</v>
      </c>
      <c r="E517" s="140"/>
      <c r="F517" s="142">
        <f>F516+1</f>
        <v>4</v>
      </c>
      <c r="G517" t="s" s="436">
        <f>$C517</f>
        <v>3460</v>
      </c>
    </row>
    <row r="518" ht="20.3" customHeight="1">
      <c r="A518" t="s" s="181">
        <v>5024</v>
      </c>
      <c r="B518" t="s" s="112">
        <f>'tmp_terms - import'!$B$470</f>
        <v>3502</v>
      </c>
      <c r="C518" t="s" s="112">
        <f t="shared" si="2371" ref="C518:C519">'tmp_terms - import'!$B$469</f>
        <v>3495</v>
      </c>
      <c r="D518" t="s" s="112">
        <f t="shared" si="2348"/>
        <v>1693</v>
      </c>
      <c r="E518" s="100"/>
      <c r="F518" s="116">
        <v>1</v>
      </c>
      <c r="G518" t="s" s="437">
        <f>$C518</f>
        <v>3495</v>
      </c>
    </row>
    <row r="519" ht="20.9" customHeight="1">
      <c r="A519" t="s" s="108">
        <v>5024</v>
      </c>
      <c r="B519" t="s" s="51">
        <f>'tmp_terms - import'!$B$471</f>
        <v>3507</v>
      </c>
      <c r="C519" t="s" s="51">
        <f t="shared" si="2371"/>
        <v>3495</v>
      </c>
      <c r="D519" t="s" s="51">
        <f t="shared" si="2348"/>
        <v>1693</v>
      </c>
      <c r="E519" s="52"/>
      <c r="F519" s="57">
        <f>F518+1</f>
        <v>2</v>
      </c>
      <c r="G519" t="s" s="435">
        <f>$C519</f>
        <v>3495</v>
      </c>
    </row>
  </sheetData>
  <mergeCells count="1">
    <mergeCell ref="A1:G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2:B90"/>
  <sheetViews>
    <sheetView workbookViewId="0" showGridLines="0" defaultGridColor="1">
      <pane topLeftCell="B3" xSplit="1" ySplit="2" activePane="bottomRight" state="frozen"/>
    </sheetView>
  </sheetViews>
  <sheetFormatPr defaultColWidth="8.33333" defaultRowHeight="19.9" customHeight="1" outlineLevelRow="0" outlineLevelCol="0"/>
  <cols>
    <col min="1" max="1" width="5.17188" style="485" customWidth="1"/>
    <col min="2" max="2" width="49.4531" style="485" customWidth="1"/>
    <col min="3" max="256" width="8.35156" style="485" customWidth="1"/>
  </cols>
  <sheetData>
    <row r="1" ht="26.5" customHeight="1">
      <c r="A1" t="s" s="27">
        <v>5026</v>
      </c>
      <c r="B1" s="27"/>
    </row>
    <row r="2" ht="20.7" customHeight="1">
      <c r="A2" s="486"/>
      <c r="B2" t="s" s="5">
        <v>5027</v>
      </c>
    </row>
    <row r="3" ht="20.35" customHeight="1">
      <c r="A3" s="487">
        <v>1</v>
      </c>
      <c r="B3" t="s" s="488">
        <f>'tmp_descriptors - import'!$A$3</f>
        <v>3552</v>
      </c>
    </row>
    <row r="4" ht="20.05" customHeight="1">
      <c r="A4" s="489">
        <f>$A3+1</f>
        <v>2</v>
      </c>
      <c r="B4" t="s" s="490">
        <f>'tmp_descriptors - import'!$A$4</f>
        <v>3555</v>
      </c>
    </row>
    <row r="5" ht="20.05" customHeight="1">
      <c r="A5" s="489">
        <f>$A4+1</f>
        <v>3</v>
      </c>
      <c r="B5" t="s" s="490">
        <f>'tmp_descriptors - import'!$A$5</f>
        <v>3559</v>
      </c>
    </row>
    <row r="6" ht="20.05" customHeight="1">
      <c r="A6" s="489">
        <f>$A5+1</f>
        <v>4</v>
      </c>
      <c r="B6" t="s" s="490">
        <f>'tmp_descriptors - import'!$A$6</f>
        <v>3565</v>
      </c>
    </row>
    <row r="7" ht="20.05" customHeight="1">
      <c r="A7" s="489">
        <f>$A6+1</f>
        <v>5</v>
      </c>
      <c r="B7" t="s" s="490">
        <f>'tmp_descriptors - import'!$A$7</f>
        <v>3570</v>
      </c>
    </row>
    <row r="8" ht="20.35" customHeight="1">
      <c r="A8" s="491">
        <f>$A7+1</f>
        <v>6</v>
      </c>
      <c r="B8" t="s" s="492">
        <f>'tmp_descriptors - import'!$A$33</f>
        <v>3762</v>
      </c>
    </row>
    <row r="9" ht="20.35" customHeight="1">
      <c r="A9" s="487">
        <f>$A8+1</f>
        <v>7</v>
      </c>
      <c r="B9" t="s" s="488">
        <f>'tmp_descriptors - import'!$A$8</f>
        <v>3576</v>
      </c>
    </row>
    <row r="10" ht="20.05" customHeight="1">
      <c r="A10" s="489">
        <f>$A9+1</f>
        <v>8</v>
      </c>
      <c r="B10" t="s" s="490">
        <f>'tmp_descriptors - import'!$A$9</f>
        <v>3583</v>
      </c>
    </row>
    <row r="11" ht="20.05" customHeight="1">
      <c r="A11" s="489">
        <f>$A10+1</f>
        <v>9</v>
      </c>
      <c r="B11" t="s" s="490">
        <f>'tmp_descriptors - import'!$A$10</f>
        <v>3588</v>
      </c>
    </row>
    <row r="12" ht="20.05" customHeight="1">
      <c r="A12" s="489">
        <f>$A11+1</f>
        <v>10</v>
      </c>
      <c r="B12" t="s" s="490">
        <f>'tmp_descriptors - import'!$A$11</f>
        <v>3595</v>
      </c>
    </row>
    <row r="13" ht="20.05" customHeight="1">
      <c r="A13" s="489">
        <f>$A12+1</f>
        <v>11</v>
      </c>
      <c r="B13" t="s" s="490">
        <f>'tmp_descriptors - import'!$A$12</f>
        <v>3603</v>
      </c>
    </row>
    <row r="14" ht="20.05" customHeight="1">
      <c r="A14" s="489">
        <f>$A13+1</f>
        <v>12</v>
      </c>
      <c r="B14" t="s" s="490">
        <f>'tmp_descriptors - import'!$A$13</f>
        <v>3608</v>
      </c>
    </row>
    <row r="15" ht="20.05" customHeight="1">
      <c r="A15" s="489">
        <f>$A14+1</f>
        <v>13</v>
      </c>
      <c r="B15" t="s" s="490">
        <f>'tmp_descriptors - import'!$A$14</f>
        <v>3616</v>
      </c>
    </row>
    <row r="16" ht="20.05" customHeight="1">
      <c r="A16" s="493">
        <f>$A15+1</f>
        <v>14</v>
      </c>
      <c r="B16" t="s" s="494">
        <f>'tmp_descriptors - import'!$A$15</f>
        <v>3625</v>
      </c>
    </row>
    <row r="17" ht="20.05" customHeight="1">
      <c r="A17" s="489">
        <f>$A16+1</f>
        <v>15</v>
      </c>
      <c r="B17" t="s" s="490">
        <f>'tmp_descriptors - import'!$A$17</f>
        <v>3640</v>
      </c>
    </row>
    <row r="18" ht="20.05" customHeight="1">
      <c r="A18" s="493">
        <f>$A17+1</f>
        <v>16</v>
      </c>
      <c r="B18" t="s" s="494">
        <f>'tmp_descriptors - import'!$A$16</f>
        <v>3631</v>
      </c>
    </row>
    <row r="19" ht="20.35" customHeight="1">
      <c r="A19" s="491">
        <f>$A18+1</f>
        <v>17</v>
      </c>
      <c r="B19" t="s" s="492">
        <f>'tmp_descriptors - import'!$A$21</f>
        <v>3668</v>
      </c>
    </row>
    <row r="20" ht="20.35" customHeight="1">
      <c r="A20" s="487">
        <f>$A19+1</f>
        <v>18</v>
      </c>
      <c r="B20" t="s" s="488">
        <f>'tmp_descriptors - import'!$A$22</f>
        <v>3676</v>
      </c>
    </row>
    <row r="21" ht="20.05" customHeight="1">
      <c r="A21" s="489">
        <f>$A20+1</f>
        <v>19</v>
      </c>
      <c r="B21" t="s" s="490">
        <f>'tmp_descriptors - import'!$A$23</f>
        <v>3686</v>
      </c>
    </row>
    <row r="22" ht="20.05" customHeight="1">
      <c r="A22" s="489">
        <f>$A21+1</f>
        <v>20</v>
      </c>
      <c r="B22" t="s" s="490">
        <f>'tmp_descriptors - import'!$A$24</f>
        <v>3694</v>
      </c>
    </row>
    <row r="23" ht="20.05" customHeight="1">
      <c r="A23" s="489">
        <f>$A22+1</f>
        <v>21</v>
      </c>
      <c r="B23" t="s" s="490">
        <f>'tmp_descriptors - import'!$A$25</f>
        <v>3703</v>
      </c>
    </row>
    <row r="24" ht="20.05" customHeight="1">
      <c r="A24" s="489">
        <f>$A23+1</f>
        <v>22</v>
      </c>
      <c r="B24" t="s" s="490">
        <f>'tmp_descriptors - import'!$A$51</f>
        <v>3919</v>
      </c>
    </row>
    <row r="25" ht="20.05" customHeight="1">
      <c r="A25" s="489">
        <f>$A24+1</f>
        <v>23</v>
      </c>
      <c r="B25" t="s" s="490">
        <f>'tmp_descriptors - import'!$A$52</f>
        <v>3927</v>
      </c>
    </row>
    <row r="26" ht="20.05" customHeight="1">
      <c r="A26" s="489">
        <f>$A25+1</f>
        <v>24</v>
      </c>
      <c r="B26" t="s" s="490">
        <f>'tmp_descriptors - import'!$A$53</f>
        <v>3935</v>
      </c>
    </row>
    <row r="27" ht="20.05" customHeight="1">
      <c r="A27" s="489">
        <f>$A26+1</f>
        <v>25</v>
      </c>
      <c r="B27" t="s" s="490">
        <f>'tmp_descriptors - import'!$A$54</f>
        <v>3942</v>
      </c>
    </row>
    <row r="28" ht="20.1" customHeight="1">
      <c r="A28" s="495">
        <f>$A27+1</f>
        <v>26</v>
      </c>
      <c r="B28" t="s" s="490">
        <f>'tmp_descriptors - import'!$A$62</f>
        <v>4001</v>
      </c>
    </row>
    <row r="29" ht="20.45" customHeight="1">
      <c r="A29" s="496">
        <f>$A28+1</f>
        <v>27</v>
      </c>
      <c r="B29" t="s" s="497">
        <f>'tmp_descriptors - import'!$A$26</f>
        <v>3708</v>
      </c>
    </row>
    <row r="30" ht="20.35" customHeight="1">
      <c r="A30" s="498">
        <f>$A29+1</f>
        <v>28</v>
      </c>
      <c r="B30" t="s" s="499">
        <f>'tmp_descriptors - import'!$A$27</f>
        <v>3715</v>
      </c>
    </row>
    <row r="31" ht="20.05" customHeight="1">
      <c r="A31" s="493">
        <f>$A30+1</f>
        <v>29</v>
      </c>
      <c r="B31" t="s" s="494">
        <f>'tmp_descriptors - import'!$A$28</f>
        <v>3720</v>
      </c>
    </row>
    <row r="32" ht="20.05" customHeight="1">
      <c r="A32" s="493">
        <f>$A31+1</f>
        <v>30</v>
      </c>
      <c r="B32" t="s" s="494">
        <f>'tmp_descriptors - import'!$A$29</f>
        <v>3726</v>
      </c>
    </row>
    <row r="33" ht="20.05" customHeight="1">
      <c r="A33" s="493">
        <f>$A32+1</f>
        <v>31</v>
      </c>
      <c r="B33" t="s" s="494">
        <f>'tmp_descriptors - import'!$A$30</f>
        <v>3736</v>
      </c>
    </row>
    <row r="34" ht="20.05" customHeight="1">
      <c r="A34" s="493">
        <f>$A33+1</f>
        <v>32</v>
      </c>
      <c r="B34" t="s" s="494">
        <f>'tmp_descriptors - import'!$A$31</f>
        <v>3746</v>
      </c>
    </row>
    <row r="35" ht="20.05" customHeight="1">
      <c r="A35" s="493">
        <f>$A34+1</f>
        <v>33</v>
      </c>
      <c r="B35" t="s" s="494">
        <f>'tmp_descriptors - import'!$A$32</f>
        <v>3754</v>
      </c>
    </row>
    <row r="36" ht="20.05" customHeight="1">
      <c r="A36" s="493">
        <f>$A35+1</f>
        <v>34</v>
      </c>
      <c r="B36" t="s" s="494">
        <f>'tmp_descriptors - import'!$A$34</f>
        <v>3768</v>
      </c>
    </row>
    <row r="37" ht="20.05" customHeight="1">
      <c r="A37" s="493">
        <f>$A36+1</f>
        <v>35</v>
      </c>
      <c r="B37" t="s" s="494">
        <f>'tmp_descriptors - import'!$A$35</f>
        <v>3775</v>
      </c>
    </row>
    <row r="38" ht="20.05" customHeight="1">
      <c r="A38" s="493">
        <f>$A37+1</f>
        <v>36</v>
      </c>
      <c r="B38" t="s" s="494">
        <f>'tmp_descriptors - import'!$A$42</f>
        <v>3834</v>
      </c>
    </row>
    <row r="39" ht="20.05" customHeight="1">
      <c r="A39" s="493">
        <f>$A38+1</f>
        <v>37</v>
      </c>
      <c r="B39" t="s" s="494">
        <f>'tmp_descriptors - import'!$A$43</f>
        <v>3842</v>
      </c>
    </row>
    <row r="40" ht="20.05" customHeight="1">
      <c r="A40" s="493">
        <f>$A39+1</f>
        <v>38</v>
      </c>
      <c r="B40" t="s" s="494">
        <f>'tmp_descriptors - import'!$A$45</f>
        <v>3858</v>
      </c>
    </row>
    <row r="41" ht="20.05" customHeight="1">
      <c r="A41" s="493">
        <f>$A40+1</f>
        <v>39</v>
      </c>
      <c r="B41" t="s" s="494">
        <f>'tmp_descriptors - import'!$A$41</f>
        <v>3824</v>
      </c>
    </row>
    <row r="42" ht="20.05" customHeight="1">
      <c r="A42" s="493">
        <f>$A41+1</f>
        <v>40</v>
      </c>
      <c r="B42" t="s" s="494">
        <f>'tmp_descriptors - import'!$A$44</f>
        <v>3849</v>
      </c>
    </row>
    <row r="43" ht="20.05" customHeight="1">
      <c r="A43" s="493">
        <f>$A42+1</f>
        <v>41</v>
      </c>
      <c r="B43" t="s" s="494">
        <f>'tmp_descriptors - import'!$A$46</f>
        <v>3868</v>
      </c>
    </row>
    <row r="44" ht="20.05" customHeight="1">
      <c r="A44" s="493">
        <f>$A43+1</f>
        <v>42</v>
      </c>
      <c r="B44" t="s" s="494">
        <f>'tmp_descriptors - import'!$A$38</f>
        <v>3798</v>
      </c>
    </row>
    <row r="45" ht="20.05" customHeight="1">
      <c r="A45" s="493">
        <f>$A44+1</f>
        <v>43</v>
      </c>
      <c r="B45" t="s" s="494">
        <f>'tmp_descriptors - import'!$A$39</f>
        <v>3806</v>
      </c>
    </row>
    <row r="46" ht="20.05" customHeight="1">
      <c r="A46" s="493">
        <f>$A45+1</f>
        <v>44</v>
      </c>
      <c r="B46" t="s" s="494">
        <f>'tmp_descriptors - import'!$A$36</f>
        <v>3782</v>
      </c>
    </row>
    <row r="47" ht="20.25" customHeight="1">
      <c r="A47" s="500">
        <f>$A46+1</f>
        <v>45</v>
      </c>
      <c r="B47" t="s" s="501">
        <f>'tmp_descriptors - import'!$A$37</f>
        <v>3789</v>
      </c>
    </row>
    <row r="48" ht="20.25" customHeight="1">
      <c r="A48" s="502">
        <f>$A47+1</f>
        <v>46</v>
      </c>
      <c r="B48" t="s" s="503">
        <f>'tmp_descriptors - import'!$A$55</f>
        <v>3948</v>
      </c>
    </row>
    <row r="49" ht="20.05" customHeight="1">
      <c r="A49" s="493">
        <f>$A48+1</f>
        <v>47</v>
      </c>
      <c r="B49" t="s" s="494">
        <f>'tmp_descriptors - import'!$A$56</f>
        <v>3957</v>
      </c>
    </row>
    <row r="50" ht="20.05" customHeight="1">
      <c r="A50" s="493">
        <f>$A49+1</f>
        <v>48</v>
      </c>
      <c r="B50" t="s" s="494">
        <f>'tmp_descriptors - import'!$A$57</f>
        <v>3964</v>
      </c>
    </row>
    <row r="51" ht="20.05" customHeight="1">
      <c r="A51" s="493">
        <f>$A50+1</f>
        <v>49</v>
      </c>
      <c r="B51" t="s" s="494">
        <f>'tmp_descriptors - import'!$A$58</f>
        <v>3971</v>
      </c>
    </row>
    <row r="52" ht="20.25" customHeight="1">
      <c r="A52" s="500">
        <f>$A51+1</f>
        <v>50</v>
      </c>
      <c r="B52" t="s" s="501">
        <f>'tmp_descriptors - import'!$A$59</f>
        <v>3978</v>
      </c>
    </row>
    <row r="53" ht="20.25" customHeight="1">
      <c r="A53" s="502">
        <f>$A52+1</f>
        <v>51</v>
      </c>
      <c r="B53" t="s" s="503">
        <f>'tmp_descriptors - import'!$A$47</f>
        <v>3878</v>
      </c>
    </row>
    <row r="54" ht="20.05" customHeight="1">
      <c r="A54" s="493">
        <f>$A53+1</f>
        <v>52</v>
      </c>
      <c r="B54" t="s" s="494">
        <f>'tmp_descriptors - import'!$A$60</f>
        <v>3984</v>
      </c>
    </row>
    <row r="55" ht="20.05" customHeight="1">
      <c r="A55" s="493">
        <f>$A54+1</f>
        <v>53</v>
      </c>
      <c r="B55" t="s" s="494">
        <f>'tmp_descriptors - import'!$A$61</f>
        <v>3992</v>
      </c>
    </row>
    <row r="56" ht="20.05" customHeight="1">
      <c r="A56" s="493">
        <f>$A55+1</f>
        <v>54</v>
      </c>
      <c r="B56" t="s" s="494">
        <f>'tmp_descriptors - import'!$A$48</f>
        <v>3888</v>
      </c>
    </row>
    <row r="57" ht="20.05" customHeight="1">
      <c r="A57" s="493">
        <f>$A56+1</f>
        <v>55</v>
      </c>
      <c r="B57" t="s" s="494">
        <f>'tmp_descriptors - import'!$A$49</f>
        <v>3899</v>
      </c>
    </row>
    <row r="58" ht="20.35" customHeight="1">
      <c r="A58" s="491">
        <f>$A57+1</f>
        <v>56</v>
      </c>
      <c r="B58" t="s" s="492">
        <f>'tmp_descriptors - import'!$A$50</f>
        <v>3910</v>
      </c>
    </row>
    <row r="59" ht="20.35" customHeight="1">
      <c r="A59" s="487">
        <f>$A58+1</f>
        <v>57</v>
      </c>
      <c r="B59" t="s" s="488">
        <f>'tmp_descriptors - import'!$A$18</f>
        <v>3646</v>
      </c>
    </row>
    <row r="60" ht="20.05" customHeight="1">
      <c r="A60" s="489">
        <f>$A59+1</f>
        <v>58</v>
      </c>
      <c r="B60" t="s" s="490">
        <f>'tmp_descriptors - import'!$A$19</f>
        <v>3653</v>
      </c>
    </row>
    <row r="61" ht="20.05" customHeight="1">
      <c r="A61" s="489">
        <f>$A60+1</f>
        <v>59</v>
      </c>
      <c r="B61" t="s" s="490">
        <f>'tmp_descriptors - import'!$A$20</f>
        <v>3661</v>
      </c>
    </row>
    <row r="62" ht="20.05" customHeight="1">
      <c r="A62" s="489">
        <f>$A61+1</f>
        <v>60</v>
      </c>
      <c r="B62" t="s" s="490">
        <f>'tmp_descriptors - import'!$A$63</f>
        <v>4008</v>
      </c>
    </row>
    <row r="63" ht="20.05" customHeight="1">
      <c r="A63" s="489">
        <f>$A62+1</f>
        <v>61</v>
      </c>
      <c r="B63" t="s" s="490">
        <f>'tmp_descriptors - import'!$A$64</f>
        <v>4019</v>
      </c>
    </row>
    <row r="64" ht="20.05" customHeight="1">
      <c r="A64" s="489">
        <f>$A63+1</f>
        <v>62</v>
      </c>
      <c r="B64" t="s" s="490">
        <f>'tmp_descriptors - import'!$A$65</f>
        <v>4027</v>
      </c>
    </row>
    <row r="65" ht="20.05" customHeight="1">
      <c r="A65" s="489">
        <f>$A64+1</f>
        <v>63</v>
      </c>
      <c r="B65" t="s" s="490">
        <f>'tmp_descriptors - import'!$A$66</f>
        <v>4036</v>
      </c>
    </row>
    <row r="66" ht="20.25" customHeight="1">
      <c r="A66" s="504">
        <f>$A65+1</f>
        <v>64</v>
      </c>
      <c r="B66" t="s" s="505">
        <f>'tmp_descriptors - import'!$A67</f>
        <v>4045</v>
      </c>
    </row>
    <row r="67" ht="20.25" customHeight="1">
      <c r="A67" s="506">
        <f>$A66+1</f>
        <v>65</v>
      </c>
      <c r="B67" t="s" s="507">
        <f>'tmp_descriptors - import'!$A$68</f>
        <v>4054</v>
      </c>
    </row>
    <row r="68" ht="20.05" customHeight="1">
      <c r="A68" s="489">
        <f>$A67+1</f>
        <v>66</v>
      </c>
      <c r="B68" t="s" s="490">
        <f>'tmp_descriptors - import'!$A$69</f>
        <v>4061</v>
      </c>
    </row>
    <row r="69" ht="20.05" customHeight="1">
      <c r="A69" s="489">
        <f>$A68+1</f>
        <v>67</v>
      </c>
      <c r="B69" t="s" s="490">
        <f>'tmp_descriptors - import'!$A$70</f>
        <v>4067</v>
      </c>
    </row>
    <row r="70" ht="20.05" customHeight="1">
      <c r="A70" s="489">
        <f>$A69+1</f>
        <v>68</v>
      </c>
      <c r="B70" t="s" s="490">
        <f>'tmp_descriptors - import'!$A$71</f>
        <v>4073</v>
      </c>
    </row>
    <row r="71" ht="20.05" customHeight="1">
      <c r="A71" s="489">
        <f>$A70+1</f>
        <v>69</v>
      </c>
      <c r="B71" t="s" s="490">
        <f>'tmp_descriptors - import'!$A$72</f>
        <v>4081</v>
      </c>
    </row>
    <row r="72" ht="20.05" customHeight="1">
      <c r="A72" s="489">
        <f>$A71+1</f>
        <v>70</v>
      </c>
      <c r="B72" t="s" s="490">
        <f>'tmp_descriptors - import'!$A$73</f>
        <v>4089</v>
      </c>
    </row>
    <row r="73" ht="20.05" customHeight="1">
      <c r="A73" s="489">
        <f>$A72+1</f>
        <v>71</v>
      </c>
      <c r="B73" t="s" s="490">
        <f>'tmp_descriptors - import'!$A$74</f>
        <v>4098</v>
      </c>
    </row>
    <row r="74" ht="20.05" customHeight="1">
      <c r="A74" s="489">
        <f>$A73+1</f>
        <v>72</v>
      </c>
      <c r="B74" t="s" s="490">
        <f>'tmp_descriptors - import'!$A$75</f>
        <v>4106</v>
      </c>
    </row>
    <row r="75" ht="20.05" customHeight="1">
      <c r="A75" s="489">
        <f>$A74+1</f>
        <v>73</v>
      </c>
      <c r="B75" t="s" s="490">
        <f>'tmp_descriptors - import'!$A$76</f>
        <v>4114</v>
      </c>
    </row>
    <row r="76" ht="20.25" customHeight="1">
      <c r="A76" s="504">
        <f>$A75+1</f>
        <v>74</v>
      </c>
      <c r="B76" t="s" s="505">
        <f>'tmp_descriptors - import'!$A$77</f>
        <v>4124</v>
      </c>
    </row>
    <row r="77" ht="20.25" customHeight="1">
      <c r="A77" s="502">
        <f>$A76+1</f>
        <v>75</v>
      </c>
      <c r="B77" t="s" s="503">
        <f>'tmp_descriptors - import'!$A$78</f>
        <v>4131</v>
      </c>
    </row>
    <row r="78" ht="20.05" customHeight="1">
      <c r="A78" s="493">
        <f>$A77+1</f>
        <v>76</v>
      </c>
      <c r="B78" t="s" s="494">
        <f>'tmp_descriptors - import'!$A$79</f>
        <v>4139</v>
      </c>
    </row>
    <row r="79" ht="20.35" customHeight="1">
      <c r="A79" s="491">
        <f>$A78+1</f>
        <v>77</v>
      </c>
      <c r="B79" t="s" s="492">
        <f>'tmp_descriptors - import'!$A$80</f>
        <v>4147</v>
      </c>
    </row>
    <row r="80" ht="20.35" customHeight="1">
      <c r="A80" s="487">
        <f>$A79+1</f>
        <v>78</v>
      </c>
      <c r="B80" t="s" s="488">
        <f>'tmp_descriptors - import'!$A$81</f>
        <v>4154</v>
      </c>
    </row>
    <row r="81" ht="20.25" customHeight="1">
      <c r="A81" s="504">
        <f>$A80+1</f>
        <v>79</v>
      </c>
      <c r="B81" t="s" s="505">
        <f>'tmp_descriptors - import'!$A82</f>
        <v>4165</v>
      </c>
    </row>
    <row r="82" ht="20.25" customHeight="1">
      <c r="A82" s="502">
        <f>$A81+1</f>
        <v>80</v>
      </c>
      <c r="B82" t="s" s="503">
        <f>'tmp_descriptors - import'!$A83</f>
        <v>4174</v>
      </c>
    </row>
    <row r="83" ht="20.05" customHeight="1">
      <c r="A83" s="493">
        <f>$A82+1</f>
        <v>81</v>
      </c>
      <c r="B83" t="s" s="494">
        <f>'tmp_descriptors - import'!$A84</f>
        <v>4184</v>
      </c>
    </row>
    <row r="84" ht="20.05" customHeight="1">
      <c r="A84" s="493">
        <f>$A83+1</f>
        <v>82</v>
      </c>
      <c r="B84" t="s" s="494">
        <f>'tmp_descriptors - import'!$A85</f>
        <v>4192</v>
      </c>
    </row>
    <row r="85" ht="20.05" customHeight="1">
      <c r="A85" s="493">
        <f>$A84+1</f>
        <v>83</v>
      </c>
      <c r="B85" t="s" s="494">
        <f>'tmp_descriptors - import'!$A86</f>
        <v>4201</v>
      </c>
    </row>
    <row r="86" ht="20.05" customHeight="1">
      <c r="A86" s="493">
        <f>$A85+1</f>
        <v>84</v>
      </c>
      <c r="B86" t="s" s="494">
        <f>'tmp_descriptors - import'!$A87</f>
        <v>4209</v>
      </c>
    </row>
    <row r="87" ht="20.25" customHeight="1">
      <c r="A87" s="500">
        <f>$A86+1</f>
        <v>85</v>
      </c>
      <c r="B87" t="s" s="501">
        <f>'tmp_descriptors - import'!$A88</f>
        <v>4218</v>
      </c>
    </row>
    <row r="88" ht="20.25" customHeight="1">
      <c r="A88" s="506">
        <f>$A87+1</f>
        <v>86</v>
      </c>
      <c r="B88" t="s" s="507">
        <f>'tmp_descriptors - import'!$A89</f>
        <v>4227</v>
      </c>
    </row>
    <row r="89" ht="20.05" customHeight="1">
      <c r="A89" s="489">
        <f>$A88+1</f>
        <v>87</v>
      </c>
      <c r="B89" t="s" s="490">
        <f>'tmp_descriptors - import'!$A90</f>
        <v>4236</v>
      </c>
    </row>
    <row r="90" ht="20.35" customHeight="1">
      <c r="A90" s="508">
        <f>$A89+1</f>
        <v>88</v>
      </c>
      <c r="B90" t="s" s="497">
        <f>'tmp_descriptors - import'!$A91</f>
        <v>4245</v>
      </c>
    </row>
  </sheetData>
  <mergeCells count="1">
    <mergeCell ref="A1:B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2:P85"/>
  <sheetViews>
    <sheetView workbookViewId="0" showGridLines="0" defaultGridColor="1">
      <pane topLeftCell="C3" xSplit="2" ySplit="2" activePane="bottomRight" state="frozen"/>
    </sheetView>
  </sheetViews>
  <sheetFormatPr defaultColWidth="8.33333" defaultRowHeight="19.9" customHeight="1" outlineLevelRow="0" outlineLevelCol="0"/>
  <cols>
    <col min="1" max="1" width="5.17188" style="509" customWidth="1"/>
    <col min="2" max="2" width="26" style="509" customWidth="1"/>
    <col min="3" max="3" width="17.3516" style="509" customWidth="1"/>
    <col min="4" max="4" width="15.1719" style="509" customWidth="1"/>
    <col min="5" max="5" width="18" style="509" customWidth="1"/>
    <col min="6" max="6" width="15.3516" style="509" customWidth="1"/>
    <col min="7" max="7" width="15.1719" style="509" customWidth="1"/>
    <col min="8" max="8" width="15.8516" style="509" customWidth="1"/>
    <col min="9" max="9" width="15" style="509" customWidth="1"/>
    <col min="10" max="10" width="11.8516" style="509" customWidth="1"/>
    <col min="11" max="11" width="15.1719" style="509" customWidth="1"/>
    <col min="12" max="12" width="16.6719" style="509" customWidth="1"/>
    <col min="13" max="13" width="15.6719" style="509" customWidth="1"/>
    <col min="14" max="14" width="12.5" style="509" customWidth="1"/>
    <col min="15" max="15" width="13" style="509" customWidth="1"/>
    <col min="16" max="16" width="12.1719" style="509" customWidth="1"/>
    <col min="17" max="256" width="8.35156" style="509" customWidth="1"/>
  </cols>
  <sheetData>
    <row r="1" ht="26.5" customHeight="1">
      <c r="A1" t="s" s="27">
        <v>5028</v>
      </c>
      <c r="B1" s="27"/>
      <c r="C1" s="27"/>
      <c r="D1" s="27"/>
      <c r="E1" s="27"/>
      <c r="F1" s="27"/>
      <c r="G1" s="27"/>
      <c r="H1" s="27"/>
      <c r="I1" s="27"/>
      <c r="J1" s="27"/>
      <c r="K1" s="27"/>
      <c r="L1" s="27"/>
      <c r="M1" s="27"/>
      <c r="N1" s="27"/>
      <c r="O1" s="27"/>
      <c r="P1" s="27"/>
    </row>
    <row r="2" ht="20.7" customHeight="1">
      <c r="A2" s="486"/>
      <c r="B2" t="s" s="5">
        <v>5027</v>
      </c>
      <c r="C2" t="s" s="510">
        <f>'tmp_terms - import'!$D$47</f>
        <v>500</v>
      </c>
      <c r="D2" t="s" s="511">
        <f>'tmp_terms - import'!$D$48</f>
        <v>513</v>
      </c>
      <c r="E2" t="s" s="511">
        <f>'tmp_terms - import'!$D$49</f>
        <v>523</v>
      </c>
      <c r="F2" t="s" s="511">
        <f>'tmp_terms - import'!$D$50</f>
        <v>531</v>
      </c>
      <c r="G2" t="s" s="511">
        <f>'tmp_terms - import'!$D$51</f>
        <v>541</v>
      </c>
      <c r="H2" t="s" s="511">
        <f>'tmp_terms - import'!$D$52</f>
        <v>547</v>
      </c>
      <c r="I2" t="s" s="511">
        <f>'tmp_terms - import'!$D$53</f>
        <v>511</v>
      </c>
      <c r="J2" t="s" s="511">
        <f>'tmp_terms - import'!$D$54</f>
        <v>558</v>
      </c>
      <c r="K2" t="s" s="511">
        <f>'tmp_terms - import'!$D$55</f>
        <v>565</v>
      </c>
      <c r="L2" t="s" s="511">
        <f>'tmp_terms - import'!$D$56</f>
        <v>576</v>
      </c>
      <c r="M2" t="s" s="511">
        <f>'tmp_terms - import'!$D$57</f>
        <v>587</v>
      </c>
      <c r="N2" t="s" s="511">
        <f>'tmp_terms - import'!$D$58</f>
        <v>593</v>
      </c>
      <c r="O2" t="s" s="511">
        <f>'tmp_terms - import'!$D$59</f>
        <v>600</v>
      </c>
      <c r="P2" t="s" s="5">
        <f>'tmp_terms - import'!$D$60</f>
        <v>607</v>
      </c>
    </row>
    <row r="3" ht="20.35" customHeight="1">
      <c r="A3" s="498">
        <f>'Overview - Property Order'!$A$3</f>
        <v>1</v>
      </c>
      <c r="B3" t="s" s="512">
        <f>'tmp_descriptors - import'!$A$3</f>
        <v>3552</v>
      </c>
      <c r="C3" s="513"/>
      <c r="D3" s="514"/>
      <c r="E3" s="514"/>
      <c r="F3" s="514"/>
      <c r="G3" s="514"/>
      <c r="H3" s="514"/>
      <c r="I3" s="514"/>
      <c r="J3" s="514"/>
      <c r="K3" s="514"/>
      <c r="L3" s="514"/>
      <c r="M3" s="514"/>
      <c r="N3" s="514"/>
      <c r="O3" s="514"/>
      <c r="P3" s="515"/>
    </row>
    <row r="4" ht="20.05" customHeight="1">
      <c r="A4" s="493">
        <f>'Overview - Property Order'!$A$4</f>
        <v>2</v>
      </c>
      <c r="B4" t="s" s="516">
        <f>'tmp_descriptors - import'!$A$4</f>
        <v>3555</v>
      </c>
      <c r="C4" s="517"/>
      <c r="D4" s="518"/>
      <c r="E4" s="518"/>
      <c r="F4" s="518"/>
      <c r="G4" s="518"/>
      <c r="H4" s="518"/>
      <c r="I4" s="518"/>
      <c r="J4" s="518"/>
      <c r="K4" s="518"/>
      <c r="L4" s="518"/>
      <c r="M4" s="518"/>
      <c r="N4" s="518"/>
      <c r="O4" s="518"/>
      <c r="P4" s="519"/>
    </row>
    <row r="5" ht="20.05" customHeight="1">
      <c r="A5" s="493">
        <f>'Overview - Property Order'!$A$5</f>
        <v>3</v>
      </c>
      <c r="B5" t="s" s="520">
        <f>'tmp_descriptors - import'!$A$5</f>
        <v>3559</v>
      </c>
      <c r="C5" s="521"/>
      <c r="D5" s="522"/>
      <c r="E5" s="522"/>
      <c r="F5" s="522"/>
      <c r="G5" s="522"/>
      <c r="H5" s="522"/>
      <c r="I5" s="522"/>
      <c r="J5" s="522"/>
      <c r="K5" s="522"/>
      <c r="L5" s="522"/>
      <c r="M5" s="522"/>
      <c r="N5" s="522"/>
      <c r="O5" s="522"/>
      <c r="P5" s="523"/>
    </row>
    <row r="6" ht="20.05" customHeight="1">
      <c r="A6" s="493">
        <f>'Overview - Property Order'!$A$6</f>
        <v>4</v>
      </c>
      <c r="B6" t="s" s="520">
        <f>'tmp_descriptors - import'!$A$6</f>
        <v>3565</v>
      </c>
      <c r="C6" s="521"/>
      <c r="D6" s="522"/>
      <c r="E6" s="522"/>
      <c r="F6" s="522"/>
      <c r="G6" s="522"/>
      <c r="H6" s="522"/>
      <c r="I6" s="522"/>
      <c r="J6" s="522"/>
      <c r="K6" s="522"/>
      <c r="L6" s="522"/>
      <c r="M6" s="522"/>
      <c r="N6" s="522"/>
      <c r="O6" s="522"/>
      <c r="P6" s="523"/>
    </row>
    <row r="7" ht="20.05" customHeight="1">
      <c r="A7" s="493">
        <f>'Overview - Property Order'!$A$7</f>
        <v>5</v>
      </c>
      <c r="B7" t="s" s="520">
        <f>'tmp_descriptors - import'!$A$7</f>
        <v>3570</v>
      </c>
      <c r="C7" s="521"/>
      <c r="D7" s="522"/>
      <c r="E7" s="522"/>
      <c r="F7" s="522"/>
      <c r="G7" s="522"/>
      <c r="H7" s="522"/>
      <c r="I7" s="522"/>
      <c r="J7" s="522"/>
      <c r="K7" s="522"/>
      <c r="L7" s="522"/>
      <c r="M7" s="522"/>
      <c r="N7" s="522"/>
      <c r="O7" s="522"/>
      <c r="P7" s="523"/>
    </row>
    <row r="8" ht="20.35" customHeight="1">
      <c r="A8" s="491">
        <f>'Overview - Property Order'!$A$8</f>
        <v>6</v>
      </c>
      <c r="B8" t="s" s="524">
        <f>'tmp_descriptors - import'!$A$33</f>
        <v>3762</v>
      </c>
      <c r="C8" s="525"/>
      <c r="D8" s="526"/>
      <c r="E8" s="526"/>
      <c r="F8" s="526"/>
      <c r="G8" s="526"/>
      <c r="H8" s="526"/>
      <c r="I8" s="526"/>
      <c r="J8" s="526"/>
      <c r="K8" s="526"/>
      <c r="L8" s="526"/>
      <c r="M8" s="526"/>
      <c r="N8" s="526"/>
      <c r="O8" s="526"/>
      <c r="P8" s="527"/>
    </row>
    <row r="9" ht="20.35" customHeight="1">
      <c r="A9" s="498">
        <f>'Overview - Property Order'!$A$9</f>
        <v>7</v>
      </c>
      <c r="B9" t="s" s="528">
        <f>'tmp_descriptors - import'!$A$8</f>
        <v>3576</v>
      </c>
      <c r="C9" s="529"/>
      <c r="D9" s="530"/>
      <c r="E9" s="530"/>
      <c r="F9" s="530"/>
      <c r="G9" s="530"/>
      <c r="H9" s="530"/>
      <c r="I9" s="530"/>
      <c r="J9" s="530"/>
      <c r="K9" s="530"/>
      <c r="L9" s="530"/>
      <c r="M9" s="530"/>
      <c r="N9" s="530"/>
      <c r="O9" s="530"/>
      <c r="P9" s="531"/>
    </row>
    <row r="10" ht="20.05" customHeight="1">
      <c r="A10" s="493">
        <f>'Overview - Property Order'!$A$10</f>
        <v>8</v>
      </c>
      <c r="B10" t="s" s="516">
        <f>'tmp_descriptors - import'!$A$9</f>
        <v>3583</v>
      </c>
      <c r="C10" s="532"/>
      <c r="D10" s="533"/>
      <c r="E10" s="533"/>
      <c r="F10" s="533"/>
      <c r="G10" s="533"/>
      <c r="H10" s="533"/>
      <c r="I10" s="533"/>
      <c r="J10" s="533"/>
      <c r="K10" s="533"/>
      <c r="L10" s="533"/>
      <c r="M10" s="533"/>
      <c r="N10" s="533"/>
      <c r="O10" s="533"/>
      <c r="P10" s="534"/>
    </row>
    <row r="11" ht="20.05" customHeight="1">
      <c r="A11" s="493">
        <f>'Overview - Property Order'!$A$11</f>
        <v>9</v>
      </c>
      <c r="B11" t="s" s="516">
        <f>'tmp_descriptors - import'!$A$10</f>
        <v>3588</v>
      </c>
      <c r="C11" s="517"/>
      <c r="D11" s="518"/>
      <c r="E11" s="518"/>
      <c r="F11" s="518"/>
      <c r="G11" s="518"/>
      <c r="H11" s="518"/>
      <c r="I11" s="518"/>
      <c r="J11" s="518"/>
      <c r="K11" s="518"/>
      <c r="L11" s="518"/>
      <c r="M11" s="518"/>
      <c r="N11" s="518"/>
      <c r="O11" s="518"/>
      <c r="P11" s="519"/>
    </row>
    <row r="12" ht="20.05" customHeight="1">
      <c r="A12" s="493">
        <f>'Overview - Property Order'!$A$12</f>
        <v>10</v>
      </c>
      <c r="B12" t="s" s="516">
        <f>'tmp_descriptors - import'!$A$11</f>
        <v>3595</v>
      </c>
      <c r="C12" s="535"/>
      <c r="D12" s="536"/>
      <c r="E12" s="536"/>
      <c r="F12" s="536"/>
      <c r="G12" s="536"/>
      <c r="H12" s="536"/>
      <c r="I12" s="536"/>
      <c r="J12" s="536"/>
      <c r="K12" s="536"/>
      <c r="L12" s="536"/>
      <c r="M12" s="536"/>
      <c r="N12" s="536"/>
      <c r="O12" s="536"/>
      <c r="P12" s="537"/>
    </row>
    <row r="13" ht="20.05" customHeight="1">
      <c r="A13" s="493">
        <f>'Overview - Property Order'!$A$13</f>
        <v>11</v>
      </c>
      <c r="B13" t="s" s="516">
        <f>'tmp_descriptors - import'!$A$12</f>
        <v>3603</v>
      </c>
      <c r="C13" s="517"/>
      <c r="D13" s="518"/>
      <c r="E13" s="518"/>
      <c r="F13" s="518"/>
      <c r="G13" s="518"/>
      <c r="H13" s="518"/>
      <c r="I13" s="518"/>
      <c r="J13" s="518"/>
      <c r="K13" s="518"/>
      <c r="L13" s="518"/>
      <c r="M13" s="518"/>
      <c r="N13" s="518"/>
      <c r="O13" s="518"/>
      <c r="P13" s="519"/>
    </row>
    <row r="14" ht="20.05" customHeight="1">
      <c r="A14" s="493">
        <f>'Overview - Property Order'!$A$14</f>
        <v>12</v>
      </c>
      <c r="B14" t="s" s="520">
        <f>'tmp_descriptors - import'!$A$13</f>
        <v>3608</v>
      </c>
      <c r="C14" s="538"/>
      <c r="D14" s="43"/>
      <c r="E14" s="43"/>
      <c r="F14" s="539"/>
      <c r="G14" s="43"/>
      <c r="H14" s="539"/>
      <c r="I14" s="43"/>
      <c r="J14" s="539"/>
      <c r="K14" s="539"/>
      <c r="L14" s="539"/>
      <c r="M14" s="539"/>
      <c r="N14" s="43"/>
      <c r="O14" s="43"/>
      <c r="P14" s="540"/>
    </row>
    <row r="15" ht="20.05" customHeight="1">
      <c r="A15" s="493">
        <f>'Overview - Property Order'!$A$15</f>
        <v>13</v>
      </c>
      <c r="B15" t="s" s="520">
        <f>'tmp_descriptors - import'!$A$14</f>
        <v>3616</v>
      </c>
      <c r="C15" s="538"/>
      <c r="D15" s="43"/>
      <c r="E15" s="43"/>
      <c r="F15" s="539"/>
      <c r="G15" s="43"/>
      <c r="H15" s="539"/>
      <c r="I15" s="43"/>
      <c r="J15" s="539"/>
      <c r="K15" s="539"/>
      <c r="L15" s="539"/>
      <c r="M15" s="539"/>
      <c r="N15" s="43"/>
      <c r="O15" s="43"/>
      <c r="P15" s="540"/>
    </row>
    <row r="16" ht="20.05" customHeight="1">
      <c r="A16" s="493">
        <f>'Overview - Property Order'!$A$16</f>
        <v>14</v>
      </c>
      <c r="B16" t="s" s="520">
        <f>'tmp_descriptors - import'!$A$15</f>
        <v>3625</v>
      </c>
      <c r="C16" s="538"/>
      <c r="D16" s="43"/>
      <c r="E16" s="43"/>
      <c r="F16" s="539"/>
      <c r="G16" s="43"/>
      <c r="H16" s="539"/>
      <c r="I16" s="43"/>
      <c r="J16" s="539"/>
      <c r="K16" s="539"/>
      <c r="L16" s="539"/>
      <c r="M16" s="539"/>
      <c r="N16" s="43"/>
      <c r="O16" s="43"/>
      <c r="P16" s="540"/>
    </row>
    <row r="17" ht="20.05" customHeight="1">
      <c r="A17" s="493">
        <f>'Overview - Property Order'!$A$17</f>
        <v>15</v>
      </c>
      <c r="B17" t="s" s="520">
        <f>'tmp_descriptors - import'!$A$17</f>
        <v>3640</v>
      </c>
      <c r="C17" s="521"/>
      <c r="D17" s="522"/>
      <c r="E17" s="522"/>
      <c r="F17" s="522"/>
      <c r="G17" s="522"/>
      <c r="H17" s="522"/>
      <c r="I17" s="522"/>
      <c r="J17" s="522"/>
      <c r="K17" s="522"/>
      <c r="L17" s="522"/>
      <c r="M17" s="522"/>
      <c r="N17" s="522"/>
      <c r="O17" s="522"/>
      <c r="P17" s="523"/>
    </row>
    <row r="18" ht="20.05" customHeight="1">
      <c r="A18" s="493">
        <f>'Overview - Property Order'!$A$18</f>
        <v>16</v>
      </c>
      <c r="B18" t="s" s="520">
        <f>'tmp_descriptors - import'!$A$16</f>
        <v>3631</v>
      </c>
      <c r="C18" s="521"/>
      <c r="D18" s="522"/>
      <c r="E18" s="522"/>
      <c r="F18" s="522"/>
      <c r="G18" s="522"/>
      <c r="H18" s="522"/>
      <c r="I18" s="522"/>
      <c r="J18" s="522"/>
      <c r="K18" s="522"/>
      <c r="L18" s="522"/>
      <c r="M18" s="522"/>
      <c r="N18" s="522"/>
      <c r="O18" s="522"/>
      <c r="P18" s="523"/>
    </row>
    <row r="19" ht="20.25" customHeight="1">
      <c r="A19" s="500">
        <f>'Overview - Property Order'!$A$19</f>
        <v>17</v>
      </c>
      <c r="B19" t="s" s="541">
        <f>'tmp_descriptors - import'!$A$21</f>
        <v>3668</v>
      </c>
      <c r="C19" s="542"/>
      <c r="D19" s="543"/>
      <c r="E19" s="543"/>
      <c r="F19" s="543"/>
      <c r="G19" s="543"/>
      <c r="H19" s="543"/>
      <c r="I19" s="543"/>
      <c r="J19" s="543"/>
      <c r="K19" s="543"/>
      <c r="L19" s="543"/>
      <c r="M19" s="543"/>
      <c r="N19" s="543"/>
      <c r="O19" s="543"/>
      <c r="P19" s="544"/>
    </row>
    <row r="20" ht="20.25" customHeight="1">
      <c r="A20" s="502">
        <f>'Overview - Property Order'!$A$20</f>
        <v>18</v>
      </c>
      <c r="B20" t="s" s="545">
        <f>'tmp_descriptors - import'!$A$22</f>
        <v>3676</v>
      </c>
      <c r="C20" s="546"/>
      <c r="D20" s="547"/>
      <c r="E20" s="547"/>
      <c r="F20" s="547"/>
      <c r="G20" s="547"/>
      <c r="H20" s="547"/>
      <c r="I20" s="547"/>
      <c r="J20" s="547"/>
      <c r="K20" s="547"/>
      <c r="L20" s="547"/>
      <c r="M20" s="547"/>
      <c r="N20" s="547"/>
      <c r="O20" s="547"/>
      <c r="P20" s="548"/>
    </row>
    <row r="21" ht="20.05" customHeight="1">
      <c r="A21" s="493">
        <f>'Overview - Property Order'!$A$21</f>
        <v>19</v>
      </c>
      <c r="B21" t="s" s="520">
        <f>'tmp_descriptors - import'!$A$23</f>
        <v>3686</v>
      </c>
      <c r="C21" s="521"/>
      <c r="D21" s="522"/>
      <c r="E21" s="522"/>
      <c r="F21" s="522"/>
      <c r="G21" s="522"/>
      <c r="H21" s="522"/>
      <c r="I21" s="522"/>
      <c r="J21" s="522"/>
      <c r="K21" s="522"/>
      <c r="L21" s="522"/>
      <c r="M21" s="522"/>
      <c r="N21" s="522"/>
      <c r="O21" s="522"/>
      <c r="P21" s="523"/>
    </row>
    <row r="22" ht="20.05" customHeight="1">
      <c r="A22" s="493">
        <f>'Overview - Property Order'!$A$22</f>
        <v>20</v>
      </c>
      <c r="B22" t="s" s="520">
        <f>'tmp_descriptors - import'!$A$24</f>
        <v>3694</v>
      </c>
      <c r="C22" s="521"/>
      <c r="D22" s="522"/>
      <c r="E22" s="522"/>
      <c r="F22" s="522"/>
      <c r="G22" s="522"/>
      <c r="H22" s="522"/>
      <c r="I22" s="522"/>
      <c r="J22" s="522"/>
      <c r="K22" s="522"/>
      <c r="L22" s="522"/>
      <c r="M22" s="522"/>
      <c r="N22" s="522"/>
      <c r="O22" s="522"/>
      <c r="P22" s="523"/>
    </row>
    <row r="23" ht="20.05" customHeight="1">
      <c r="A23" s="493">
        <f>'Overview - Property Order'!$A$23</f>
        <v>21</v>
      </c>
      <c r="B23" t="s" s="520">
        <f>'tmp_descriptors - import'!$A$25</f>
        <v>3703</v>
      </c>
      <c r="C23" s="521"/>
      <c r="D23" s="522"/>
      <c r="E23" s="522"/>
      <c r="F23" s="522"/>
      <c r="G23" s="522"/>
      <c r="H23" s="522"/>
      <c r="I23" s="522"/>
      <c r="J23" s="522"/>
      <c r="K23" s="522"/>
      <c r="L23" s="522"/>
      <c r="M23" s="522"/>
      <c r="N23" s="522"/>
      <c r="O23" s="522"/>
      <c r="P23" s="523"/>
    </row>
    <row r="24" ht="20.05" customHeight="1">
      <c r="A24" s="493">
        <f>'Overview - Property Order'!$A$24</f>
        <v>22</v>
      </c>
      <c r="B24" t="s" s="520">
        <f>'tmp_descriptors - import'!$A$51</f>
        <v>3919</v>
      </c>
      <c r="C24" s="521"/>
      <c r="D24" s="522"/>
      <c r="E24" s="522"/>
      <c r="F24" s="522"/>
      <c r="G24" s="522"/>
      <c r="H24" s="522"/>
      <c r="I24" s="522"/>
      <c r="J24" s="522"/>
      <c r="K24" s="522"/>
      <c r="L24" s="522"/>
      <c r="M24" s="522"/>
      <c r="N24" s="522"/>
      <c r="O24" s="522"/>
      <c r="P24" s="523"/>
    </row>
    <row r="25" ht="20.05" customHeight="1">
      <c r="A25" s="493">
        <f>'Overview - Property Order'!$A$25</f>
        <v>23</v>
      </c>
      <c r="B25" t="s" s="520">
        <f>'tmp_descriptors - import'!$A$52</f>
        <v>3927</v>
      </c>
      <c r="C25" s="521"/>
      <c r="D25" s="522"/>
      <c r="E25" s="522"/>
      <c r="F25" s="522"/>
      <c r="G25" s="522"/>
      <c r="H25" s="522"/>
      <c r="I25" s="522"/>
      <c r="J25" s="522"/>
      <c r="K25" s="522"/>
      <c r="L25" s="522"/>
      <c r="M25" s="522"/>
      <c r="N25" s="522"/>
      <c r="O25" s="522"/>
      <c r="P25" s="523"/>
    </row>
    <row r="26" ht="20.05" customHeight="1">
      <c r="A26" s="493">
        <f>'Overview - Property Order'!$A$26</f>
        <v>24</v>
      </c>
      <c r="B26" t="s" s="516">
        <f>'tmp_descriptors - import'!$A$53</f>
        <v>3935</v>
      </c>
      <c r="C26" s="535"/>
      <c r="D26" s="536"/>
      <c r="E26" s="536"/>
      <c r="F26" s="536"/>
      <c r="G26" s="536"/>
      <c r="H26" s="536"/>
      <c r="I26" s="536"/>
      <c r="J26" s="536"/>
      <c r="K26" s="536"/>
      <c r="L26" s="536"/>
      <c r="M26" s="536"/>
      <c r="N26" s="536"/>
      <c r="O26" s="536"/>
      <c r="P26" s="537"/>
    </row>
    <row r="27" ht="20.05" customHeight="1">
      <c r="A27" s="493">
        <f>'Overview - Property Order'!$A$27</f>
        <v>25</v>
      </c>
      <c r="B27" t="s" s="516">
        <f>'tmp_descriptors - import'!$A$54</f>
        <v>3942</v>
      </c>
      <c r="C27" s="535"/>
      <c r="D27" s="536"/>
      <c r="E27" s="536"/>
      <c r="F27" s="536"/>
      <c r="G27" s="536"/>
      <c r="H27" s="536"/>
      <c r="I27" s="536"/>
      <c r="J27" s="536"/>
      <c r="K27" s="536"/>
      <c r="L27" s="536"/>
      <c r="M27" s="536"/>
      <c r="N27" s="536"/>
      <c r="O27" s="536"/>
      <c r="P27" s="537"/>
    </row>
    <row r="28" ht="20.05" customHeight="1">
      <c r="A28" s="493">
        <f>'Overview - Property Order'!$A$28</f>
        <v>26</v>
      </c>
      <c r="B28" t="s" s="516">
        <f>'tmp_descriptors - import'!$A$62</f>
        <v>4001</v>
      </c>
      <c r="C28" s="521"/>
      <c r="D28" s="522"/>
      <c r="E28" s="522"/>
      <c r="F28" s="522"/>
      <c r="G28" s="522"/>
      <c r="H28" s="522"/>
      <c r="I28" s="522"/>
      <c r="J28" s="522"/>
      <c r="K28" s="522"/>
      <c r="L28" s="522"/>
      <c r="M28" s="522"/>
      <c r="N28" s="522"/>
      <c r="O28" s="522"/>
      <c r="P28" s="523"/>
    </row>
    <row r="29" ht="20.35" customHeight="1">
      <c r="A29" s="491">
        <f>'Overview - Property Order'!$A$29</f>
        <v>27</v>
      </c>
      <c r="B29" t="s" s="524">
        <f>'tmp_descriptors - import'!$A$26</f>
        <v>3708</v>
      </c>
      <c r="C29" s="525"/>
      <c r="D29" s="526"/>
      <c r="E29" s="526"/>
      <c r="F29" s="526"/>
      <c r="G29" s="526"/>
      <c r="H29" s="526"/>
      <c r="I29" s="526"/>
      <c r="J29" s="526"/>
      <c r="K29" s="526"/>
      <c r="L29" s="526"/>
      <c r="M29" s="526"/>
      <c r="N29" s="526"/>
      <c r="O29" s="526"/>
      <c r="P29" s="527"/>
    </row>
    <row r="30" ht="20.35" customHeight="1">
      <c r="A30" s="498">
        <f>'Overview - Property Order'!$A$30</f>
        <v>28</v>
      </c>
      <c r="B30" t="s" s="512">
        <f>'tmp_descriptors - import'!$A$27</f>
        <v>3715</v>
      </c>
      <c r="C30" s="513"/>
      <c r="D30" s="514"/>
      <c r="E30" s="514"/>
      <c r="F30" s="514"/>
      <c r="G30" s="514"/>
      <c r="H30" s="514"/>
      <c r="I30" s="514"/>
      <c r="J30" s="514"/>
      <c r="K30" s="514"/>
      <c r="L30" s="514"/>
      <c r="M30" s="514"/>
      <c r="N30" s="514"/>
      <c r="O30" s="514"/>
      <c r="P30" s="515"/>
    </row>
    <row r="31" ht="20.05" customHeight="1">
      <c r="A31" s="493">
        <f>'Overview - Property Order'!$A$31</f>
        <v>29</v>
      </c>
      <c r="B31" t="s" s="520">
        <f>'tmp_descriptors - import'!$A$28</f>
        <v>3720</v>
      </c>
      <c r="C31" s="521"/>
      <c r="D31" s="522"/>
      <c r="E31" s="522"/>
      <c r="F31" s="522"/>
      <c r="G31" s="522"/>
      <c r="H31" s="522"/>
      <c r="I31" s="522"/>
      <c r="J31" s="522"/>
      <c r="K31" s="522"/>
      <c r="L31" s="522"/>
      <c r="M31" s="522"/>
      <c r="N31" s="522"/>
      <c r="O31" s="522"/>
      <c r="P31" s="523"/>
    </row>
    <row r="32" ht="20.05" customHeight="1">
      <c r="A32" s="493">
        <f>'Overview - Property Order'!$A36</f>
        <v>34</v>
      </c>
      <c r="B32" t="s" s="520">
        <f>'tmp_descriptors - import'!$A$34</f>
        <v>3768</v>
      </c>
      <c r="C32" s="538"/>
      <c r="D32" s="43"/>
      <c r="E32" s="43"/>
      <c r="F32" s="43"/>
      <c r="G32" s="43"/>
      <c r="H32" s="43"/>
      <c r="I32" s="43"/>
      <c r="J32" s="549"/>
      <c r="K32" s="549"/>
      <c r="L32" s="549"/>
      <c r="M32" s="550"/>
      <c r="N32" s="43"/>
      <c r="O32" s="43"/>
      <c r="P32" s="540"/>
    </row>
    <row r="33" ht="20.05" customHeight="1">
      <c r="A33" s="493">
        <f>'Overview - Property Order'!$A$37</f>
        <v>35</v>
      </c>
      <c r="B33" t="s" s="520">
        <f>'tmp_descriptors - import'!$A$35</f>
        <v>3775</v>
      </c>
      <c r="C33" s="521"/>
      <c r="D33" s="522"/>
      <c r="E33" s="522"/>
      <c r="F33" s="522"/>
      <c r="G33" s="522"/>
      <c r="H33" s="522"/>
      <c r="I33" s="522"/>
      <c r="J33" s="522"/>
      <c r="K33" s="522"/>
      <c r="L33" s="522"/>
      <c r="M33" s="522"/>
      <c r="N33" s="522"/>
      <c r="O33" s="522"/>
      <c r="P33" s="523"/>
    </row>
    <row r="34" ht="20.05" customHeight="1">
      <c r="A34" s="493">
        <f>'Overview - Property Order'!$A$38</f>
        <v>36</v>
      </c>
      <c r="B34" t="s" s="520">
        <f>'tmp_descriptors - import'!$A$42</f>
        <v>3834</v>
      </c>
      <c r="C34" s="521"/>
      <c r="D34" s="522"/>
      <c r="E34" s="522"/>
      <c r="F34" s="522"/>
      <c r="G34" s="522"/>
      <c r="H34" s="522"/>
      <c r="I34" s="522"/>
      <c r="J34" s="522"/>
      <c r="K34" s="522"/>
      <c r="L34" s="522"/>
      <c r="M34" s="522"/>
      <c r="N34" s="522"/>
      <c r="O34" s="522"/>
      <c r="P34" s="523"/>
    </row>
    <row r="35" ht="20.05" customHeight="1">
      <c r="A35" s="493">
        <f>'Overview - Property Order'!$A$39</f>
        <v>37</v>
      </c>
      <c r="B35" t="s" s="520">
        <f>'tmp_descriptors - import'!$A$43</f>
        <v>3842</v>
      </c>
      <c r="C35" s="538"/>
      <c r="D35" s="43"/>
      <c r="E35" s="43"/>
      <c r="F35" s="43"/>
      <c r="G35" s="43"/>
      <c r="H35" s="43"/>
      <c r="I35" s="43"/>
      <c r="J35" s="43"/>
      <c r="K35" s="539"/>
      <c r="L35" s="43"/>
      <c r="M35" s="43"/>
      <c r="N35" s="43"/>
      <c r="O35" s="43"/>
      <c r="P35" s="540"/>
    </row>
    <row r="36" ht="20.05" customHeight="1">
      <c r="A36" s="493">
        <f>'Overview - Property Order'!$A$40</f>
        <v>38</v>
      </c>
      <c r="B36" t="s" s="520">
        <f>'tmp_descriptors - import'!$A$45</f>
        <v>3858</v>
      </c>
      <c r="C36" s="538"/>
      <c r="D36" s="43"/>
      <c r="E36" s="43"/>
      <c r="F36" s="43"/>
      <c r="G36" s="43"/>
      <c r="H36" s="43"/>
      <c r="I36" s="43"/>
      <c r="J36" s="43"/>
      <c r="K36" s="539"/>
      <c r="L36" s="43"/>
      <c r="M36" s="43"/>
      <c r="N36" s="43"/>
      <c r="O36" s="43"/>
      <c r="P36" s="540"/>
    </row>
    <row r="37" ht="20.05" customHeight="1">
      <c r="A37" s="493">
        <f>'Overview - Property Order'!$A$42</f>
        <v>40</v>
      </c>
      <c r="B37" t="s" s="520">
        <f>'tmp_descriptors - import'!$A$44</f>
        <v>3849</v>
      </c>
      <c r="C37" s="538"/>
      <c r="D37" s="43"/>
      <c r="E37" s="43"/>
      <c r="F37" s="43"/>
      <c r="G37" s="43"/>
      <c r="H37" s="43"/>
      <c r="I37" s="43"/>
      <c r="J37" s="43"/>
      <c r="K37" s="43"/>
      <c r="L37" s="539"/>
      <c r="M37" s="43"/>
      <c r="N37" s="43"/>
      <c r="O37" s="43"/>
      <c r="P37" s="540"/>
    </row>
    <row r="38" ht="20.05" customHeight="1">
      <c r="A38" s="493">
        <f>'Overview - Property Order'!$A$43</f>
        <v>41</v>
      </c>
      <c r="B38" t="s" s="520">
        <f>'tmp_descriptors - import'!$A$46</f>
        <v>3868</v>
      </c>
      <c r="C38" s="521"/>
      <c r="D38" s="522"/>
      <c r="E38" s="522"/>
      <c r="F38" s="522"/>
      <c r="G38" s="522"/>
      <c r="H38" s="522"/>
      <c r="I38" s="522"/>
      <c r="J38" s="522"/>
      <c r="K38" s="522"/>
      <c r="L38" s="522"/>
      <c r="M38" s="522"/>
      <c r="N38" s="522"/>
      <c r="O38" s="522"/>
      <c r="P38" s="523"/>
    </row>
    <row r="39" ht="20.05" customHeight="1">
      <c r="A39" s="493">
        <f>'Overview - Property Order'!$A$44</f>
        <v>42</v>
      </c>
      <c r="B39" t="s" s="520">
        <f>'tmp_descriptors - import'!$A$38</f>
        <v>3798</v>
      </c>
      <c r="C39" s="521"/>
      <c r="D39" s="522"/>
      <c r="E39" s="522"/>
      <c r="F39" s="522"/>
      <c r="G39" s="522"/>
      <c r="H39" s="522"/>
      <c r="I39" s="522"/>
      <c r="J39" s="522"/>
      <c r="K39" s="522"/>
      <c r="L39" s="522"/>
      <c r="M39" s="522"/>
      <c r="N39" s="522"/>
      <c r="O39" s="522"/>
      <c r="P39" s="523"/>
    </row>
    <row r="40" ht="20.05" customHeight="1">
      <c r="A40" s="493">
        <f>'Overview - Property Order'!$A$45</f>
        <v>43</v>
      </c>
      <c r="B40" t="s" s="520">
        <f>'tmp_descriptors - import'!$A$39</f>
        <v>3806</v>
      </c>
      <c r="C40" s="521"/>
      <c r="D40" s="522"/>
      <c r="E40" s="522"/>
      <c r="F40" s="522"/>
      <c r="G40" s="522"/>
      <c r="H40" s="522"/>
      <c r="I40" s="522"/>
      <c r="J40" s="522"/>
      <c r="K40" s="522"/>
      <c r="L40" s="522"/>
      <c r="M40" s="522"/>
      <c r="N40" s="522"/>
      <c r="O40" s="522"/>
      <c r="P40" s="523"/>
    </row>
    <row r="41" ht="20.05" customHeight="1">
      <c r="A41" s="493">
        <f>'Overview - Property Order'!$A$46</f>
        <v>44</v>
      </c>
      <c r="B41" t="s" s="520">
        <f>'tmp_descriptors - import'!$A$36</f>
        <v>3782</v>
      </c>
      <c r="C41" s="538"/>
      <c r="D41" s="43"/>
      <c r="E41" s="539"/>
      <c r="F41" s="539"/>
      <c r="G41" s="43"/>
      <c r="H41" s="43"/>
      <c r="I41" s="43"/>
      <c r="J41" s="43"/>
      <c r="K41" s="43"/>
      <c r="L41" s="43"/>
      <c r="M41" s="43"/>
      <c r="N41" s="43"/>
      <c r="O41" s="43"/>
      <c r="P41" s="540"/>
    </row>
    <row r="42" ht="20.25" customHeight="1">
      <c r="A42" s="500">
        <f>'Overview - Property Order'!$A$47</f>
        <v>45</v>
      </c>
      <c r="B42" t="s" s="551">
        <f>'tmp_descriptors - import'!$A$37</f>
        <v>3789</v>
      </c>
      <c r="C42" s="552"/>
      <c r="D42" s="140"/>
      <c r="E42" s="553"/>
      <c r="F42" s="553"/>
      <c r="G42" s="140"/>
      <c r="H42" s="140"/>
      <c r="I42" s="140"/>
      <c r="J42" s="140"/>
      <c r="K42" s="140"/>
      <c r="L42" s="140"/>
      <c r="M42" s="140"/>
      <c r="N42" s="140"/>
      <c r="O42" s="140"/>
      <c r="P42" s="554"/>
    </row>
    <row r="43" ht="20.25" customHeight="1">
      <c r="A43" s="502">
        <f>'Overview - Property Order'!$A$48</f>
        <v>46</v>
      </c>
      <c r="B43" t="s" s="555">
        <f>'tmp_descriptors - import'!$A$55</f>
        <v>3948</v>
      </c>
      <c r="C43" s="556"/>
      <c r="D43" s="557"/>
      <c r="E43" s="557"/>
      <c r="F43" s="557"/>
      <c r="G43" s="557"/>
      <c r="H43" s="557"/>
      <c r="I43" s="557"/>
      <c r="J43" s="557"/>
      <c r="K43" s="557"/>
      <c r="L43" s="557"/>
      <c r="M43" s="557"/>
      <c r="N43" s="557"/>
      <c r="O43" s="557"/>
      <c r="P43" s="558"/>
    </row>
    <row r="44" ht="20.05" customHeight="1">
      <c r="A44" s="493">
        <f>'Overview - Property Order'!$A$49</f>
        <v>47</v>
      </c>
      <c r="B44" t="s" s="516">
        <f>'tmp_descriptors - import'!$A$56</f>
        <v>3957</v>
      </c>
      <c r="C44" s="535"/>
      <c r="D44" s="536"/>
      <c r="E44" s="536"/>
      <c r="F44" s="536"/>
      <c r="G44" s="536"/>
      <c r="H44" s="536"/>
      <c r="I44" s="536"/>
      <c r="J44" s="536"/>
      <c r="K44" s="536"/>
      <c r="L44" s="536"/>
      <c r="M44" s="536"/>
      <c r="N44" s="536"/>
      <c r="O44" s="536"/>
      <c r="P44" s="537"/>
    </row>
    <row r="45" ht="20.05" customHeight="1">
      <c r="A45" s="493">
        <f>'Overview - Property Order'!$A$50</f>
        <v>48</v>
      </c>
      <c r="B45" t="s" s="516">
        <f>'tmp_descriptors - import'!$A$57</f>
        <v>3964</v>
      </c>
      <c r="C45" s="535"/>
      <c r="D45" s="536"/>
      <c r="E45" s="536"/>
      <c r="F45" s="536"/>
      <c r="G45" s="536"/>
      <c r="H45" s="536"/>
      <c r="I45" s="536"/>
      <c r="J45" s="536"/>
      <c r="K45" s="536"/>
      <c r="L45" s="536"/>
      <c r="M45" s="536"/>
      <c r="N45" s="536"/>
      <c r="O45" s="536"/>
      <c r="P45" s="537"/>
    </row>
    <row r="46" ht="20.05" customHeight="1">
      <c r="A46" s="493">
        <f>'Overview - Property Order'!$A$51</f>
        <v>49</v>
      </c>
      <c r="B46" t="s" s="520">
        <f>'tmp_descriptors - import'!$A$58</f>
        <v>3971</v>
      </c>
      <c r="C46" s="538"/>
      <c r="D46" s="43"/>
      <c r="E46" s="43"/>
      <c r="F46" s="43"/>
      <c r="G46" s="43"/>
      <c r="H46" s="43"/>
      <c r="I46" s="43"/>
      <c r="J46" s="43"/>
      <c r="K46" s="43"/>
      <c r="L46" s="43"/>
      <c r="M46" s="43"/>
      <c r="N46" s="43"/>
      <c r="O46" s="43"/>
      <c r="P46" s="540"/>
    </row>
    <row r="47" ht="20.25" customHeight="1">
      <c r="A47" s="500">
        <f>'Overview - Property Order'!$A$52</f>
        <v>50</v>
      </c>
      <c r="B47" t="s" s="551">
        <f>'tmp_descriptors - import'!$A$59</f>
        <v>3978</v>
      </c>
      <c r="C47" s="552"/>
      <c r="D47" s="140"/>
      <c r="E47" s="140"/>
      <c r="F47" s="140"/>
      <c r="G47" s="140"/>
      <c r="H47" s="140"/>
      <c r="I47" s="140"/>
      <c r="J47" s="140"/>
      <c r="K47" s="140"/>
      <c r="L47" s="140"/>
      <c r="M47" s="140"/>
      <c r="N47" s="140"/>
      <c r="O47" s="140"/>
      <c r="P47" s="559"/>
    </row>
    <row r="48" ht="20.25" customHeight="1">
      <c r="A48" s="502">
        <f>'Overview - Property Order'!$A$53</f>
        <v>51</v>
      </c>
      <c r="B48" t="s" s="545">
        <f>'tmp_descriptors - import'!$A$47</f>
        <v>3878</v>
      </c>
      <c r="C48" s="560"/>
      <c r="D48" s="561"/>
      <c r="E48" s="561"/>
      <c r="F48" s="100"/>
      <c r="G48" s="561"/>
      <c r="H48" s="100"/>
      <c r="I48" s="100"/>
      <c r="J48" s="100"/>
      <c r="K48" s="100"/>
      <c r="L48" s="100"/>
      <c r="M48" s="100"/>
      <c r="N48" s="100"/>
      <c r="O48" s="561"/>
      <c r="P48" s="562"/>
    </row>
    <row r="49" ht="20.05" customHeight="1">
      <c r="A49" s="493">
        <f>'Overview - Property Order'!$A$54</f>
        <v>52</v>
      </c>
      <c r="B49" t="s" s="520">
        <f>'tmp_descriptors - import'!$A$60</f>
        <v>3984</v>
      </c>
      <c r="C49" s="538"/>
      <c r="D49" s="43"/>
      <c r="E49" s="43"/>
      <c r="F49" s="539"/>
      <c r="G49" s="43"/>
      <c r="H49" s="43"/>
      <c r="I49" s="43"/>
      <c r="J49" s="43"/>
      <c r="K49" s="43"/>
      <c r="L49" s="43"/>
      <c r="M49" s="43"/>
      <c r="N49" s="43"/>
      <c r="O49" s="43"/>
      <c r="P49" s="540"/>
    </row>
    <row r="50" ht="20.05" customHeight="1">
      <c r="A50" s="493">
        <f>'Overview - Property Order'!$A$55</f>
        <v>53</v>
      </c>
      <c r="B50" t="s" s="520">
        <f>'tmp_descriptors - import'!$A$61</f>
        <v>3992</v>
      </c>
      <c r="C50" s="521"/>
      <c r="D50" s="522"/>
      <c r="E50" s="522"/>
      <c r="F50" s="522"/>
      <c r="G50" s="522"/>
      <c r="H50" s="522"/>
      <c r="I50" s="522"/>
      <c r="J50" s="522"/>
      <c r="K50" s="522"/>
      <c r="L50" s="522"/>
      <c r="M50" s="522"/>
      <c r="N50" s="522"/>
      <c r="O50" s="522"/>
      <c r="P50" s="523"/>
    </row>
    <row r="51" ht="20.05" customHeight="1">
      <c r="A51" s="493">
        <f>'Overview - Property Order'!$A$56</f>
        <v>54</v>
      </c>
      <c r="B51" t="s" s="520">
        <f>'tmp_descriptors - import'!$A$48</f>
        <v>3888</v>
      </c>
      <c r="C51" s="521"/>
      <c r="D51" s="522"/>
      <c r="E51" s="522"/>
      <c r="F51" s="522"/>
      <c r="G51" s="522"/>
      <c r="H51" s="522"/>
      <c r="I51" s="522"/>
      <c r="J51" s="522"/>
      <c r="K51" s="522"/>
      <c r="L51" s="522"/>
      <c r="M51" s="522"/>
      <c r="N51" s="522"/>
      <c r="O51" s="522"/>
      <c r="P51" s="523"/>
    </row>
    <row r="52" ht="20.05" customHeight="1">
      <c r="A52" s="493">
        <f>'Overview - Property Order'!$A$57</f>
        <v>55</v>
      </c>
      <c r="B52" t="s" s="520">
        <f>'tmp_descriptors - import'!$A$49</f>
        <v>3899</v>
      </c>
      <c r="C52" s="521"/>
      <c r="D52" s="522"/>
      <c r="E52" s="522"/>
      <c r="F52" s="522"/>
      <c r="G52" s="522"/>
      <c r="H52" s="522"/>
      <c r="I52" s="522"/>
      <c r="J52" s="522"/>
      <c r="K52" s="522"/>
      <c r="L52" s="522"/>
      <c r="M52" s="522"/>
      <c r="N52" s="522"/>
      <c r="O52" s="522"/>
      <c r="P52" s="523"/>
    </row>
    <row r="53" ht="20.25" customHeight="1">
      <c r="A53" s="500">
        <f>'Overview - Property Order'!$A$58</f>
        <v>56</v>
      </c>
      <c r="B53" t="s" s="551">
        <f>'tmp_descriptors - import'!$A$50</f>
        <v>3910</v>
      </c>
      <c r="C53" s="563"/>
      <c r="D53" s="564"/>
      <c r="E53" s="564"/>
      <c r="F53" s="564"/>
      <c r="G53" s="564"/>
      <c r="H53" s="564"/>
      <c r="I53" s="564"/>
      <c r="J53" s="564"/>
      <c r="K53" s="564"/>
      <c r="L53" s="564"/>
      <c r="M53" s="564"/>
      <c r="N53" s="564"/>
      <c r="O53" s="564"/>
      <c r="P53" s="565"/>
    </row>
    <row r="54" ht="20.25" customHeight="1">
      <c r="A54" s="502">
        <f>'Overview - Property Order'!$A$59</f>
        <v>57</v>
      </c>
      <c r="B54" t="s" s="545">
        <f>'tmp_descriptors - import'!$A$18</f>
        <v>3646</v>
      </c>
      <c r="C54" s="546"/>
      <c r="D54" s="547"/>
      <c r="E54" s="547"/>
      <c r="F54" s="547"/>
      <c r="G54" s="547"/>
      <c r="H54" s="547"/>
      <c r="I54" s="547"/>
      <c r="J54" s="547"/>
      <c r="K54" s="547"/>
      <c r="L54" s="547"/>
      <c r="M54" s="547"/>
      <c r="N54" s="547"/>
      <c r="O54" s="547"/>
      <c r="P54" s="548"/>
    </row>
    <row r="55" ht="20.05" customHeight="1">
      <c r="A55" s="493">
        <f>'Overview - Property Order'!$A$60</f>
        <v>58</v>
      </c>
      <c r="B55" t="s" s="520">
        <f>'tmp_descriptors - import'!$A$19</f>
        <v>3653</v>
      </c>
      <c r="C55" s="538"/>
      <c r="D55" s="43"/>
      <c r="E55" s="43"/>
      <c r="F55" s="43"/>
      <c r="G55" s="43"/>
      <c r="H55" s="43"/>
      <c r="I55" s="43"/>
      <c r="J55" s="43"/>
      <c r="K55" s="43"/>
      <c r="L55" s="43"/>
      <c r="M55" s="43"/>
      <c r="N55" s="43"/>
      <c r="O55" s="43"/>
      <c r="P55" s="540"/>
    </row>
    <row r="56" ht="20.25" customHeight="1">
      <c r="A56" s="500">
        <f>'Overview - Property Order'!$A$61</f>
        <v>59</v>
      </c>
      <c r="B56" t="s" s="551">
        <f>'tmp_descriptors - import'!$A$20</f>
        <v>3661</v>
      </c>
      <c r="C56" s="552"/>
      <c r="D56" s="140"/>
      <c r="E56" s="140"/>
      <c r="F56" s="140"/>
      <c r="G56" s="140"/>
      <c r="H56" s="140"/>
      <c r="I56" s="140"/>
      <c r="J56" s="140"/>
      <c r="K56" s="140"/>
      <c r="L56" s="140"/>
      <c r="M56" s="140"/>
      <c r="N56" s="140"/>
      <c r="O56" s="140"/>
      <c r="P56" s="554"/>
    </row>
    <row r="57" ht="20.25" customHeight="1">
      <c r="A57" s="502">
        <f>'Overview - Property Order'!$A$62</f>
        <v>60</v>
      </c>
      <c r="B57" t="s" s="555">
        <f>'tmp_descriptors - import'!$A$63</f>
        <v>4008</v>
      </c>
      <c r="C57" s="566"/>
      <c r="D57" s="567"/>
      <c r="E57" s="567"/>
      <c r="F57" s="567"/>
      <c r="G57" s="567"/>
      <c r="H57" s="567"/>
      <c r="I57" s="567"/>
      <c r="J57" s="567"/>
      <c r="K57" s="567"/>
      <c r="L57" s="567"/>
      <c r="M57" s="567"/>
      <c r="N57" s="567"/>
      <c r="O57" s="567"/>
      <c r="P57" s="568"/>
    </row>
    <row r="58" ht="20.05" customHeight="1">
      <c r="A58" s="493">
        <f>'Overview - Property Order'!$A$63</f>
        <v>61</v>
      </c>
      <c r="B58" t="s" s="516">
        <f>'tmp_descriptors - import'!$A$64</f>
        <v>4019</v>
      </c>
      <c r="C58" s="535"/>
      <c r="D58" s="536"/>
      <c r="E58" s="536"/>
      <c r="F58" s="536"/>
      <c r="G58" s="536"/>
      <c r="H58" s="536"/>
      <c r="I58" s="536"/>
      <c r="J58" s="536"/>
      <c r="K58" s="536"/>
      <c r="L58" s="536"/>
      <c r="M58" s="536"/>
      <c r="N58" s="536"/>
      <c r="O58" s="536"/>
      <c r="P58" s="537"/>
    </row>
    <row r="59" ht="20.05" customHeight="1">
      <c r="A59" s="493">
        <f>'Overview - Property Order'!$A$64</f>
        <v>62</v>
      </c>
      <c r="B59" t="s" s="516">
        <f>'tmp_descriptors - import'!$A$65</f>
        <v>4027</v>
      </c>
      <c r="C59" s="535"/>
      <c r="D59" s="536"/>
      <c r="E59" s="536"/>
      <c r="F59" s="536"/>
      <c r="G59" s="536"/>
      <c r="H59" s="536"/>
      <c r="I59" s="536"/>
      <c r="J59" s="536"/>
      <c r="K59" s="536"/>
      <c r="L59" s="536"/>
      <c r="M59" s="536"/>
      <c r="N59" s="536"/>
      <c r="O59" s="536"/>
      <c r="P59" s="537"/>
    </row>
    <row r="60" ht="20.05" customHeight="1">
      <c r="A60" s="493">
        <f>'Overview - Property Order'!$A$65</f>
        <v>63</v>
      </c>
      <c r="B60" t="s" s="516">
        <f>'tmp_descriptors - import'!$A$66</f>
        <v>4036</v>
      </c>
      <c r="C60" s="535"/>
      <c r="D60" s="536"/>
      <c r="E60" s="536"/>
      <c r="F60" s="536"/>
      <c r="G60" s="536"/>
      <c r="H60" s="536"/>
      <c r="I60" s="536"/>
      <c r="J60" s="536"/>
      <c r="K60" s="536"/>
      <c r="L60" s="536"/>
      <c r="M60" s="536"/>
      <c r="N60" s="536"/>
      <c r="O60" s="536"/>
      <c r="P60" s="537"/>
    </row>
    <row r="61" ht="20.25" customHeight="1">
      <c r="A61" s="500">
        <f>'Overview - Property Order'!$A$66</f>
        <v>64</v>
      </c>
      <c r="B61" t="s" s="541">
        <f>'tmp_descriptors - import'!$A67</f>
        <v>4045</v>
      </c>
      <c r="C61" s="542"/>
      <c r="D61" s="543"/>
      <c r="E61" s="543"/>
      <c r="F61" s="543"/>
      <c r="G61" s="543"/>
      <c r="H61" s="543"/>
      <c r="I61" s="543"/>
      <c r="J61" s="543"/>
      <c r="K61" s="543"/>
      <c r="L61" s="543"/>
      <c r="M61" s="543"/>
      <c r="N61" s="543"/>
      <c r="O61" s="543"/>
      <c r="P61" s="544"/>
    </row>
    <row r="62" ht="20.25" customHeight="1">
      <c r="A62" s="502">
        <f>'Overview - Property Order'!$A$67</f>
        <v>65</v>
      </c>
      <c r="B62" t="s" s="555">
        <f>'tmp_descriptors - import'!$A$68</f>
        <v>4054</v>
      </c>
      <c r="C62" s="566"/>
      <c r="D62" s="567"/>
      <c r="E62" s="567"/>
      <c r="F62" s="567"/>
      <c r="G62" s="567"/>
      <c r="H62" s="567"/>
      <c r="I62" s="567"/>
      <c r="J62" s="567"/>
      <c r="K62" s="567"/>
      <c r="L62" s="567"/>
      <c r="M62" s="567"/>
      <c r="N62" s="567"/>
      <c r="O62" s="567"/>
      <c r="P62" s="568"/>
    </row>
    <row r="63" ht="20.05" customHeight="1">
      <c r="A63" s="493">
        <f>'Overview - Property Order'!$A$68</f>
        <v>66</v>
      </c>
      <c r="B63" t="s" s="520">
        <f>'tmp_descriptors - import'!$A$69</f>
        <v>4061</v>
      </c>
      <c r="C63" s="538"/>
      <c r="D63" s="43"/>
      <c r="E63" s="43"/>
      <c r="F63" s="43"/>
      <c r="G63" s="43"/>
      <c r="H63" s="43"/>
      <c r="I63" s="550"/>
      <c r="J63" s="43"/>
      <c r="K63" s="43"/>
      <c r="L63" s="43"/>
      <c r="M63" s="43"/>
      <c r="N63" s="43"/>
      <c r="O63" s="43"/>
      <c r="P63" s="540"/>
    </row>
    <row r="64" ht="20.05" customHeight="1">
      <c r="A64" s="493">
        <f>'Overview - Property Order'!$A$69</f>
        <v>67</v>
      </c>
      <c r="B64" t="s" s="520">
        <f>'tmp_descriptors - import'!$A$70</f>
        <v>4067</v>
      </c>
      <c r="C64" s="538"/>
      <c r="D64" s="43"/>
      <c r="E64" s="43"/>
      <c r="F64" s="43"/>
      <c r="G64" s="43"/>
      <c r="H64" s="43"/>
      <c r="I64" s="550"/>
      <c r="J64" s="43"/>
      <c r="K64" s="43"/>
      <c r="L64" s="43"/>
      <c r="M64" s="43"/>
      <c r="N64" s="43"/>
      <c r="O64" s="43"/>
      <c r="P64" s="540"/>
    </row>
    <row r="65" ht="20.05" customHeight="1">
      <c r="A65" s="493">
        <f>'Overview - Property Order'!$A$70</f>
        <v>68</v>
      </c>
      <c r="B65" t="s" s="520">
        <f>'tmp_descriptors - import'!$A$71</f>
        <v>4073</v>
      </c>
      <c r="C65" s="538"/>
      <c r="D65" s="43"/>
      <c r="E65" s="43"/>
      <c r="F65" s="43"/>
      <c r="G65" s="43"/>
      <c r="H65" s="550"/>
      <c r="I65" s="43"/>
      <c r="J65" s="43"/>
      <c r="K65" s="43"/>
      <c r="L65" s="43"/>
      <c r="M65" s="43"/>
      <c r="N65" s="43"/>
      <c r="O65" s="43"/>
      <c r="P65" s="540"/>
    </row>
    <row r="66" ht="20.05" customHeight="1">
      <c r="A66" s="493">
        <f>'Overview - Property Order'!$A$71</f>
        <v>69</v>
      </c>
      <c r="B66" t="s" s="520">
        <f>'tmp_descriptors - import'!$A$72</f>
        <v>4081</v>
      </c>
      <c r="C66" s="538"/>
      <c r="D66" s="43"/>
      <c r="E66" s="43"/>
      <c r="F66" s="43"/>
      <c r="G66" s="43"/>
      <c r="H66" s="43"/>
      <c r="I66" s="43"/>
      <c r="J66" s="533"/>
      <c r="K66" s="533"/>
      <c r="L66" s="533"/>
      <c r="M66" s="43"/>
      <c r="N66" s="539"/>
      <c r="O66" s="43"/>
      <c r="P66" s="534"/>
    </row>
    <row r="67" ht="20.05" customHeight="1">
      <c r="A67" s="493">
        <f>'Overview - Property Order'!$A$72</f>
        <v>70</v>
      </c>
      <c r="B67" t="s" s="516">
        <f>'tmp_descriptors - import'!$A$73</f>
        <v>4089</v>
      </c>
      <c r="C67" s="517"/>
      <c r="D67" s="518"/>
      <c r="E67" s="518"/>
      <c r="F67" s="518"/>
      <c r="G67" s="518"/>
      <c r="H67" s="518"/>
      <c r="I67" s="518"/>
      <c r="J67" s="518"/>
      <c r="K67" s="518"/>
      <c r="L67" s="518"/>
      <c r="M67" s="518"/>
      <c r="N67" s="518"/>
      <c r="O67" s="518"/>
      <c r="P67" s="519"/>
    </row>
    <row r="68" ht="20.05" customHeight="1">
      <c r="A68" s="493">
        <f>'Overview - Property Order'!$A$73</f>
        <v>71</v>
      </c>
      <c r="B68" t="s" s="516">
        <f>'tmp_descriptors - import'!$A$74</f>
        <v>4098</v>
      </c>
      <c r="C68" s="535"/>
      <c r="D68" s="536"/>
      <c r="E68" s="536"/>
      <c r="F68" s="536"/>
      <c r="G68" s="536"/>
      <c r="H68" s="536"/>
      <c r="I68" s="536"/>
      <c r="J68" s="536"/>
      <c r="K68" s="536"/>
      <c r="L68" s="536"/>
      <c r="M68" s="536"/>
      <c r="N68" s="536"/>
      <c r="O68" s="536"/>
      <c r="P68" s="537"/>
    </row>
    <row r="69" ht="20.05" customHeight="1">
      <c r="A69" s="493">
        <f>'Overview - Property Order'!$A$74</f>
        <v>72</v>
      </c>
      <c r="B69" t="s" s="520">
        <f>'tmp_descriptors - import'!$A$75</f>
        <v>4106</v>
      </c>
      <c r="C69" s="538"/>
      <c r="D69" s="43"/>
      <c r="E69" s="43"/>
      <c r="F69" s="43"/>
      <c r="G69" s="43"/>
      <c r="H69" s="43"/>
      <c r="I69" s="43"/>
      <c r="J69" s="43"/>
      <c r="K69" s="43"/>
      <c r="L69" s="43"/>
      <c r="M69" s="43"/>
      <c r="N69" s="43"/>
      <c r="O69" s="43"/>
      <c r="P69" s="540"/>
    </row>
    <row r="70" ht="20.05" customHeight="1">
      <c r="A70" s="493">
        <f>'Overview - Property Order'!$A$75</f>
        <v>73</v>
      </c>
      <c r="B70" t="s" s="516">
        <f>'tmp_descriptors - import'!$A$76</f>
        <v>4114</v>
      </c>
      <c r="C70" s="535"/>
      <c r="D70" s="536"/>
      <c r="E70" s="536"/>
      <c r="F70" s="536"/>
      <c r="G70" s="536"/>
      <c r="H70" s="536"/>
      <c r="I70" s="536"/>
      <c r="J70" s="536"/>
      <c r="K70" s="536"/>
      <c r="L70" s="536"/>
      <c r="M70" s="536"/>
      <c r="N70" s="536"/>
      <c r="O70" s="536"/>
      <c r="P70" s="537"/>
    </row>
    <row r="71" ht="20.25" customHeight="1">
      <c r="A71" s="500">
        <f>'Overview - Property Order'!$A$76</f>
        <v>74</v>
      </c>
      <c r="B71" t="s" s="551">
        <f>'tmp_descriptors - import'!$A$77</f>
        <v>4124</v>
      </c>
      <c r="C71" s="552"/>
      <c r="D71" s="140"/>
      <c r="E71" s="140"/>
      <c r="F71" s="140"/>
      <c r="G71" s="140"/>
      <c r="H71" s="140"/>
      <c r="I71" s="140"/>
      <c r="J71" s="140"/>
      <c r="K71" s="140"/>
      <c r="L71" s="140"/>
      <c r="M71" s="140"/>
      <c r="N71" s="553"/>
      <c r="O71" s="553"/>
      <c r="P71" s="554"/>
    </row>
    <row r="72" ht="20.25" customHeight="1">
      <c r="A72" s="502">
        <f>'Overview - Property Order'!$A$77</f>
        <v>75</v>
      </c>
      <c r="B72" t="s" s="545">
        <f>'tmp_descriptors - import'!$A$78</f>
        <v>4131</v>
      </c>
      <c r="C72" s="546"/>
      <c r="D72" s="547"/>
      <c r="E72" s="547"/>
      <c r="F72" s="547"/>
      <c r="G72" s="547"/>
      <c r="H72" s="547"/>
      <c r="I72" s="547"/>
      <c r="J72" s="547"/>
      <c r="K72" s="547"/>
      <c r="L72" s="547"/>
      <c r="M72" s="547"/>
      <c r="N72" s="547"/>
      <c r="O72" s="547"/>
      <c r="P72" s="548"/>
    </row>
    <row r="73" ht="20.05" customHeight="1">
      <c r="A73" s="493">
        <f>'Overview - Property Order'!$A$78</f>
        <v>76</v>
      </c>
      <c r="B73" t="s" s="520">
        <f>'tmp_descriptors - import'!$A$79</f>
        <v>4139</v>
      </c>
      <c r="C73" s="521"/>
      <c r="D73" s="522"/>
      <c r="E73" s="522"/>
      <c r="F73" s="522"/>
      <c r="G73" s="522"/>
      <c r="H73" s="522"/>
      <c r="I73" s="522"/>
      <c r="J73" s="522"/>
      <c r="K73" s="522"/>
      <c r="L73" s="522"/>
      <c r="M73" s="522"/>
      <c r="N73" s="522"/>
      <c r="O73" s="522"/>
      <c r="P73" s="523"/>
    </row>
    <row r="74" ht="20.35" customHeight="1">
      <c r="A74" s="491">
        <f>'Overview - Property Order'!$A$79</f>
        <v>77</v>
      </c>
      <c r="B74" t="s" s="524">
        <f>'tmp_descriptors - import'!$A$80</f>
        <v>4147</v>
      </c>
      <c r="C74" s="525"/>
      <c r="D74" s="526"/>
      <c r="E74" s="526"/>
      <c r="F74" s="526"/>
      <c r="G74" s="526"/>
      <c r="H74" s="526"/>
      <c r="I74" s="526"/>
      <c r="J74" s="526"/>
      <c r="K74" s="526"/>
      <c r="L74" s="526"/>
      <c r="M74" s="526"/>
      <c r="N74" s="526"/>
      <c r="O74" s="526"/>
      <c r="P74" s="527"/>
    </row>
    <row r="75" ht="20.35" customHeight="1">
      <c r="A75" s="498">
        <f>'Overview - Property Order'!$A$80</f>
        <v>78</v>
      </c>
      <c r="B75" t="s" s="512">
        <f>'tmp_descriptors - import'!$A$81</f>
        <v>4154</v>
      </c>
      <c r="C75" s="513"/>
      <c r="D75" s="514"/>
      <c r="E75" s="514"/>
      <c r="F75" s="514"/>
      <c r="G75" s="514"/>
      <c r="H75" s="514"/>
      <c r="I75" s="514"/>
      <c r="J75" s="514"/>
      <c r="K75" s="514"/>
      <c r="L75" s="514"/>
      <c r="M75" s="514"/>
      <c r="N75" s="514"/>
      <c r="O75" s="514"/>
      <c r="P75" s="515"/>
    </row>
    <row r="76" ht="20.35" customHeight="1">
      <c r="A76" s="491">
        <f>'Overview - Property Order'!$A$81</f>
        <v>79</v>
      </c>
      <c r="B76" t="s" s="524">
        <f>'tmp_descriptors - import'!$A82</f>
        <v>4165</v>
      </c>
      <c r="C76" s="525"/>
      <c r="D76" s="526"/>
      <c r="E76" s="526"/>
      <c r="F76" s="526"/>
      <c r="G76" s="526"/>
      <c r="H76" s="526"/>
      <c r="I76" s="526"/>
      <c r="J76" s="526"/>
      <c r="K76" s="526"/>
      <c r="L76" s="526"/>
      <c r="M76" s="526"/>
      <c r="N76" s="526"/>
      <c r="O76" s="526"/>
      <c r="P76" s="527"/>
    </row>
    <row r="77" ht="20.35" customHeight="1">
      <c r="A77" s="498">
        <f>'Overview - Property Order'!$A$82</f>
        <v>80</v>
      </c>
      <c r="B77" t="s" s="512">
        <f>'tmp_descriptors - import'!$A83</f>
        <v>4174</v>
      </c>
      <c r="C77" s="513"/>
      <c r="D77" s="514"/>
      <c r="E77" s="514"/>
      <c r="F77" s="514"/>
      <c r="G77" s="514"/>
      <c r="H77" s="514"/>
      <c r="I77" s="514"/>
      <c r="J77" s="514"/>
      <c r="K77" s="514"/>
      <c r="L77" s="514"/>
      <c r="M77" s="514"/>
      <c r="N77" s="514"/>
      <c r="O77" s="514"/>
      <c r="P77" s="515"/>
    </row>
    <row r="78" ht="20.05" customHeight="1">
      <c r="A78" s="493">
        <f>'Overview - Property Order'!$A$83</f>
        <v>81</v>
      </c>
      <c r="B78" t="s" s="516">
        <f>'tmp_descriptors - import'!$A84</f>
        <v>4184</v>
      </c>
      <c r="C78" s="517"/>
      <c r="D78" s="518"/>
      <c r="E78" s="518"/>
      <c r="F78" s="518"/>
      <c r="G78" s="518"/>
      <c r="H78" s="518"/>
      <c r="I78" s="518"/>
      <c r="J78" s="518"/>
      <c r="K78" s="518"/>
      <c r="L78" s="518"/>
      <c r="M78" s="518"/>
      <c r="N78" s="518"/>
      <c r="O78" s="518"/>
      <c r="P78" s="519"/>
    </row>
    <row r="79" ht="20.05" customHeight="1">
      <c r="A79" s="493">
        <f>'Overview - Property Order'!$A$84</f>
        <v>82</v>
      </c>
      <c r="B79" t="s" s="520">
        <f>'tmp_descriptors - import'!$A85</f>
        <v>4192</v>
      </c>
      <c r="C79" s="521"/>
      <c r="D79" s="522"/>
      <c r="E79" s="522"/>
      <c r="F79" s="522"/>
      <c r="G79" s="522"/>
      <c r="H79" s="522"/>
      <c r="I79" s="522"/>
      <c r="J79" s="522"/>
      <c r="K79" s="522"/>
      <c r="L79" s="522"/>
      <c r="M79" s="522"/>
      <c r="N79" s="522"/>
      <c r="O79" s="522"/>
      <c r="P79" s="523"/>
    </row>
    <row r="80" ht="20.05" customHeight="1">
      <c r="A80" s="493">
        <f>'Overview - Property Order'!$A$85</f>
        <v>83</v>
      </c>
      <c r="B80" t="s" s="516">
        <f>'tmp_descriptors - import'!$A86</f>
        <v>4201</v>
      </c>
      <c r="C80" s="517"/>
      <c r="D80" s="518"/>
      <c r="E80" s="518"/>
      <c r="F80" s="518"/>
      <c r="G80" s="518"/>
      <c r="H80" s="518"/>
      <c r="I80" s="518"/>
      <c r="J80" s="518"/>
      <c r="K80" s="518"/>
      <c r="L80" s="518"/>
      <c r="M80" s="518"/>
      <c r="N80" s="518"/>
      <c r="O80" s="518"/>
      <c r="P80" s="519"/>
    </row>
    <row r="81" ht="20.05" customHeight="1">
      <c r="A81" s="493">
        <f>'Overview - Property Order'!$A$86</f>
        <v>84</v>
      </c>
      <c r="B81" t="s" s="520">
        <f>'tmp_descriptors - import'!$A87</f>
        <v>4209</v>
      </c>
      <c r="C81" s="521"/>
      <c r="D81" s="522"/>
      <c r="E81" s="522"/>
      <c r="F81" s="522"/>
      <c r="G81" s="522"/>
      <c r="H81" s="522"/>
      <c r="I81" s="522"/>
      <c r="J81" s="522"/>
      <c r="K81" s="522"/>
      <c r="L81" s="522"/>
      <c r="M81" s="522"/>
      <c r="N81" s="522"/>
      <c r="O81" s="522"/>
      <c r="P81" s="523"/>
    </row>
    <row r="82" ht="20.25" customHeight="1">
      <c r="A82" s="500">
        <f>'Overview - Property Order'!$A$87</f>
        <v>85</v>
      </c>
      <c r="B82" t="s" s="541">
        <f>'tmp_descriptors - import'!$A88</f>
        <v>4218</v>
      </c>
      <c r="C82" s="569"/>
      <c r="D82" s="570"/>
      <c r="E82" s="570"/>
      <c r="F82" s="570"/>
      <c r="G82" s="570"/>
      <c r="H82" s="570"/>
      <c r="I82" s="570"/>
      <c r="J82" s="570"/>
      <c r="K82" s="570"/>
      <c r="L82" s="570"/>
      <c r="M82" s="570"/>
      <c r="N82" s="570"/>
      <c r="O82" s="570"/>
      <c r="P82" s="571"/>
    </row>
    <row r="83" ht="20.25" customHeight="1">
      <c r="A83" s="502">
        <f>'Overview - Property Order'!$A$88</f>
        <v>86</v>
      </c>
      <c r="B83" t="s" s="545">
        <f>'tmp_descriptors - import'!$A89</f>
        <v>4227</v>
      </c>
      <c r="C83" s="560"/>
      <c r="D83" s="100"/>
      <c r="E83" s="100"/>
      <c r="F83" s="100"/>
      <c r="G83" s="100"/>
      <c r="H83" s="100"/>
      <c r="I83" s="100"/>
      <c r="J83" s="100"/>
      <c r="K83" s="100"/>
      <c r="L83" s="100"/>
      <c r="M83" s="100"/>
      <c r="N83" s="100"/>
      <c r="O83" s="100"/>
      <c r="P83" s="572"/>
    </row>
    <row r="84" ht="20.05" customHeight="1">
      <c r="A84" s="493">
        <f>'Overview - Property Order'!$A$89</f>
        <v>87</v>
      </c>
      <c r="B84" t="s" s="520">
        <f>'tmp_descriptors - import'!$A90</f>
        <v>4236</v>
      </c>
      <c r="C84" s="538"/>
      <c r="D84" s="43"/>
      <c r="E84" s="43"/>
      <c r="F84" s="43"/>
      <c r="G84" s="43"/>
      <c r="H84" s="43"/>
      <c r="I84" s="43"/>
      <c r="J84" s="43"/>
      <c r="K84" s="43"/>
      <c r="L84" s="43"/>
      <c r="M84" s="43"/>
      <c r="N84" s="43"/>
      <c r="O84" s="43"/>
      <c r="P84" s="540"/>
    </row>
    <row r="85" ht="20.35" customHeight="1">
      <c r="A85" s="491">
        <f>'Overview - Property Order'!$A$90</f>
        <v>88</v>
      </c>
      <c r="B85" t="s" s="524">
        <f>'tmp_descriptors - import'!$A91</f>
        <v>4245</v>
      </c>
      <c r="C85" s="573"/>
      <c r="D85" s="123"/>
      <c r="E85" s="123"/>
      <c r="F85" s="123"/>
      <c r="G85" s="123"/>
      <c r="H85" s="123"/>
      <c r="I85" s="123"/>
      <c r="J85" s="123"/>
      <c r="K85" s="123"/>
      <c r="L85" s="123"/>
      <c r="M85" s="123"/>
      <c r="N85" s="123"/>
      <c r="O85" s="123"/>
      <c r="P85" s="574"/>
    </row>
  </sheetData>
  <mergeCells count="1">
    <mergeCell ref="A1:P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2:R85"/>
  <sheetViews>
    <sheetView workbookViewId="0" showGridLines="0" defaultGridColor="1">
      <pane topLeftCell="C3" xSplit="2" ySplit="2" activePane="bottomRight" state="frozen"/>
    </sheetView>
  </sheetViews>
  <sheetFormatPr defaultColWidth="8.33333" defaultRowHeight="19.9" customHeight="1" outlineLevelRow="0" outlineLevelCol="0"/>
  <cols>
    <col min="1" max="1" width="5.17188" style="575" customWidth="1"/>
    <col min="2" max="2" width="26" style="575" customWidth="1"/>
    <col min="3" max="3" width="11.8516" style="575" customWidth="1"/>
    <col min="4" max="4" width="14.1719" style="575" customWidth="1"/>
    <col min="5" max="5" width="14.8516" style="575" customWidth="1"/>
    <col min="6" max="6" width="16" style="575" customWidth="1"/>
    <col min="7" max="8" width="15" style="575" customWidth="1"/>
    <col min="9" max="10" width="15.6719" style="575" customWidth="1"/>
    <col min="11" max="11" width="15.1719" style="575" customWidth="1"/>
    <col min="12" max="12" width="16.6719" style="575" customWidth="1"/>
    <col min="13" max="13" width="14.3516" style="575" customWidth="1"/>
    <col min="14" max="14" width="18.1719" style="575" customWidth="1"/>
    <col min="15" max="15" width="17.8516" style="575" customWidth="1"/>
    <col min="16" max="16" width="16.6719" style="575" customWidth="1"/>
    <col min="17" max="17" width="15.6719" style="575" customWidth="1"/>
    <col min="18" max="18" width="18" style="575" customWidth="1"/>
    <col min="19" max="256" width="8.35156" style="575" customWidth="1"/>
  </cols>
  <sheetData>
    <row r="1" ht="26.5" customHeight="1">
      <c r="A1" t="s" s="27">
        <v>5029</v>
      </c>
      <c r="B1" s="27"/>
      <c r="C1" s="27"/>
      <c r="D1" s="27"/>
      <c r="E1" s="27"/>
      <c r="F1" s="27"/>
      <c r="G1" s="27"/>
      <c r="H1" s="27"/>
      <c r="I1" s="27"/>
      <c r="J1" s="27"/>
      <c r="K1" s="27"/>
      <c r="L1" s="27"/>
      <c r="M1" s="27"/>
      <c r="N1" s="27"/>
      <c r="O1" s="27"/>
      <c r="P1" s="27"/>
      <c r="Q1" s="27"/>
      <c r="R1" s="27"/>
    </row>
    <row r="2" ht="20.7" customHeight="1">
      <c r="A2" s="486"/>
      <c r="B2" t="s" s="5">
        <v>5027</v>
      </c>
      <c r="C2" t="s" s="510">
        <f>'tmp_terms - import'!$D$61</f>
        <v>614</v>
      </c>
      <c r="D2" t="s" s="511">
        <f>'tmp_terms - import'!$D$62</f>
        <v>624</v>
      </c>
      <c r="E2" t="s" s="511">
        <f>'tmp_terms - import'!$D$63</f>
        <v>635</v>
      </c>
      <c r="F2" t="s" s="511">
        <f>'tmp_terms - import'!$D$64</f>
        <v>645</v>
      </c>
      <c r="G2" t="s" s="511">
        <f>'tmp_terms - import'!$D$65</f>
        <v>657</v>
      </c>
      <c r="H2" t="s" s="511">
        <f>'tmp_terms - import'!$D$66</f>
        <v>670</v>
      </c>
      <c r="I2" t="s" s="5">
        <f>'tmp_terms - import'!$D$67</f>
        <v>681</v>
      </c>
      <c r="J2" t="s" s="576">
        <f>'tmp_terms - import'!$D$68</f>
        <v>692</v>
      </c>
      <c r="K2" s="577">
        <f>#REF!</f>
      </c>
      <c r="L2" t="s" s="576">
        <f>'tmp_terms - import'!$D$70</f>
        <v>715</v>
      </c>
      <c r="M2" t="s" s="576">
        <f>'tmp_terms - import'!$D$71</f>
        <v>725</v>
      </c>
      <c r="N2" t="s" s="576">
        <f>'tmp_terms - import'!$D$72</f>
        <v>736</v>
      </c>
      <c r="O2" t="s" s="576">
        <f>'tmp_terms - import'!$D$73</f>
        <v>745</v>
      </c>
      <c r="P2" t="s" s="576">
        <f>'tmp_terms - import'!$D$75</f>
        <v>762</v>
      </c>
      <c r="Q2" t="s" s="576">
        <f>'tmp_terms - import'!$D$76</f>
        <v>770</v>
      </c>
      <c r="R2" s="577">
        <f>#REF!</f>
      </c>
    </row>
    <row r="3" ht="20.35" customHeight="1">
      <c r="A3" s="498">
        <f>'Overview - Property Order'!$A$3</f>
        <v>1</v>
      </c>
      <c r="B3" t="s" s="512">
        <f>'tmp_descriptors - import'!$A$3</f>
        <v>3552</v>
      </c>
      <c r="C3" s="513"/>
      <c r="D3" s="514"/>
      <c r="E3" s="514"/>
      <c r="F3" s="514"/>
      <c r="G3" s="514"/>
      <c r="H3" s="514"/>
      <c r="I3" s="514"/>
      <c r="J3" s="514"/>
      <c r="K3" s="514"/>
      <c r="L3" s="514"/>
      <c r="M3" s="514"/>
      <c r="N3" s="514"/>
      <c r="O3" s="514"/>
      <c r="P3" s="514"/>
      <c r="Q3" s="514"/>
      <c r="R3" s="515"/>
    </row>
    <row r="4" ht="20.05" customHeight="1">
      <c r="A4" s="493">
        <f>'Overview - Property Order'!$A$4</f>
        <v>2</v>
      </c>
      <c r="B4" t="s" s="516">
        <f>'tmp_descriptors - import'!$A$4</f>
        <v>3555</v>
      </c>
      <c r="C4" s="517"/>
      <c r="D4" s="518"/>
      <c r="E4" s="518"/>
      <c r="F4" s="518"/>
      <c r="G4" s="518"/>
      <c r="H4" s="518"/>
      <c r="I4" s="518"/>
      <c r="J4" s="518"/>
      <c r="K4" s="518"/>
      <c r="L4" s="518"/>
      <c r="M4" s="518"/>
      <c r="N4" s="518"/>
      <c r="O4" s="518"/>
      <c r="P4" s="518"/>
      <c r="Q4" s="518"/>
      <c r="R4" s="519"/>
    </row>
    <row r="5" ht="20.05" customHeight="1">
      <c r="A5" s="493">
        <f>'Overview - Property Order'!$A$5</f>
        <v>3</v>
      </c>
      <c r="B5" t="s" s="520">
        <f>'tmp_descriptors - import'!$A$5</f>
        <v>3559</v>
      </c>
      <c r="C5" s="521"/>
      <c r="D5" s="522"/>
      <c r="E5" s="522"/>
      <c r="F5" s="522"/>
      <c r="G5" s="522"/>
      <c r="H5" s="522"/>
      <c r="I5" s="522"/>
      <c r="J5" s="522"/>
      <c r="K5" s="522"/>
      <c r="L5" s="522"/>
      <c r="M5" s="522"/>
      <c r="N5" s="522"/>
      <c r="O5" s="522"/>
      <c r="P5" s="522"/>
      <c r="Q5" s="522"/>
      <c r="R5" s="523"/>
    </row>
    <row r="6" ht="20.05" customHeight="1">
      <c r="A6" s="493">
        <f>'Overview - Property Order'!$A$6</f>
        <v>4</v>
      </c>
      <c r="B6" t="s" s="520">
        <f>'tmp_descriptors - import'!$A$6</f>
        <v>3565</v>
      </c>
      <c r="C6" s="521"/>
      <c r="D6" s="522"/>
      <c r="E6" s="522"/>
      <c r="F6" s="522"/>
      <c r="G6" s="522"/>
      <c r="H6" s="522"/>
      <c r="I6" s="522"/>
      <c r="J6" s="522"/>
      <c r="K6" s="522"/>
      <c r="L6" s="522"/>
      <c r="M6" s="522"/>
      <c r="N6" s="522"/>
      <c r="O6" s="522"/>
      <c r="P6" s="522"/>
      <c r="Q6" s="522"/>
      <c r="R6" s="523"/>
    </row>
    <row r="7" ht="20.05" customHeight="1">
      <c r="A7" s="493">
        <f>'Overview - Property Order'!$A$7</f>
        <v>5</v>
      </c>
      <c r="B7" t="s" s="520">
        <f>'tmp_descriptors - import'!$A$7</f>
        <v>3570</v>
      </c>
      <c r="C7" s="521"/>
      <c r="D7" s="522"/>
      <c r="E7" s="522"/>
      <c r="F7" s="522"/>
      <c r="G7" s="522"/>
      <c r="H7" s="522"/>
      <c r="I7" s="522"/>
      <c r="J7" s="522"/>
      <c r="K7" s="522"/>
      <c r="L7" s="522"/>
      <c r="M7" s="522"/>
      <c r="N7" s="522"/>
      <c r="O7" s="522"/>
      <c r="P7" s="522"/>
      <c r="Q7" s="522"/>
      <c r="R7" s="523"/>
    </row>
    <row r="8" ht="20.35" customHeight="1">
      <c r="A8" s="491">
        <f>'Overview - Property Order'!$A$8</f>
        <v>6</v>
      </c>
      <c r="B8" t="s" s="524">
        <f>'tmp_descriptors - import'!$A$33</f>
        <v>3762</v>
      </c>
      <c r="C8" s="521"/>
      <c r="D8" s="522"/>
      <c r="E8" s="522"/>
      <c r="F8" s="522"/>
      <c r="G8" s="522"/>
      <c r="H8" s="522"/>
      <c r="I8" s="522"/>
      <c r="J8" s="522"/>
      <c r="K8" s="522"/>
      <c r="L8" s="522"/>
      <c r="M8" s="522"/>
      <c r="N8" s="522"/>
      <c r="O8" s="522"/>
      <c r="P8" s="522"/>
      <c r="Q8" s="522"/>
      <c r="R8" s="523"/>
    </row>
    <row r="9" ht="20.35" customHeight="1">
      <c r="A9" s="498">
        <f>'Overview - Property Order'!$A$9</f>
        <v>7</v>
      </c>
      <c r="B9" t="s" s="528">
        <f>'tmp_descriptors - import'!$A$8</f>
        <v>3576</v>
      </c>
      <c r="C9" s="532"/>
      <c r="D9" s="533"/>
      <c r="E9" s="533"/>
      <c r="F9" s="533"/>
      <c r="G9" s="533"/>
      <c r="H9" s="533"/>
      <c r="I9" s="533"/>
      <c r="J9" s="533"/>
      <c r="K9" s="533"/>
      <c r="L9" s="533"/>
      <c r="M9" s="533"/>
      <c r="N9" s="533"/>
      <c r="O9" s="533"/>
      <c r="P9" s="533"/>
      <c r="Q9" s="533"/>
      <c r="R9" s="534"/>
    </row>
    <row r="10" ht="20.05" customHeight="1">
      <c r="A10" s="493">
        <f>'Overview - Property Order'!$A$10</f>
        <v>8</v>
      </c>
      <c r="B10" t="s" s="516">
        <f>'tmp_descriptors - import'!$A$9</f>
        <v>3583</v>
      </c>
      <c r="C10" s="532"/>
      <c r="D10" s="533"/>
      <c r="E10" s="533"/>
      <c r="F10" s="533"/>
      <c r="G10" s="533"/>
      <c r="H10" s="533"/>
      <c r="I10" s="533"/>
      <c r="J10" s="533"/>
      <c r="K10" s="533"/>
      <c r="L10" s="533"/>
      <c r="M10" s="533"/>
      <c r="N10" s="533"/>
      <c r="O10" s="533"/>
      <c r="P10" s="533"/>
      <c r="Q10" s="533"/>
      <c r="R10" s="534"/>
    </row>
    <row r="11" ht="20.05" customHeight="1">
      <c r="A11" s="493">
        <f>'Overview - Property Order'!$A$11</f>
        <v>9</v>
      </c>
      <c r="B11" t="s" s="516">
        <f>'tmp_descriptors - import'!$A$10</f>
        <v>3588</v>
      </c>
      <c r="C11" s="517"/>
      <c r="D11" s="518"/>
      <c r="E11" s="518"/>
      <c r="F11" s="518"/>
      <c r="G11" s="518"/>
      <c r="H11" s="518"/>
      <c r="I11" s="518"/>
      <c r="J11" s="518"/>
      <c r="K11" s="518"/>
      <c r="L11" s="518"/>
      <c r="M11" s="518"/>
      <c r="N11" s="518"/>
      <c r="O11" s="518"/>
      <c r="P11" s="518"/>
      <c r="Q11" s="518"/>
      <c r="R11" s="519"/>
    </row>
    <row r="12" ht="20.05" customHeight="1">
      <c r="A12" s="493">
        <f>'Overview - Property Order'!$A$12</f>
        <v>10</v>
      </c>
      <c r="B12" t="s" s="516">
        <f>'tmp_descriptors - import'!$A$11</f>
        <v>3595</v>
      </c>
      <c r="C12" s="535"/>
      <c r="D12" s="536"/>
      <c r="E12" s="536"/>
      <c r="F12" s="536"/>
      <c r="G12" s="536"/>
      <c r="H12" s="536"/>
      <c r="I12" s="536"/>
      <c r="J12" s="536"/>
      <c r="K12" s="536"/>
      <c r="L12" s="536"/>
      <c r="M12" s="536"/>
      <c r="N12" s="536"/>
      <c r="O12" s="536"/>
      <c r="P12" s="536"/>
      <c r="Q12" s="536"/>
      <c r="R12" s="537"/>
    </row>
    <row r="13" ht="20.05" customHeight="1">
      <c r="A13" s="493">
        <f>'Overview - Property Order'!$A$13</f>
        <v>11</v>
      </c>
      <c r="B13" t="s" s="516">
        <f>'tmp_descriptors - import'!$A$12</f>
        <v>3603</v>
      </c>
      <c r="C13" s="517"/>
      <c r="D13" s="518"/>
      <c r="E13" s="518"/>
      <c r="F13" s="518"/>
      <c r="G13" s="518"/>
      <c r="H13" s="518"/>
      <c r="I13" s="518"/>
      <c r="J13" s="518"/>
      <c r="K13" s="518"/>
      <c r="L13" s="518"/>
      <c r="M13" s="518"/>
      <c r="N13" s="518"/>
      <c r="O13" s="518"/>
      <c r="P13" s="518"/>
      <c r="Q13" s="518"/>
      <c r="R13" s="519"/>
    </row>
    <row r="14" ht="20.05" customHeight="1">
      <c r="A14" s="493">
        <f>'Overview - Property Order'!$A$14</f>
        <v>12</v>
      </c>
      <c r="B14" t="s" s="516">
        <f>'tmp_descriptors - import'!$A$13</f>
        <v>3608</v>
      </c>
      <c r="C14" s="535"/>
      <c r="D14" s="536"/>
      <c r="E14" s="536"/>
      <c r="F14" s="536"/>
      <c r="G14" s="536"/>
      <c r="H14" s="536"/>
      <c r="I14" s="536"/>
      <c r="J14" s="536"/>
      <c r="K14" s="536"/>
      <c r="L14" s="536"/>
      <c r="M14" s="536"/>
      <c r="N14" s="536"/>
      <c r="O14" s="536"/>
      <c r="P14" s="536"/>
      <c r="Q14" s="536"/>
      <c r="R14" s="537"/>
    </row>
    <row r="15" ht="20.05" customHeight="1">
      <c r="A15" s="493">
        <f>'Overview - Property Order'!$A$15</f>
        <v>13</v>
      </c>
      <c r="B15" t="s" s="516">
        <f>'tmp_descriptors - import'!$A$14</f>
        <v>3616</v>
      </c>
      <c r="C15" s="535"/>
      <c r="D15" s="536"/>
      <c r="E15" s="536"/>
      <c r="F15" s="536"/>
      <c r="G15" s="536"/>
      <c r="H15" s="536"/>
      <c r="I15" s="536"/>
      <c r="J15" s="536"/>
      <c r="K15" s="536"/>
      <c r="L15" s="536"/>
      <c r="M15" s="536"/>
      <c r="N15" s="536"/>
      <c r="O15" s="536"/>
      <c r="P15" s="536"/>
      <c r="Q15" s="536"/>
      <c r="R15" s="537"/>
    </row>
    <row r="16" ht="20.05" customHeight="1">
      <c r="A16" s="493">
        <f>'Overview - Property Order'!$A$16</f>
        <v>14</v>
      </c>
      <c r="B16" t="s" s="516">
        <f>'tmp_descriptors - import'!$A$15</f>
        <v>3625</v>
      </c>
      <c r="C16" s="535"/>
      <c r="D16" s="536"/>
      <c r="E16" s="536"/>
      <c r="F16" s="536"/>
      <c r="G16" s="536"/>
      <c r="H16" s="536"/>
      <c r="I16" s="536"/>
      <c r="J16" s="536"/>
      <c r="K16" s="536"/>
      <c r="L16" s="536"/>
      <c r="M16" s="536"/>
      <c r="N16" s="536"/>
      <c r="O16" s="536"/>
      <c r="P16" s="536"/>
      <c r="Q16" s="536"/>
      <c r="R16" s="537"/>
    </row>
    <row r="17" ht="20.05" customHeight="1">
      <c r="A17" s="493">
        <f>'Overview - Property Order'!$A$17</f>
        <v>15</v>
      </c>
      <c r="B17" t="s" s="520">
        <f>'tmp_descriptors - import'!$A$17</f>
        <v>3640</v>
      </c>
      <c r="C17" s="521"/>
      <c r="D17" s="522"/>
      <c r="E17" s="522"/>
      <c r="F17" s="522"/>
      <c r="G17" s="522"/>
      <c r="H17" s="522"/>
      <c r="I17" s="522"/>
      <c r="J17" s="522"/>
      <c r="K17" s="522"/>
      <c r="L17" s="522"/>
      <c r="M17" s="522"/>
      <c r="N17" s="522"/>
      <c r="O17" s="522"/>
      <c r="P17" s="522"/>
      <c r="Q17" s="522"/>
      <c r="R17" s="523"/>
    </row>
    <row r="18" ht="20.05" customHeight="1">
      <c r="A18" s="493">
        <f>'Overview - Property Order'!$A$18</f>
        <v>16</v>
      </c>
      <c r="B18" t="s" s="520">
        <f>'tmp_descriptors - import'!$A$16</f>
        <v>3631</v>
      </c>
      <c r="C18" s="521"/>
      <c r="D18" s="522"/>
      <c r="E18" s="522"/>
      <c r="F18" s="522"/>
      <c r="G18" s="522"/>
      <c r="H18" s="522"/>
      <c r="I18" s="522"/>
      <c r="J18" s="522"/>
      <c r="K18" s="522"/>
      <c r="L18" s="522"/>
      <c r="M18" s="522"/>
      <c r="N18" s="522"/>
      <c r="O18" s="522"/>
      <c r="P18" s="522"/>
      <c r="Q18" s="522"/>
      <c r="R18" s="523"/>
    </row>
    <row r="19" ht="20.35" customHeight="1">
      <c r="A19" s="491">
        <f>'Overview - Property Order'!$A$19</f>
        <v>17</v>
      </c>
      <c r="B19" t="s" s="516">
        <f>'tmp_descriptors - import'!$A$21</f>
        <v>3668</v>
      </c>
      <c r="C19" s="535"/>
      <c r="D19" s="536"/>
      <c r="E19" s="536"/>
      <c r="F19" s="536"/>
      <c r="G19" s="536"/>
      <c r="H19" s="536"/>
      <c r="I19" s="536"/>
      <c r="J19" s="536"/>
      <c r="K19" s="536"/>
      <c r="L19" s="536"/>
      <c r="M19" s="536"/>
      <c r="N19" s="536"/>
      <c r="O19" s="536"/>
      <c r="P19" s="536"/>
      <c r="Q19" s="536"/>
      <c r="R19" s="537"/>
    </row>
    <row r="20" ht="20.35" customHeight="1">
      <c r="A20" s="498">
        <f>'Overview - Property Order'!$A$20</f>
        <v>18</v>
      </c>
      <c r="B20" t="s" s="520">
        <f>'tmp_descriptors - import'!$A$22</f>
        <v>3676</v>
      </c>
      <c r="C20" s="521"/>
      <c r="D20" s="522"/>
      <c r="E20" s="522"/>
      <c r="F20" s="522"/>
      <c r="G20" s="522"/>
      <c r="H20" s="522"/>
      <c r="I20" s="522"/>
      <c r="J20" s="522"/>
      <c r="K20" s="522"/>
      <c r="L20" s="522"/>
      <c r="M20" s="522"/>
      <c r="N20" s="522"/>
      <c r="O20" s="522"/>
      <c r="P20" s="522"/>
      <c r="Q20" s="522"/>
      <c r="R20" s="523"/>
    </row>
    <row r="21" ht="20.05" customHeight="1">
      <c r="A21" s="493">
        <f>'Overview - Property Order'!$A$21</f>
        <v>19</v>
      </c>
      <c r="B21" t="s" s="520">
        <f>'tmp_descriptors - import'!$A$23</f>
        <v>3686</v>
      </c>
      <c r="C21" s="521"/>
      <c r="D21" s="522"/>
      <c r="E21" s="522"/>
      <c r="F21" s="522"/>
      <c r="G21" s="522"/>
      <c r="H21" s="522"/>
      <c r="I21" s="522"/>
      <c r="J21" s="522"/>
      <c r="K21" s="522"/>
      <c r="L21" s="522"/>
      <c r="M21" s="522"/>
      <c r="N21" s="522"/>
      <c r="O21" s="522"/>
      <c r="P21" s="522"/>
      <c r="Q21" s="522"/>
      <c r="R21" s="523"/>
    </row>
    <row r="22" ht="20.05" customHeight="1">
      <c r="A22" s="493">
        <f>'Overview - Property Order'!$A$22</f>
        <v>20</v>
      </c>
      <c r="B22" t="s" s="520">
        <f>'tmp_descriptors - import'!$A$24</f>
        <v>3694</v>
      </c>
      <c r="C22" s="521"/>
      <c r="D22" s="522"/>
      <c r="E22" s="522"/>
      <c r="F22" s="522"/>
      <c r="G22" s="522"/>
      <c r="H22" s="522"/>
      <c r="I22" s="522"/>
      <c r="J22" s="522"/>
      <c r="K22" s="522"/>
      <c r="L22" s="522"/>
      <c r="M22" s="522"/>
      <c r="N22" s="522"/>
      <c r="O22" s="522"/>
      <c r="P22" s="522"/>
      <c r="Q22" s="522"/>
      <c r="R22" s="523"/>
    </row>
    <row r="23" ht="20.05" customHeight="1">
      <c r="A23" s="493">
        <f>'Overview - Property Order'!$A$23</f>
        <v>21</v>
      </c>
      <c r="B23" t="s" s="520">
        <f>'tmp_descriptors - import'!$A$25</f>
        <v>3703</v>
      </c>
      <c r="C23" s="521"/>
      <c r="D23" s="522"/>
      <c r="E23" s="522"/>
      <c r="F23" s="522"/>
      <c r="G23" s="522"/>
      <c r="H23" s="522"/>
      <c r="I23" s="522"/>
      <c r="J23" s="522"/>
      <c r="K23" s="522"/>
      <c r="L23" s="522"/>
      <c r="M23" s="522"/>
      <c r="N23" s="522"/>
      <c r="O23" s="522"/>
      <c r="P23" s="522"/>
      <c r="Q23" s="522"/>
      <c r="R23" s="523"/>
    </row>
    <row r="24" ht="20.05" customHeight="1">
      <c r="A24" s="493">
        <f>'Overview - Property Order'!$A$24</f>
        <v>22</v>
      </c>
      <c r="B24" t="s" s="520">
        <f>'tmp_descriptors - import'!$A$51</f>
        <v>3919</v>
      </c>
      <c r="C24" s="521"/>
      <c r="D24" s="522"/>
      <c r="E24" s="522"/>
      <c r="F24" s="522"/>
      <c r="G24" s="522"/>
      <c r="H24" s="522"/>
      <c r="I24" s="522"/>
      <c r="J24" s="522"/>
      <c r="K24" s="522"/>
      <c r="L24" s="522"/>
      <c r="M24" s="522"/>
      <c r="N24" s="522"/>
      <c r="O24" s="522"/>
      <c r="P24" s="522"/>
      <c r="Q24" s="522"/>
      <c r="R24" s="523"/>
    </row>
    <row r="25" ht="20.05" customHeight="1">
      <c r="A25" s="493">
        <f>'Overview - Property Order'!$A$25</f>
        <v>23</v>
      </c>
      <c r="B25" t="s" s="520">
        <f>'tmp_descriptors - import'!$A$52</f>
        <v>3927</v>
      </c>
      <c r="C25" s="521"/>
      <c r="D25" s="522"/>
      <c r="E25" s="522"/>
      <c r="F25" s="522"/>
      <c r="G25" s="522"/>
      <c r="H25" s="522"/>
      <c r="I25" s="522"/>
      <c r="J25" s="522"/>
      <c r="K25" s="522"/>
      <c r="L25" s="522"/>
      <c r="M25" s="522"/>
      <c r="N25" s="522"/>
      <c r="O25" s="522"/>
      <c r="P25" s="522"/>
      <c r="Q25" s="522"/>
      <c r="R25" s="523"/>
    </row>
    <row r="26" ht="20.05" customHeight="1">
      <c r="A26" s="493">
        <f>'Overview - Property Order'!$A$26</f>
        <v>24</v>
      </c>
      <c r="B26" t="s" s="516">
        <f>'tmp_descriptors - import'!$A$53</f>
        <v>3935</v>
      </c>
      <c r="C26" s="535"/>
      <c r="D26" s="536"/>
      <c r="E26" s="536"/>
      <c r="F26" s="536"/>
      <c r="G26" s="536"/>
      <c r="H26" s="536"/>
      <c r="I26" s="536"/>
      <c r="J26" s="536"/>
      <c r="K26" s="536"/>
      <c r="L26" s="536"/>
      <c r="M26" s="536"/>
      <c r="N26" s="536"/>
      <c r="O26" s="536"/>
      <c r="P26" s="536"/>
      <c r="Q26" s="536"/>
      <c r="R26" s="537"/>
    </row>
    <row r="27" ht="20.05" customHeight="1">
      <c r="A27" s="493">
        <f>'Overview - Property Order'!$A$27</f>
        <v>25</v>
      </c>
      <c r="B27" t="s" s="516">
        <f>'tmp_descriptors - import'!$A$54</f>
        <v>3942</v>
      </c>
      <c r="C27" s="535"/>
      <c r="D27" s="536"/>
      <c r="E27" s="536"/>
      <c r="F27" s="536"/>
      <c r="G27" s="536"/>
      <c r="H27" s="536"/>
      <c r="I27" s="536"/>
      <c r="J27" s="536"/>
      <c r="K27" s="536"/>
      <c r="L27" s="536"/>
      <c r="M27" s="536"/>
      <c r="N27" s="536"/>
      <c r="O27" s="536"/>
      <c r="P27" s="536"/>
      <c r="Q27" s="536"/>
      <c r="R27" s="537"/>
    </row>
    <row r="28" ht="20.05" customHeight="1">
      <c r="A28" s="493">
        <f>'Overview - Property Order'!$A$28</f>
        <v>26</v>
      </c>
      <c r="B28" t="s" s="520">
        <f>'tmp_descriptors - import'!$A$62</f>
        <v>4001</v>
      </c>
      <c r="C28" s="535"/>
      <c r="D28" s="536"/>
      <c r="E28" s="536"/>
      <c r="F28" s="536"/>
      <c r="G28" s="536"/>
      <c r="H28" s="536"/>
      <c r="I28" s="536"/>
      <c r="J28" s="536"/>
      <c r="K28" s="536"/>
      <c r="L28" s="536"/>
      <c r="M28" s="536"/>
      <c r="N28" s="536"/>
      <c r="O28" s="536"/>
      <c r="P28" s="536"/>
      <c r="Q28" s="536"/>
      <c r="R28" s="537"/>
    </row>
    <row r="29" ht="20.35" customHeight="1">
      <c r="A29" s="491">
        <f>'Overview - Property Order'!$A$29</f>
        <v>27</v>
      </c>
      <c r="B29" t="s" s="524">
        <f>'tmp_descriptors - import'!$A$26</f>
        <v>3708</v>
      </c>
      <c r="C29" s="521"/>
      <c r="D29" s="522"/>
      <c r="E29" s="522"/>
      <c r="F29" s="522"/>
      <c r="G29" s="522"/>
      <c r="H29" s="522"/>
      <c r="I29" s="522"/>
      <c r="J29" s="522"/>
      <c r="K29" s="522"/>
      <c r="L29" s="522"/>
      <c r="M29" s="522"/>
      <c r="N29" s="522"/>
      <c r="O29" s="522"/>
      <c r="P29" s="522"/>
      <c r="Q29" s="522"/>
      <c r="R29" s="523"/>
    </row>
    <row r="30" ht="20.35" customHeight="1">
      <c r="A30" s="498">
        <f>'Overview - Property Order'!$A$30</f>
        <v>28</v>
      </c>
      <c r="B30" t="s" s="528">
        <f>'tmp_descriptors - import'!$A$27</f>
        <v>3715</v>
      </c>
      <c r="C30" s="535"/>
      <c r="D30" s="536"/>
      <c r="E30" s="536"/>
      <c r="F30" s="536"/>
      <c r="G30" s="536"/>
      <c r="H30" s="536"/>
      <c r="I30" s="536"/>
      <c r="J30" s="536"/>
      <c r="K30" s="536"/>
      <c r="L30" s="536"/>
      <c r="M30" s="536"/>
      <c r="N30" s="536"/>
      <c r="O30" s="536"/>
      <c r="P30" s="536"/>
      <c r="Q30" s="536"/>
      <c r="R30" s="537"/>
    </row>
    <row r="31" ht="20.05" customHeight="1">
      <c r="A31" s="493">
        <f>'Overview - Property Order'!$A$31</f>
        <v>29</v>
      </c>
      <c r="B31" t="s" s="516">
        <f>'tmp_descriptors - import'!$A$28</f>
        <v>3720</v>
      </c>
      <c r="C31" s="517"/>
      <c r="D31" s="518"/>
      <c r="E31" s="518"/>
      <c r="F31" s="518"/>
      <c r="G31" s="518"/>
      <c r="H31" s="518"/>
      <c r="I31" s="518"/>
      <c r="J31" s="518"/>
      <c r="K31" s="518"/>
      <c r="L31" s="518"/>
      <c r="M31" s="518"/>
      <c r="N31" s="518"/>
      <c r="O31" s="518"/>
      <c r="P31" s="518"/>
      <c r="Q31" s="518"/>
      <c r="R31" s="519"/>
    </row>
    <row r="32" ht="20.05" customHeight="1">
      <c r="A32" s="493">
        <f>'Overview - Property Order'!$A36</f>
        <v>34</v>
      </c>
      <c r="B32" t="s" s="520">
        <f>'tmp_descriptors - import'!$A$34</f>
        <v>3768</v>
      </c>
      <c r="C32" s="521"/>
      <c r="D32" s="522"/>
      <c r="E32" s="522"/>
      <c r="F32" s="522"/>
      <c r="G32" s="522"/>
      <c r="H32" s="522"/>
      <c r="I32" s="522"/>
      <c r="J32" s="522"/>
      <c r="K32" s="522"/>
      <c r="L32" s="522"/>
      <c r="M32" s="522"/>
      <c r="N32" s="522"/>
      <c r="O32" s="522"/>
      <c r="P32" s="522"/>
      <c r="Q32" s="522"/>
      <c r="R32" s="523"/>
    </row>
    <row r="33" ht="20.05" customHeight="1">
      <c r="A33" s="493">
        <f>'Overview - Property Order'!$A$37</f>
        <v>35</v>
      </c>
      <c r="B33" t="s" s="516">
        <f>'tmp_descriptors - import'!$A$35</f>
        <v>3775</v>
      </c>
      <c r="C33" s="535"/>
      <c r="D33" s="536"/>
      <c r="E33" s="536"/>
      <c r="F33" s="536"/>
      <c r="G33" s="536"/>
      <c r="H33" s="536"/>
      <c r="I33" s="536"/>
      <c r="J33" s="536"/>
      <c r="K33" s="536"/>
      <c r="L33" s="536"/>
      <c r="M33" s="536"/>
      <c r="N33" s="536"/>
      <c r="O33" s="536"/>
      <c r="P33" s="536"/>
      <c r="Q33" s="536"/>
      <c r="R33" s="537"/>
    </row>
    <row r="34" ht="20.05" customHeight="1">
      <c r="A34" s="493">
        <f>'Overview - Property Order'!$A$38</f>
        <v>36</v>
      </c>
      <c r="B34" t="s" s="516">
        <f>'tmp_descriptors - import'!$A$42</f>
        <v>3834</v>
      </c>
      <c r="C34" s="535"/>
      <c r="D34" s="536"/>
      <c r="E34" s="536"/>
      <c r="F34" s="536"/>
      <c r="G34" s="536"/>
      <c r="H34" s="536"/>
      <c r="I34" s="536"/>
      <c r="J34" s="536"/>
      <c r="K34" s="536"/>
      <c r="L34" s="536"/>
      <c r="M34" s="536"/>
      <c r="N34" s="536"/>
      <c r="O34" s="536"/>
      <c r="P34" s="536"/>
      <c r="Q34" s="536"/>
      <c r="R34" s="537"/>
    </row>
    <row r="35" ht="20.05" customHeight="1">
      <c r="A35" s="493">
        <f>'Overview - Property Order'!$A$39</f>
        <v>37</v>
      </c>
      <c r="B35" t="s" s="520">
        <f>'tmp_descriptors - import'!$A$43</f>
        <v>3842</v>
      </c>
      <c r="C35" s="538"/>
      <c r="D35" s="539"/>
      <c r="E35" s="539"/>
      <c r="F35" s="43"/>
      <c r="G35" s="43"/>
      <c r="H35" s="539"/>
      <c r="I35" s="43"/>
      <c r="J35" s="43"/>
      <c r="K35" s="43"/>
      <c r="L35" s="43"/>
      <c r="M35" s="43"/>
      <c r="N35" s="43"/>
      <c r="O35" s="43"/>
      <c r="P35" s="43"/>
      <c r="Q35" s="43"/>
      <c r="R35" s="578"/>
    </row>
    <row r="36" ht="20.05" customHeight="1">
      <c r="A36" s="493">
        <f>'Overview - Property Order'!$A$40</f>
        <v>38</v>
      </c>
      <c r="B36" t="s" s="520">
        <f>'tmp_descriptors - import'!$A$45</f>
        <v>3858</v>
      </c>
      <c r="C36" s="538"/>
      <c r="D36" s="539"/>
      <c r="E36" s="539"/>
      <c r="F36" s="43"/>
      <c r="G36" s="43"/>
      <c r="H36" s="43"/>
      <c r="I36" s="43"/>
      <c r="J36" s="43"/>
      <c r="K36" s="43"/>
      <c r="L36" s="43"/>
      <c r="M36" s="43"/>
      <c r="N36" s="43"/>
      <c r="O36" s="43"/>
      <c r="P36" s="43"/>
      <c r="Q36" s="43"/>
      <c r="R36" s="578"/>
    </row>
    <row r="37" ht="20.05" customHeight="1">
      <c r="A37" s="493">
        <f>'Overview - Property Order'!$A$42</f>
        <v>40</v>
      </c>
      <c r="B37" t="s" s="520">
        <f>'tmp_descriptors - import'!$A$44</f>
        <v>3849</v>
      </c>
      <c r="C37" s="538"/>
      <c r="D37" s="43"/>
      <c r="E37" s="43"/>
      <c r="F37" s="43"/>
      <c r="G37" s="43"/>
      <c r="H37" s="539"/>
      <c r="I37" s="539"/>
      <c r="J37" s="539"/>
      <c r="K37" s="539"/>
      <c r="L37" s="43"/>
      <c r="M37" s="43"/>
      <c r="N37" s="43"/>
      <c r="O37" s="43"/>
      <c r="P37" s="43"/>
      <c r="Q37" s="43"/>
      <c r="R37" s="540"/>
    </row>
    <row r="38" ht="20.05" customHeight="1">
      <c r="A38" s="493">
        <f>'Overview - Property Order'!$A$43</f>
        <v>41</v>
      </c>
      <c r="B38" t="s" s="520">
        <f>'tmp_descriptors - import'!$A$46</f>
        <v>3868</v>
      </c>
      <c r="C38" s="538"/>
      <c r="D38" s="43"/>
      <c r="E38" s="43"/>
      <c r="F38" s="43"/>
      <c r="G38" s="43"/>
      <c r="H38" s="43"/>
      <c r="I38" s="43"/>
      <c r="J38" s="43"/>
      <c r="K38" s="539"/>
      <c r="L38" s="43"/>
      <c r="M38" s="43"/>
      <c r="N38" s="43"/>
      <c r="O38" s="43"/>
      <c r="P38" s="43"/>
      <c r="Q38" s="43"/>
      <c r="R38" s="540"/>
    </row>
    <row r="39" ht="20.05" customHeight="1">
      <c r="A39" s="493">
        <f>'Overview - Property Order'!$A$44</f>
        <v>42</v>
      </c>
      <c r="B39" t="s" s="520">
        <f>'tmp_descriptors - import'!$A$38</f>
        <v>3798</v>
      </c>
      <c r="C39" s="538"/>
      <c r="D39" s="43"/>
      <c r="E39" s="43"/>
      <c r="F39" s="43"/>
      <c r="G39" s="43"/>
      <c r="H39" s="43"/>
      <c r="I39" s="43"/>
      <c r="J39" s="43"/>
      <c r="K39" s="43"/>
      <c r="L39" s="43"/>
      <c r="M39" s="43"/>
      <c r="N39" s="539"/>
      <c r="O39" s="43"/>
      <c r="P39" s="540"/>
      <c r="Q39" s="532"/>
      <c r="R39" s="534"/>
    </row>
    <row r="40" ht="20.05" customHeight="1">
      <c r="A40" s="493">
        <f>'Overview - Property Order'!$A$45</f>
        <v>43</v>
      </c>
      <c r="B40" t="s" s="520">
        <f>'tmp_descriptors - import'!$A$39</f>
        <v>3806</v>
      </c>
      <c r="C40" s="538"/>
      <c r="D40" s="43"/>
      <c r="E40" s="43"/>
      <c r="F40" s="43"/>
      <c r="G40" s="43"/>
      <c r="H40" s="43"/>
      <c r="I40" s="43"/>
      <c r="J40" s="43"/>
      <c r="K40" s="43"/>
      <c r="L40" s="43"/>
      <c r="M40" s="43"/>
      <c r="N40" s="43"/>
      <c r="O40" s="539"/>
      <c r="P40" s="43"/>
      <c r="Q40" s="43"/>
      <c r="R40" s="540"/>
    </row>
    <row r="41" ht="20.05" customHeight="1">
      <c r="A41" s="493">
        <f>'Overview - Property Order'!$A$46</f>
        <v>44</v>
      </c>
      <c r="B41" t="s" s="520">
        <f>'tmp_descriptors - import'!$A$36</f>
        <v>3782</v>
      </c>
      <c r="C41" s="579"/>
      <c r="D41" s="539"/>
      <c r="E41" s="43"/>
      <c r="F41" s="43"/>
      <c r="G41" s="43"/>
      <c r="H41" s="43"/>
      <c r="I41" s="43"/>
      <c r="J41" s="539"/>
      <c r="K41" s="539"/>
      <c r="L41" s="539"/>
      <c r="M41" s="43"/>
      <c r="N41" s="539"/>
      <c r="O41" s="43"/>
      <c r="P41" s="43"/>
      <c r="Q41" s="43"/>
      <c r="R41" s="578"/>
    </row>
    <row r="42" ht="20.25" customHeight="1">
      <c r="A42" s="500">
        <f>'Overview - Property Order'!$A$47</f>
        <v>45</v>
      </c>
      <c r="B42" t="s" s="551">
        <f>'tmp_descriptors - import'!$A$37</f>
        <v>3789</v>
      </c>
      <c r="C42" s="579"/>
      <c r="D42" s="539"/>
      <c r="E42" s="43"/>
      <c r="F42" s="43"/>
      <c r="G42" s="43"/>
      <c r="H42" s="43"/>
      <c r="I42" s="43"/>
      <c r="J42" s="539"/>
      <c r="K42" s="539"/>
      <c r="L42" s="539"/>
      <c r="M42" s="43"/>
      <c r="N42" s="539"/>
      <c r="O42" s="43"/>
      <c r="P42" s="43"/>
      <c r="Q42" s="43"/>
      <c r="R42" s="578"/>
    </row>
    <row r="43" ht="20.25" customHeight="1">
      <c r="A43" s="502">
        <f>'Overview - Property Order'!$A$48</f>
        <v>46</v>
      </c>
      <c r="B43" t="s" s="555">
        <f>'tmp_descriptors - import'!$A$55</f>
        <v>3948</v>
      </c>
      <c r="C43" s="532"/>
      <c r="D43" s="533"/>
      <c r="E43" s="533"/>
      <c r="F43" s="533"/>
      <c r="G43" s="533"/>
      <c r="H43" s="533"/>
      <c r="I43" s="533"/>
      <c r="J43" s="533"/>
      <c r="K43" s="533"/>
      <c r="L43" s="533"/>
      <c r="M43" s="533"/>
      <c r="N43" s="533"/>
      <c r="O43" s="533"/>
      <c r="P43" s="533"/>
      <c r="Q43" s="533"/>
      <c r="R43" s="534"/>
    </row>
    <row r="44" ht="20.05" customHeight="1">
      <c r="A44" s="493">
        <f>'Overview - Property Order'!$A$49</f>
        <v>47</v>
      </c>
      <c r="B44" t="s" s="516">
        <f>'tmp_descriptors - import'!$A$56</f>
        <v>3957</v>
      </c>
      <c r="C44" s="535"/>
      <c r="D44" s="536"/>
      <c r="E44" s="536"/>
      <c r="F44" s="536"/>
      <c r="G44" s="536"/>
      <c r="H44" s="536"/>
      <c r="I44" s="536"/>
      <c r="J44" s="536"/>
      <c r="K44" s="536"/>
      <c r="L44" s="536"/>
      <c r="M44" s="536"/>
      <c r="N44" s="536"/>
      <c r="O44" s="536"/>
      <c r="P44" s="536"/>
      <c r="Q44" s="536"/>
      <c r="R44" s="537"/>
    </row>
    <row r="45" ht="20.05" customHeight="1">
      <c r="A45" s="493">
        <f>'Overview - Property Order'!$A$50</f>
        <v>48</v>
      </c>
      <c r="B45" t="s" s="516">
        <f>'tmp_descriptors - import'!$A$57</f>
        <v>3964</v>
      </c>
      <c r="C45" s="535"/>
      <c r="D45" s="536"/>
      <c r="E45" s="536"/>
      <c r="F45" s="536"/>
      <c r="G45" s="536"/>
      <c r="H45" s="536"/>
      <c r="I45" s="536"/>
      <c r="J45" s="536"/>
      <c r="K45" s="536"/>
      <c r="L45" s="536"/>
      <c r="M45" s="536"/>
      <c r="N45" s="536"/>
      <c r="O45" s="536"/>
      <c r="P45" s="536"/>
      <c r="Q45" s="536"/>
      <c r="R45" s="537"/>
    </row>
    <row r="46" ht="20.05" customHeight="1">
      <c r="A46" s="493">
        <f>'Overview - Property Order'!$A$51</f>
        <v>49</v>
      </c>
      <c r="B46" t="s" s="516">
        <f>'tmp_descriptors - import'!$A$58</f>
        <v>3971</v>
      </c>
      <c r="C46" s="535"/>
      <c r="D46" s="536"/>
      <c r="E46" s="536"/>
      <c r="F46" s="536"/>
      <c r="G46" s="536"/>
      <c r="H46" s="536"/>
      <c r="I46" s="536"/>
      <c r="J46" s="536"/>
      <c r="K46" s="536"/>
      <c r="L46" s="536"/>
      <c r="M46" s="536"/>
      <c r="N46" s="536"/>
      <c r="O46" s="536"/>
      <c r="P46" s="536"/>
      <c r="Q46" s="536"/>
      <c r="R46" s="537"/>
    </row>
    <row r="47" ht="20.05" customHeight="1">
      <c r="A47" s="493">
        <f>'Overview - Property Order'!$A$52</f>
        <v>50</v>
      </c>
      <c r="B47" t="s" s="520">
        <f>'tmp_descriptors - import'!$A$59</f>
        <v>3978</v>
      </c>
      <c r="C47" s="521"/>
      <c r="D47" s="522"/>
      <c r="E47" s="522"/>
      <c r="F47" s="522"/>
      <c r="G47" s="522"/>
      <c r="H47" s="522"/>
      <c r="I47" s="522"/>
      <c r="J47" s="522"/>
      <c r="K47" s="522"/>
      <c r="L47" s="522"/>
      <c r="M47" s="522"/>
      <c r="N47" s="522"/>
      <c r="O47" s="522"/>
      <c r="P47" s="522"/>
      <c r="Q47" s="522"/>
      <c r="R47" s="523"/>
    </row>
    <row r="48" ht="20.05" customHeight="1">
      <c r="A48" s="493">
        <f>'Overview - Property Order'!$A$53</f>
        <v>51</v>
      </c>
      <c r="B48" t="s" s="520">
        <f>'tmp_descriptors - import'!$A$47</f>
        <v>3878</v>
      </c>
      <c r="C48" s="521"/>
      <c r="D48" s="522"/>
      <c r="E48" s="522"/>
      <c r="F48" s="522"/>
      <c r="G48" s="522"/>
      <c r="H48" s="522"/>
      <c r="I48" s="522"/>
      <c r="J48" s="522"/>
      <c r="K48" s="522"/>
      <c r="L48" s="522"/>
      <c r="M48" s="522"/>
      <c r="N48" s="522"/>
      <c r="O48" s="522"/>
      <c r="P48" s="522"/>
      <c r="Q48" s="522"/>
      <c r="R48" s="523"/>
    </row>
    <row r="49" ht="20.05" customHeight="1">
      <c r="A49" s="493">
        <f>'Overview - Property Order'!$A$54</f>
        <v>52</v>
      </c>
      <c r="B49" t="s" s="520">
        <f>'tmp_descriptors - import'!$A$60</f>
        <v>3984</v>
      </c>
      <c r="C49" s="521"/>
      <c r="D49" s="522"/>
      <c r="E49" s="522"/>
      <c r="F49" s="522"/>
      <c r="G49" s="522"/>
      <c r="H49" s="522"/>
      <c r="I49" s="522"/>
      <c r="J49" s="522"/>
      <c r="K49" s="522"/>
      <c r="L49" s="522"/>
      <c r="M49" s="522"/>
      <c r="N49" s="522"/>
      <c r="O49" s="522"/>
      <c r="P49" s="522"/>
      <c r="Q49" s="522"/>
      <c r="R49" s="523"/>
    </row>
    <row r="50" ht="20.05" customHeight="1">
      <c r="A50" s="493">
        <f>'Overview - Property Order'!$A$55</f>
        <v>53</v>
      </c>
      <c r="B50" t="s" s="520">
        <f>'tmp_descriptors - import'!$A$61</f>
        <v>3992</v>
      </c>
      <c r="C50" s="521"/>
      <c r="D50" s="522"/>
      <c r="E50" s="522"/>
      <c r="F50" s="522"/>
      <c r="G50" s="522"/>
      <c r="H50" s="522"/>
      <c r="I50" s="522"/>
      <c r="J50" s="522"/>
      <c r="K50" s="522"/>
      <c r="L50" s="522"/>
      <c r="M50" s="522"/>
      <c r="N50" s="522"/>
      <c r="O50" s="522"/>
      <c r="P50" s="522"/>
      <c r="Q50" s="522"/>
      <c r="R50" s="523"/>
    </row>
    <row r="51" ht="20.05" customHeight="1">
      <c r="A51" s="493">
        <f>'Overview - Property Order'!$A$56</f>
        <v>54</v>
      </c>
      <c r="B51" t="s" s="520">
        <f>'tmp_descriptors - import'!$A$48</f>
        <v>3888</v>
      </c>
      <c r="C51" s="521"/>
      <c r="D51" s="522"/>
      <c r="E51" s="522"/>
      <c r="F51" s="522"/>
      <c r="G51" s="522"/>
      <c r="H51" s="522"/>
      <c r="I51" s="522"/>
      <c r="J51" s="522"/>
      <c r="K51" s="522"/>
      <c r="L51" s="522"/>
      <c r="M51" s="522"/>
      <c r="N51" s="522"/>
      <c r="O51" s="522"/>
      <c r="P51" s="522"/>
      <c r="Q51" s="522"/>
      <c r="R51" s="523"/>
    </row>
    <row r="52" ht="20.05" customHeight="1">
      <c r="A52" s="493">
        <f>'Overview - Property Order'!$A$57</f>
        <v>55</v>
      </c>
      <c r="B52" t="s" s="520">
        <f>'tmp_descriptors - import'!$A$49</f>
        <v>3899</v>
      </c>
      <c r="C52" s="521"/>
      <c r="D52" s="522"/>
      <c r="E52" s="522"/>
      <c r="F52" s="522"/>
      <c r="G52" s="522"/>
      <c r="H52" s="522"/>
      <c r="I52" s="522"/>
      <c r="J52" s="522"/>
      <c r="K52" s="522"/>
      <c r="L52" s="522"/>
      <c r="M52" s="522"/>
      <c r="N52" s="522"/>
      <c r="O52" s="522"/>
      <c r="P52" s="522"/>
      <c r="Q52" s="522"/>
      <c r="R52" s="523"/>
    </row>
    <row r="53" ht="20.25" customHeight="1">
      <c r="A53" s="500">
        <f>'Overview - Property Order'!$A$58</f>
        <v>56</v>
      </c>
      <c r="B53" t="s" s="551">
        <f>'tmp_descriptors - import'!$A$50</f>
        <v>3910</v>
      </c>
      <c r="C53" s="563"/>
      <c r="D53" s="564"/>
      <c r="E53" s="564"/>
      <c r="F53" s="564"/>
      <c r="G53" s="564"/>
      <c r="H53" s="564"/>
      <c r="I53" s="564"/>
      <c r="J53" s="564"/>
      <c r="K53" s="564"/>
      <c r="L53" s="564"/>
      <c r="M53" s="564"/>
      <c r="N53" s="564"/>
      <c r="O53" s="564"/>
      <c r="P53" s="564"/>
      <c r="Q53" s="564"/>
      <c r="R53" s="565"/>
    </row>
    <row r="54" ht="20.25" customHeight="1">
      <c r="A54" s="502">
        <f>'Overview - Property Order'!$A$59</f>
        <v>57</v>
      </c>
      <c r="B54" t="s" s="545">
        <f>'tmp_descriptors - import'!$A$18</f>
        <v>3646</v>
      </c>
      <c r="C54" s="546"/>
      <c r="D54" s="547"/>
      <c r="E54" s="547"/>
      <c r="F54" s="547"/>
      <c r="G54" s="547"/>
      <c r="H54" s="547"/>
      <c r="I54" s="547"/>
      <c r="J54" s="547"/>
      <c r="K54" s="547"/>
      <c r="L54" s="547"/>
      <c r="M54" s="547"/>
      <c r="N54" s="547"/>
      <c r="O54" s="547"/>
      <c r="P54" s="547"/>
      <c r="Q54" s="547"/>
      <c r="R54" s="548"/>
    </row>
    <row r="55" ht="20.05" customHeight="1">
      <c r="A55" s="493">
        <f>'Overview - Property Order'!$A$60</f>
        <v>58</v>
      </c>
      <c r="B55" t="s" s="520">
        <f>'tmp_descriptors - import'!$A$19</f>
        <v>3653</v>
      </c>
      <c r="C55" s="521"/>
      <c r="D55" s="522"/>
      <c r="E55" s="522"/>
      <c r="F55" s="522"/>
      <c r="G55" s="522"/>
      <c r="H55" s="522"/>
      <c r="I55" s="522"/>
      <c r="J55" s="522"/>
      <c r="K55" s="522"/>
      <c r="L55" s="522"/>
      <c r="M55" s="522"/>
      <c r="N55" s="522"/>
      <c r="O55" s="522"/>
      <c r="P55" s="522"/>
      <c r="Q55" s="522"/>
      <c r="R55" s="523"/>
    </row>
    <row r="56" ht="20.25" customHeight="1">
      <c r="A56" s="500">
        <f>'Overview - Property Order'!$A$61</f>
        <v>59</v>
      </c>
      <c r="B56" t="s" s="551">
        <f>'tmp_descriptors - import'!$A$20</f>
        <v>3661</v>
      </c>
      <c r="C56" s="521"/>
      <c r="D56" s="522"/>
      <c r="E56" s="522"/>
      <c r="F56" s="522"/>
      <c r="G56" s="522"/>
      <c r="H56" s="522"/>
      <c r="I56" s="522"/>
      <c r="J56" s="522"/>
      <c r="K56" s="522"/>
      <c r="L56" s="522"/>
      <c r="M56" s="522"/>
      <c r="N56" s="522"/>
      <c r="O56" s="522"/>
      <c r="P56" s="522"/>
      <c r="Q56" s="522"/>
      <c r="R56" s="523"/>
    </row>
    <row r="57" ht="20.25" customHeight="1">
      <c r="A57" s="502">
        <f>'Overview - Property Order'!$A$62</f>
        <v>60</v>
      </c>
      <c r="B57" t="s" s="555">
        <f>'tmp_descriptors - import'!$A$63</f>
        <v>4008</v>
      </c>
      <c r="C57" s="535"/>
      <c r="D57" s="536"/>
      <c r="E57" s="536"/>
      <c r="F57" s="536"/>
      <c r="G57" s="536"/>
      <c r="H57" s="536"/>
      <c r="I57" s="536"/>
      <c r="J57" s="536"/>
      <c r="K57" s="536"/>
      <c r="L57" s="536"/>
      <c r="M57" s="536"/>
      <c r="N57" s="536"/>
      <c r="O57" s="536"/>
      <c r="P57" s="536"/>
      <c r="Q57" s="536"/>
      <c r="R57" s="537"/>
    </row>
    <row r="58" ht="20.05" customHeight="1">
      <c r="A58" s="493">
        <f>'Overview - Property Order'!$A$63</f>
        <v>61</v>
      </c>
      <c r="B58" t="s" s="516">
        <f>'tmp_descriptors - import'!$A$64</f>
        <v>4019</v>
      </c>
      <c r="C58" s="535"/>
      <c r="D58" s="536"/>
      <c r="E58" s="536"/>
      <c r="F58" s="536"/>
      <c r="G58" s="536"/>
      <c r="H58" s="536"/>
      <c r="I58" s="536"/>
      <c r="J58" s="536"/>
      <c r="K58" s="536"/>
      <c r="L58" s="536"/>
      <c r="M58" s="536"/>
      <c r="N58" s="536"/>
      <c r="O58" s="536"/>
      <c r="P58" s="536"/>
      <c r="Q58" s="536"/>
      <c r="R58" s="537"/>
    </row>
    <row r="59" ht="20.05" customHeight="1">
      <c r="A59" s="493">
        <f>'Overview - Property Order'!$A$64</f>
        <v>62</v>
      </c>
      <c r="B59" t="s" s="516">
        <f>'tmp_descriptors - import'!$A$65</f>
        <v>4027</v>
      </c>
      <c r="C59" s="535"/>
      <c r="D59" s="536"/>
      <c r="E59" s="536"/>
      <c r="F59" s="536"/>
      <c r="G59" s="536"/>
      <c r="H59" s="536"/>
      <c r="I59" s="536"/>
      <c r="J59" s="536"/>
      <c r="K59" s="536"/>
      <c r="L59" s="536"/>
      <c r="M59" s="536"/>
      <c r="N59" s="536"/>
      <c r="O59" s="536"/>
      <c r="P59" s="536"/>
      <c r="Q59" s="536"/>
      <c r="R59" s="537"/>
    </row>
    <row r="60" ht="20.05" customHeight="1">
      <c r="A60" s="493">
        <f>'Overview - Property Order'!$A$65</f>
        <v>63</v>
      </c>
      <c r="B60" t="s" s="516">
        <f>'tmp_descriptors - import'!$A$66</f>
        <v>4036</v>
      </c>
      <c r="C60" s="535"/>
      <c r="D60" s="536"/>
      <c r="E60" s="536"/>
      <c r="F60" s="536"/>
      <c r="G60" s="536"/>
      <c r="H60" s="536"/>
      <c r="I60" s="536"/>
      <c r="J60" s="536"/>
      <c r="K60" s="536"/>
      <c r="L60" s="536"/>
      <c r="M60" s="536"/>
      <c r="N60" s="536"/>
      <c r="O60" s="536"/>
      <c r="P60" s="536"/>
      <c r="Q60" s="536"/>
      <c r="R60" s="537"/>
    </row>
    <row r="61" ht="20.25" customHeight="1">
      <c r="A61" s="500">
        <f>'Overview - Property Order'!$A$66</f>
        <v>64</v>
      </c>
      <c r="B61" t="s" s="541">
        <f>'tmp_descriptors - import'!$A67</f>
        <v>4045</v>
      </c>
      <c r="C61" s="535"/>
      <c r="D61" s="536"/>
      <c r="E61" s="536"/>
      <c r="F61" s="536"/>
      <c r="G61" s="536"/>
      <c r="H61" s="536"/>
      <c r="I61" s="536"/>
      <c r="J61" s="536"/>
      <c r="K61" s="536"/>
      <c r="L61" s="536"/>
      <c r="M61" s="536"/>
      <c r="N61" s="536"/>
      <c r="O61" s="536"/>
      <c r="P61" s="536"/>
      <c r="Q61" s="536"/>
      <c r="R61" s="537"/>
    </row>
    <row r="62" ht="20.25" customHeight="1">
      <c r="A62" s="502">
        <f>'Overview - Property Order'!$A$67</f>
        <v>65</v>
      </c>
      <c r="B62" t="s" s="555">
        <f>'tmp_descriptors - import'!$A$68</f>
        <v>4054</v>
      </c>
      <c r="C62" s="535"/>
      <c r="D62" s="536"/>
      <c r="E62" s="536"/>
      <c r="F62" s="536"/>
      <c r="G62" s="536"/>
      <c r="H62" s="536"/>
      <c r="I62" s="536"/>
      <c r="J62" s="536"/>
      <c r="K62" s="536"/>
      <c r="L62" s="536"/>
      <c r="M62" s="536"/>
      <c r="N62" s="536"/>
      <c r="O62" s="536"/>
      <c r="P62" s="536"/>
      <c r="Q62" s="536"/>
      <c r="R62" s="537"/>
    </row>
    <row r="63" ht="20.05" customHeight="1">
      <c r="A63" s="493">
        <f>'Overview - Property Order'!$A$68</f>
        <v>66</v>
      </c>
      <c r="B63" t="s" s="520">
        <f>'tmp_descriptors - import'!$A$69</f>
        <v>4061</v>
      </c>
      <c r="C63" s="521"/>
      <c r="D63" s="522"/>
      <c r="E63" s="522"/>
      <c r="F63" s="522"/>
      <c r="G63" s="580"/>
      <c r="H63" s="522"/>
      <c r="I63" s="522"/>
      <c r="J63" s="522"/>
      <c r="K63" s="522"/>
      <c r="L63" s="522"/>
      <c r="M63" s="522"/>
      <c r="N63" s="522"/>
      <c r="O63" s="522"/>
      <c r="P63" s="522"/>
      <c r="Q63" s="522"/>
      <c r="R63" s="523"/>
    </row>
    <row r="64" ht="20.05" customHeight="1">
      <c r="A64" s="493">
        <f>'Overview - Property Order'!$A$69</f>
        <v>67</v>
      </c>
      <c r="B64" t="s" s="520">
        <f>'tmp_descriptors - import'!$A$70</f>
        <v>4067</v>
      </c>
      <c r="C64" s="521"/>
      <c r="D64" s="522"/>
      <c r="E64" s="522"/>
      <c r="F64" s="522"/>
      <c r="G64" s="580"/>
      <c r="H64" s="522"/>
      <c r="I64" s="522"/>
      <c r="J64" s="522"/>
      <c r="K64" s="522"/>
      <c r="L64" s="522"/>
      <c r="M64" s="522"/>
      <c r="N64" s="522"/>
      <c r="O64" s="522"/>
      <c r="P64" s="522"/>
      <c r="Q64" s="522"/>
      <c r="R64" s="523"/>
    </row>
    <row r="65" ht="20.05" customHeight="1">
      <c r="A65" s="493">
        <f>'Overview - Property Order'!$A$70</f>
        <v>68</v>
      </c>
      <c r="B65" t="s" s="520">
        <f>'tmp_descriptors - import'!$A$71</f>
        <v>4073</v>
      </c>
      <c r="C65" s="521"/>
      <c r="D65" s="522"/>
      <c r="E65" s="522"/>
      <c r="F65" s="580"/>
      <c r="G65" s="522"/>
      <c r="H65" s="522"/>
      <c r="I65" s="522"/>
      <c r="J65" s="522"/>
      <c r="K65" s="522"/>
      <c r="L65" s="522"/>
      <c r="M65" s="522"/>
      <c r="N65" s="522"/>
      <c r="O65" s="522"/>
      <c r="P65" s="522"/>
      <c r="Q65" s="522"/>
      <c r="R65" s="523"/>
    </row>
    <row r="66" ht="20.05" customHeight="1">
      <c r="A66" s="493">
        <f>'Overview - Property Order'!$A$71</f>
        <v>69</v>
      </c>
      <c r="B66" t="s" s="520">
        <f>'tmp_descriptors - import'!$A$72</f>
        <v>4081</v>
      </c>
      <c r="C66" s="521"/>
      <c r="D66" s="522"/>
      <c r="E66" s="522"/>
      <c r="F66" s="522"/>
      <c r="G66" s="522"/>
      <c r="H66" s="522"/>
      <c r="I66" s="522"/>
      <c r="J66" s="522"/>
      <c r="K66" s="522"/>
      <c r="L66" s="522"/>
      <c r="M66" s="522"/>
      <c r="N66" s="522"/>
      <c r="O66" s="522"/>
      <c r="P66" s="522"/>
      <c r="Q66" s="522"/>
      <c r="R66" s="523"/>
    </row>
    <row r="67" ht="20.05" customHeight="1">
      <c r="A67" s="493">
        <f>'Overview - Property Order'!$A$72</f>
        <v>70</v>
      </c>
      <c r="B67" t="s" s="516">
        <f>'tmp_descriptors - import'!$A$73</f>
        <v>4089</v>
      </c>
      <c r="C67" s="517"/>
      <c r="D67" s="518"/>
      <c r="E67" s="518"/>
      <c r="F67" s="518"/>
      <c r="G67" s="518"/>
      <c r="H67" s="518"/>
      <c r="I67" s="518"/>
      <c r="J67" s="518"/>
      <c r="K67" s="518"/>
      <c r="L67" s="518"/>
      <c r="M67" s="518"/>
      <c r="N67" s="518"/>
      <c r="O67" s="518"/>
      <c r="P67" s="518"/>
      <c r="Q67" s="518"/>
      <c r="R67" s="519"/>
    </row>
    <row r="68" ht="20.05" customHeight="1">
      <c r="A68" s="493">
        <f>'Overview - Property Order'!$A$73</f>
        <v>71</v>
      </c>
      <c r="B68" t="s" s="516">
        <f>'tmp_descriptors - import'!$A$74</f>
        <v>4098</v>
      </c>
      <c r="C68" s="535"/>
      <c r="D68" s="536"/>
      <c r="E68" s="536"/>
      <c r="F68" s="536"/>
      <c r="G68" s="536"/>
      <c r="H68" s="536"/>
      <c r="I68" s="536"/>
      <c r="J68" s="536"/>
      <c r="K68" s="536"/>
      <c r="L68" s="536"/>
      <c r="M68" s="536"/>
      <c r="N68" s="536"/>
      <c r="O68" s="536"/>
      <c r="P68" s="536"/>
      <c r="Q68" s="536"/>
      <c r="R68" s="537"/>
    </row>
    <row r="69" ht="20.05" customHeight="1">
      <c r="A69" s="493">
        <f>'Overview - Property Order'!$A$74</f>
        <v>72</v>
      </c>
      <c r="B69" t="s" s="520">
        <f>'tmp_descriptors - import'!$A$75</f>
        <v>4106</v>
      </c>
      <c r="C69" s="538"/>
      <c r="D69" s="43"/>
      <c r="E69" s="43"/>
      <c r="F69" s="43"/>
      <c r="G69" s="43"/>
      <c r="H69" s="43"/>
      <c r="I69" s="43"/>
      <c r="J69" s="43"/>
      <c r="K69" s="43"/>
      <c r="L69" s="43"/>
      <c r="M69" s="43"/>
      <c r="N69" s="43"/>
      <c r="O69" s="43"/>
      <c r="P69" s="43"/>
      <c r="Q69" s="43"/>
      <c r="R69" s="540"/>
    </row>
    <row r="70" ht="20.05" customHeight="1">
      <c r="A70" s="493">
        <f>'Overview - Property Order'!$A$75</f>
        <v>73</v>
      </c>
      <c r="B70" t="s" s="516">
        <f>'tmp_descriptors - import'!$A$76</f>
        <v>4114</v>
      </c>
      <c r="C70" s="535"/>
      <c r="D70" s="536"/>
      <c r="E70" s="536"/>
      <c r="F70" s="536"/>
      <c r="G70" s="536"/>
      <c r="H70" s="536"/>
      <c r="I70" s="536"/>
      <c r="J70" s="536"/>
      <c r="K70" s="536"/>
      <c r="L70" s="536"/>
      <c r="M70" s="536"/>
      <c r="N70" s="536"/>
      <c r="O70" s="536"/>
      <c r="P70" s="536"/>
      <c r="Q70" s="536"/>
      <c r="R70" s="537"/>
    </row>
    <row r="71" ht="20.25" customHeight="1">
      <c r="A71" s="500">
        <f>'Overview - Property Order'!$A$76</f>
        <v>74</v>
      </c>
      <c r="B71" t="s" s="551">
        <f>'tmp_descriptors - import'!$A$77</f>
        <v>4124</v>
      </c>
      <c r="C71" s="538"/>
      <c r="D71" s="43"/>
      <c r="E71" s="43"/>
      <c r="F71" s="43"/>
      <c r="G71" s="539"/>
      <c r="H71" s="43"/>
      <c r="I71" s="43"/>
      <c r="J71" s="43"/>
      <c r="K71" s="43"/>
      <c r="L71" s="43"/>
      <c r="M71" s="43"/>
      <c r="N71" s="43"/>
      <c r="O71" s="43"/>
      <c r="P71" s="539"/>
      <c r="Q71" s="43"/>
      <c r="R71" s="540"/>
    </row>
    <row r="72" ht="20.25" customHeight="1">
      <c r="A72" s="502">
        <f>'Overview - Property Order'!$A$77</f>
        <v>75</v>
      </c>
      <c r="B72" t="s" s="545">
        <f>'tmp_descriptors - import'!$A$78</f>
        <v>4131</v>
      </c>
      <c r="C72" s="521"/>
      <c r="D72" s="522"/>
      <c r="E72" s="522"/>
      <c r="F72" s="522"/>
      <c r="G72" s="522"/>
      <c r="H72" s="522"/>
      <c r="I72" s="522"/>
      <c r="J72" s="522"/>
      <c r="K72" s="522"/>
      <c r="L72" s="522"/>
      <c r="M72" s="522"/>
      <c r="N72" s="522"/>
      <c r="O72" s="522"/>
      <c r="P72" s="522"/>
      <c r="Q72" s="522"/>
      <c r="R72" s="523"/>
    </row>
    <row r="73" ht="20.05" customHeight="1">
      <c r="A73" s="493">
        <f>'Overview - Property Order'!$A$78</f>
        <v>76</v>
      </c>
      <c r="B73" t="s" s="520">
        <f>'tmp_descriptors - import'!$A$79</f>
        <v>4139</v>
      </c>
      <c r="C73" s="521"/>
      <c r="D73" s="522"/>
      <c r="E73" s="522"/>
      <c r="F73" s="522"/>
      <c r="G73" s="522"/>
      <c r="H73" s="522"/>
      <c r="I73" s="522"/>
      <c r="J73" s="522"/>
      <c r="K73" s="522"/>
      <c r="L73" s="522"/>
      <c r="M73" s="522"/>
      <c r="N73" s="522"/>
      <c r="O73" s="522"/>
      <c r="P73" s="522"/>
      <c r="Q73" s="522"/>
      <c r="R73" s="523"/>
    </row>
    <row r="74" ht="20.35" customHeight="1">
      <c r="A74" s="491">
        <f>'Overview - Property Order'!$A$79</f>
        <v>77</v>
      </c>
      <c r="B74" t="s" s="524">
        <f>'tmp_descriptors - import'!$A$80</f>
        <v>4147</v>
      </c>
      <c r="C74" s="521"/>
      <c r="D74" s="522"/>
      <c r="E74" s="522"/>
      <c r="F74" s="522"/>
      <c r="G74" s="522"/>
      <c r="H74" s="522"/>
      <c r="I74" s="522"/>
      <c r="J74" s="522"/>
      <c r="K74" s="522"/>
      <c r="L74" s="522"/>
      <c r="M74" s="522"/>
      <c r="N74" s="522"/>
      <c r="O74" s="522"/>
      <c r="P74" s="522"/>
      <c r="Q74" s="522"/>
      <c r="R74" s="523"/>
    </row>
    <row r="75" ht="20.35" customHeight="1">
      <c r="A75" s="498">
        <f>'Overview - Property Order'!$A$80</f>
        <v>78</v>
      </c>
      <c r="B75" t="s" s="512">
        <f>'tmp_descriptors - import'!$A$81</f>
        <v>4154</v>
      </c>
      <c r="C75" s="521"/>
      <c r="D75" s="522"/>
      <c r="E75" s="522"/>
      <c r="F75" s="522"/>
      <c r="G75" s="522"/>
      <c r="H75" s="522"/>
      <c r="I75" s="522"/>
      <c r="J75" s="522"/>
      <c r="K75" s="522"/>
      <c r="L75" s="522"/>
      <c r="M75" s="522"/>
      <c r="N75" s="522"/>
      <c r="O75" s="522"/>
      <c r="P75" s="522"/>
      <c r="Q75" s="522"/>
      <c r="R75" s="523"/>
    </row>
    <row r="76" ht="20.35" customHeight="1">
      <c r="A76" s="491">
        <f>'Overview - Property Order'!$A$81</f>
        <v>79</v>
      </c>
      <c r="B76" t="s" s="524">
        <f>'tmp_descriptors - import'!$A82</f>
        <v>4165</v>
      </c>
      <c r="C76" s="521"/>
      <c r="D76" s="522"/>
      <c r="E76" s="522"/>
      <c r="F76" s="522"/>
      <c r="G76" s="522"/>
      <c r="H76" s="522"/>
      <c r="I76" s="522"/>
      <c r="J76" s="522"/>
      <c r="K76" s="522"/>
      <c r="L76" s="522"/>
      <c r="M76" s="522"/>
      <c r="N76" s="522"/>
      <c r="O76" s="522"/>
      <c r="P76" s="522"/>
      <c r="Q76" s="522"/>
      <c r="R76" s="523"/>
    </row>
    <row r="77" ht="20.35" customHeight="1">
      <c r="A77" s="498">
        <f>'Overview - Property Order'!$A$82</f>
        <v>80</v>
      </c>
      <c r="B77" t="s" s="512">
        <f>'tmp_descriptors - import'!$A83</f>
        <v>4174</v>
      </c>
      <c r="C77" s="521"/>
      <c r="D77" s="522"/>
      <c r="E77" s="522"/>
      <c r="F77" s="522"/>
      <c r="G77" s="522"/>
      <c r="H77" s="522"/>
      <c r="I77" s="522"/>
      <c r="J77" s="522"/>
      <c r="K77" s="522"/>
      <c r="L77" s="522"/>
      <c r="M77" s="522"/>
      <c r="N77" s="522"/>
      <c r="O77" s="522"/>
      <c r="P77" s="522"/>
      <c r="Q77" s="522"/>
      <c r="R77" s="523"/>
    </row>
    <row r="78" ht="20.05" customHeight="1">
      <c r="A78" s="493">
        <f>'Overview - Property Order'!$A$83</f>
        <v>81</v>
      </c>
      <c r="B78" t="s" s="516">
        <f>'tmp_descriptors - import'!$A84</f>
        <v>4184</v>
      </c>
      <c r="C78" s="517"/>
      <c r="D78" s="518"/>
      <c r="E78" s="518"/>
      <c r="F78" s="518"/>
      <c r="G78" s="518"/>
      <c r="H78" s="518"/>
      <c r="I78" s="518"/>
      <c r="J78" s="518"/>
      <c r="K78" s="518"/>
      <c r="L78" s="518"/>
      <c r="M78" s="518"/>
      <c r="N78" s="518"/>
      <c r="O78" s="518"/>
      <c r="P78" s="518"/>
      <c r="Q78" s="518"/>
      <c r="R78" s="519"/>
    </row>
    <row r="79" ht="20.05" customHeight="1">
      <c r="A79" s="493">
        <f>'Overview - Property Order'!$A$84</f>
        <v>82</v>
      </c>
      <c r="B79" t="s" s="520">
        <f>'tmp_descriptors - import'!$A85</f>
        <v>4192</v>
      </c>
      <c r="C79" s="521"/>
      <c r="D79" s="522"/>
      <c r="E79" s="522"/>
      <c r="F79" s="522"/>
      <c r="G79" s="522"/>
      <c r="H79" s="522"/>
      <c r="I79" s="522"/>
      <c r="J79" s="522"/>
      <c r="K79" s="522"/>
      <c r="L79" s="522"/>
      <c r="M79" s="522"/>
      <c r="N79" s="522"/>
      <c r="O79" s="522"/>
      <c r="P79" s="522"/>
      <c r="Q79" s="522"/>
      <c r="R79" s="523"/>
    </row>
    <row r="80" ht="20.05" customHeight="1">
      <c r="A80" s="493">
        <f>'Overview - Property Order'!$A$85</f>
        <v>83</v>
      </c>
      <c r="B80" t="s" s="516">
        <f>'tmp_descriptors - import'!$A86</f>
        <v>4201</v>
      </c>
      <c r="C80" s="517"/>
      <c r="D80" s="518"/>
      <c r="E80" s="518"/>
      <c r="F80" s="518"/>
      <c r="G80" s="518"/>
      <c r="H80" s="518"/>
      <c r="I80" s="518"/>
      <c r="J80" s="518"/>
      <c r="K80" s="518"/>
      <c r="L80" s="518"/>
      <c r="M80" s="518"/>
      <c r="N80" s="518"/>
      <c r="O80" s="518"/>
      <c r="P80" s="518"/>
      <c r="Q80" s="518"/>
      <c r="R80" s="519"/>
    </row>
    <row r="81" ht="20.05" customHeight="1">
      <c r="A81" s="493">
        <f>'Overview - Property Order'!$A$86</f>
        <v>84</v>
      </c>
      <c r="B81" t="s" s="520">
        <f>'tmp_descriptors - import'!$A87</f>
        <v>4209</v>
      </c>
      <c r="C81" s="521"/>
      <c r="D81" s="522"/>
      <c r="E81" s="522"/>
      <c r="F81" s="522"/>
      <c r="G81" s="522"/>
      <c r="H81" s="522"/>
      <c r="I81" s="522"/>
      <c r="J81" s="522"/>
      <c r="K81" s="522"/>
      <c r="L81" s="522"/>
      <c r="M81" s="522"/>
      <c r="N81" s="522"/>
      <c r="O81" s="522"/>
      <c r="P81" s="522"/>
      <c r="Q81" s="522"/>
      <c r="R81" s="523"/>
    </row>
    <row r="82" ht="20.25" customHeight="1">
      <c r="A82" s="500">
        <f>'Overview - Property Order'!$A$87</f>
        <v>85</v>
      </c>
      <c r="B82" t="s" s="541">
        <f>'tmp_descriptors - import'!$A88</f>
        <v>4218</v>
      </c>
      <c r="C82" s="517"/>
      <c r="D82" s="518"/>
      <c r="E82" s="518"/>
      <c r="F82" s="518"/>
      <c r="G82" s="518"/>
      <c r="H82" s="518"/>
      <c r="I82" s="518"/>
      <c r="J82" s="518"/>
      <c r="K82" s="518"/>
      <c r="L82" s="518"/>
      <c r="M82" s="518"/>
      <c r="N82" s="518"/>
      <c r="O82" s="518"/>
      <c r="P82" s="518"/>
      <c r="Q82" s="518"/>
      <c r="R82" s="519"/>
    </row>
    <row r="83" ht="20.25" customHeight="1">
      <c r="A83" s="502">
        <f>'Overview - Property Order'!$A$88</f>
        <v>86</v>
      </c>
      <c r="B83" t="s" s="545">
        <f>'tmp_descriptors - import'!$A89</f>
        <v>4227</v>
      </c>
      <c r="C83" s="521"/>
      <c r="D83" s="522"/>
      <c r="E83" s="522"/>
      <c r="F83" s="522"/>
      <c r="G83" s="522"/>
      <c r="H83" s="522"/>
      <c r="I83" s="522"/>
      <c r="J83" s="522"/>
      <c r="K83" s="522"/>
      <c r="L83" s="522"/>
      <c r="M83" s="522"/>
      <c r="N83" s="522"/>
      <c r="O83" s="522"/>
      <c r="P83" s="522"/>
      <c r="Q83" s="522"/>
      <c r="R83" s="523"/>
    </row>
    <row r="84" ht="20.05" customHeight="1">
      <c r="A84" s="493">
        <f>'Overview - Property Order'!$A$89</f>
        <v>87</v>
      </c>
      <c r="B84" t="s" s="520">
        <f>'tmp_descriptors - import'!$A90</f>
        <v>4236</v>
      </c>
      <c r="C84" s="521"/>
      <c r="D84" s="522"/>
      <c r="E84" s="522"/>
      <c r="F84" s="522"/>
      <c r="G84" s="522"/>
      <c r="H84" s="522"/>
      <c r="I84" s="522"/>
      <c r="J84" s="522"/>
      <c r="K84" s="522"/>
      <c r="L84" s="522"/>
      <c r="M84" s="522"/>
      <c r="N84" s="522"/>
      <c r="O84" s="522"/>
      <c r="P84" s="522"/>
      <c r="Q84" s="522"/>
      <c r="R84" s="523"/>
    </row>
    <row r="85" ht="20.35" customHeight="1">
      <c r="A85" s="491">
        <f>'Overview - Property Order'!$A$90</f>
        <v>88</v>
      </c>
      <c r="B85" t="s" s="524">
        <f>'tmp_descriptors - import'!$A91</f>
        <v>4245</v>
      </c>
      <c r="C85" s="581"/>
      <c r="D85" s="582"/>
      <c r="E85" s="582"/>
      <c r="F85" s="582"/>
      <c r="G85" s="582"/>
      <c r="H85" s="582"/>
      <c r="I85" s="582"/>
      <c r="J85" s="582"/>
      <c r="K85" s="582"/>
      <c r="L85" s="582"/>
      <c r="M85" s="582"/>
      <c r="N85" s="582"/>
      <c r="O85" s="582"/>
      <c r="P85" s="582"/>
      <c r="Q85" s="582"/>
      <c r="R85" s="583"/>
    </row>
  </sheetData>
  <mergeCells count="1">
    <mergeCell ref="A1:R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2:R24"/>
  <sheetViews>
    <sheetView workbookViewId="0" showGridLines="0" defaultGridColor="1">
      <pane topLeftCell="E3" xSplit="4" ySplit="2" activePane="bottomRight" state="frozen"/>
    </sheetView>
  </sheetViews>
  <sheetFormatPr defaultColWidth="8.33333" defaultRowHeight="19.9" customHeight="1" outlineLevelRow="0" outlineLevelCol="0"/>
  <cols>
    <col min="1" max="1" width="5.17188" style="584" customWidth="1"/>
    <col min="2" max="2" width="27.3516" style="584" customWidth="1"/>
    <col min="3" max="3" width="27.8516" style="584" customWidth="1"/>
    <col min="4" max="4" width="26" style="584" customWidth="1"/>
    <col min="5" max="6" width="14.5" style="584" customWidth="1"/>
    <col min="7" max="7" width="3.85156" style="584" customWidth="1"/>
    <col min="8" max="8" width="6.85156" style="584" customWidth="1"/>
    <col min="9" max="9" width="19.3516" style="584" customWidth="1"/>
    <col min="10" max="10" width="22" style="584" customWidth="1"/>
    <col min="11" max="11" width="5.17188" style="584" customWidth="1"/>
    <col min="12" max="12" width="5.67188" style="584" customWidth="1"/>
    <col min="13" max="13" width="33.3828" style="584" customWidth="1"/>
    <col min="14" max="14" width="33.5234" style="584" customWidth="1"/>
    <col min="15" max="15" width="43.4375" style="584" customWidth="1"/>
    <col min="16" max="16" width="43.4453" style="584" customWidth="1"/>
    <col min="17" max="17" width="42.0625" style="584" customWidth="1"/>
    <col min="18" max="18" width="27.8516" style="584" customWidth="1"/>
    <col min="19" max="256" width="8.35156" style="584" customWidth="1"/>
  </cols>
  <sheetData>
    <row r="1" ht="26.5" customHeight="1">
      <c r="A1" t="s" s="27">
        <v>56</v>
      </c>
      <c r="B1" s="27"/>
      <c r="C1" s="27"/>
      <c r="D1" s="27"/>
      <c r="E1" s="27"/>
      <c r="F1" s="27"/>
      <c r="G1" s="27"/>
      <c r="H1" s="27"/>
      <c r="I1" s="27"/>
      <c r="J1" s="27"/>
      <c r="K1" s="27"/>
      <c r="L1" s="27"/>
      <c r="M1" s="27"/>
      <c r="N1" s="27"/>
      <c r="O1" s="27"/>
      <c r="P1" s="27"/>
      <c r="Q1" s="27"/>
      <c r="R1" s="27"/>
    </row>
    <row r="2" ht="21.7" customHeight="1">
      <c r="A2" t="s" s="366">
        <f>'tmp_descriptors - import'!$C$4</f>
        <v>59</v>
      </c>
      <c r="B2" t="s" s="29">
        <f>'tmp_descriptors - import'!C6</f>
        <v>3566</v>
      </c>
      <c r="C2" t="s" s="29">
        <f>'tmp_descriptors - import'!C7</f>
        <v>3571</v>
      </c>
      <c r="D2" t="s" s="29">
        <f>'tmp_descriptors - import'!C33</f>
        <v>3765</v>
      </c>
      <c r="E2" t="s" s="29">
        <f>'tmp_descriptors - import'!$C$53</f>
        <v>3515</v>
      </c>
      <c r="F2" t="s" s="29">
        <v>5030</v>
      </c>
      <c r="G2" t="s" s="29">
        <f>'tmp_descriptors - import'!$C$48</f>
        <v>3892</v>
      </c>
      <c r="H2" t="s" s="29">
        <f>'tmp_descriptors - import'!$C$49</f>
        <v>3903</v>
      </c>
      <c r="I2" t="s" s="29">
        <f>'tmp_descriptors - import'!$C$58</f>
        <v>3974</v>
      </c>
      <c r="J2" t="s" s="29">
        <f>'tmp_descriptors - import'!$C$59</f>
        <v>3980</v>
      </c>
      <c r="K2" t="s" s="29">
        <f>'tmp_descriptors - import'!$C$60</f>
        <v>87</v>
      </c>
      <c r="L2" t="s" s="29">
        <f>'tmp_descriptors - import'!$C$61</f>
        <v>3996</v>
      </c>
      <c r="M2" t="s" s="30">
        <v>88</v>
      </c>
      <c r="N2" t="s" s="30">
        <v>89</v>
      </c>
      <c r="O2" t="s" s="30">
        <v>90</v>
      </c>
      <c r="P2" t="s" s="30">
        <v>91</v>
      </c>
      <c r="Q2" t="s" s="30">
        <v>3551</v>
      </c>
      <c r="R2" t="s" s="31">
        <v>5031</v>
      </c>
    </row>
    <row r="3" ht="20.9" customHeight="1">
      <c r="A3" t="s" s="368">
        <v>5024</v>
      </c>
      <c r="B3" t="s" s="585">
        <f t="shared" si="11" ref="B3:B22">'tmp_descriptors - import'!$A$17</f>
        <v>5032</v>
      </c>
      <c r="C3" t="s" s="33">
        <f t="shared" si="12" ref="C3:R6">'tmp_terms - import'!$B$274</f>
        <v>2106</v>
      </c>
      <c r="D3" t="s" s="33">
        <f t="shared" si="13" ref="D3:D24">'tmp_terms - import'!$B$203</f>
        <v>1726</v>
      </c>
      <c r="E3" s="34"/>
      <c r="F3" s="34"/>
      <c r="G3" s="34"/>
      <c r="H3" s="34"/>
      <c r="I3" t="s" s="35">
        <f t="shared" si="14" ref="I3:I20">'tmp_terms - import'!$D$323</f>
        <v>2467</v>
      </c>
      <c r="J3" t="s" s="35">
        <f t="shared" si="15" ref="J3:J24">'tmp_terms - import'!$D$333</f>
        <v>2544</v>
      </c>
      <c r="K3" s="34"/>
      <c r="L3" s="38">
        <v>1</v>
      </c>
      <c r="M3" t="s" s="39">
        <v>1</v>
      </c>
      <c r="N3" t="s" s="39">
        <v>5033</v>
      </c>
      <c r="O3" t="s" s="39">
        <v>5034</v>
      </c>
      <c r="P3" s="37"/>
      <c r="Q3" s="37"/>
      <c r="R3" t="s" s="433">
        <f t="shared" si="12"/>
        <v>2106</v>
      </c>
    </row>
    <row r="4" ht="20.1" customHeight="1">
      <c r="A4" t="s" s="105">
        <v>5024</v>
      </c>
      <c r="B4" t="s" s="586">
        <f t="shared" si="17" ref="B4:B21">'tmp_descriptors - import'!$A$23</f>
        <v>5035</v>
      </c>
      <c r="C4" t="s" s="42">
        <f t="shared" si="12"/>
        <v>2106</v>
      </c>
      <c r="D4" t="s" s="42">
        <f t="shared" si="13"/>
        <v>1726</v>
      </c>
      <c r="E4" s="43"/>
      <c r="F4" s="43"/>
      <c r="G4" s="43"/>
      <c r="H4" s="43"/>
      <c r="I4" t="s" s="44">
        <f t="shared" si="14"/>
        <v>2467</v>
      </c>
      <c r="J4" t="s" s="44">
        <f t="shared" si="15"/>
        <v>2544</v>
      </c>
      <c r="K4" s="43"/>
      <c r="L4" s="46">
        <f>L3+1</f>
        <v>2</v>
      </c>
      <c r="M4" t="s" s="47">
        <v>5036</v>
      </c>
      <c r="N4" t="s" s="47">
        <v>5037</v>
      </c>
      <c r="O4" t="s" s="47">
        <v>5038</v>
      </c>
      <c r="P4" s="15"/>
      <c r="Q4" s="15"/>
      <c r="R4" t="s" s="434">
        <f t="shared" si="12"/>
        <v>2106</v>
      </c>
    </row>
    <row r="5" ht="20.1" customHeight="1">
      <c r="A5" t="s" s="105">
        <v>5024</v>
      </c>
      <c r="B5" t="s" s="586">
        <f t="shared" si="24" ref="B5:B23">'tmp_descriptors - import'!$A$25</f>
        <v>5039</v>
      </c>
      <c r="C5" t="s" s="42">
        <f t="shared" si="12"/>
        <v>2106</v>
      </c>
      <c r="D5" t="s" s="42">
        <f t="shared" si="13"/>
        <v>1726</v>
      </c>
      <c r="E5" s="43"/>
      <c r="F5" s="43"/>
      <c r="G5" s="43"/>
      <c r="H5" s="43"/>
      <c r="I5" t="s" s="44">
        <f t="shared" si="14"/>
        <v>2467</v>
      </c>
      <c r="J5" t="s" s="44">
        <f t="shared" si="15"/>
        <v>2544</v>
      </c>
      <c r="K5" s="43"/>
      <c r="L5" s="46">
        <f>L4+1</f>
        <v>3</v>
      </c>
      <c r="M5" t="s" s="47">
        <v>1317</v>
      </c>
      <c r="N5" t="s" s="47">
        <v>5040</v>
      </c>
      <c r="O5" t="s" s="47">
        <v>5041</v>
      </c>
      <c r="P5" t="s" s="47">
        <v>5042</v>
      </c>
      <c r="Q5" s="15"/>
      <c r="R5" t="s" s="434">
        <f t="shared" si="12"/>
        <v>2106</v>
      </c>
    </row>
    <row r="6" ht="32.85" customHeight="1">
      <c r="A6" t="s" s="108">
        <v>5024</v>
      </c>
      <c r="B6" t="s" s="587">
        <f t="shared" si="31" ref="B6:B24">'tmp_descriptors - import'!$A$62</f>
        <v>5043</v>
      </c>
      <c r="C6" t="s" s="51">
        <f t="shared" si="12"/>
        <v>2106</v>
      </c>
      <c r="D6" t="s" s="51">
        <f t="shared" si="13"/>
        <v>1726</v>
      </c>
      <c r="E6" s="52"/>
      <c r="F6" s="52"/>
      <c r="G6" s="52"/>
      <c r="H6" s="52"/>
      <c r="I6" t="s" s="54">
        <f t="shared" si="14"/>
        <v>2467</v>
      </c>
      <c r="J6" t="s" s="54">
        <f t="shared" si="15"/>
        <v>2544</v>
      </c>
      <c r="K6" s="52"/>
      <c r="L6" s="57">
        <f>L5+1</f>
        <v>4</v>
      </c>
      <c r="M6" t="s" s="58">
        <v>248</v>
      </c>
      <c r="N6" t="s" s="58">
        <v>5044</v>
      </c>
      <c r="O6" t="s" s="58">
        <v>5045</v>
      </c>
      <c r="P6" t="s" s="58">
        <v>5046</v>
      </c>
      <c r="Q6" s="56"/>
      <c r="R6" t="s" s="435">
        <f t="shared" si="12"/>
        <v>2106</v>
      </c>
    </row>
    <row r="7" ht="32.85" customHeight="1">
      <c r="A7" t="s" s="368">
        <v>5024</v>
      </c>
      <c r="B7" t="s" s="585">
        <f t="shared" si="38" ref="B7:B19">'tmp_descriptors - import'!$A$22</f>
        <v>5047</v>
      </c>
      <c r="C7" t="s" s="33">
        <f t="shared" si="39" ref="C7:R13">'tmp_terms - import'!$B$275</f>
        <v>2116</v>
      </c>
      <c r="D7" t="s" s="33">
        <f t="shared" si="13"/>
        <v>1726</v>
      </c>
      <c r="E7" s="34"/>
      <c r="F7" s="34"/>
      <c r="G7" s="34"/>
      <c r="H7" s="34"/>
      <c r="I7" s="34"/>
      <c r="J7" t="s" s="35">
        <f t="shared" si="15"/>
        <v>2544</v>
      </c>
      <c r="K7" s="34"/>
      <c r="L7" s="38">
        <v>1</v>
      </c>
      <c r="M7" t="s" s="39">
        <v>5048</v>
      </c>
      <c r="N7" t="s" s="39">
        <v>5049</v>
      </c>
      <c r="O7" t="s" s="39">
        <v>5050</v>
      </c>
      <c r="P7" t="s" s="39">
        <v>5051</v>
      </c>
      <c r="Q7" s="37"/>
      <c r="R7" t="s" s="433">
        <f t="shared" si="39"/>
        <v>2116</v>
      </c>
    </row>
    <row r="8" ht="20.1" customHeight="1">
      <c r="A8" t="s" s="105">
        <v>5024</v>
      </c>
      <c r="B8" t="s" s="586">
        <f t="shared" si="11"/>
        <v>5032</v>
      </c>
      <c r="C8" t="s" s="42">
        <f t="shared" si="39"/>
        <v>2116</v>
      </c>
      <c r="D8" t="s" s="42">
        <f t="shared" si="13"/>
        <v>1726</v>
      </c>
      <c r="E8" s="43"/>
      <c r="F8" s="43"/>
      <c r="G8" s="43"/>
      <c r="H8" s="43"/>
      <c r="I8" t="s" s="44">
        <f t="shared" si="14"/>
        <v>2467</v>
      </c>
      <c r="J8" t="s" s="44">
        <f t="shared" si="15"/>
        <v>2544</v>
      </c>
      <c r="K8" s="43"/>
      <c r="L8" s="46">
        <f>L7+1</f>
        <v>2</v>
      </c>
      <c r="M8" t="s" s="47">
        <v>1</v>
      </c>
      <c r="N8" t="s" s="47">
        <v>5052</v>
      </c>
      <c r="O8" t="s" s="47">
        <v>5053</v>
      </c>
      <c r="P8" s="15"/>
      <c r="Q8" s="15"/>
      <c r="R8" t="s" s="434">
        <f t="shared" si="39"/>
        <v>2116</v>
      </c>
    </row>
    <row r="9" ht="20.1" customHeight="1">
      <c r="A9" t="s" s="105">
        <v>5024</v>
      </c>
      <c r="B9" t="s" s="586">
        <f t="shared" si="24"/>
        <v>5039</v>
      </c>
      <c r="C9" t="s" s="42">
        <f t="shared" si="39"/>
        <v>2116</v>
      </c>
      <c r="D9" t="s" s="42">
        <f t="shared" si="13"/>
        <v>1726</v>
      </c>
      <c r="E9" s="43"/>
      <c r="F9" s="43"/>
      <c r="G9" s="43"/>
      <c r="H9" s="43"/>
      <c r="I9" t="s" s="44">
        <f t="shared" si="14"/>
        <v>2467</v>
      </c>
      <c r="J9" t="s" s="44">
        <f t="shared" si="15"/>
        <v>2544</v>
      </c>
      <c r="K9" s="43"/>
      <c r="L9" s="46">
        <f>L8+1</f>
        <v>3</v>
      </c>
      <c r="M9" t="s" s="47">
        <v>1317</v>
      </c>
      <c r="N9" t="s" s="47">
        <v>5054</v>
      </c>
      <c r="O9" t="s" s="47">
        <v>5055</v>
      </c>
      <c r="P9" s="15"/>
      <c r="Q9" s="15"/>
      <c r="R9" t="s" s="434">
        <f t="shared" si="39"/>
        <v>2116</v>
      </c>
    </row>
    <row r="10" ht="32.05" customHeight="1">
      <c r="A10" t="s" s="105">
        <v>5024</v>
      </c>
      <c r="B10" t="s" s="586">
        <f t="shared" si="31"/>
        <v>5043</v>
      </c>
      <c r="C10" t="s" s="42">
        <f t="shared" si="39"/>
        <v>2116</v>
      </c>
      <c r="D10" t="s" s="42">
        <f t="shared" si="13"/>
        <v>1726</v>
      </c>
      <c r="E10" s="43"/>
      <c r="F10" s="43"/>
      <c r="G10" s="43"/>
      <c r="H10" s="43"/>
      <c r="I10" s="43"/>
      <c r="J10" t="s" s="44">
        <f t="shared" si="15"/>
        <v>2544</v>
      </c>
      <c r="K10" s="43"/>
      <c r="L10" s="46">
        <f>L9+1</f>
        <v>4</v>
      </c>
      <c r="M10" t="s" s="47">
        <v>248</v>
      </c>
      <c r="N10" t="s" s="47">
        <v>5056</v>
      </c>
      <c r="O10" t="s" s="47">
        <v>5057</v>
      </c>
      <c r="P10" t="s" s="47">
        <v>5058</v>
      </c>
      <c r="Q10" s="15"/>
      <c r="R10" t="s" s="434">
        <f t="shared" si="39"/>
        <v>2116</v>
      </c>
    </row>
    <row r="11" ht="20.1" customHeight="1">
      <c r="A11" t="s" s="105">
        <v>5024</v>
      </c>
      <c r="B11" t="s" s="586">
        <f>'tmp_descriptors - import'!$A$53</f>
        <v>5059</v>
      </c>
      <c r="C11" t="s" s="42">
        <f t="shared" si="39"/>
        <v>2116</v>
      </c>
      <c r="D11" t="s" s="42">
        <f t="shared" si="13"/>
        <v>1726</v>
      </c>
      <c r="E11" s="43"/>
      <c r="F11" s="43"/>
      <c r="G11" s="43"/>
      <c r="H11" s="43"/>
      <c r="I11" t="s" s="44">
        <f t="shared" si="14"/>
        <v>2467</v>
      </c>
      <c r="J11" t="s" s="44">
        <f t="shared" si="15"/>
        <v>2544</v>
      </c>
      <c r="K11" s="43"/>
      <c r="L11" s="46">
        <f>L10+1</f>
        <v>5</v>
      </c>
      <c r="M11" t="s" s="47">
        <v>217</v>
      </c>
      <c r="N11" t="s" s="47">
        <v>3939</v>
      </c>
      <c r="O11" t="s" s="47">
        <v>5060</v>
      </c>
      <c r="P11" s="15"/>
      <c r="Q11" s="15"/>
      <c r="R11" t="s" s="434">
        <f t="shared" si="39"/>
        <v>2116</v>
      </c>
    </row>
    <row r="12" ht="20.1" customHeight="1">
      <c r="A12" t="s" s="105">
        <v>5024</v>
      </c>
      <c r="B12" t="s" s="586">
        <f>'tmp_descriptors - import'!$A$54</f>
        <v>5061</v>
      </c>
      <c r="C12" t="s" s="42">
        <f t="shared" si="39"/>
        <v>2116</v>
      </c>
      <c r="D12" t="s" s="42">
        <f t="shared" si="13"/>
        <v>1726</v>
      </c>
      <c r="E12" s="43"/>
      <c r="F12" s="43"/>
      <c r="G12" s="43"/>
      <c r="H12" s="43"/>
      <c r="I12" t="s" s="44">
        <f t="shared" si="14"/>
        <v>2467</v>
      </c>
      <c r="J12" t="s" s="44">
        <f t="shared" si="15"/>
        <v>2544</v>
      </c>
      <c r="K12" s="43"/>
      <c r="L12" s="46">
        <f>L11+1</f>
        <v>6</v>
      </c>
      <c r="M12" t="s" s="47">
        <v>5062</v>
      </c>
      <c r="N12" t="s" s="47">
        <v>3947</v>
      </c>
      <c r="O12" t="s" s="47">
        <v>5063</v>
      </c>
      <c r="P12" s="15"/>
      <c r="Q12" s="15"/>
      <c r="R12" t="s" s="434">
        <f t="shared" si="39"/>
        <v>2116</v>
      </c>
    </row>
    <row r="13" ht="20.9" customHeight="1">
      <c r="A13" t="s" s="108">
        <v>5024</v>
      </c>
      <c r="B13" t="s" s="587">
        <f>'tmp_descriptors - import'!$A$51</f>
        <v>5064</v>
      </c>
      <c r="C13" t="s" s="51">
        <f t="shared" si="39"/>
        <v>2116</v>
      </c>
      <c r="D13" t="s" s="51">
        <f t="shared" si="13"/>
        <v>1726</v>
      </c>
      <c r="E13" s="52"/>
      <c r="F13" s="52"/>
      <c r="G13" s="52"/>
      <c r="H13" s="52"/>
      <c r="I13" s="52"/>
      <c r="J13" t="s" s="54">
        <f t="shared" si="15"/>
        <v>2544</v>
      </c>
      <c r="K13" s="52"/>
      <c r="L13" s="57">
        <f>L12+1</f>
        <v>7</v>
      </c>
      <c r="M13" t="s" s="58">
        <v>3924</v>
      </c>
      <c r="N13" t="s" s="58">
        <v>3925</v>
      </c>
      <c r="O13" t="s" s="58">
        <v>5065</v>
      </c>
      <c r="P13" t="s" s="58">
        <v>5066</v>
      </c>
      <c r="Q13" s="56"/>
      <c r="R13" t="s" s="435">
        <f t="shared" si="39"/>
        <v>2116</v>
      </c>
    </row>
    <row r="14" ht="20.9" customHeight="1">
      <c r="A14" t="s" s="368">
        <v>5024</v>
      </c>
      <c r="B14" t="s" s="585">
        <f t="shared" si="38"/>
        <v>5047</v>
      </c>
      <c r="C14" t="s" s="33">
        <f t="shared" si="84" ref="C14:R18">'tmp_terms - import'!$B$276</f>
        <v>2124</v>
      </c>
      <c r="D14" t="s" s="33">
        <f t="shared" si="13"/>
        <v>1726</v>
      </c>
      <c r="E14" s="34"/>
      <c r="F14" s="34"/>
      <c r="G14" s="34"/>
      <c r="H14" s="34"/>
      <c r="I14" s="34"/>
      <c r="J14" t="s" s="35">
        <f>'tmp_terms - import'!$D$334</f>
        <v>2553</v>
      </c>
      <c r="K14" s="34"/>
      <c r="L14" s="38">
        <v>1</v>
      </c>
      <c r="M14" t="s" s="39">
        <v>5048</v>
      </c>
      <c r="N14" t="s" s="39">
        <v>5049</v>
      </c>
      <c r="O14" t="s" s="39">
        <v>5067</v>
      </c>
      <c r="P14" s="37"/>
      <c r="Q14" s="37"/>
      <c r="R14" t="s" s="433">
        <f t="shared" si="84"/>
        <v>2124</v>
      </c>
    </row>
    <row r="15" ht="20.1" customHeight="1">
      <c r="A15" t="s" s="105">
        <v>5024</v>
      </c>
      <c r="B15" t="s" s="586">
        <f t="shared" si="17"/>
        <v>5035</v>
      </c>
      <c r="C15" t="s" s="42">
        <f t="shared" si="84"/>
        <v>2124</v>
      </c>
      <c r="D15" t="s" s="42">
        <f t="shared" si="13"/>
        <v>1726</v>
      </c>
      <c r="E15" s="43"/>
      <c r="F15" s="43"/>
      <c r="G15" s="43"/>
      <c r="H15" s="43"/>
      <c r="I15" t="s" s="44">
        <f t="shared" si="14"/>
        <v>2467</v>
      </c>
      <c r="J15" t="s" s="44">
        <f t="shared" si="15"/>
        <v>2544</v>
      </c>
      <c r="K15" s="43"/>
      <c r="L15" s="46">
        <f>L14+1</f>
        <v>2</v>
      </c>
      <c r="M15" t="s" s="47">
        <v>5036</v>
      </c>
      <c r="N15" t="s" s="47">
        <v>5068</v>
      </c>
      <c r="O15" t="s" s="47">
        <v>5069</v>
      </c>
      <c r="P15" s="15"/>
      <c r="Q15" s="15"/>
      <c r="R15" t="s" s="434">
        <f t="shared" si="84"/>
        <v>2124</v>
      </c>
    </row>
    <row r="16" ht="20.1" customHeight="1">
      <c r="A16" t="s" s="105">
        <v>5024</v>
      </c>
      <c r="B16" t="s" s="586">
        <f t="shared" si="11"/>
        <v>5032</v>
      </c>
      <c r="C16" t="s" s="42">
        <f t="shared" si="84"/>
        <v>2124</v>
      </c>
      <c r="D16" t="s" s="42">
        <f t="shared" si="13"/>
        <v>1726</v>
      </c>
      <c r="E16" s="43"/>
      <c r="F16" s="43"/>
      <c r="G16" s="43"/>
      <c r="H16" s="43"/>
      <c r="I16" t="s" s="44">
        <f t="shared" si="14"/>
        <v>2467</v>
      </c>
      <c r="J16" t="s" s="44">
        <f t="shared" si="15"/>
        <v>2544</v>
      </c>
      <c r="K16" s="43"/>
      <c r="L16" s="46">
        <f>L15+1</f>
        <v>3</v>
      </c>
      <c r="M16" t="s" s="47">
        <v>1</v>
      </c>
      <c r="N16" t="s" s="47">
        <v>5052</v>
      </c>
      <c r="O16" t="s" s="47">
        <v>5053</v>
      </c>
      <c r="P16" s="15"/>
      <c r="Q16" s="15"/>
      <c r="R16" t="s" s="434">
        <f t="shared" si="84"/>
        <v>2124</v>
      </c>
    </row>
    <row r="17" ht="20.1" customHeight="1">
      <c r="A17" t="s" s="105">
        <v>5024</v>
      </c>
      <c r="B17" t="s" s="586">
        <f t="shared" si="24"/>
        <v>5039</v>
      </c>
      <c r="C17" t="s" s="42">
        <f t="shared" si="84"/>
        <v>2124</v>
      </c>
      <c r="D17" t="s" s="42">
        <f t="shared" si="13"/>
        <v>1726</v>
      </c>
      <c r="E17" s="43"/>
      <c r="F17" s="43"/>
      <c r="G17" s="43"/>
      <c r="H17" s="43"/>
      <c r="I17" t="s" s="44">
        <f t="shared" si="14"/>
        <v>2467</v>
      </c>
      <c r="J17" t="s" s="44">
        <f t="shared" si="15"/>
        <v>2544</v>
      </c>
      <c r="K17" s="43"/>
      <c r="L17" s="46">
        <f>L16+1</f>
        <v>4</v>
      </c>
      <c r="M17" t="s" s="47">
        <v>1317</v>
      </c>
      <c r="N17" t="s" s="47">
        <v>5054</v>
      </c>
      <c r="O17" t="s" s="47">
        <v>5055</v>
      </c>
      <c r="P17" s="15"/>
      <c r="Q17" s="15"/>
      <c r="R17" t="s" s="434">
        <f t="shared" si="84"/>
        <v>2124</v>
      </c>
    </row>
    <row r="18" ht="20.9" customHeight="1">
      <c r="A18" t="s" s="108">
        <v>5024</v>
      </c>
      <c r="B18" t="s" s="587">
        <f t="shared" si="31"/>
        <v>5043</v>
      </c>
      <c r="C18" t="s" s="51">
        <f t="shared" si="84"/>
        <v>2124</v>
      </c>
      <c r="D18" t="s" s="51">
        <f t="shared" si="13"/>
        <v>1726</v>
      </c>
      <c r="E18" s="52"/>
      <c r="F18" s="52"/>
      <c r="G18" s="52"/>
      <c r="H18" s="52"/>
      <c r="I18" t="s" s="54">
        <f t="shared" si="14"/>
        <v>2467</v>
      </c>
      <c r="J18" t="s" s="54">
        <f t="shared" si="15"/>
        <v>2544</v>
      </c>
      <c r="K18" s="52"/>
      <c r="L18" s="57">
        <f>L17+1</f>
        <v>5</v>
      </c>
      <c r="M18" t="s" s="58">
        <v>248</v>
      </c>
      <c r="N18" t="s" s="58">
        <v>5056</v>
      </c>
      <c r="O18" t="s" s="58">
        <v>5070</v>
      </c>
      <c r="P18" s="56"/>
      <c r="Q18" s="56"/>
      <c r="R18" t="s" s="435">
        <f t="shared" si="84"/>
        <v>2124</v>
      </c>
    </row>
    <row r="19" ht="20.9" customHeight="1">
      <c r="A19" t="s" s="368">
        <v>5024</v>
      </c>
      <c r="B19" t="s" s="585">
        <f t="shared" si="38"/>
        <v>5047</v>
      </c>
      <c r="C19" t="s" s="33">
        <f t="shared" si="117" ref="C19:R20">'tmp_terms - import'!$B$273</f>
        <v>2097</v>
      </c>
      <c r="D19" t="s" s="33">
        <f t="shared" si="13"/>
        <v>1726</v>
      </c>
      <c r="E19" s="34"/>
      <c r="F19" s="34"/>
      <c r="G19" s="34"/>
      <c r="H19" s="34"/>
      <c r="I19" t="s" s="35">
        <f t="shared" si="14"/>
        <v>2467</v>
      </c>
      <c r="J19" t="s" s="35">
        <f t="shared" si="120" ref="J19:J21">'tmp_terms - import'!$D$332</f>
        <v>2535</v>
      </c>
      <c r="K19" s="34"/>
      <c r="L19" s="38">
        <v>1</v>
      </c>
      <c r="M19" t="s" s="39">
        <v>5048</v>
      </c>
      <c r="N19" t="s" s="39">
        <v>5071</v>
      </c>
      <c r="O19" s="37"/>
      <c r="P19" s="37"/>
      <c r="Q19" s="37"/>
      <c r="R19" t="s" s="433">
        <f t="shared" si="117"/>
        <v>2097</v>
      </c>
    </row>
    <row r="20" ht="20.9" customHeight="1">
      <c r="A20" t="s" s="108">
        <v>5024</v>
      </c>
      <c r="B20" t="s" s="587">
        <f t="shared" si="17"/>
        <v>5035</v>
      </c>
      <c r="C20" t="s" s="51">
        <f t="shared" si="117"/>
        <v>2097</v>
      </c>
      <c r="D20" t="s" s="51">
        <f t="shared" si="13"/>
        <v>1726</v>
      </c>
      <c r="E20" s="52"/>
      <c r="F20" s="52"/>
      <c r="G20" s="52"/>
      <c r="H20" s="52"/>
      <c r="I20" t="s" s="54">
        <f t="shared" si="14"/>
        <v>2467</v>
      </c>
      <c r="J20" t="s" s="54">
        <f t="shared" si="120"/>
        <v>2535</v>
      </c>
      <c r="K20" s="52"/>
      <c r="L20" s="57">
        <f>L19+1</f>
        <v>2</v>
      </c>
      <c r="M20" t="s" s="58">
        <v>5036</v>
      </c>
      <c r="N20" t="s" s="58">
        <v>5072</v>
      </c>
      <c r="O20" s="56"/>
      <c r="P20" s="56"/>
      <c r="Q20" s="56"/>
      <c r="R20" t="s" s="435">
        <f t="shared" si="117"/>
        <v>2097</v>
      </c>
    </row>
    <row r="21" ht="32.85" customHeight="1">
      <c r="A21" t="s" s="368">
        <v>5024</v>
      </c>
      <c r="B21" t="s" s="585">
        <f t="shared" si="17"/>
        <v>5035</v>
      </c>
      <c r="C21" t="s" s="33">
        <f t="shared" si="130" ref="C21:R24">'tmp_terms - import'!$B$277</f>
        <v>2132</v>
      </c>
      <c r="D21" t="s" s="33">
        <f t="shared" si="13"/>
        <v>1726</v>
      </c>
      <c r="E21" s="34"/>
      <c r="F21" s="34"/>
      <c r="G21" s="34"/>
      <c r="H21" s="34"/>
      <c r="I21" s="34"/>
      <c r="J21" t="s" s="35">
        <f t="shared" si="120"/>
        <v>2535</v>
      </c>
      <c r="K21" s="34"/>
      <c r="L21" s="38">
        <v>1</v>
      </c>
      <c r="M21" t="s" s="39">
        <v>5036</v>
      </c>
      <c r="N21" t="s" s="39">
        <v>5073</v>
      </c>
      <c r="O21" t="s" s="39">
        <v>5074</v>
      </c>
      <c r="P21" s="37"/>
      <c r="Q21" s="37"/>
      <c r="R21" t="s" s="433">
        <f t="shared" si="130"/>
        <v>2132</v>
      </c>
    </row>
    <row r="22" ht="32.05" customHeight="1">
      <c r="A22" t="s" s="105">
        <v>5024</v>
      </c>
      <c r="B22" t="s" s="586">
        <f t="shared" si="11"/>
        <v>5032</v>
      </c>
      <c r="C22" t="s" s="42">
        <f t="shared" si="130"/>
        <v>2132</v>
      </c>
      <c r="D22" t="s" s="42">
        <f t="shared" si="13"/>
        <v>1726</v>
      </c>
      <c r="E22" s="43"/>
      <c r="F22" s="43"/>
      <c r="G22" s="43"/>
      <c r="H22" s="43"/>
      <c r="I22" s="43"/>
      <c r="J22" t="s" s="44">
        <f t="shared" si="15"/>
        <v>2544</v>
      </c>
      <c r="K22" s="43"/>
      <c r="L22" s="46">
        <f>L21+1</f>
        <v>2</v>
      </c>
      <c r="M22" t="s" s="47">
        <v>1</v>
      </c>
      <c r="N22" t="s" s="47">
        <v>5075</v>
      </c>
      <c r="O22" t="s" s="47">
        <v>5076</v>
      </c>
      <c r="P22" s="15"/>
      <c r="Q22" s="15"/>
      <c r="R22" t="s" s="434">
        <f t="shared" si="130"/>
        <v>2132</v>
      </c>
    </row>
    <row r="23" ht="32.05" customHeight="1">
      <c r="A23" t="s" s="105">
        <v>5024</v>
      </c>
      <c r="B23" t="s" s="586">
        <f t="shared" si="24"/>
        <v>5039</v>
      </c>
      <c r="C23" t="s" s="42">
        <f t="shared" si="130"/>
        <v>2132</v>
      </c>
      <c r="D23" t="s" s="42">
        <f t="shared" si="13"/>
        <v>1726</v>
      </c>
      <c r="E23" s="43"/>
      <c r="F23" s="43"/>
      <c r="G23" s="43"/>
      <c r="H23" s="43"/>
      <c r="I23" s="43"/>
      <c r="J23" t="s" s="44">
        <f t="shared" si="15"/>
        <v>2544</v>
      </c>
      <c r="K23" s="43"/>
      <c r="L23" s="46">
        <f>L22+1</f>
        <v>3</v>
      </c>
      <c r="M23" t="s" s="47">
        <v>1317</v>
      </c>
      <c r="N23" t="s" s="47">
        <v>5077</v>
      </c>
      <c r="O23" t="s" s="47">
        <v>5078</v>
      </c>
      <c r="P23" s="15"/>
      <c r="Q23" s="15"/>
      <c r="R23" t="s" s="434">
        <f t="shared" si="130"/>
        <v>2132</v>
      </c>
    </row>
    <row r="24" ht="32.85" customHeight="1">
      <c r="A24" t="s" s="108">
        <v>5024</v>
      </c>
      <c r="B24" t="s" s="587">
        <f t="shared" si="31"/>
        <v>5043</v>
      </c>
      <c r="C24" t="s" s="51">
        <f t="shared" si="130"/>
        <v>2132</v>
      </c>
      <c r="D24" t="s" s="51">
        <f t="shared" si="13"/>
        <v>1726</v>
      </c>
      <c r="E24" s="52"/>
      <c r="F24" s="52"/>
      <c r="G24" s="52"/>
      <c r="H24" s="52"/>
      <c r="I24" s="52"/>
      <c r="J24" t="s" s="54">
        <f t="shared" si="15"/>
        <v>2544</v>
      </c>
      <c r="K24" s="52"/>
      <c r="L24" s="57">
        <f>L23+1</f>
        <v>4</v>
      </c>
      <c r="M24" t="s" s="58">
        <v>248</v>
      </c>
      <c r="N24" t="s" s="58">
        <v>5079</v>
      </c>
      <c r="O24" t="s" s="58">
        <v>5080</v>
      </c>
      <c r="P24" s="56"/>
      <c r="Q24" s="56"/>
      <c r="R24" t="s" s="435">
        <f t="shared" si="130"/>
        <v>2132</v>
      </c>
    </row>
  </sheetData>
  <mergeCells count="1">
    <mergeCell ref="A1:R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2:R25"/>
  <sheetViews>
    <sheetView workbookViewId="0" showGridLines="0" defaultGridColor="1">
      <pane topLeftCell="E3" xSplit="4" ySplit="2" activePane="bottomRight" state="frozen"/>
    </sheetView>
  </sheetViews>
  <sheetFormatPr defaultColWidth="8.33333" defaultRowHeight="19.9" customHeight="1" outlineLevelRow="0" outlineLevelCol="0"/>
  <cols>
    <col min="1" max="1" width="5.17188" style="588" customWidth="1"/>
    <col min="2" max="2" width="31.6719" style="588" customWidth="1"/>
    <col min="3" max="3" width="27.8516" style="588" customWidth="1"/>
    <col min="4" max="4" width="26" style="588" customWidth="1"/>
    <col min="5" max="6" width="14.5" style="588" customWidth="1"/>
    <col min="7" max="7" width="3.85156" style="588" customWidth="1"/>
    <col min="8" max="8" width="6.85156" style="588" customWidth="1"/>
    <col min="9" max="9" width="19.3516" style="588" customWidth="1"/>
    <col min="10" max="10" width="22" style="588" customWidth="1"/>
    <col min="11" max="11" width="5.17188" style="588" customWidth="1"/>
    <col min="12" max="12" width="5.67188" style="588" customWidth="1"/>
    <col min="13" max="13" width="33.3828" style="588" customWidth="1"/>
    <col min="14" max="14" width="33.5234" style="588" customWidth="1"/>
    <col min="15" max="15" width="43.4375" style="588" customWidth="1"/>
    <col min="16" max="16" width="43.4453" style="588" customWidth="1"/>
    <col min="17" max="17" width="42.0625" style="588" customWidth="1"/>
    <col min="18" max="18" width="27.8516" style="588" customWidth="1"/>
    <col min="19" max="256" width="8.35156" style="588" customWidth="1"/>
  </cols>
  <sheetData>
    <row r="1" ht="26.5" customHeight="1">
      <c r="A1" t="s" s="27">
        <v>56</v>
      </c>
      <c r="B1" s="27"/>
      <c r="C1" s="27"/>
      <c r="D1" s="27"/>
      <c r="E1" s="27"/>
      <c r="F1" s="27"/>
      <c r="G1" s="27"/>
      <c r="H1" s="27"/>
      <c r="I1" s="27"/>
      <c r="J1" s="27"/>
      <c r="K1" s="27"/>
      <c r="L1" s="27"/>
      <c r="M1" s="27"/>
      <c r="N1" s="27"/>
      <c r="O1" s="27"/>
      <c r="P1" s="27"/>
      <c r="Q1" s="27"/>
      <c r="R1" s="27"/>
    </row>
    <row r="2" ht="21.7" customHeight="1">
      <c r="A2" t="s" s="366">
        <f>'tmp_descriptors - import'!$C$4</f>
        <v>59</v>
      </c>
      <c r="B2" t="s" s="29">
        <f>'tmp_descriptors - import'!C6</f>
        <v>3566</v>
      </c>
      <c r="C2" t="s" s="29">
        <f>'tmp_descriptors - import'!C7</f>
        <v>3571</v>
      </c>
      <c r="D2" t="s" s="29">
        <f>'tmp_descriptors - import'!C33</f>
        <v>3765</v>
      </c>
      <c r="E2" t="s" s="29">
        <f>'tmp_descriptors - import'!$C$53</f>
        <v>3515</v>
      </c>
      <c r="F2" t="s" s="29">
        <v>5030</v>
      </c>
      <c r="G2" t="s" s="29">
        <f>'tmp_descriptors - import'!$C$48</f>
        <v>3892</v>
      </c>
      <c r="H2" t="s" s="29">
        <f>'tmp_descriptors - import'!$C$49</f>
        <v>3903</v>
      </c>
      <c r="I2" t="s" s="29">
        <f>'tmp_descriptors - import'!$C$58</f>
        <v>3974</v>
      </c>
      <c r="J2" t="s" s="29">
        <f>'tmp_descriptors - import'!$C$59</f>
        <v>3980</v>
      </c>
      <c r="K2" t="s" s="29">
        <f>'tmp_descriptors - import'!$C$60</f>
        <v>87</v>
      </c>
      <c r="L2" t="s" s="29">
        <f>'tmp_descriptors - import'!$C$61</f>
        <v>3996</v>
      </c>
      <c r="M2" t="s" s="30">
        <v>88</v>
      </c>
      <c r="N2" t="s" s="30">
        <v>89</v>
      </c>
      <c r="O2" t="s" s="30">
        <v>90</v>
      </c>
      <c r="P2" t="s" s="30">
        <v>91</v>
      </c>
      <c r="Q2" t="s" s="30">
        <v>3551</v>
      </c>
      <c r="R2" t="s" s="31">
        <v>5031</v>
      </c>
    </row>
    <row r="3" ht="32.85" customHeight="1">
      <c r="A3" t="s" s="368">
        <v>5024</v>
      </c>
      <c r="B3" t="s" s="585">
        <f>'tmp_descriptors - import'!$A$8</f>
        <v>5081</v>
      </c>
      <c r="C3" t="s" s="33">
        <f t="shared" si="12" ref="C3:R17">'tmp_terms - import'!$B$278</f>
        <v>2140</v>
      </c>
      <c r="D3" t="s" s="33">
        <f t="shared" si="13" ref="D3:D25">'tmp_terms - import'!$B$203</f>
        <v>1726</v>
      </c>
      <c r="E3" s="34"/>
      <c r="F3" s="34"/>
      <c r="G3" s="34"/>
      <c r="H3" s="34"/>
      <c r="I3" t="s" s="35">
        <f t="shared" si="14" ref="I3:I12">'tmp_terms - import'!$D$323</f>
        <v>2467</v>
      </c>
      <c r="J3" t="s" s="35">
        <f t="shared" si="15" ref="J3:J25">'tmp_terms - import'!$D$333</f>
        <v>2544</v>
      </c>
      <c r="K3" s="34"/>
      <c r="L3" s="38">
        <v>1</v>
      </c>
      <c r="M3" t="s" s="39">
        <v>506</v>
      </c>
      <c r="N3" t="s" s="39">
        <v>5082</v>
      </c>
      <c r="O3" t="s" s="39">
        <v>5083</v>
      </c>
      <c r="P3" s="37"/>
      <c r="Q3" s="37"/>
      <c r="R3" t="s" s="433">
        <f t="shared" si="12"/>
        <v>2140</v>
      </c>
    </row>
    <row r="4" ht="32.05" customHeight="1">
      <c r="A4" t="s" s="105">
        <v>5024</v>
      </c>
      <c r="B4" t="s" s="586">
        <f>'tmp_descriptors - import'!$A$9</f>
        <v>5084</v>
      </c>
      <c r="C4" t="s" s="42">
        <f t="shared" si="12"/>
        <v>2140</v>
      </c>
      <c r="D4" t="s" s="42">
        <f t="shared" si="13"/>
        <v>1726</v>
      </c>
      <c r="E4" s="43"/>
      <c r="F4" s="43"/>
      <c r="G4" s="43"/>
      <c r="H4" s="43"/>
      <c r="I4" t="s" s="44">
        <f t="shared" si="14"/>
        <v>2467</v>
      </c>
      <c r="J4" t="s" s="44">
        <f t="shared" si="15"/>
        <v>2544</v>
      </c>
      <c r="K4" s="43"/>
      <c r="L4" s="46">
        <f>L3+1</f>
        <v>2</v>
      </c>
      <c r="M4" t="s" s="47">
        <v>1290</v>
      </c>
      <c r="N4" t="s" s="47">
        <v>5085</v>
      </c>
      <c r="O4" t="s" s="47">
        <v>5086</v>
      </c>
      <c r="P4" s="15"/>
      <c r="Q4" s="15"/>
      <c r="R4" t="s" s="434">
        <f t="shared" si="12"/>
        <v>2140</v>
      </c>
    </row>
    <row r="5" ht="32.05" customHeight="1">
      <c r="A5" t="s" s="105">
        <v>5024</v>
      </c>
      <c r="B5" t="s" s="586">
        <f>'tmp_descriptors - import'!$A$128</f>
        <v>5087</v>
      </c>
      <c r="C5" t="s" s="42">
        <f t="shared" si="12"/>
        <v>2140</v>
      </c>
      <c r="D5" t="s" s="42">
        <f t="shared" si="13"/>
        <v>1726</v>
      </c>
      <c r="E5" s="43"/>
      <c r="F5" s="43"/>
      <c r="G5" s="43"/>
      <c r="H5" s="43"/>
      <c r="I5" t="s" s="44">
        <f t="shared" si="14"/>
        <v>2467</v>
      </c>
      <c r="J5" t="s" s="44">
        <f t="shared" si="15"/>
        <v>2544</v>
      </c>
      <c r="K5" s="43"/>
      <c r="L5" s="46">
        <f>L4+1</f>
        <v>3</v>
      </c>
      <c r="M5" t="s" s="47">
        <v>4491</v>
      </c>
      <c r="N5" t="s" s="47">
        <v>5088</v>
      </c>
      <c r="O5" s="15"/>
      <c r="P5" s="15"/>
      <c r="Q5" s="15"/>
      <c r="R5" t="s" s="434">
        <f t="shared" si="12"/>
        <v>2140</v>
      </c>
    </row>
    <row r="6" ht="20.1" customHeight="1">
      <c r="A6" t="s" s="105">
        <v>5024</v>
      </c>
      <c r="B6" t="s" s="586">
        <f>'tmp_descriptors - import'!$A$106</f>
        <v>5089</v>
      </c>
      <c r="C6" t="s" s="42">
        <f t="shared" si="12"/>
        <v>2140</v>
      </c>
      <c r="D6" t="s" s="42">
        <f t="shared" si="13"/>
        <v>1726</v>
      </c>
      <c r="E6" s="43"/>
      <c r="F6" s="43"/>
      <c r="G6" s="43"/>
      <c r="H6" s="43"/>
      <c r="I6" t="s" s="44">
        <f t="shared" si="14"/>
        <v>2467</v>
      </c>
      <c r="J6" t="s" s="44">
        <f t="shared" si="15"/>
        <v>2544</v>
      </c>
      <c r="K6" s="43"/>
      <c r="L6" s="46">
        <f>L5+1</f>
        <v>4</v>
      </c>
      <c r="M6" t="s" s="47">
        <v>4340</v>
      </c>
      <c r="N6" t="s" s="47">
        <v>5090</v>
      </c>
      <c r="O6" s="15"/>
      <c r="P6" s="15"/>
      <c r="Q6" s="15"/>
      <c r="R6" t="s" s="434">
        <f t="shared" si="12"/>
        <v>2140</v>
      </c>
    </row>
    <row r="7" ht="20.1" customHeight="1">
      <c r="A7" t="s" s="105">
        <v>5024</v>
      </c>
      <c r="B7" t="s" s="586">
        <f>'tmp_descriptors - import'!$A$126</f>
        <v>5091</v>
      </c>
      <c r="C7" t="s" s="42">
        <f t="shared" si="12"/>
        <v>2140</v>
      </c>
      <c r="D7" t="s" s="42">
        <f t="shared" si="13"/>
        <v>1726</v>
      </c>
      <c r="E7" s="43"/>
      <c r="F7" s="43"/>
      <c r="G7" s="43"/>
      <c r="H7" s="43"/>
      <c r="I7" t="s" s="44">
        <f t="shared" si="14"/>
        <v>2467</v>
      </c>
      <c r="J7" t="s" s="44">
        <f t="shared" si="15"/>
        <v>2544</v>
      </c>
      <c r="K7" s="43"/>
      <c r="L7" s="46">
        <f>L6+1</f>
        <v>5</v>
      </c>
      <c r="M7" t="s" s="47">
        <v>4476</v>
      </c>
      <c r="N7" t="s" s="47">
        <v>5092</v>
      </c>
      <c r="O7" s="15"/>
      <c r="P7" s="15"/>
      <c r="Q7" s="15"/>
      <c r="R7" t="s" s="434">
        <f t="shared" si="12"/>
        <v>2140</v>
      </c>
    </row>
    <row r="8" ht="20.1" customHeight="1">
      <c r="A8" t="s" s="105">
        <v>5024</v>
      </c>
      <c r="B8" t="s" s="586">
        <f>'tmp_descriptors - import'!$A$127</f>
        <v>5093</v>
      </c>
      <c r="C8" t="s" s="42">
        <f t="shared" si="12"/>
        <v>2140</v>
      </c>
      <c r="D8" t="s" s="42">
        <f t="shared" si="13"/>
        <v>1726</v>
      </c>
      <c r="E8" s="43"/>
      <c r="F8" s="43"/>
      <c r="G8" s="43"/>
      <c r="H8" s="43"/>
      <c r="I8" t="s" s="44">
        <f t="shared" si="14"/>
        <v>2467</v>
      </c>
      <c r="J8" t="s" s="44">
        <f t="shared" si="15"/>
        <v>2544</v>
      </c>
      <c r="K8" s="43"/>
      <c r="L8" s="46">
        <f>L7+1</f>
        <v>6</v>
      </c>
      <c r="M8" t="s" s="47">
        <v>4484</v>
      </c>
      <c r="N8" t="s" s="47">
        <v>5094</v>
      </c>
      <c r="O8" s="15"/>
      <c r="P8" s="15"/>
      <c r="Q8" s="15"/>
      <c r="R8" t="s" s="434">
        <f t="shared" si="12"/>
        <v>2140</v>
      </c>
    </row>
    <row r="9" ht="20.1" customHeight="1">
      <c r="A9" t="s" s="105">
        <v>5024</v>
      </c>
      <c r="B9" t="s" s="586">
        <f>'tmp_descriptors - import'!$A$63</f>
        <v>5095</v>
      </c>
      <c r="C9" t="s" s="42">
        <f t="shared" si="12"/>
        <v>2140</v>
      </c>
      <c r="D9" t="s" s="42">
        <f t="shared" si="13"/>
        <v>1726</v>
      </c>
      <c r="E9" s="43"/>
      <c r="F9" s="43"/>
      <c r="G9" s="43"/>
      <c r="H9" s="43"/>
      <c r="I9" t="s" s="44">
        <f t="shared" si="14"/>
        <v>2467</v>
      </c>
      <c r="J9" t="s" s="44">
        <f t="shared" si="15"/>
        <v>2544</v>
      </c>
      <c r="K9" s="43"/>
      <c r="L9" s="46">
        <f>L8+1</f>
        <v>7</v>
      </c>
      <c r="M9" t="s" s="47">
        <v>5096</v>
      </c>
      <c r="N9" t="s" s="47">
        <v>5097</v>
      </c>
      <c r="O9" s="15"/>
      <c r="P9" s="15"/>
      <c r="Q9" s="15"/>
      <c r="R9" t="s" s="434">
        <f t="shared" si="12"/>
        <v>2140</v>
      </c>
    </row>
    <row r="10" ht="32.05" customHeight="1">
      <c r="A10" t="s" s="105">
        <v>5024</v>
      </c>
      <c r="B10" t="s" s="586">
        <f>'tmp_descriptors - import'!$A$64</f>
        <v>5098</v>
      </c>
      <c r="C10" t="s" s="42">
        <f t="shared" si="12"/>
        <v>2140</v>
      </c>
      <c r="D10" t="s" s="42">
        <f t="shared" si="13"/>
        <v>1726</v>
      </c>
      <c r="E10" s="43"/>
      <c r="F10" s="43"/>
      <c r="G10" s="43"/>
      <c r="H10" s="43"/>
      <c r="I10" t="s" s="44">
        <f t="shared" si="14"/>
        <v>2467</v>
      </c>
      <c r="J10" t="s" s="44">
        <f t="shared" si="15"/>
        <v>2544</v>
      </c>
      <c r="K10" s="43"/>
      <c r="L10" s="46">
        <f>L9+1</f>
        <v>8</v>
      </c>
      <c r="M10" t="s" s="47">
        <v>277</v>
      </c>
      <c r="N10" t="s" s="47">
        <v>5099</v>
      </c>
      <c r="O10" s="15"/>
      <c r="P10" s="15"/>
      <c r="Q10" s="15"/>
      <c r="R10" t="s" s="434">
        <f t="shared" si="12"/>
        <v>2140</v>
      </c>
    </row>
    <row r="11" ht="20.1" customHeight="1">
      <c r="A11" t="s" s="105">
        <v>5024</v>
      </c>
      <c r="B11" t="s" s="586">
        <f>'tmp_descriptors - import'!$A$65</f>
        <v>5100</v>
      </c>
      <c r="C11" t="s" s="42">
        <f t="shared" si="12"/>
        <v>2140</v>
      </c>
      <c r="D11" t="s" s="42">
        <f t="shared" si="13"/>
        <v>1726</v>
      </c>
      <c r="E11" s="43"/>
      <c r="F11" s="43"/>
      <c r="G11" s="43"/>
      <c r="H11" s="43"/>
      <c r="I11" t="s" s="44">
        <f t="shared" si="14"/>
        <v>2467</v>
      </c>
      <c r="J11" t="s" s="44">
        <f t="shared" si="15"/>
        <v>2544</v>
      </c>
      <c r="K11" s="43"/>
      <c r="L11" s="46">
        <f>L10+1</f>
        <v>9</v>
      </c>
      <c r="M11" t="s" s="47">
        <v>4032</v>
      </c>
      <c r="N11" t="s" s="47">
        <v>5101</v>
      </c>
      <c r="O11" s="15"/>
      <c r="P11" s="15"/>
      <c r="Q11" s="15"/>
      <c r="R11" t="s" s="434">
        <f t="shared" si="12"/>
        <v>2140</v>
      </c>
    </row>
    <row r="12" ht="20.1" customHeight="1">
      <c r="A12" t="s" s="105">
        <v>5024</v>
      </c>
      <c r="B12" t="s" s="586">
        <f>'tmp_descriptors - import'!$A$66</f>
        <v>5102</v>
      </c>
      <c r="C12" t="s" s="42">
        <f t="shared" si="12"/>
        <v>2140</v>
      </c>
      <c r="D12" t="s" s="42">
        <f t="shared" si="13"/>
        <v>1726</v>
      </c>
      <c r="E12" s="43"/>
      <c r="F12" s="43"/>
      <c r="G12" s="43"/>
      <c r="H12" s="43"/>
      <c r="I12" t="s" s="44">
        <f t="shared" si="14"/>
        <v>2467</v>
      </c>
      <c r="J12" t="s" s="44">
        <f t="shared" si="15"/>
        <v>2544</v>
      </c>
      <c r="K12" s="43"/>
      <c r="L12" s="46">
        <f>L11+1</f>
        <v>10</v>
      </c>
      <c r="M12" t="s" s="47">
        <v>4042</v>
      </c>
      <c r="N12" t="s" s="47">
        <v>5103</v>
      </c>
      <c r="O12" s="15"/>
      <c r="P12" s="15"/>
      <c r="Q12" s="15"/>
      <c r="R12" t="s" s="434">
        <f t="shared" si="12"/>
        <v>2140</v>
      </c>
    </row>
    <row r="13" ht="20.1" customHeight="1">
      <c r="A13" t="s" s="105">
        <v>5024</v>
      </c>
      <c r="B13" t="s" s="586">
        <f>'tmp_descriptors - import'!$A$129</f>
        <v>5104</v>
      </c>
      <c r="C13" t="s" s="42">
        <f t="shared" si="12"/>
        <v>2140</v>
      </c>
      <c r="D13" t="s" s="42">
        <f t="shared" si="13"/>
        <v>1726</v>
      </c>
      <c r="E13" s="43"/>
      <c r="F13" s="43"/>
      <c r="G13" s="43"/>
      <c r="H13" s="43"/>
      <c r="I13" s="43"/>
      <c r="J13" t="s" s="44">
        <f t="shared" si="15"/>
        <v>2544</v>
      </c>
      <c r="K13" s="43"/>
      <c r="L13" s="46">
        <f>L12+1</f>
        <v>11</v>
      </c>
      <c r="M13" s="15"/>
      <c r="N13" s="15"/>
      <c r="O13" s="15"/>
      <c r="P13" s="15"/>
      <c r="Q13" s="15"/>
      <c r="R13" t="s" s="434">
        <f t="shared" si="12"/>
        <v>2140</v>
      </c>
    </row>
    <row r="14" ht="20.1" customHeight="1">
      <c r="A14" t="s" s="105">
        <v>5024</v>
      </c>
      <c r="B14" t="s" s="586">
        <f>'tmp_descriptors - import'!$A$130</f>
        <v>5105</v>
      </c>
      <c r="C14" t="s" s="42">
        <f t="shared" si="12"/>
        <v>2140</v>
      </c>
      <c r="D14" t="s" s="42">
        <f t="shared" si="13"/>
        <v>1726</v>
      </c>
      <c r="E14" s="43"/>
      <c r="F14" s="43"/>
      <c r="G14" s="43"/>
      <c r="H14" s="43"/>
      <c r="I14" s="43"/>
      <c r="J14" t="s" s="44">
        <f t="shared" si="15"/>
        <v>2544</v>
      </c>
      <c r="K14" s="43"/>
      <c r="L14" s="46">
        <f>L13+1</f>
        <v>12</v>
      </c>
      <c r="M14" s="15"/>
      <c r="N14" s="15"/>
      <c r="O14" s="15"/>
      <c r="P14" s="15"/>
      <c r="Q14" s="15"/>
      <c r="R14" t="s" s="434">
        <f t="shared" si="12"/>
        <v>2140</v>
      </c>
    </row>
    <row r="15" ht="20.1" customHeight="1">
      <c r="A15" t="s" s="105">
        <v>5024</v>
      </c>
      <c r="B15" t="s" s="586">
        <f>'tmp_descriptors - import'!$A$131</f>
        <v>5106</v>
      </c>
      <c r="C15" t="s" s="42">
        <f t="shared" si="12"/>
        <v>2140</v>
      </c>
      <c r="D15" t="s" s="42">
        <f t="shared" si="13"/>
        <v>1726</v>
      </c>
      <c r="E15" s="43"/>
      <c r="F15" s="43"/>
      <c r="G15" s="43"/>
      <c r="H15" s="43"/>
      <c r="I15" s="43"/>
      <c r="J15" t="s" s="44">
        <f t="shared" si="15"/>
        <v>2544</v>
      </c>
      <c r="K15" s="43"/>
      <c r="L15" s="46">
        <f>L14+1</f>
        <v>13</v>
      </c>
      <c r="M15" s="15"/>
      <c r="N15" s="15"/>
      <c r="O15" s="15"/>
      <c r="P15" s="15"/>
      <c r="Q15" s="15"/>
      <c r="R15" t="s" s="434">
        <f t="shared" si="12"/>
        <v>2140</v>
      </c>
    </row>
    <row r="16" ht="20.1" customHeight="1">
      <c r="A16" t="s" s="105">
        <v>5024</v>
      </c>
      <c r="B16" t="s" s="586">
        <f>'tmp_descriptors - import'!$A$132</f>
        <v>5107</v>
      </c>
      <c r="C16" t="s" s="42">
        <f t="shared" si="12"/>
        <v>2140</v>
      </c>
      <c r="D16" t="s" s="42">
        <f t="shared" si="13"/>
        <v>1726</v>
      </c>
      <c r="E16" s="43"/>
      <c r="F16" s="43"/>
      <c r="G16" s="43"/>
      <c r="H16" s="43"/>
      <c r="I16" s="43"/>
      <c r="J16" t="s" s="44">
        <f t="shared" si="15"/>
        <v>2544</v>
      </c>
      <c r="K16" s="43"/>
      <c r="L16" s="46">
        <f>L15+1</f>
        <v>14</v>
      </c>
      <c r="M16" s="15"/>
      <c r="N16" s="15"/>
      <c r="O16" s="15"/>
      <c r="P16" s="15"/>
      <c r="Q16" s="15"/>
      <c r="R16" t="s" s="434">
        <f t="shared" si="12"/>
        <v>2140</v>
      </c>
    </row>
    <row r="17" ht="20.1" customHeight="1">
      <c r="A17" t="s" s="105">
        <v>5024</v>
      </c>
      <c r="B17" t="s" s="586">
        <f>'tmp_descriptors - import'!$A$133</f>
        <v>5108</v>
      </c>
      <c r="C17" t="s" s="42">
        <f t="shared" si="12"/>
        <v>2140</v>
      </c>
      <c r="D17" t="s" s="42">
        <f t="shared" si="13"/>
        <v>1726</v>
      </c>
      <c r="E17" s="43"/>
      <c r="F17" s="43"/>
      <c r="G17" s="43"/>
      <c r="H17" s="43"/>
      <c r="I17" s="43"/>
      <c r="J17" t="s" s="44">
        <f t="shared" si="15"/>
        <v>2544</v>
      </c>
      <c r="K17" s="43"/>
      <c r="L17" s="46">
        <f>L16+1</f>
        <v>15</v>
      </c>
      <c r="M17" s="15"/>
      <c r="N17" s="15"/>
      <c r="O17" s="15"/>
      <c r="P17" s="15"/>
      <c r="Q17" s="15"/>
      <c r="R17" t="s" s="434">
        <f t="shared" si="12"/>
        <v>2140</v>
      </c>
    </row>
    <row r="18" ht="20.1" customHeight="1">
      <c r="A18" t="s" s="105">
        <v>5024</v>
      </c>
      <c r="B18" t="s" s="586">
        <f>'tmp_descriptors - import'!$A$134</f>
        <v>5109</v>
      </c>
      <c r="C18" t="s" s="42">
        <f t="shared" si="111" ref="C18:R25">'tmp_terms - import'!$B$278</f>
        <v>2140</v>
      </c>
      <c r="D18" t="s" s="42">
        <f t="shared" si="13"/>
        <v>1726</v>
      </c>
      <c r="E18" s="43"/>
      <c r="F18" s="43"/>
      <c r="G18" s="43"/>
      <c r="H18" s="43"/>
      <c r="I18" s="43"/>
      <c r="J18" t="s" s="44">
        <f t="shared" si="15"/>
        <v>2544</v>
      </c>
      <c r="K18" s="43"/>
      <c r="L18" s="46">
        <f>L17+1</f>
        <v>16</v>
      </c>
      <c r="M18" s="15"/>
      <c r="N18" s="15"/>
      <c r="O18" s="15"/>
      <c r="P18" s="15"/>
      <c r="Q18" s="15"/>
      <c r="R18" t="s" s="434">
        <f t="shared" si="111"/>
        <v>2140</v>
      </c>
    </row>
    <row r="19" ht="20.1" customHeight="1">
      <c r="A19" t="s" s="105">
        <v>5024</v>
      </c>
      <c r="B19" t="s" s="586">
        <f>'tmp_descriptors - import'!$A$135</f>
        <v>5110</v>
      </c>
      <c r="C19" t="s" s="42">
        <f t="shared" si="111"/>
        <v>2140</v>
      </c>
      <c r="D19" t="s" s="42">
        <f t="shared" si="13"/>
        <v>1726</v>
      </c>
      <c r="E19" s="43"/>
      <c r="F19" s="43"/>
      <c r="G19" s="43"/>
      <c r="H19" s="43"/>
      <c r="I19" s="43"/>
      <c r="J19" t="s" s="44">
        <f t="shared" si="15"/>
        <v>2544</v>
      </c>
      <c r="K19" s="43"/>
      <c r="L19" s="46">
        <f>L18+1</f>
        <v>17</v>
      </c>
      <c r="M19" s="15"/>
      <c r="N19" s="15"/>
      <c r="O19" s="15"/>
      <c r="P19" s="15"/>
      <c r="Q19" s="15"/>
      <c r="R19" t="s" s="434">
        <f t="shared" si="111"/>
        <v>2140</v>
      </c>
    </row>
    <row r="20" ht="20.1" customHeight="1">
      <c r="A20" t="s" s="105">
        <v>5024</v>
      </c>
      <c r="B20" t="s" s="586">
        <f>'tmp_descriptors - import'!$A$136</f>
        <v>5111</v>
      </c>
      <c r="C20" t="s" s="42">
        <f t="shared" si="111"/>
        <v>2140</v>
      </c>
      <c r="D20" t="s" s="42">
        <f t="shared" si="13"/>
        <v>1726</v>
      </c>
      <c r="E20" s="43"/>
      <c r="F20" s="43"/>
      <c r="G20" s="43"/>
      <c r="H20" s="43"/>
      <c r="I20" s="43"/>
      <c r="J20" t="s" s="44">
        <f t="shared" si="15"/>
        <v>2544</v>
      </c>
      <c r="K20" s="43"/>
      <c r="L20" s="46">
        <f>L19+1</f>
        <v>18</v>
      </c>
      <c r="M20" s="15"/>
      <c r="N20" s="15"/>
      <c r="O20" s="15"/>
      <c r="P20" s="15"/>
      <c r="Q20" s="15"/>
      <c r="R20" t="s" s="434">
        <f t="shared" si="111"/>
        <v>2140</v>
      </c>
    </row>
    <row r="21" ht="20.1" customHeight="1">
      <c r="A21" t="s" s="105">
        <v>5024</v>
      </c>
      <c r="B21" t="s" s="586">
        <f>'tmp_descriptors - import'!$A$137</f>
        <v>5112</v>
      </c>
      <c r="C21" t="s" s="42">
        <f t="shared" si="111"/>
        <v>2140</v>
      </c>
      <c r="D21" t="s" s="42">
        <f t="shared" si="13"/>
        <v>1726</v>
      </c>
      <c r="E21" s="43"/>
      <c r="F21" s="43"/>
      <c r="G21" s="43"/>
      <c r="H21" s="43"/>
      <c r="I21" s="43"/>
      <c r="J21" t="s" s="44">
        <f t="shared" si="15"/>
        <v>2544</v>
      </c>
      <c r="K21" s="43"/>
      <c r="L21" s="46">
        <f>L20+1</f>
        <v>19</v>
      </c>
      <c r="M21" s="15"/>
      <c r="N21" s="15"/>
      <c r="O21" s="15"/>
      <c r="P21" s="15"/>
      <c r="Q21" s="15"/>
      <c r="R21" t="s" s="434">
        <f t="shared" si="111"/>
        <v>2140</v>
      </c>
    </row>
    <row r="22" ht="20.1" customHeight="1">
      <c r="A22" t="s" s="105">
        <v>5024</v>
      </c>
      <c r="B22" t="s" s="586">
        <f>'tmp_descriptors - import'!$A$138</f>
        <v>5113</v>
      </c>
      <c r="C22" t="s" s="42">
        <f t="shared" si="111"/>
        <v>2140</v>
      </c>
      <c r="D22" t="s" s="42">
        <f t="shared" si="13"/>
        <v>1726</v>
      </c>
      <c r="E22" s="43"/>
      <c r="F22" s="43"/>
      <c r="G22" s="43"/>
      <c r="H22" s="43"/>
      <c r="I22" s="43"/>
      <c r="J22" t="s" s="44">
        <f t="shared" si="15"/>
        <v>2544</v>
      </c>
      <c r="K22" s="43"/>
      <c r="L22" s="46">
        <f>L21+1</f>
        <v>20</v>
      </c>
      <c r="M22" s="15"/>
      <c r="N22" s="15"/>
      <c r="O22" s="15"/>
      <c r="P22" s="15"/>
      <c r="Q22" s="15"/>
      <c r="R22" t="s" s="434">
        <f t="shared" si="111"/>
        <v>2140</v>
      </c>
    </row>
    <row r="23" ht="20.1" customHeight="1">
      <c r="A23" t="s" s="105">
        <v>5024</v>
      </c>
      <c r="B23" t="s" s="586">
        <f>'tmp_descriptors - import'!$A$139</f>
        <v>5114</v>
      </c>
      <c r="C23" t="s" s="42">
        <f t="shared" si="111"/>
        <v>2140</v>
      </c>
      <c r="D23" t="s" s="42">
        <f t="shared" si="13"/>
        <v>1726</v>
      </c>
      <c r="E23" s="43"/>
      <c r="F23" s="43"/>
      <c r="G23" s="43"/>
      <c r="H23" s="43"/>
      <c r="I23" s="43"/>
      <c r="J23" t="s" s="44">
        <f t="shared" si="15"/>
        <v>2544</v>
      </c>
      <c r="K23" s="43"/>
      <c r="L23" s="46">
        <f>L22+1</f>
        <v>21</v>
      </c>
      <c r="M23" s="15"/>
      <c r="N23" s="15"/>
      <c r="O23" s="15"/>
      <c r="P23" s="15"/>
      <c r="Q23" s="15"/>
      <c r="R23" t="s" s="434">
        <f t="shared" si="111"/>
        <v>2140</v>
      </c>
    </row>
    <row r="24" ht="20.1" customHeight="1">
      <c r="A24" t="s" s="105">
        <v>5024</v>
      </c>
      <c r="B24" t="s" s="586">
        <f>'tmp_descriptors - import'!$A$140</f>
        <v>5115</v>
      </c>
      <c r="C24" t="s" s="42">
        <f t="shared" si="111"/>
        <v>2140</v>
      </c>
      <c r="D24" t="s" s="42">
        <f t="shared" si="13"/>
        <v>1726</v>
      </c>
      <c r="E24" s="43"/>
      <c r="F24" s="43"/>
      <c r="G24" s="43"/>
      <c r="H24" s="43"/>
      <c r="I24" s="43"/>
      <c r="J24" t="s" s="44">
        <f t="shared" si="15"/>
        <v>2544</v>
      </c>
      <c r="K24" s="43"/>
      <c r="L24" s="46">
        <f>L23+1</f>
        <v>22</v>
      </c>
      <c r="M24" s="15"/>
      <c r="N24" s="15"/>
      <c r="O24" s="15"/>
      <c r="P24" s="15"/>
      <c r="Q24" s="15"/>
      <c r="R24" t="s" s="434">
        <f t="shared" si="111"/>
        <v>2140</v>
      </c>
    </row>
    <row r="25" ht="20.9" customHeight="1">
      <c r="A25" t="s" s="108">
        <v>5024</v>
      </c>
      <c r="B25" t="s" s="587">
        <f>'tmp_descriptors - import'!$A$141</f>
        <v>5116</v>
      </c>
      <c r="C25" t="s" s="51">
        <f t="shared" si="111"/>
        <v>2140</v>
      </c>
      <c r="D25" t="s" s="51">
        <f t="shared" si="13"/>
        <v>1726</v>
      </c>
      <c r="E25" s="52"/>
      <c r="F25" s="52"/>
      <c r="G25" s="52"/>
      <c r="H25" s="52"/>
      <c r="I25" s="52"/>
      <c r="J25" t="s" s="54">
        <f t="shared" si="15"/>
        <v>2544</v>
      </c>
      <c r="K25" s="52"/>
      <c r="L25" s="57">
        <f>L24+1</f>
        <v>23</v>
      </c>
      <c r="M25" s="56"/>
      <c r="N25" s="56"/>
      <c r="O25" s="56"/>
      <c r="P25" s="56"/>
      <c r="Q25" s="56"/>
      <c r="R25" t="s" s="435">
        <f t="shared" si="111"/>
        <v>2140</v>
      </c>
    </row>
  </sheetData>
  <mergeCells count="1">
    <mergeCell ref="A1:R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