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win\Desktop\文字RPG試做\"/>
    </mc:Choice>
  </mc:AlternateContent>
  <xr:revisionPtr revIDLastSave="0" documentId="8_{F7005D79-3467-49F0-A9C5-1D24AF9D0452}" xr6:coauthVersionLast="47" xr6:coauthVersionMax="47" xr10:uidLastSave="{00000000-0000-0000-0000-000000000000}"/>
  <bookViews>
    <workbookView xWindow="0" yWindow="0" windowWidth="13860" windowHeight="16200" xr2:uid="{B06599F1-3508-49B0-B823-8DF5BA3B499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/>
  <c r="G30" i="1"/>
  <c r="D30" i="1"/>
  <c r="C30" i="1"/>
  <c r="B30" i="1"/>
  <c r="C29" i="1"/>
  <c r="D29" i="1"/>
  <c r="F29" i="1"/>
  <c r="G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F25" i="1"/>
  <c r="E25" i="1"/>
  <c r="G25" i="1"/>
  <c r="D25" i="1"/>
  <c r="C25" i="1"/>
  <c r="B25" i="1"/>
  <c r="F24" i="1"/>
  <c r="H24" i="1" s="1"/>
  <c r="J24" i="1" s="1"/>
  <c r="E24" i="1"/>
  <c r="D24" i="1"/>
  <c r="B24" i="1"/>
  <c r="E22" i="1"/>
  <c r="D22" i="1"/>
  <c r="C22" i="1"/>
  <c r="B22" i="1"/>
  <c r="E21" i="1"/>
  <c r="C21" i="1"/>
  <c r="D21" i="1"/>
  <c r="B21" i="1"/>
  <c r="D20" i="1"/>
  <c r="F20" i="1"/>
  <c r="C20" i="1"/>
  <c r="B20" i="1"/>
  <c r="D19" i="1"/>
  <c r="F19" i="1"/>
  <c r="C19" i="1"/>
  <c r="B19" i="1"/>
  <c r="E18" i="1"/>
  <c r="H18" i="1" s="1"/>
  <c r="J18" i="1" s="1"/>
  <c r="F18" i="1"/>
  <c r="D18" i="1"/>
  <c r="C18" i="1"/>
  <c r="B18" i="1"/>
  <c r="D17" i="1"/>
  <c r="F17" i="1"/>
  <c r="C17" i="1"/>
  <c r="B17" i="1"/>
  <c r="D15" i="1"/>
  <c r="E15" i="1"/>
  <c r="G15" i="1"/>
  <c r="E14" i="1"/>
  <c r="F14" i="1"/>
  <c r="D13" i="1"/>
  <c r="G13" i="1"/>
  <c r="C13" i="1"/>
  <c r="F13" i="1"/>
  <c r="E13" i="1"/>
  <c r="E12" i="1"/>
  <c r="D12" i="1"/>
  <c r="B12" i="1"/>
  <c r="G12" i="1"/>
  <c r="F11" i="1"/>
  <c r="G10" i="1"/>
  <c r="E10" i="1"/>
  <c r="B10" i="1"/>
  <c r="C10" i="1"/>
  <c r="D10" i="1"/>
  <c r="F10" i="1"/>
  <c r="D9" i="1"/>
  <c r="F9" i="1"/>
  <c r="E9" i="1"/>
  <c r="B9" i="1"/>
  <c r="G9" i="1"/>
  <c r="D8" i="1"/>
  <c r="E8" i="1"/>
  <c r="F8" i="1"/>
  <c r="G8" i="1"/>
  <c r="F7" i="1"/>
  <c r="E7" i="1"/>
  <c r="D7" i="1"/>
  <c r="E6" i="1"/>
  <c r="G7" i="1"/>
  <c r="C7" i="1"/>
  <c r="B7" i="1"/>
  <c r="F6" i="1"/>
  <c r="D5" i="1"/>
  <c r="G5" i="1"/>
  <c r="C5" i="1"/>
  <c r="B5" i="1"/>
  <c r="F4" i="1"/>
  <c r="D4" i="1"/>
  <c r="G4" i="1"/>
  <c r="E4" i="1"/>
  <c r="C4" i="1"/>
  <c r="D3" i="1"/>
  <c r="B3" i="1"/>
  <c r="F3" i="1"/>
  <c r="C3" i="1"/>
  <c r="F2" i="1"/>
  <c r="E2" i="1"/>
  <c r="C2" i="1"/>
  <c r="E29" i="1"/>
  <c r="H26" i="1"/>
  <c r="J26" i="1" s="1"/>
  <c r="F22" i="1"/>
  <c r="F21" i="1"/>
  <c r="E20" i="1"/>
  <c r="H20" i="1" s="1"/>
  <c r="J20" i="1" s="1"/>
  <c r="E19" i="1"/>
  <c r="E17" i="1"/>
  <c r="E3" i="1"/>
  <c r="E5" i="1"/>
  <c r="F5" i="1"/>
  <c r="E11" i="1"/>
  <c r="H11" i="1" s="1"/>
  <c r="H12" i="1"/>
  <c r="F12" i="1"/>
  <c r="F15" i="1"/>
  <c r="H30" i="1"/>
  <c r="J30" i="1" s="1"/>
  <c r="H29" i="1"/>
  <c r="J29" i="1" s="1"/>
  <c r="H28" i="1"/>
  <c r="J28" i="1" s="1"/>
  <c r="H21" i="1"/>
  <c r="J21" i="1" s="1"/>
  <c r="H22" i="1"/>
  <c r="J22" i="1" s="1"/>
  <c r="G24" i="1"/>
  <c r="C24" i="1"/>
  <c r="G18" i="1"/>
  <c r="G19" i="1"/>
  <c r="G20" i="1"/>
  <c r="G21" i="1"/>
  <c r="G22" i="1"/>
  <c r="G17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2" i="2"/>
  <c r="C11" i="1"/>
  <c r="G11" i="1"/>
  <c r="D11" i="1"/>
  <c r="C15" i="1"/>
  <c r="B15" i="1"/>
  <c r="C14" i="1"/>
  <c r="G14" i="1"/>
  <c r="D14" i="1"/>
  <c r="B14" i="1"/>
  <c r="B13" i="1"/>
  <c r="C9" i="1"/>
  <c r="B8" i="1"/>
  <c r="C8" i="1"/>
  <c r="G6" i="1"/>
  <c r="H5" i="1"/>
  <c r="G2" i="1"/>
  <c r="D6" i="1"/>
  <c r="C6" i="1"/>
  <c r="B6" i="1"/>
  <c r="C12" i="1"/>
  <c r="B4" i="1"/>
  <c r="H4" i="1" s="1"/>
  <c r="D2" i="1"/>
  <c r="B2" i="1"/>
  <c r="G3" i="1"/>
  <c r="B11" i="1"/>
  <c r="H27" i="1" l="1"/>
  <c r="J27" i="1" s="1"/>
  <c r="H25" i="1"/>
  <c r="J25" i="1" s="1"/>
  <c r="H19" i="1"/>
  <c r="J19" i="1" s="1"/>
  <c r="H10" i="1"/>
  <c r="H6" i="1"/>
  <c r="H15" i="1"/>
  <c r="J15" i="1" s="1"/>
  <c r="H8" i="1"/>
  <c r="J8" i="1" s="1"/>
  <c r="H9" i="1"/>
  <c r="J9" i="1" s="1"/>
  <c r="H13" i="1"/>
  <c r="J13" i="1" s="1"/>
  <c r="H7" i="1"/>
  <c r="J7" i="1" s="1"/>
  <c r="H14" i="1"/>
  <c r="J14" i="1" s="1"/>
  <c r="H3" i="1"/>
  <c r="J3" i="1" s="1"/>
  <c r="H2" i="1"/>
  <c r="J2" i="1" s="1"/>
  <c r="H17" i="1"/>
  <c r="J17" i="1" s="1"/>
  <c r="J12" i="1"/>
  <c r="J10" i="1"/>
  <c r="J5" i="1"/>
  <c r="J6" i="1"/>
  <c r="J11" i="1"/>
  <c r="J4" i="1"/>
</calcChain>
</file>

<file path=xl/sharedStrings.xml><?xml version="1.0" encoding="utf-8"?>
<sst xmlns="http://schemas.openxmlformats.org/spreadsheetml/2006/main" count="37" uniqueCount="37">
  <si>
    <t>類型</t>
    <phoneticPr fontId="1" type="noConversion"/>
  </si>
  <si>
    <t>攻擊</t>
    <phoneticPr fontId="1" type="noConversion"/>
  </si>
  <si>
    <t>防禦</t>
    <phoneticPr fontId="1" type="noConversion"/>
  </si>
  <si>
    <t>重量</t>
    <phoneticPr fontId="1" type="noConversion"/>
  </si>
  <si>
    <t>爆擊</t>
    <phoneticPr fontId="1" type="noConversion"/>
  </si>
  <si>
    <t>迴避</t>
    <phoneticPr fontId="1" type="noConversion"/>
  </si>
  <si>
    <t>幸運</t>
    <phoneticPr fontId="1" type="noConversion"/>
  </si>
  <si>
    <t>短刀</t>
  </si>
  <si>
    <t>小圓盾</t>
  </si>
  <si>
    <t>大盾</t>
  </si>
  <si>
    <t>短杖</t>
  </si>
  <si>
    <t>長杖</t>
  </si>
  <si>
    <t>大劍</t>
  </si>
  <si>
    <t>長劍</t>
  </si>
  <si>
    <t>單手斧</t>
  </si>
  <si>
    <t>雙手斧</t>
  </si>
  <si>
    <t>單手棍</t>
  </si>
  <si>
    <t>長槍</t>
  </si>
  <si>
    <t>弓箭</t>
  </si>
  <si>
    <t>指虎</t>
  </si>
  <si>
    <t>刺劍</t>
    <phoneticPr fontId="1" type="noConversion"/>
  </si>
  <si>
    <t>價格</t>
    <phoneticPr fontId="1" type="noConversion"/>
  </si>
  <si>
    <t>素材數</t>
    <phoneticPr fontId="1" type="noConversion"/>
  </si>
  <si>
    <t>CP</t>
    <phoneticPr fontId="1" type="noConversion"/>
  </si>
  <si>
    <t>布甲</t>
  </si>
  <si>
    <t>護腿</t>
  </si>
  <si>
    <t>盔甲</t>
  </si>
  <si>
    <t>靴</t>
  </si>
  <si>
    <t>頭盔</t>
  </si>
  <si>
    <t>手甲</t>
  </si>
  <si>
    <t>手套</t>
  </si>
  <si>
    <t>項鍊</t>
  </si>
  <si>
    <t>戒指</t>
  </si>
  <si>
    <t>面具</t>
  </si>
  <si>
    <t>護目</t>
  </si>
  <si>
    <t>披風</t>
  </si>
  <si>
    <t>腰帶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</si>
</sst>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37C9-F34B-4F61-9968-085FF5DECA0A}">
  <dimension ref="A1:J30"/>
  <sheetViews>
    <sheetView tabSelected="1" topLeftCell="A10" workbookViewId="0">
      <selection activeCell="H2" sqref="H2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23</v>
      </c>
    </row>
    <row r="2" spans="1:10" x14ac:dyDescent="0.25">
      <c r="A2" t="s">
        <v>7</v>
      </c>
      <c r="B2">
        <f>$I2/2</f>
        <v>2</v>
      </c>
      <c r="C2">
        <f>$I2/2</f>
        <v>2</v>
      </c>
      <c r="D2">
        <f>$I2/2</f>
        <v>2</v>
      </c>
      <c r="E2">
        <f>$I2*0.75</f>
        <v>3</v>
      </c>
      <c r="F2">
        <f>$I2*0.75</f>
        <v>3</v>
      </c>
      <c r="G2">
        <f>$I2*2</f>
        <v>8</v>
      </c>
      <c r="H2">
        <f>(B2+C2-D2+E2+F2+G2)*2.5</f>
        <v>40</v>
      </c>
      <c r="I2">
        <v>4</v>
      </c>
      <c r="J2">
        <f>H2/I2</f>
        <v>10</v>
      </c>
    </row>
    <row r="3" spans="1:10" x14ac:dyDescent="0.25">
      <c r="A3" t="s">
        <v>8</v>
      </c>
      <c r="B3">
        <f>$I3*0</f>
        <v>0</v>
      </c>
      <c r="C3">
        <f>$I3*3.5</f>
        <v>14</v>
      </c>
      <c r="D3">
        <f>$I3*0.75</f>
        <v>3</v>
      </c>
      <c r="E3">
        <f t="shared" ref="E3:F15" si="0">$I3*0</f>
        <v>0</v>
      </c>
      <c r="F3">
        <f>$I3*0.25</f>
        <v>1</v>
      </c>
      <c r="G3">
        <f>$I3</f>
        <v>4</v>
      </c>
      <c r="H3">
        <f t="shared" ref="H3:H30" si="1">(B3+C3-D3+E3+F3+G3)*2.5</f>
        <v>40</v>
      </c>
      <c r="I3">
        <v>4</v>
      </c>
      <c r="J3">
        <f>H3/I3</f>
        <v>10</v>
      </c>
    </row>
    <row r="4" spans="1:10" x14ac:dyDescent="0.25">
      <c r="A4" t="s">
        <v>10</v>
      </c>
      <c r="B4">
        <f>$I4</f>
        <v>4</v>
      </c>
      <c r="C4">
        <f>$I4/2</f>
        <v>2</v>
      </c>
      <c r="D4">
        <f>$I4*0.5</f>
        <v>2</v>
      </c>
      <c r="E4">
        <f>$I4*1</f>
        <v>4</v>
      </c>
      <c r="F4">
        <f>$I4*0.5</f>
        <v>2</v>
      </c>
      <c r="G4">
        <f>$I4*1.5</f>
        <v>6</v>
      </c>
      <c r="H4">
        <f t="shared" si="1"/>
        <v>40</v>
      </c>
      <c r="I4">
        <v>4</v>
      </c>
      <c r="J4">
        <f>H4/I4</f>
        <v>10</v>
      </c>
    </row>
    <row r="5" spans="1:10" x14ac:dyDescent="0.25">
      <c r="A5" t="s">
        <v>16</v>
      </c>
      <c r="B5">
        <f>$I5*1.5</f>
        <v>6</v>
      </c>
      <c r="C5">
        <f>$I5*1.5</f>
        <v>6</v>
      </c>
      <c r="D5">
        <f>$I5/2</f>
        <v>2</v>
      </c>
      <c r="E5">
        <f t="shared" si="0"/>
        <v>0</v>
      </c>
      <c r="F5">
        <f t="shared" si="0"/>
        <v>0</v>
      </c>
      <c r="G5">
        <f>$I5*1.5</f>
        <v>6</v>
      </c>
      <c r="H5">
        <f t="shared" si="1"/>
        <v>40</v>
      </c>
      <c r="I5">
        <v>4</v>
      </c>
      <c r="J5">
        <f>H5/I5</f>
        <v>10</v>
      </c>
    </row>
    <row r="6" spans="1:10" x14ac:dyDescent="0.25">
      <c r="A6" t="s">
        <v>19</v>
      </c>
      <c r="B6">
        <f>$I6/4</f>
        <v>1</v>
      </c>
      <c r="C6">
        <f>$I6/4</f>
        <v>1</v>
      </c>
      <c r="D6">
        <f>$I6/4</f>
        <v>1</v>
      </c>
      <c r="E6">
        <f>$I6*1.5</f>
        <v>6</v>
      </c>
      <c r="F6">
        <f>$I6*1.5</f>
        <v>6</v>
      </c>
      <c r="G6">
        <f>$I6*0.75</f>
        <v>3</v>
      </c>
      <c r="H6">
        <f t="shared" si="1"/>
        <v>40</v>
      </c>
      <c r="I6">
        <v>4</v>
      </c>
      <c r="J6">
        <f>H6/I6</f>
        <v>10</v>
      </c>
    </row>
    <row r="7" spans="1:10" x14ac:dyDescent="0.25">
      <c r="A7" t="s">
        <v>13</v>
      </c>
      <c r="B7">
        <f>$I7*1.5</f>
        <v>9</v>
      </c>
      <c r="C7">
        <f>$I7*1.5</f>
        <v>9</v>
      </c>
      <c r="D7">
        <f>$I7/1.6</f>
        <v>3.75</v>
      </c>
      <c r="E7">
        <f>$I7*0.3125</f>
        <v>1.875</v>
      </c>
      <c r="F7">
        <f>$I7*0.3125</f>
        <v>1.875</v>
      </c>
      <c r="G7">
        <f>$I7</f>
        <v>6</v>
      </c>
      <c r="H7">
        <f t="shared" si="1"/>
        <v>60</v>
      </c>
      <c r="I7">
        <v>6</v>
      </c>
      <c r="J7">
        <f>H7/I7</f>
        <v>10</v>
      </c>
    </row>
    <row r="8" spans="1:10" x14ac:dyDescent="0.25">
      <c r="A8" t="s">
        <v>14</v>
      </c>
      <c r="B8">
        <f>$I8*1.5</f>
        <v>9</v>
      </c>
      <c r="C8">
        <f>$I8*0</f>
        <v>0</v>
      </c>
      <c r="D8">
        <f>$I8*0.8</f>
        <v>4.8000000000000007</v>
      </c>
      <c r="E8">
        <f>$I8*1.2</f>
        <v>7.1999999999999993</v>
      </c>
      <c r="F8">
        <f>$I8*1.1</f>
        <v>6.6000000000000005</v>
      </c>
      <c r="G8">
        <f>$I8</f>
        <v>6</v>
      </c>
      <c r="H8">
        <f t="shared" si="1"/>
        <v>60</v>
      </c>
      <c r="I8">
        <v>6</v>
      </c>
      <c r="J8">
        <f>H8/I8</f>
        <v>10</v>
      </c>
    </row>
    <row r="9" spans="1:10" x14ac:dyDescent="0.25">
      <c r="A9" t="s">
        <v>20</v>
      </c>
      <c r="B9">
        <f>$I9</f>
        <v>6</v>
      </c>
      <c r="C9">
        <f>$I9/2</f>
        <v>3</v>
      </c>
      <c r="D9">
        <f>$I9</f>
        <v>6</v>
      </c>
      <c r="E9">
        <f>$I9*1.5</f>
        <v>9</v>
      </c>
      <c r="F9">
        <f>$I9</f>
        <v>6</v>
      </c>
      <c r="G9">
        <f>$I9</f>
        <v>6</v>
      </c>
      <c r="H9">
        <f t="shared" si="1"/>
        <v>60</v>
      </c>
      <c r="I9">
        <v>6</v>
      </c>
      <c r="J9">
        <f>H9/I9</f>
        <v>10</v>
      </c>
    </row>
    <row r="10" spans="1:10" x14ac:dyDescent="0.25">
      <c r="A10" t="s">
        <v>18</v>
      </c>
      <c r="B10">
        <f>$I10*0.8</f>
        <v>4.8000000000000007</v>
      </c>
      <c r="C10">
        <f>$I10*0.2</f>
        <v>1.2000000000000002</v>
      </c>
      <c r="D10">
        <f>$I10/10</f>
        <v>0.6</v>
      </c>
      <c r="E10">
        <f>$I10*0.5</f>
        <v>3</v>
      </c>
      <c r="F10">
        <f>$I10*1.5</f>
        <v>9</v>
      </c>
      <c r="G10">
        <f>$I10*1.1</f>
        <v>6.6000000000000005</v>
      </c>
      <c r="H10">
        <f t="shared" si="1"/>
        <v>60.000000000000007</v>
      </c>
      <c r="I10">
        <v>6</v>
      </c>
      <c r="J10">
        <f>H10/I10</f>
        <v>10.000000000000002</v>
      </c>
    </row>
    <row r="11" spans="1:10" x14ac:dyDescent="0.25">
      <c r="A11" t="s">
        <v>9</v>
      </c>
      <c r="B11">
        <f>$I11*0</f>
        <v>0</v>
      </c>
      <c r="C11">
        <f>$I11*9</f>
        <v>90</v>
      </c>
      <c r="D11">
        <f>$I11*5</f>
        <v>50</v>
      </c>
      <c r="E11">
        <f t="shared" si="0"/>
        <v>0</v>
      </c>
      <c r="F11">
        <f>$I11*-1</f>
        <v>-10</v>
      </c>
      <c r="G11">
        <f>$I11</f>
        <v>10</v>
      </c>
      <c r="H11">
        <f t="shared" si="1"/>
        <v>100</v>
      </c>
      <c r="I11">
        <v>10</v>
      </c>
      <c r="J11">
        <f>H11/I11</f>
        <v>10</v>
      </c>
    </row>
    <row r="12" spans="1:10" x14ac:dyDescent="0.25">
      <c r="A12" t="s">
        <v>11</v>
      </c>
      <c r="B12">
        <f>$I12*2</f>
        <v>20</v>
      </c>
      <c r="C12">
        <f>$I12</f>
        <v>10</v>
      </c>
      <c r="D12">
        <f>$I12*0.8</f>
        <v>8</v>
      </c>
      <c r="E12">
        <f>$I12*0.3</f>
        <v>3</v>
      </c>
      <c r="F12">
        <f t="shared" si="0"/>
        <v>0</v>
      </c>
      <c r="G12">
        <f>$I12*1.5</f>
        <v>15</v>
      </c>
      <c r="H12">
        <f t="shared" si="1"/>
        <v>100</v>
      </c>
      <c r="I12">
        <v>10</v>
      </c>
      <c r="J12">
        <f>H12/I12</f>
        <v>10</v>
      </c>
    </row>
    <row r="13" spans="1:10" x14ac:dyDescent="0.25">
      <c r="A13" t="s">
        <v>12</v>
      </c>
      <c r="B13">
        <f>$I13*1.5</f>
        <v>15</v>
      </c>
      <c r="C13">
        <f>$I13*2.5</f>
        <v>25</v>
      </c>
      <c r="D13">
        <f>$I13*1.5</f>
        <v>15</v>
      </c>
      <c r="E13">
        <f>$I13*0.5</f>
        <v>5</v>
      </c>
      <c r="F13">
        <f>$I13*0</f>
        <v>0</v>
      </c>
      <c r="G13">
        <f>$I13</f>
        <v>10</v>
      </c>
      <c r="H13">
        <f t="shared" si="1"/>
        <v>100</v>
      </c>
      <c r="I13">
        <v>10</v>
      </c>
      <c r="J13">
        <f>H13/I13</f>
        <v>10</v>
      </c>
    </row>
    <row r="14" spans="1:10" x14ac:dyDescent="0.25">
      <c r="A14" t="s">
        <v>17</v>
      </c>
      <c r="B14">
        <f>$I14*2</f>
        <v>20</v>
      </c>
      <c r="C14">
        <f>$I14*1.2</f>
        <v>12</v>
      </c>
      <c r="D14">
        <f>$I14*0.8</f>
        <v>8</v>
      </c>
      <c r="E14">
        <f>$I14*0.6</f>
        <v>6</v>
      </c>
      <c r="F14">
        <f>$I14*1</f>
        <v>10</v>
      </c>
      <c r="G14">
        <f>$I14*0</f>
        <v>0</v>
      </c>
      <c r="H14">
        <f t="shared" si="1"/>
        <v>100</v>
      </c>
      <c r="I14">
        <v>10</v>
      </c>
      <c r="J14">
        <f>H14/I14</f>
        <v>10</v>
      </c>
    </row>
    <row r="15" spans="1:10" x14ac:dyDescent="0.25">
      <c r="A15" t="s">
        <v>15</v>
      </c>
      <c r="B15">
        <f>$I15*3</f>
        <v>45</v>
      </c>
      <c r="C15">
        <f>$I15*0</f>
        <v>0</v>
      </c>
      <c r="D15">
        <f>$I15*1.5</f>
        <v>22.5</v>
      </c>
      <c r="E15">
        <f>$I15*1.5</f>
        <v>22.5</v>
      </c>
      <c r="F15">
        <f t="shared" si="0"/>
        <v>0</v>
      </c>
      <c r="G15">
        <f>$I15</f>
        <v>15</v>
      </c>
      <c r="H15">
        <f t="shared" si="1"/>
        <v>150</v>
      </c>
      <c r="I15">
        <v>15</v>
      </c>
      <c r="J15">
        <f>H15/I15</f>
        <v>10</v>
      </c>
    </row>
    <row r="17" spans="1:10" x14ac:dyDescent="0.25">
      <c r="A17" t="s">
        <v>24</v>
      </c>
      <c r="B17">
        <f>$I17*0.2</f>
        <v>1.2000000000000002</v>
      </c>
      <c r="C17">
        <f>$I17*3</f>
        <v>18</v>
      </c>
      <c r="D17">
        <f>$I17*0.7</f>
        <v>4.1999999999999993</v>
      </c>
      <c r="E17">
        <f t="shared" ref="E17:F22" si="2">$I17*0</f>
        <v>0</v>
      </c>
      <c r="F17">
        <f>$I17*0.5</f>
        <v>3</v>
      </c>
      <c r="G17">
        <f t="shared" ref="C17:H30" si="3">$I17</f>
        <v>6</v>
      </c>
      <c r="H17">
        <f t="shared" si="1"/>
        <v>60</v>
      </c>
      <c r="I17">
        <v>6</v>
      </c>
      <c r="J17">
        <f t="shared" ref="J17:J22" si="4">H17/I17</f>
        <v>10</v>
      </c>
    </row>
    <row r="18" spans="1:10" x14ac:dyDescent="0.25">
      <c r="A18" t="s">
        <v>25</v>
      </c>
      <c r="B18">
        <f>$I18*0.4</f>
        <v>1.6</v>
      </c>
      <c r="C18">
        <f>$I18*2.5</f>
        <v>10</v>
      </c>
      <c r="D18">
        <f>$I18*0.8</f>
        <v>3.2</v>
      </c>
      <c r="E18">
        <f>$I18*0.1</f>
        <v>0.4</v>
      </c>
      <c r="F18">
        <f>$I18*0.8</f>
        <v>3.2</v>
      </c>
      <c r="G18">
        <f t="shared" si="3"/>
        <v>4</v>
      </c>
      <c r="H18">
        <f t="shared" si="1"/>
        <v>40</v>
      </c>
      <c r="I18">
        <v>4</v>
      </c>
      <c r="J18">
        <f t="shared" si="4"/>
        <v>10</v>
      </c>
    </row>
    <row r="19" spans="1:10" x14ac:dyDescent="0.25">
      <c r="A19" t="s">
        <v>26</v>
      </c>
      <c r="B19">
        <f>$I19*0.5</f>
        <v>7.5</v>
      </c>
      <c r="C19">
        <f>$I19*8</f>
        <v>120</v>
      </c>
      <c r="D19">
        <f>$I19*4.5</f>
        <v>67.5</v>
      </c>
      <c r="E19">
        <f t="shared" si="2"/>
        <v>0</v>
      </c>
      <c r="F19">
        <f>$I19*-1</f>
        <v>-15</v>
      </c>
      <c r="G19">
        <f t="shared" si="3"/>
        <v>15</v>
      </c>
      <c r="H19">
        <f t="shared" si="1"/>
        <v>150</v>
      </c>
      <c r="I19">
        <v>15</v>
      </c>
      <c r="J19">
        <f t="shared" si="4"/>
        <v>10</v>
      </c>
    </row>
    <row r="20" spans="1:10" x14ac:dyDescent="0.25">
      <c r="A20" t="s">
        <v>27</v>
      </c>
      <c r="B20">
        <f>$I20*0.1</f>
        <v>0.4</v>
      </c>
      <c r="C20">
        <f>$I20*2</f>
        <v>8</v>
      </c>
      <c r="D20">
        <f>$I20*0.3</f>
        <v>1.2</v>
      </c>
      <c r="E20">
        <f t="shared" si="2"/>
        <v>0</v>
      </c>
      <c r="F20">
        <f>$I20*1.2</f>
        <v>4.8</v>
      </c>
      <c r="G20">
        <f t="shared" si="3"/>
        <v>4</v>
      </c>
      <c r="H20">
        <f t="shared" si="1"/>
        <v>40</v>
      </c>
      <c r="I20">
        <v>4</v>
      </c>
      <c r="J20">
        <f t="shared" si="4"/>
        <v>10</v>
      </c>
    </row>
    <row r="21" spans="1:10" x14ac:dyDescent="0.25">
      <c r="A21" t="s">
        <v>28</v>
      </c>
      <c r="B21">
        <f>$I21*0.4</f>
        <v>1.6</v>
      </c>
      <c r="C21">
        <f>$I21*3.5</f>
        <v>14</v>
      </c>
      <c r="D21">
        <f>$I21</f>
        <v>4</v>
      </c>
      <c r="E21">
        <f>$I21*0.1</f>
        <v>0.4</v>
      </c>
      <c r="F21">
        <f t="shared" si="2"/>
        <v>0</v>
      </c>
      <c r="G21">
        <f t="shared" si="3"/>
        <v>4</v>
      </c>
      <c r="H21">
        <f t="shared" si="1"/>
        <v>40</v>
      </c>
      <c r="I21">
        <v>4</v>
      </c>
      <c r="J21">
        <f t="shared" si="4"/>
        <v>10</v>
      </c>
    </row>
    <row r="22" spans="1:10" x14ac:dyDescent="0.25">
      <c r="A22" t="s">
        <v>29</v>
      </c>
      <c r="B22">
        <f>$I22*0.5</f>
        <v>2</v>
      </c>
      <c r="C22">
        <f>$I22*2</f>
        <v>8</v>
      </c>
      <c r="D22">
        <f>$I22*0.8</f>
        <v>3.2</v>
      </c>
      <c r="E22">
        <f>$I22*1.3</f>
        <v>5.2</v>
      </c>
      <c r="F22">
        <f t="shared" si="2"/>
        <v>0</v>
      </c>
      <c r="G22">
        <f t="shared" si="3"/>
        <v>4</v>
      </c>
      <c r="H22">
        <f t="shared" si="1"/>
        <v>40</v>
      </c>
      <c r="I22">
        <v>4</v>
      </c>
      <c r="J22">
        <f t="shared" si="4"/>
        <v>10</v>
      </c>
    </row>
    <row r="24" spans="1:10" x14ac:dyDescent="0.25">
      <c r="A24" t="s">
        <v>30</v>
      </c>
      <c r="B24">
        <f>$I24</f>
        <v>2</v>
      </c>
      <c r="C24">
        <f t="shared" si="3"/>
        <v>2</v>
      </c>
      <c r="D24">
        <f>$I24/2</f>
        <v>1</v>
      </c>
      <c r="E24">
        <f>$I24*1</f>
        <v>2</v>
      </c>
      <c r="F24">
        <f>$I24*0.5</f>
        <v>1</v>
      </c>
      <c r="G24">
        <f t="shared" si="3"/>
        <v>2</v>
      </c>
      <c r="H24">
        <f t="shared" si="1"/>
        <v>20</v>
      </c>
      <c r="I24">
        <v>2</v>
      </c>
      <c r="J24">
        <f t="shared" ref="J24:J30" si="5">H24/I24</f>
        <v>10</v>
      </c>
    </row>
    <row r="25" spans="1:10" x14ac:dyDescent="0.25">
      <c r="A25" t="s">
        <v>31</v>
      </c>
      <c r="B25">
        <f>$I25/2</f>
        <v>1</v>
      </c>
      <c r="C25">
        <f>$I25/2</f>
        <v>1</v>
      </c>
      <c r="D25">
        <f>$I25/2</f>
        <v>1</v>
      </c>
      <c r="E25">
        <f>$I25*0.8</f>
        <v>1.6</v>
      </c>
      <c r="F25">
        <f>$I25*0.7</f>
        <v>1.4</v>
      </c>
      <c r="G25">
        <f>$I25*2</f>
        <v>4</v>
      </c>
      <c r="H25">
        <f t="shared" si="1"/>
        <v>20</v>
      </c>
      <c r="I25">
        <v>2</v>
      </c>
      <c r="J25">
        <f t="shared" si="5"/>
        <v>10</v>
      </c>
    </row>
    <row r="26" spans="1:10" x14ac:dyDescent="0.25">
      <c r="A26" t="s">
        <v>32</v>
      </c>
      <c r="B26">
        <f>$I26/4</f>
        <v>0.25</v>
      </c>
      <c r="C26">
        <f>$I26/4</f>
        <v>0.25</v>
      </c>
      <c r="D26">
        <f>$I26/10</f>
        <v>0.1</v>
      </c>
      <c r="E26">
        <f>$I26*1</f>
        <v>1</v>
      </c>
      <c r="F26">
        <f>$I26*1</f>
        <v>1</v>
      </c>
      <c r="G26">
        <f>$I26*1.6</f>
        <v>1.6</v>
      </c>
      <c r="H26">
        <f t="shared" si="1"/>
        <v>10</v>
      </c>
      <c r="I26">
        <v>1</v>
      </c>
      <c r="J26">
        <f t="shared" si="5"/>
        <v>10</v>
      </c>
    </row>
    <row r="27" spans="1:10" x14ac:dyDescent="0.25">
      <c r="A27" t="s">
        <v>33</v>
      </c>
      <c r="B27">
        <f>$I27*0.1</f>
        <v>0.2</v>
      </c>
      <c r="C27">
        <f>$I27</f>
        <v>2</v>
      </c>
      <c r="D27">
        <f>$I27/2</f>
        <v>1</v>
      </c>
      <c r="E27">
        <f>$I27*0</f>
        <v>0</v>
      </c>
      <c r="F27">
        <f>$I27*0.5</f>
        <v>1</v>
      </c>
      <c r="G27">
        <f>$I27*2.9</f>
        <v>5.8</v>
      </c>
      <c r="H27">
        <f t="shared" si="1"/>
        <v>20</v>
      </c>
      <c r="I27">
        <v>2</v>
      </c>
      <c r="J27">
        <f t="shared" si="5"/>
        <v>10</v>
      </c>
    </row>
    <row r="28" spans="1:10" x14ac:dyDescent="0.25">
      <c r="A28" t="s">
        <v>34</v>
      </c>
      <c r="B28">
        <f>$I28*0.1</f>
        <v>0.1</v>
      </c>
      <c r="C28">
        <f>$I28*0.8</f>
        <v>0.8</v>
      </c>
      <c r="D28">
        <f>$I28*0.8</f>
        <v>0.8</v>
      </c>
      <c r="E28">
        <f>$I28*1</f>
        <v>1</v>
      </c>
      <c r="F28">
        <f>$I28*1</f>
        <v>1</v>
      </c>
      <c r="G28">
        <f>$I28*1.9</f>
        <v>1.9</v>
      </c>
      <c r="H28">
        <f t="shared" si="1"/>
        <v>10</v>
      </c>
      <c r="I28">
        <v>1</v>
      </c>
      <c r="J28">
        <f t="shared" si="5"/>
        <v>10</v>
      </c>
    </row>
    <row r="29" spans="1:10" x14ac:dyDescent="0.25">
      <c r="A29" t="s">
        <v>35</v>
      </c>
      <c r="B29">
        <f>$I29*0.3</f>
        <v>0.6</v>
      </c>
      <c r="C29">
        <f>$I29*1.6</f>
        <v>3.2</v>
      </c>
      <c r="D29">
        <f>$I29*0.6</f>
        <v>1.2</v>
      </c>
      <c r="E29">
        <f t="shared" ref="E24:F30" si="6">$I29*0</f>
        <v>0</v>
      </c>
      <c r="F29">
        <f>$I29*1.2</f>
        <v>2.4</v>
      </c>
      <c r="G29">
        <f>$I29*1.5</f>
        <v>3</v>
      </c>
      <c r="H29">
        <f t="shared" si="1"/>
        <v>20</v>
      </c>
      <c r="I29">
        <v>2</v>
      </c>
      <c r="J29">
        <f t="shared" si="5"/>
        <v>10</v>
      </c>
    </row>
    <row r="30" spans="1:10" x14ac:dyDescent="0.25">
      <c r="A30" t="s">
        <v>36</v>
      </c>
      <c r="B30">
        <f>$I30*0.5</f>
        <v>1</v>
      </c>
      <c r="C30">
        <f>$I30*1.8</f>
        <v>3.6</v>
      </c>
      <c r="D30">
        <f>$I30*0.5</f>
        <v>1</v>
      </c>
      <c r="E30">
        <f>$I30*0.2</f>
        <v>0.4</v>
      </c>
      <c r="F30">
        <f>$I30*0.5</f>
        <v>1</v>
      </c>
      <c r="G30">
        <f>$I30*1.5</f>
        <v>3</v>
      </c>
      <c r="H30">
        <f t="shared" si="1"/>
        <v>20</v>
      </c>
      <c r="I30">
        <v>2</v>
      </c>
      <c r="J30">
        <f t="shared" si="5"/>
        <v>10</v>
      </c>
    </row>
  </sheetData>
  <sortState xmlns:xlrd2="http://schemas.microsoft.com/office/spreadsheetml/2017/richdata2" ref="A2:J15">
    <sortCondition ref="I2:I15"/>
  </sortState>
  <phoneticPr fontId="1" type="noConversion"/>
  <pageMargins left="0.7" right="0.7" top="0.75" bottom="0.75" header="0.3" footer="0.3"/>
  <pageSetup paperSize="9" orientation="portrait" r:id="rId1"/>
  <ignoredErrors>
    <ignoredError sqref="G3 B6:D6 G6 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B7B8-37EA-4C35-9F51-853091728ADD}">
  <dimension ref="A1:B50"/>
  <sheetViews>
    <sheetView workbookViewId="0">
      <selection activeCell="B2" sqref="B2:B50"/>
    </sheetView>
  </sheetViews>
  <sheetFormatPr defaultRowHeight="16.5" x14ac:dyDescent="0.25"/>
  <sheetData>
    <row r="1" spans="1:2" x14ac:dyDescent="0.25">
      <c r="A1">
        <v>1</v>
      </c>
      <c r="B1">
        <v>100</v>
      </c>
    </row>
    <row r="2" spans="1:2" x14ac:dyDescent="0.25">
      <c r="A2">
        <v>2</v>
      </c>
      <c r="B2">
        <f>B1+A2*11+A1*6</f>
        <v>128</v>
      </c>
    </row>
    <row r="3" spans="1:2" x14ac:dyDescent="0.25">
      <c r="A3">
        <v>3</v>
      </c>
      <c r="B3">
        <f t="shared" ref="B3:B50" si="0">B2+A3*11+A2*6</f>
        <v>173</v>
      </c>
    </row>
    <row r="4" spans="1:2" x14ac:dyDescent="0.25">
      <c r="A4">
        <v>4</v>
      </c>
      <c r="B4">
        <f t="shared" si="0"/>
        <v>235</v>
      </c>
    </row>
    <row r="5" spans="1:2" x14ac:dyDescent="0.25">
      <c r="A5">
        <v>5</v>
      </c>
      <c r="B5">
        <f t="shared" si="0"/>
        <v>314</v>
      </c>
    </row>
    <row r="6" spans="1:2" x14ac:dyDescent="0.25">
      <c r="A6">
        <v>6</v>
      </c>
      <c r="B6">
        <f t="shared" si="0"/>
        <v>410</v>
      </c>
    </row>
    <row r="7" spans="1:2" x14ac:dyDescent="0.25">
      <c r="A7">
        <v>7</v>
      </c>
      <c r="B7">
        <f t="shared" si="0"/>
        <v>523</v>
      </c>
    </row>
    <row r="8" spans="1:2" x14ac:dyDescent="0.25">
      <c r="A8">
        <v>8</v>
      </c>
      <c r="B8">
        <f t="shared" si="0"/>
        <v>653</v>
      </c>
    </row>
    <row r="9" spans="1:2" x14ac:dyDescent="0.25">
      <c r="A9">
        <v>9</v>
      </c>
      <c r="B9">
        <f t="shared" si="0"/>
        <v>800</v>
      </c>
    </row>
    <row r="10" spans="1:2" x14ac:dyDescent="0.25">
      <c r="A10">
        <v>10</v>
      </c>
      <c r="B10">
        <f t="shared" si="0"/>
        <v>964</v>
      </c>
    </row>
    <row r="11" spans="1:2" x14ac:dyDescent="0.25">
      <c r="A11">
        <v>11</v>
      </c>
      <c r="B11">
        <f t="shared" si="0"/>
        <v>1145</v>
      </c>
    </row>
    <row r="12" spans="1:2" x14ac:dyDescent="0.25">
      <c r="A12">
        <v>12</v>
      </c>
      <c r="B12">
        <f t="shared" si="0"/>
        <v>1343</v>
      </c>
    </row>
    <row r="13" spans="1:2" x14ac:dyDescent="0.25">
      <c r="A13">
        <v>13</v>
      </c>
      <c r="B13">
        <f t="shared" si="0"/>
        <v>1558</v>
      </c>
    </row>
    <row r="14" spans="1:2" x14ac:dyDescent="0.25">
      <c r="A14">
        <v>14</v>
      </c>
      <c r="B14">
        <f t="shared" si="0"/>
        <v>1790</v>
      </c>
    </row>
    <row r="15" spans="1:2" x14ac:dyDescent="0.25">
      <c r="A15">
        <v>15</v>
      </c>
      <c r="B15">
        <f t="shared" si="0"/>
        <v>2039</v>
      </c>
    </row>
    <row r="16" spans="1:2" x14ac:dyDescent="0.25">
      <c r="A16">
        <v>16</v>
      </c>
      <c r="B16">
        <f t="shared" si="0"/>
        <v>2305</v>
      </c>
    </row>
    <row r="17" spans="1:2" x14ac:dyDescent="0.25">
      <c r="A17">
        <v>17</v>
      </c>
      <c r="B17">
        <f t="shared" si="0"/>
        <v>2588</v>
      </c>
    </row>
    <row r="18" spans="1:2" x14ac:dyDescent="0.25">
      <c r="A18">
        <v>18</v>
      </c>
      <c r="B18">
        <f t="shared" si="0"/>
        <v>2888</v>
      </c>
    </row>
    <row r="19" spans="1:2" x14ac:dyDescent="0.25">
      <c r="A19">
        <v>19</v>
      </c>
      <c r="B19">
        <f t="shared" si="0"/>
        <v>3205</v>
      </c>
    </row>
    <row r="20" spans="1:2" x14ac:dyDescent="0.25">
      <c r="A20">
        <v>20</v>
      </c>
      <c r="B20">
        <f t="shared" si="0"/>
        <v>3539</v>
      </c>
    </row>
    <row r="21" spans="1:2" x14ac:dyDescent="0.25">
      <c r="A21">
        <v>21</v>
      </c>
      <c r="B21">
        <f t="shared" si="0"/>
        <v>3890</v>
      </c>
    </row>
    <row r="22" spans="1:2" x14ac:dyDescent="0.25">
      <c r="A22">
        <v>22</v>
      </c>
      <c r="B22">
        <f t="shared" si="0"/>
        <v>4258</v>
      </c>
    </row>
    <row r="23" spans="1:2" x14ac:dyDescent="0.25">
      <c r="A23">
        <v>23</v>
      </c>
      <c r="B23">
        <f t="shared" si="0"/>
        <v>4643</v>
      </c>
    </row>
    <row r="24" spans="1:2" x14ac:dyDescent="0.25">
      <c r="A24">
        <v>24</v>
      </c>
      <c r="B24">
        <f t="shared" si="0"/>
        <v>5045</v>
      </c>
    </row>
    <row r="25" spans="1:2" x14ac:dyDescent="0.25">
      <c r="A25">
        <v>25</v>
      </c>
      <c r="B25">
        <f t="shared" si="0"/>
        <v>5464</v>
      </c>
    </row>
    <row r="26" spans="1:2" x14ac:dyDescent="0.25">
      <c r="A26">
        <v>26</v>
      </c>
      <c r="B26">
        <f t="shared" si="0"/>
        <v>5900</v>
      </c>
    </row>
    <row r="27" spans="1:2" x14ac:dyDescent="0.25">
      <c r="A27">
        <v>27</v>
      </c>
      <c r="B27">
        <f t="shared" si="0"/>
        <v>6353</v>
      </c>
    </row>
    <row r="28" spans="1:2" x14ac:dyDescent="0.25">
      <c r="A28">
        <v>28</v>
      </c>
      <c r="B28">
        <f t="shared" si="0"/>
        <v>6823</v>
      </c>
    </row>
    <row r="29" spans="1:2" x14ac:dyDescent="0.25">
      <c r="A29">
        <v>29</v>
      </c>
      <c r="B29">
        <f t="shared" si="0"/>
        <v>7310</v>
      </c>
    </row>
    <row r="30" spans="1:2" x14ac:dyDescent="0.25">
      <c r="A30">
        <v>30</v>
      </c>
      <c r="B30">
        <f t="shared" si="0"/>
        <v>7814</v>
      </c>
    </row>
    <row r="31" spans="1:2" x14ac:dyDescent="0.25">
      <c r="A31">
        <v>31</v>
      </c>
      <c r="B31">
        <f t="shared" si="0"/>
        <v>8335</v>
      </c>
    </row>
    <row r="32" spans="1:2" x14ac:dyDescent="0.25">
      <c r="A32">
        <v>32</v>
      </c>
      <c r="B32">
        <f t="shared" si="0"/>
        <v>8873</v>
      </c>
    </row>
    <row r="33" spans="1:2" x14ac:dyDescent="0.25">
      <c r="A33">
        <v>33</v>
      </c>
      <c r="B33">
        <f t="shared" si="0"/>
        <v>9428</v>
      </c>
    </row>
    <row r="34" spans="1:2" x14ac:dyDescent="0.25">
      <c r="A34">
        <v>34</v>
      </c>
      <c r="B34">
        <f t="shared" si="0"/>
        <v>10000</v>
      </c>
    </row>
    <row r="35" spans="1:2" x14ac:dyDescent="0.25">
      <c r="A35">
        <v>35</v>
      </c>
      <c r="B35">
        <f t="shared" si="0"/>
        <v>10589</v>
      </c>
    </row>
    <row r="36" spans="1:2" x14ac:dyDescent="0.25">
      <c r="A36">
        <v>36</v>
      </c>
      <c r="B36">
        <f t="shared" si="0"/>
        <v>11195</v>
      </c>
    </row>
    <row r="37" spans="1:2" x14ac:dyDescent="0.25">
      <c r="A37">
        <v>37</v>
      </c>
      <c r="B37">
        <f t="shared" si="0"/>
        <v>11818</v>
      </c>
    </row>
    <row r="38" spans="1:2" x14ac:dyDescent="0.25">
      <c r="A38">
        <v>38</v>
      </c>
      <c r="B38">
        <f t="shared" si="0"/>
        <v>12458</v>
      </c>
    </row>
    <row r="39" spans="1:2" x14ac:dyDescent="0.25">
      <c r="A39">
        <v>39</v>
      </c>
      <c r="B39">
        <f t="shared" si="0"/>
        <v>13115</v>
      </c>
    </row>
    <row r="40" spans="1:2" x14ac:dyDescent="0.25">
      <c r="A40">
        <v>40</v>
      </c>
      <c r="B40">
        <f t="shared" si="0"/>
        <v>13789</v>
      </c>
    </row>
    <row r="41" spans="1:2" x14ac:dyDescent="0.25">
      <c r="A41">
        <v>41</v>
      </c>
      <c r="B41">
        <f t="shared" si="0"/>
        <v>14480</v>
      </c>
    </row>
    <row r="42" spans="1:2" x14ac:dyDescent="0.25">
      <c r="A42">
        <v>42</v>
      </c>
      <c r="B42">
        <f t="shared" si="0"/>
        <v>15188</v>
      </c>
    </row>
    <row r="43" spans="1:2" x14ac:dyDescent="0.25">
      <c r="A43">
        <v>43</v>
      </c>
      <c r="B43">
        <f t="shared" si="0"/>
        <v>15913</v>
      </c>
    </row>
    <row r="44" spans="1:2" x14ac:dyDescent="0.25">
      <c r="A44">
        <v>44</v>
      </c>
      <c r="B44">
        <f t="shared" si="0"/>
        <v>16655</v>
      </c>
    </row>
    <row r="45" spans="1:2" x14ac:dyDescent="0.25">
      <c r="A45">
        <v>45</v>
      </c>
      <c r="B45">
        <f t="shared" si="0"/>
        <v>17414</v>
      </c>
    </row>
    <row r="46" spans="1:2" x14ac:dyDescent="0.25">
      <c r="A46">
        <v>46</v>
      </c>
      <c r="B46">
        <f t="shared" si="0"/>
        <v>18190</v>
      </c>
    </row>
    <row r="47" spans="1:2" x14ac:dyDescent="0.25">
      <c r="A47">
        <v>47</v>
      </c>
      <c r="B47">
        <f t="shared" si="0"/>
        <v>18983</v>
      </c>
    </row>
    <row r="48" spans="1:2" x14ac:dyDescent="0.25">
      <c r="A48">
        <v>48</v>
      </c>
      <c r="B48">
        <f t="shared" si="0"/>
        <v>19793</v>
      </c>
    </row>
    <row r="49" spans="1:2" x14ac:dyDescent="0.25">
      <c r="A49">
        <v>49</v>
      </c>
      <c r="B49">
        <f t="shared" si="0"/>
        <v>20620</v>
      </c>
    </row>
    <row r="50" spans="1:2" x14ac:dyDescent="0.25">
      <c r="A50">
        <v>50</v>
      </c>
      <c r="B50">
        <f t="shared" si="0"/>
        <v>21464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辰峰 王</dc:creator>
  <cp:lastModifiedBy>辰峰 王</cp:lastModifiedBy>
  <dcterms:created xsi:type="dcterms:W3CDTF">2024-01-20T06:24:01Z</dcterms:created>
  <dcterms:modified xsi:type="dcterms:W3CDTF">2024-01-20T16:01:42Z</dcterms:modified>
</cp:coreProperties>
</file>