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RMAS - INGRESOS\‌INGRESO TERMAS GESTION RACEDO\AÑO 2019\"/>
    </mc:Choice>
  </mc:AlternateContent>
  <xr:revisionPtr revIDLastSave="0" documentId="13_ncr:1_{81008F93-0BD2-44F9-A8D9-A5B915B57340}" xr6:coauthVersionLast="47" xr6:coauthVersionMax="47" xr10:uidLastSave="{00000000-0000-0000-0000-000000000000}"/>
  <bookViews>
    <workbookView xWindow="-110" yWindow="-110" windowWidth="19420" windowHeight="10300" firstSheet="9" activeTab="13" xr2:uid="{00000000-000D-0000-FFFF-FFFF00000000}"/>
  </bookViews>
  <sheets>
    <sheet name="TOTALES2019" sheetId="13" r:id="rId1"/>
    <sheet name="ENERO2019" sheetId="1" r:id="rId2"/>
    <sheet name="Hoja1" sheetId="14" r:id="rId3"/>
    <sheet name="FEBRERO2019" sheetId="2" r:id="rId4"/>
    <sheet name="MARZO2019" sheetId="3" r:id="rId5"/>
    <sheet name="ABRIL2019" sheetId="4" r:id="rId6"/>
    <sheet name="MAYO2019" sheetId="5" r:id="rId7"/>
    <sheet name="JUNIO2019" sheetId="6" r:id="rId8"/>
    <sheet name="JULIO2019" sheetId="7" r:id="rId9"/>
    <sheet name="AGOSTO2019" sheetId="8" r:id="rId10"/>
    <sheet name="SEPTIEMBRE2019" sheetId="9" r:id="rId11"/>
    <sheet name="OCTUBRE2019" sheetId="10" r:id="rId12"/>
    <sheet name="NOVIEMBRE2019" sheetId="11" r:id="rId13"/>
    <sheet name="DICIEMBRE2019" sheetId="12" r:id="rId14"/>
  </sheets>
  <calcPr calcId="191029"/>
</workbook>
</file>

<file path=xl/calcChain.xml><?xml version="1.0" encoding="utf-8"?>
<calcChain xmlns="http://schemas.openxmlformats.org/spreadsheetml/2006/main">
  <c r="F35" i="8" l="1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B5" i="6"/>
  <c r="G5" i="6"/>
  <c r="H5" i="6" s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G18" i="7" l="1"/>
  <c r="G19" i="1" l="1"/>
  <c r="G20" i="1"/>
  <c r="G21" i="1"/>
  <c r="G22" i="1"/>
  <c r="G11" i="3"/>
  <c r="G12" i="3"/>
  <c r="G13" i="3"/>
  <c r="G6" i="1"/>
  <c r="G7" i="1"/>
  <c r="G34" i="11" l="1"/>
  <c r="G33" i="11"/>
  <c r="G32" i="11"/>
  <c r="B32" i="11"/>
  <c r="G31" i="11"/>
  <c r="B31" i="11"/>
  <c r="G30" i="11"/>
  <c r="B30" i="11"/>
  <c r="G29" i="11"/>
  <c r="B29" i="11"/>
  <c r="G28" i="11"/>
  <c r="B28" i="11"/>
  <c r="G27" i="11"/>
  <c r="B27" i="11"/>
  <c r="G26" i="11"/>
  <c r="B26" i="11"/>
  <c r="G25" i="11"/>
  <c r="B25" i="11"/>
  <c r="G24" i="11"/>
  <c r="B24" i="11"/>
  <c r="G23" i="11"/>
  <c r="B23" i="11"/>
  <c r="G22" i="11"/>
  <c r="B22" i="11"/>
  <c r="G21" i="11"/>
  <c r="B21" i="11"/>
  <c r="G20" i="11"/>
  <c r="B20" i="11"/>
  <c r="G19" i="11"/>
  <c r="B19" i="11"/>
  <c r="G18" i="11"/>
  <c r="B18" i="11"/>
  <c r="G17" i="11"/>
  <c r="B17" i="11"/>
  <c r="G16" i="11"/>
  <c r="B16" i="11"/>
  <c r="G15" i="11"/>
  <c r="B15" i="11"/>
  <c r="G14" i="11"/>
  <c r="B14" i="11"/>
  <c r="G13" i="11"/>
  <c r="B13" i="11"/>
  <c r="G12" i="11"/>
  <c r="B12" i="11"/>
  <c r="G11" i="11"/>
  <c r="B11" i="11"/>
  <c r="G10" i="11"/>
  <c r="B10" i="11"/>
  <c r="G9" i="11"/>
  <c r="B9" i="11"/>
  <c r="G8" i="11"/>
  <c r="B8" i="11"/>
  <c r="G7" i="11"/>
  <c r="B7" i="11"/>
  <c r="G6" i="11"/>
  <c r="B6" i="11"/>
  <c r="G5" i="1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B5" i="11"/>
  <c r="G35" i="12"/>
  <c r="G34" i="12"/>
  <c r="G33" i="12"/>
  <c r="G32" i="12"/>
  <c r="B32" i="12"/>
  <c r="G31" i="12"/>
  <c r="B31" i="12"/>
  <c r="G30" i="12"/>
  <c r="B30" i="12"/>
  <c r="G29" i="12"/>
  <c r="B29" i="12"/>
  <c r="G28" i="12"/>
  <c r="B28" i="12"/>
  <c r="G27" i="12"/>
  <c r="B27" i="12"/>
  <c r="G26" i="12"/>
  <c r="B26" i="12"/>
  <c r="G25" i="12"/>
  <c r="B25" i="12"/>
  <c r="G24" i="12"/>
  <c r="B24" i="12"/>
  <c r="G23" i="12"/>
  <c r="B23" i="12"/>
  <c r="G22" i="12"/>
  <c r="B22" i="12"/>
  <c r="G21" i="12"/>
  <c r="B21" i="12"/>
  <c r="G20" i="12"/>
  <c r="B20" i="12"/>
  <c r="G19" i="12"/>
  <c r="B19" i="12"/>
  <c r="G18" i="12"/>
  <c r="B18" i="12"/>
  <c r="G17" i="12"/>
  <c r="B17" i="12"/>
  <c r="G16" i="12"/>
  <c r="B16" i="12"/>
  <c r="G15" i="12"/>
  <c r="B15" i="12"/>
  <c r="G14" i="12"/>
  <c r="B14" i="12"/>
  <c r="G13" i="12"/>
  <c r="B13" i="12"/>
  <c r="G12" i="12"/>
  <c r="B12" i="12"/>
  <c r="G11" i="12"/>
  <c r="B11" i="12"/>
  <c r="G10" i="12"/>
  <c r="B10" i="12"/>
  <c r="G9" i="12"/>
  <c r="B9" i="12"/>
  <c r="G8" i="12"/>
  <c r="B8" i="12"/>
  <c r="G7" i="12"/>
  <c r="B7" i="12"/>
  <c r="G6" i="12"/>
  <c r="B6" i="12"/>
  <c r="G5" i="12"/>
  <c r="H5" i="12" s="1"/>
  <c r="B5" i="12"/>
  <c r="G35" i="10"/>
  <c r="G34" i="10"/>
  <c r="G33" i="10"/>
  <c r="G32" i="10"/>
  <c r="B32" i="10"/>
  <c r="G31" i="10"/>
  <c r="B31" i="10"/>
  <c r="G30" i="10"/>
  <c r="B30" i="10"/>
  <c r="G29" i="10"/>
  <c r="B29" i="10"/>
  <c r="G28" i="10"/>
  <c r="B28" i="10"/>
  <c r="G27" i="10"/>
  <c r="B27" i="10"/>
  <c r="G26" i="10"/>
  <c r="B26" i="10"/>
  <c r="G25" i="10"/>
  <c r="B25" i="10"/>
  <c r="G24" i="10"/>
  <c r="B24" i="10"/>
  <c r="G23" i="10"/>
  <c r="B23" i="10"/>
  <c r="G22" i="10"/>
  <c r="B22" i="10"/>
  <c r="G21" i="10"/>
  <c r="B21" i="10"/>
  <c r="G20" i="10"/>
  <c r="B20" i="10"/>
  <c r="G19" i="10"/>
  <c r="B19" i="10"/>
  <c r="G18" i="10"/>
  <c r="B18" i="10"/>
  <c r="G17" i="10"/>
  <c r="B17" i="10"/>
  <c r="G16" i="10"/>
  <c r="B16" i="10"/>
  <c r="G15" i="10"/>
  <c r="B15" i="10"/>
  <c r="G14" i="10"/>
  <c r="B14" i="10"/>
  <c r="G13" i="10"/>
  <c r="B13" i="10"/>
  <c r="G12" i="10"/>
  <c r="B12" i="10"/>
  <c r="G11" i="10"/>
  <c r="B11" i="10"/>
  <c r="G10" i="10"/>
  <c r="B10" i="10"/>
  <c r="G9" i="10"/>
  <c r="B9" i="10"/>
  <c r="G8" i="10"/>
  <c r="B8" i="10"/>
  <c r="G7" i="10"/>
  <c r="B7" i="10"/>
  <c r="G6" i="10"/>
  <c r="B6" i="10"/>
  <c r="G5" i="10"/>
  <c r="H5" i="10" s="1"/>
  <c r="H6" i="10" s="1"/>
  <c r="B5" i="10"/>
  <c r="G34" i="9"/>
  <c r="G33" i="9"/>
  <c r="G32" i="9"/>
  <c r="B32" i="9"/>
  <c r="G31" i="9"/>
  <c r="B31" i="9"/>
  <c r="G30" i="9"/>
  <c r="B30" i="9"/>
  <c r="G29" i="9"/>
  <c r="B29" i="9"/>
  <c r="G28" i="9"/>
  <c r="B28" i="9"/>
  <c r="G27" i="9"/>
  <c r="B27" i="9"/>
  <c r="G26" i="9"/>
  <c r="B26" i="9"/>
  <c r="G25" i="9"/>
  <c r="B25" i="9"/>
  <c r="G24" i="9"/>
  <c r="B24" i="9"/>
  <c r="G23" i="9"/>
  <c r="B23" i="9"/>
  <c r="G22" i="9"/>
  <c r="B22" i="9"/>
  <c r="G21" i="9"/>
  <c r="B21" i="9"/>
  <c r="G20" i="9"/>
  <c r="B20" i="9"/>
  <c r="G19" i="9"/>
  <c r="B19" i="9"/>
  <c r="G18" i="9"/>
  <c r="B18" i="9"/>
  <c r="G17" i="9"/>
  <c r="B17" i="9"/>
  <c r="G16" i="9"/>
  <c r="B16" i="9"/>
  <c r="G15" i="9"/>
  <c r="B15" i="9"/>
  <c r="G14" i="9"/>
  <c r="B14" i="9"/>
  <c r="G13" i="9"/>
  <c r="B13" i="9"/>
  <c r="G12" i="9"/>
  <c r="B12" i="9"/>
  <c r="G11" i="9"/>
  <c r="B11" i="9"/>
  <c r="G10" i="9"/>
  <c r="B10" i="9"/>
  <c r="G9" i="9"/>
  <c r="B9" i="9"/>
  <c r="G8" i="9"/>
  <c r="B8" i="9"/>
  <c r="G7" i="9"/>
  <c r="B7" i="9"/>
  <c r="G6" i="9"/>
  <c r="B6" i="9"/>
  <c r="G5" i="9"/>
  <c r="H5" i="9" s="1"/>
  <c r="H6" i="9" s="1"/>
  <c r="H7" i="9" s="1"/>
  <c r="H8" i="9" s="1"/>
  <c r="H9" i="9" s="1"/>
  <c r="H10" i="9" s="1"/>
  <c r="H11" i="9" s="1"/>
  <c r="H12" i="9" s="1"/>
  <c r="H13" i="9" s="1"/>
  <c r="B5" i="9"/>
  <c r="G35" i="8"/>
  <c r="G34" i="8"/>
  <c r="G33" i="8"/>
  <c r="G32" i="8"/>
  <c r="B32" i="8"/>
  <c r="G31" i="8"/>
  <c r="B31" i="8"/>
  <c r="G30" i="8"/>
  <c r="B30" i="8"/>
  <c r="G29" i="8"/>
  <c r="B29" i="8"/>
  <c r="G28" i="8"/>
  <c r="B28" i="8"/>
  <c r="G27" i="8"/>
  <c r="B27" i="8"/>
  <c r="G26" i="8"/>
  <c r="B26" i="8"/>
  <c r="G25" i="8"/>
  <c r="B25" i="8"/>
  <c r="G24" i="8"/>
  <c r="B24" i="8"/>
  <c r="G23" i="8"/>
  <c r="B23" i="8"/>
  <c r="G22" i="8"/>
  <c r="B22" i="8"/>
  <c r="G21" i="8"/>
  <c r="B21" i="8"/>
  <c r="G20" i="8"/>
  <c r="B20" i="8"/>
  <c r="G19" i="8"/>
  <c r="B19" i="8"/>
  <c r="G18" i="8"/>
  <c r="B18" i="8"/>
  <c r="G17" i="8"/>
  <c r="B17" i="8"/>
  <c r="G16" i="8"/>
  <c r="B16" i="8"/>
  <c r="G15" i="8"/>
  <c r="B15" i="8"/>
  <c r="G14" i="8"/>
  <c r="B14" i="8"/>
  <c r="G13" i="8"/>
  <c r="B13" i="8"/>
  <c r="G12" i="8"/>
  <c r="B12" i="8"/>
  <c r="G11" i="8"/>
  <c r="B11" i="8"/>
  <c r="G10" i="8"/>
  <c r="B10" i="8"/>
  <c r="G9" i="8"/>
  <c r="B9" i="8"/>
  <c r="G8" i="8"/>
  <c r="B8" i="8"/>
  <c r="G7" i="8"/>
  <c r="B7" i="8"/>
  <c r="G6" i="8"/>
  <c r="B6" i="8"/>
  <c r="G5" i="8"/>
  <c r="H5" i="8" s="1"/>
  <c r="H6" i="8" s="1"/>
  <c r="B5" i="8"/>
  <c r="G35" i="7"/>
  <c r="G34" i="7"/>
  <c r="G33" i="7"/>
  <c r="G32" i="7"/>
  <c r="B32" i="7"/>
  <c r="G31" i="7"/>
  <c r="B31" i="7"/>
  <c r="G30" i="7"/>
  <c r="B30" i="7"/>
  <c r="G29" i="7"/>
  <c r="B29" i="7"/>
  <c r="G28" i="7"/>
  <c r="B28" i="7"/>
  <c r="G27" i="7"/>
  <c r="B27" i="7"/>
  <c r="G26" i="7"/>
  <c r="B26" i="7"/>
  <c r="G25" i="7"/>
  <c r="B25" i="7"/>
  <c r="G24" i="7"/>
  <c r="B24" i="7"/>
  <c r="G23" i="7"/>
  <c r="B23" i="7"/>
  <c r="G22" i="7"/>
  <c r="B22" i="7"/>
  <c r="G21" i="7"/>
  <c r="B21" i="7"/>
  <c r="G20" i="7"/>
  <c r="B20" i="7"/>
  <c r="G19" i="7"/>
  <c r="B19" i="7"/>
  <c r="B18" i="7"/>
  <c r="G17" i="7"/>
  <c r="B17" i="7"/>
  <c r="G16" i="7"/>
  <c r="B16" i="7"/>
  <c r="G15" i="7"/>
  <c r="B15" i="7"/>
  <c r="G14" i="7"/>
  <c r="B14" i="7"/>
  <c r="G13" i="7"/>
  <c r="B13" i="7"/>
  <c r="G12" i="7"/>
  <c r="B12" i="7"/>
  <c r="G11" i="7"/>
  <c r="B11" i="7"/>
  <c r="G10" i="7"/>
  <c r="B10" i="7"/>
  <c r="G9" i="7"/>
  <c r="B9" i="7"/>
  <c r="G8" i="7"/>
  <c r="B8" i="7"/>
  <c r="G7" i="7"/>
  <c r="B7" i="7"/>
  <c r="G6" i="7"/>
  <c r="B6" i="7"/>
  <c r="G5" i="7"/>
  <c r="H5" i="7" s="1"/>
  <c r="B5" i="7"/>
  <c r="H6" i="6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G10" i="5"/>
  <c r="G11" i="5"/>
  <c r="G12" i="5"/>
  <c r="G13" i="5"/>
  <c r="G14" i="5"/>
  <c r="G35" i="5"/>
  <c r="G34" i="5"/>
  <c r="G33" i="5"/>
  <c r="G32" i="5"/>
  <c r="B32" i="5"/>
  <c r="G31" i="5"/>
  <c r="B31" i="5"/>
  <c r="G30" i="5"/>
  <c r="B30" i="5"/>
  <c r="G29" i="5"/>
  <c r="B29" i="5"/>
  <c r="G28" i="5"/>
  <c r="B28" i="5"/>
  <c r="G27" i="5"/>
  <c r="B27" i="5"/>
  <c r="G26" i="5"/>
  <c r="B26" i="5"/>
  <c r="G25" i="5"/>
  <c r="B25" i="5"/>
  <c r="G24" i="5"/>
  <c r="B24" i="5"/>
  <c r="G23" i="5"/>
  <c r="B23" i="5"/>
  <c r="G22" i="5"/>
  <c r="B22" i="5"/>
  <c r="G21" i="5"/>
  <c r="B21" i="5"/>
  <c r="G20" i="5"/>
  <c r="B20" i="5"/>
  <c r="G19" i="5"/>
  <c r="B19" i="5"/>
  <c r="G18" i="5"/>
  <c r="B18" i="5"/>
  <c r="G17" i="5"/>
  <c r="B17" i="5"/>
  <c r="G16" i="5"/>
  <c r="B16" i="5"/>
  <c r="G15" i="5"/>
  <c r="B15" i="5"/>
  <c r="B14" i="5"/>
  <c r="B13" i="5"/>
  <c r="B12" i="5"/>
  <c r="B11" i="5"/>
  <c r="B10" i="5"/>
  <c r="G9" i="5"/>
  <c r="B9" i="5"/>
  <c r="G8" i="5"/>
  <c r="B8" i="5"/>
  <c r="G7" i="5"/>
  <c r="B7" i="5"/>
  <c r="G6" i="5"/>
  <c r="B6" i="5"/>
  <c r="G5" i="5"/>
  <c r="H5" i="5" s="1"/>
  <c r="B5" i="5"/>
  <c r="G33" i="3"/>
  <c r="G34" i="3"/>
  <c r="G35" i="3"/>
  <c r="G9" i="4"/>
  <c r="G10" i="4"/>
  <c r="G11" i="4"/>
  <c r="G12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8" i="4"/>
  <c r="G7" i="4"/>
  <c r="G6" i="4"/>
  <c r="G5" i="4"/>
  <c r="H5" i="4" s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9" i="1"/>
  <c r="G10" i="1"/>
  <c r="G11" i="1"/>
  <c r="G12" i="1"/>
  <c r="G13" i="1"/>
  <c r="G14" i="1"/>
  <c r="H7" i="10" l="1"/>
  <c r="H8" i="10" s="1"/>
  <c r="H9" i="10" s="1"/>
  <c r="H10" i="10" s="1"/>
  <c r="H11" i="10" s="1"/>
  <c r="H12" i="10" s="1"/>
  <c r="H13" i="10" s="1"/>
  <c r="H14" i="10" s="1"/>
  <c r="H6" i="7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7" i="8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B12" i="13" s="1"/>
  <c r="D12" i="13" s="1"/>
  <c r="H6" i="5"/>
  <c r="H7" i="5" s="1"/>
  <c r="H8" i="5" s="1"/>
  <c r="H9" i="5" s="1"/>
  <c r="H19" i="7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14" i="9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10" i="5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6" i="4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6" i="12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3" i="11"/>
  <c r="H34" i="11" s="1"/>
  <c r="B15" i="13" s="1"/>
  <c r="D15" i="13" s="1"/>
  <c r="H15" i="10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B14" i="13" s="1"/>
  <c r="D14" i="13" s="1"/>
  <c r="B10" i="13"/>
  <c r="D16" i="13" l="1"/>
  <c r="B11" i="13"/>
  <c r="D11" i="13" s="1"/>
  <c r="H35" i="11"/>
  <c r="H35" i="9"/>
  <c r="B13" i="13"/>
  <c r="D13" i="13" s="1"/>
  <c r="H26" i="5"/>
  <c r="H27" i="5" s="1"/>
  <c r="H28" i="5" s="1"/>
  <c r="H29" i="5" s="1"/>
  <c r="H30" i="5" s="1"/>
  <c r="H31" i="5" s="1"/>
  <c r="H32" i="5" s="1"/>
  <c r="H33" i="5" s="1"/>
  <c r="H34" i="5" s="1"/>
  <c r="H35" i="5" s="1"/>
  <c r="B8" i="13"/>
  <c r="D8" i="13" s="1"/>
  <c r="H36" i="12"/>
  <c r="H36" i="10"/>
  <c r="H36" i="8"/>
  <c r="H35" i="6"/>
  <c r="D10" i="13"/>
  <c r="B9" i="13" l="1"/>
  <c r="D9" i="13" s="1"/>
  <c r="H36" i="5"/>
  <c r="G27" i="2"/>
  <c r="G7" i="3" l="1"/>
  <c r="G8" i="3"/>
  <c r="G9" i="3"/>
  <c r="G10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6" i="3"/>
  <c r="G5" i="3"/>
  <c r="H5" i="3" s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G10" i="2"/>
  <c r="G7" i="2"/>
  <c r="G8" i="2"/>
  <c r="G9" i="2"/>
  <c r="G11" i="2"/>
  <c r="G25" i="2"/>
  <c r="G26" i="2"/>
  <c r="G28" i="2"/>
  <c r="G29" i="2"/>
  <c r="G30" i="2"/>
  <c r="G31" i="2"/>
  <c r="G32" i="2"/>
  <c r="G6" i="2"/>
  <c r="G5" i="2"/>
  <c r="H5" i="2" s="1"/>
  <c r="G8" i="1"/>
  <c r="G15" i="1"/>
  <c r="G16" i="1"/>
  <c r="G17" i="1"/>
  <c r="G18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5" i="1"/>
  <c r="H5" i="1" s="1"/>
  <c r="H6" i="3" l="1"/>
  <c r="H7" i="3" s="1"/>
  <c r="H8" i="3" s="1"/>
  <c r="H9" i="3" s="1"/>
  <c r="H10" i="3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B6" i="13" s="1"/>
  <c r="D6" i="13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11" i="3" l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B5" i="13"/>
  <c r="D5" i="13" s="1"/>
  <c r="H36" i="1"/>
  <c r="H34" i="2"/>
  <c r="H33" i="2"/>
  <c r="B7" i="13" l="1"/>
  <c r="D7" i="13" s="1"/>
  <c r="H36" i="3"/>
  <c r="H37" i="3"/>
  <c r="H36" i="4" s="1"/>
  <c r="H37" i="5" s="1"/>
  <c r="H36" i="6" s="1"/>
  <c r="H37" i="7" s="1"/>
  <c r="H37" i="8" s="1"/>
  <c r="H36" i="9" s="1"/>
  <c r="H37" i="10" s="1"/>
  <c r="H36" i="11" s="1"/>
  <c r="H37" i="12" s="1"/>
  <c r="C18" i="13" s="1"/>
  <c r="C5" i="13"/>
  <c r="C6" i="13" s="1"/>
  <c r="C7" i="13" l="1"/>
  <c r="C8" i="13" s="1"/>
  <c r="C9" i="13" s="1"/>
  <c r="C10" i="13" s="1"/>
  <c r="C11" i="13" s="1"/>
  <c r="C12" i="13" s="1"/>
  <c r="C13" i="13" s="1"/>
  <c r="C14" i="13" s="1"/>
  <c r="C15" i="13" s="1"/>
  <c r="C16" i="13" s="1"/>
  <c r="D18" i="13" s="1"/>
</calcChain>
</file>

<file path=xl/sharedStrings.xml><?xml version="1.0" encoding="utf-8"?>
<sst xmlns="http://schemas.openxmlformats.org/spreadsheetml/2006/main" count="961" uniqueCount="69">
  <si>
    <t>DIA</t>
  </si>
  <si>
    <t>FECHA</t>
  </si>
  <si>
    <t xml:space="preserve">LIBERADOS </t>
  </si>
  <si>
    <t xml:space="preserve">TIEMPO </t>
  </si>
  <si>
    <t>JUEVES</t>
  </si>
  <si>
    <t>VIERNES</t>
  </si>
  <si>
    <t>DOMINGO</t>
  </si>
  <si>
    <t>LUNES</t>
  </si>
  <si>
    <t>MARTES</t>
  </si>
  <si>
    <t>B</t>
  </si>
  <si>
    <t>LL</t>
  </si>
  <si>
    <t>R</t>
  </si>
  <si>
    <t>R-LL</t>
  </si>
  <si>
    <t>LL-B</t>
  </si>
  <si>
    <t>B-LL</t>
  </si>
  <si>
    <t>LL-R</t>
  </si>
  <si>
    <t>TOTALES</t>
  </si>
  <si>
    <t>MES</t>
  </si>
  <si>
    <t>ACUM. ANUAL</t>
  </si>
  <si>
    <t>MEDIA DIARIA</t>
  </si>
  <si>
    <t>MAYOR DIARIA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</si>
  <si>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</si>
  <si>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</si>
  <si>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</si>
  <si>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</si>
  <si>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</si>
  <si>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</si>
  <si>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</si>
  <si>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</si>
  <si>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</si>
  <si>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</si>
  <si>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</si>
  <si>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</si>
  <si>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MEDIA MENSUAL </t>
  </si>
  <si>
    <t xml:space="preserve">MES DE MAYOR INGRESO EN EL AÑO </t>
  </si>
  <si>
    <t>MES DE MENOR INGRESO EN EL AÑO</t>
  </si>
  <si>
    <t xml:space="preserve">ENTRADA </t>
  </si>
  <si>
    <t xml:space="preserve">TOTALES </t>
  </si>
  <si>
    <t xml:space="preserve"> PRINCIPAL</t>
  </si>
  <si>
    <t xml:space="preserve"> NORTE</t>
  </si>
  <si>
    <t xml:space="preserve">ACUATICO </t>
  </si>
  <si>
    <t>POR DIA</t>
  </si>
  <si>
    <t xml:space="preserve">ACUMULADO </t>
  </si>
  <si>
    <t>MIÉRCOLES</t>
  </si>
  <si>
    <t>SÁBADO</t>
  </si>
  <si>
    <t xml:space="preserve">Promedio Diario </t>
  </si>
  <si>
    <t>ACUMULADO TOTAL  ………………………..</t>
  </si>
  <si>
    <t xml:space="preserve">DIA DOMINGO </t>
  </si>
  <si>
    <t>DIA MAXIMO DEL MES</t>
  </si>
  <si>
    <t>DIA DE MAYOR INGRESO</t>
  </si>
  <si>
    <t>INGRESO A TERMAS MENSUAL 2019</t>
  </si>
  <si>
    <t>INGRESO A TERMAS MES DE JULIO 2019</t>
  </si>
  <si>
    <t>INGRESO A TERMAS MES DE ENERO 2019</t>
  </si>
  <si>
    <t>ACUMULADO TOTAL  AL 31/12/2019………………………..</t>
  </si>
  <si>
    <t>INGRESO A TERMAS MES DE FEBRERO 2019</t>
  </si>
  <si>
    <t>INGRESO A TERMAS MES DE MARZO 2019</t>
  </si>
  <si>
    <t>INGRESO A TERMAS MES DE ABRIL 2019</t>
  </si>
  <si>
    <t>INGRESO A TERMAS MES DE MAYO 2019</t>
  </si>
  <si>
    <t>INGRESO A TERMAS MES DE JUNIO 2019</t>
  </si>
  <si>
    <t>INGRESO A TERMAS MES DE AGOSTO 2019</t>
  </si>
  <si>
    <t>L</t>
  </si>
  <si>
    <t>PASO PRESIDENCIALES - HORARIO DE 18 A 21 HS.</t>
  </si>
  <si>
    <t xml:space="preserve">PROMOCION NIÑOS SIN CARGO </t>
  </si>
  <si>
    <t>INGRESO A TERMAS MES DE SEPTIEMBRE 2019</t>
  </si>
  <si>
    <t>INGRESO A TERMAS MES DE OCTUBRE 2019</t>
  </si>
  <si>
    <t>ELECCIONES PRESIDENCIALES - HORARIO DE 18 A 21 HS.</t>
  </si>
  <si>
    <t>INGRESO A TERMAS MES DE NOVIEMBRE 2019</t>
  </si>
  <si>
    <t xml:space="preserve"> </t>
  </si>
  <si>
    <t>INGRESO A TERMAS MES DE DICIEMBRE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</si>
</sst>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_ ;_ * \-#,##0.00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3" borderId="1" xfId="0" applyFont="1" applyFill="1" applyBorder="1"/>
    <xf numFmtId="0" fontId="2" fillId="0" borderId="1" xfId="0" applyFont="1" applyBorder="1"/>
    <xf numFmtId="164" fontId="3" fillId="3" borderId="1" xfId="1" applyFont="1" applyFill="1" applyBorder="1"/>
    <xf numFmtId="0" fontId="3" fillId="0" borderId="1" xfId="0" applyFont="1" applyBorder="1"/>
    <xf numFmtId="164" fontId="3" fillId="0" borderId="1" xfId="1" applyFont="1" applyFill="1" applyBorder="1"/>
    <xf numFmtId="0" fontId="3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164" fontId="3" fillId="2" borderId="1" xfId="1" applyFont="1" applyFill="1" applyBorder="1"/>
    <xf numFmtId="164" fontId="3" fillId="0" borderId="1" xfId="1" applyFont="1" applyBorder="1"/>
    <xf numFmtId="0" fontId="4" fillId="0" borderId="0" xfId="0" applyFont="1"/>
    <xf numFmtId="1" fontId="2" fillId="0" borderId="0" xfId="0" applyNumberFormat="1" applyFont="1"/>
    <xf numFmtId="164" fontId="4" fillId="0" borderId="0" xfId="1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0" fillId="0" borderId="1" xfId="0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164" fontId="0" fillId="3" borderId="8" xfId="1" applyFont="1" applyFill="1" applyBorder="1"/>
    <xf numFmtId="165" fontId="0" fillId="0" borderId="0" xfId="1" applyNumberFormat="1" applyFont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1" fontId="5" fillId="0" borderId="0" xfId="0" applyNumberFormat="1" applyFont="1"/>
    <xf numFmtId="0" fontId="6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 MENSUALES 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C6F7-43B2-821C-BEF2FE45E30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6F7-43B2-821C-BEF2FE45E30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TOTALES2019!$B$5:$B$16</c:f>
              <c:numCache>
                <c:formatCode>General</c:formatCode>
                <c:ptCount val="12"/>
                <c:pt idx="0">
                  <c:v>85659</c:v>
                </c:pt>
                <c:pt idx="1">
                  <c:v>80570</c:v>
                </c:pt>
                <c:pt idx="2">
                  <c:v>60703</c:v>
                </c:pt>
                <c:pt idx="3">
                  <c:v>60486</c:v>
                </c:pt>
                <c:pt idx="4">
                  <c:v>25340</c:v>
                </c:pt>
                <c:pt idx="5">
                  <c:v>21218</c:v>
                </c:pt>
                <c:pt idx="6">
                  <c:v>57242</c:v>
                </c:pt>
                <c:pt idx="7">
                  <c:v>34679</c:v>
                </c:pt>
                <c:pt idx="8">
                  <c:v>54295</c:v>
                </c:pt>
                <c:pt idx="9">
                  <c:v>51846</c:v>
                </c:pt>
                <c:pt idx="10">
                  <c:v>71414</c:v>
                </c:pt>
                <c:pt idx="11">
                  <c:v>46653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7-43B2-821C-BEF2FE45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5351040"/>
        <c:axId val="85365120"/>
      </c:barChart>
      <c:catAx>
        <c:axId val="8535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65120"/>
        <c:crosses val="autoZero"/>
        <c:auto val="1"/>
        <c:lblAlgn val="ctr"/>
        <c:lblOffset val="100"/>
        <c:noMultiLvlLbl val="0"/>
      </c:catAx>
      <c:valAx>
        <c:axId val="853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5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SEPTIEMBRE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5865-4F4B-9523-AE063D76EC50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5865-4F4B-9523-AE063D76EC50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5865-4F4B-9523-AE063D76EC50}"/>
              </c:ext>
            </c:extLst>
          </c:dPt>
          <c:dPt>
            <c:idx val="2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5865-4F4B-9523-AE063D76EC50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5865-4F4B-9523-AE063D76EC50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5865-4F4B-9523-AE063D76EC5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SEPTIEMBRE2019!$G$5:$G$34</c:f>
              <c:numCache>
                <c:formatCode>General</c:formatCode>
                <c:ptCount val="30"/>
                <c:pt idx="0">
                  <c:v>1175</c:v>
                </c:pt>
                <c:pt idx="1">
                  <c:v>641</c:v>
                </c:pt>
                <c:pt idx="2">
                  <c:v>502</c:v>
                </c:pt>
                <c:pt idx="3">
                  <c:v>564</c:v>
                </c:pt>
                <c:pt idx="4">
                  <c:v>577</c:v>
                </c:pt>
                <c:pt idx="5">
                  <c:v>800</c:v>
                </c:pt>
                <c:pt idx="6">
                  <c:v>1633</c:v>
                </c:pt>
                <c:pt idx="7">
                  <c:v>852</c:v>
                </c:pt>
                <c:pt idx="8">
                  <c:v>776</c:v>
                </c:pt>
                <c:pt idx="9">
                  <c:v>608</c:v>
                </c:pt>
                <c:pt idx="10">
                  <c:v>742</c:v>
                </c:pt>
                <c:pt idx="11">
                  <c:v>1019</c:v>
                </c:pt>
                <c:pt idx="12">
                  <c:v>1717</c:v>
                </c:pt>
                <c:pt idx="13">
                  <c:v>2600</c:v>
                </c:pt>
                <c:pt idx="14">
                  <c:v>3184</c:v>
                </c:pt>
                <c:pt idx="15">
                  <c:v>1683</c:v>
                </c:pt>
                <c:pt idx="16">
                  <c:v>2958</c:v>
                </c:pt>
                <c:pt idx="17">
                  <c:v>2861</c:v>
                </c:pt>
                <c:pt idx="18">
                  <c:v>3285</c:v>
                </c:pt>
                <c:pt idx="19">
                  <c:v>3144</c:v>
                </c:pt>
                <c:pt idx="20">
                  <c:v>3768</c:v>
                </c:pt>
                <c:pt idx="21">
                  <c:v>2532</c:v>
                </c:pt>
                <c:pt idx="22">
                  <c:v>1581</c:v>
                </c:pt>
                <c:pt idx="23">
                  <c:v>1811</c:v>
                </c:pt>
                <c:pt idx="24">
                  <c:v>1711</c:v>
                </c:pt>
                <c:pt idx="25">
                  <c:v>1754</c:v>
                </c:pt>
                <c:pt idx="26">
                  <c:v>2079</c:v>
                </c:pt>
                <c:pt idx="27">
                  <c:v>3204</c:v>
                </c:pt>
                <c:pt idx="28">
                  <c:v>3122</c:v>
                </c:pt>
                <c:pt idx="29">
                  <c:v>1412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65-4F4B-9523-AE063D76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896064"/>
        <c:axId val="87897600"/>
      </c:barChart>
      <c:catAx>
        <c:axId val="878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97600"/>
        <c:crosses val="autoZero"/>
        <c:auto val="1"/>
        <c:lblAlgn val="ctr"/>
        <c:lblOffset val="100"/>
        <c:noMultiLvlLbl val="0"/>
      </c:catAx>
      <c:valAx>
        <c:axId val="878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9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OCTUBRE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4752-41F2-BF6F-34411F2A6FCA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4752-41F2-BF6F-34411F2A6FCA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4752-41F2-BF6F-34411F2A6FCA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4752-41F2-BF6F-34411F2A6FCA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4752-41F2-BF6F-34411F2A6FC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OCTUBRE2019!$G$5:$G$35</c:f>
              <c:numCache>
                <c:formatCode>General</c:formatCode>
                <c:ptCount val="31"/>
                <c:pt idx="0">
                  <c:v>1398</c:v>
                </c:pt>
                <c:pt idx="1">
                  <c:v>693</c:v>
                </c:pt>
                <c:pt idx="2">
                  <c:v>753</c:v>
                </c:pt>
                <c:pt idx="3">
                  <c:v>1110</c:v>
                </c:pt>
                <c:pt idx="4">
                  <c:v>2021</c:v>
                </c:pt>
                <c:pt idx="5">
                  <c:v>2674</c:v>
                </c:pt>
                <c:pt idx="6">
                  <c:v>1593</c:v>
                </c:pt>
                <c:pt idx="7">
                  <c:v>1367</c:v>
                </c:pt>
                <c:pt idx="8">
                  <c:v>1738</c:v>
                </c:pt>
                <c:pt idx="9">
                  <c:v>1652</c:v>
                </c:pt>
                <c:pt idx="10">
                  <c:v>2160</c:v>
                </c:pt>
                <c:pt idx="11">
                  <c:v>5251</c:v>
                </c:pt>
                <c:pt idx="12">
                  <c:v>3108</c:v>
                </c:pt>
                <c:pt idx="13">
                  <c:v>754</c:v>
                </c:pt>
                <c:pt idx="14">
                  <c:v>974</c:v>
                </c:pt>
                <c:pt idx="15">
                  <c:v>1023</c:v>
                </c:pt>
                <c:pt idx="16">
                  <c:v>952</c:v>
                </c:pt>
                <c:pt idx="17">
                  <c:v>2050</c:v>
                </c:pt>
                <c:pt idx="18">
                  <c:v>2480</c:v>
                </c:pt>
                <c:pt idx="19">
                  <c:v>895</c:v>
                </c:pt>
                <c:pt idx="20">
                  <c:v>1321</c:v>
                </c:pt>
                <c:pt idx="21">
                  <c:v>1841</c:v>
                </c:pt>
                <c:pt idx="22">
                  <c:v>2074</c:v>
                </c:pt>
                <c:pt idx="23">
                  <c:v>2173</c:v>
                </c:pt>
                <c:pt idx="24">
                  <c:v>1814</c:v>
                </c:pt>
                <c:pt idx="25">
                  <c:v>1692</c:v>
                </c:pt>
                <c:pt idx="26">
                  <c:v>286</c:v>
                </c:pt>
                <c:pt idx="27">
                  <c:v>1419</c:v>
                </c:pt>
                <c:pt idx="28">
                  <c:v>1365</c:v>
                </c:pt>
                <c:pt idx="29">
                  <c:v>1355</c:v>
                </c:pt>
                <c:pt idx="30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52-41F2-BF6F-34411F2A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915904"/>
        <c:axId val="87942272"/>
      </c:barChart>
      <c:catAx>
        <c:axId val="879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42272"/>
        <c:crosses val="autoZero"/>
        <c:auto val="1"/>
        <c:lblAlgn val="ctr"/>
        <c:lblOffset val="100"/>
        <c:noMultiLvlLbl val="0"/>
      </c:catAx>
      <c:valAx>
        <c:axId val="879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1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NOVIEMBRE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D1D4-4888-8745-74F03C12FC2B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D1D4-4888-8745-74F03C12FC2B}"/>
              </c:ext>
            </c:extLst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2-D1D4-4888-8745-74F03C12FC2B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1D4-4888-8745-74F03C12FC2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NOVIEMBRE2019!$G$5:$G$34</c:f>
              <c:numCache>
                <c:formatCode>General</c:formatCode>
                <c:ptCount val="30"/>
                <c:pt idx="0">
                  <c:v>2282</c:v>
                </c:pt>
                <c:pt idx="1">
                  <c:v>1418</c:v>
                </c:pt>
                <c:pt idx="2">
                  <c:v>2404</c:v>
                </c:pt>
                <c:pt idx="3">
                  <c:v>893</c:v>
                </c:pt>
                <c:pt idx="4">
                  <c:v>2073</c:v>
                </c:pt>
                <c:pt idx="5">
                  <c:v>1945</c:v>
                </c:pt>
                <c:pt idx="6">
                  <c:v>1685</c:v>
                </c:pt>
                <c:pt idx="7">
                  <c:v>2596</c:v>
                </c:pt>
                <c:pt idx="8">
                  <c:v>3834</c:v>
                </c:pt>
                <c:pt idx="9">
                  <c:v>3432</c:v>
                </c:pt>
                <c:pt idx="10">
                  <c:v>2099</c:v>
                </c:pt>
                <c:pt idx="11">
                  <c:v>1985</c:v>
                </c:pt>
                <c:pt idx="12">
                  <c:v>1326</c:v>
                </c:pt>
                <c:pt idx="13">
                  <c:v>1906</c:v>
                </c:pt>
                <c:pt idx="14">
                  <c:v>1933</c:v>
                </c:pt>
                <c:pt idx="15">
                  <c:v>4776</c:v>
                </c:pt>
                <c:pt idx="16">
                  <c:v>7160</c:v>
                </c:pt>
                <c:pt idx="17">
                  <c:v>3573</c:v>
                </c:pt>
                <c:pt idx="18">
                  <c:v>2010</c:v>
                </c:pt>
                <c:pt idx="19">
                  <c:v>1935</c:v>
                </c:pt>
                <c:pt idx="20">
                  <c:v>1735</c:v>
                </c:pt>
                <c:pt idx="21">
                  <c:v>1938</c:v>
                </c:pt>
                <c:pt idx="22">
                  <c:v>2995</c:v>
                </c:pt>
                <c:pt idx="23">
                  <c:v>2893</c:v>
                </c:pt>
                <c:pt idx="24">
                  <c:v>1167</c:v>
                </c:pt>
                <c:pt idx="25">
                  <c:v>1198</c:v>
                </c:pt>
                <c:pt idx="26">
                  <c:v>1713</c:v>
                </c:pt>
                <c:pt idx="27">
                  <c:v>1722</c:v>
                </c:pt>
                <c:pt idx="28">
                  <c:v>1827</c:v>
                </c:pt>
                <c:pt idx="29">
                  <c:v>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D4-4888-8745-74F03C12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107469440"/>
        <c:axId val="87556480"/>
      </c:barChart>
      <c:catAx>
        <c:axId val="1074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56480"/>
        <c:crosses val="autoZero"/>
        <c:auto val="1"/>
        <c:lblAlgn val="ctr"/>
        <c:lblOffset val="100"/>
        <c:noMultiLvlLbl val="0"/>
      </c:catAx>
      <c:valAx>
        <c:axId val="875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69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DICIEMBRE</a:t>
            </a:r>
            <a:r>
              <a:rPr lang="es-AR" sz="1800" b="1" i="0" u="none" strike="noStrike" baseline="0"/>
              <a:t> </a:t>
            </a:r>
            <a:r>
              <a:rPr lang="en-US" baseline="0"/>
              <a:t>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4914-482F-9893-D364912B486B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4914-482F-9893-D364912B486B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4914-482F-9893-D364912B486B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4914-482F-9893-D364912B486B}"/>
              </c:ext>
            </c:extLst>
          </c:dPt>
          <c:dPt>
            <c:idx val="2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4-4914-482F-9893-D364912B486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DICIEMBRE2019!$G$5:$G$35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14-482F-9893-D364912B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107612416"/>
        <c:axId val="107614208"/>
      </c:barChart>
      <c:catAx>
        <c:axId val="10761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614208"/>
        <c:crosses val="autoZero"/>
        <c:auto val="1"/>
        <c:lblAlgn val="ctr"/>
        <c:lblOffset val="100"/>
        <c:noMultiLvlLbl val="0"/>
      </c:catAx>
      <c:valAx>
        <c:axId val="10761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1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ENERO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ED7F-400D-B4A4-6F1C49118615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ED7F-400D-B4A4-6F1C49118615}"/>
              </c:ext>
            </c:extLst>
          </c:dPt>
          <c:dPt>
            <c:idx val="1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2-ED7F-400D-B4A4-6F1C49118615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ED7F-400D-B4A4-6F1C4911861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ENERO2019!$G$5:$G$35</c:f>
              <c:numCache>
                <c:formatCode>General</c:formatCode>
                <c:ptCount val="31"/>
                <c:pt idx="0">
                  <c:v>1961</c:v>
                </c:pt>
                <c:pt idx="1">
                  <c:v>1672</c:v>
                </c:pt>
                <c:pt idx="2">
                  <c:v>996</c:v>
                </c:pt>
                <c:pt idx="3">
                  <c:v>3581</c:v>
                </c:pt>
                <c:pt idx="4">
                  <c:v>3984</c:v>
                </c:pt>
                <c:pt idx="5">
                  <c:v>3422</c:v>
                </c:pt>
                <c:pt idx="6">
                  <c:v>1691</c:v>
                </c:pt>
                <c:pt idx="7">
                  <c:v>3686</c:v>
                </c:pt>
                <c:pt idx="8">
                  <c:v>724</c:v>
                </c:pt>
                <c:pt idx="9">
                  <c:v>2398</c:v>
                </c:pt>
                <c:pt idx="10">
                  <c:v>2775</c:v>
                </c:pt>
                <c:pt idx="11">
                  <c:v>3134</c:v>
                </c:pt>
                <c:pt idx="12">
                  <c:v>1831</c:v>
                </c:pt>
                <c:pt idx="13">
                  <c:v>2253</c:v>
                </c:pt>
                <c:pt idx="14">
                  <c:v>1137</c:v>
                </c:pt>
                <c:pt idx="15">
                  <c:v>4157</c:v>
                </c:pt>
                <c:pt idx="16">
                  <c:v>707</c:v>
                </c:pt>
                <c:pt idx="17">
                  <c:v>1582</c:v>
                </c:pt>
                <c:pt idx="18">
                  <c:v>4732</c:v>
                </c:pt>
                <c:pt idx="19">
                  <c:v>5974</c:v>
                </c:pt>
                <c:pt idx="20">
                  <c:v>3764</c:v>
                </c:pt>
                <c:pt idx="21">
                  <c:v>4188</c:v>
                </c:pt>
                <c:pt idx="22">
                  <c:v>989</c:v>
                </c:pt>
                <c:pt idx="23">
                  <c:v>3457</c:v>
                </c:pt>
                <c:pt idx="24">
                  <c:v>3384</c:v>
                </c:pt>
                <c:pt idx="25">
                  <c:v>4055</c:v>
                </c:pt>
                <c:pt idx="26">
                  <c:v>4367</c:v>
                </c:pt>
                <c:pt idx="27">
                  <c:v>2845</c:v>
                </c:pt>
                <c:pt idx="28">
                  <c:v>2856</c:v>
                </c:pt>
                <c:pt idx="29">
                  <c:v>1891</c:v>
                </c:pt>
                <c:pt idx="30">
                  <c:v>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7F-400D-B4A4-6F1C49118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128128"/>
        <c:axId val="86129664"/>
      </c:barChart>
      <c:catAx>
        <c:axId val="8612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29664"/>
        <c:crosses val="autoZero"/>
        <c:auto val="1"/>
        <c:lblAlgn val="ctr"/>
        <c:lblOffset val="100"/>
        <c:noMultiLvlLbl val="0"/>
      </c:catAx>
      <c:valAx>
        <c:axId val="861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2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FEBRERO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4BAA-4B44-AE65-133698318B5D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4BAA-4B44-AE65-133698318B5D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4BAA-4B44-AE65-133698318B5D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4BAA-4B44-AE65-133698318B5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FEBRERO2019!$G$5:$G$32</c:f>
              <c:numCache>
                <c:formatCode>General</c:formatCode>
                <c:ptCount val="28"/>
                <c:pt idx="0">
                  <c:v>1184</c:v>
                </c:pt>
                <c:pt idx="1">
                  <c:v>3739</c:v>
                </c:pt>
                <c:pt idx="2">
                  <c:v>4905</c:v>
                </c:pt>
                <c:pt idx="3">
                  <c:v>2672</c:v>
                </c:pt>
                <c:pt idx="4">
                  <c:v>2979</c:v>
                </c:pt>
                <c:pt idx="5">
                  <c:v>3257</c:v>
                </c:pt>
                <c:pt idx="6">
                  <c:v>3175</c:v>
                </c:pt>
                <c:pt idx="7">
                  <c:v>3528</c:v>
                </c:pt>
                <c:pt idx="8">
                  <c:v>4344</c:v>
                </c:pt>
                <c:pt idx="9">
                  <c:v>4287</c:v>
                </c:pt>
                <c:pt idx="10">
                  <c:v>1464</c:v>
                </c:pt>
                <c:pt idx="11">
                  <c:v>2349</c:v>
                </c:pt>
                <c:pt idx="12">
                  <c:v>3137</c:v>
                </c:pt>
                <c:pt idx="13">
                  <c:v>2462</c:v>
                </c:pt>
                <c:pt idx="14">
                  <c:v>2704</c:v>
                </c:pt>
                <c:pt idx="15">
                  <c:v>4324</c:v>
                </c:pt>
                <c:pt idx="16">
                  <c:v>4555</c:v>
                </c:pt>
                <c:pt idx="17">
                  <c:v>2406</c:v>
                </c:pt>
                <c:pt idx="18">
                  <c:v>2514</c:v>
                </c:pt>
                <c:pt idx="19">
                  <c:v>2563</c:v>
                </c:pt>
                <c:pt idx="20">
                  <c:v>2649</c:v>
                </c:pt>
                <c:pt idx="21">
                  <c:v>2609</c:v>
                </c:pt>
                <c:pt idx="22">
                  <c:v>3240</c:v>
                </c:pt>
                <c:pt idx="23">
                  <c:v>1055</c:v>
                </c:pt>
                <c:pt idx="24">
                  <c:v>1854</c:v>
                </c:pt>
                <c:pt idx="25">
                  <c:v>2238</c:v>
                </c:pt>
                <c:pt idx="26">
                  <c:v>2160</c:v>
                </c:pt>
                <c:pt idx="27">
                  <c:v>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A-4B44-AE65-13369831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164992"/>
        <c:axId val="86166528"/>
      </c:barChart>
      <c:catAx>
        <c:axId val="861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66528"/>
        <c:crosses val="autoZero"/>
        <c:auto val="1"/>
        <c:lblAlgn val="ctr"/>
        <c:lblOffset val="100"/>
        <c:noMultiLvlLbl val="0"/>
      </c:catAx>
      <c:valAx>
        <c:axId val="861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6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MARZO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CE55-4090-B1D7-1A3091B5DAF4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CE55-4090-B1D7-1A3091B5DAF4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CE55-4090-B1D7-1A3091B5DAF4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CE55-4090-B1D7-1A3091B5DAF4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CE55-4090-B1D7-1A3091B5DAF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MARZO2019!$G$5:$G$35</c:f>
              <c:numCache>
                <c:formatCode>General</c:formatCode>
                <c:ptCount val="31"/>
                <c:pt idx="0">
                  <c:v>2278</c:v>
                </c:pt>
                <c:pt idx="1">
                  <c:v>4689</c:v>
                </c:pt>
                <c:pt idx="2">
                  <c:v>8364</c:v>
                </c:pt>
                <c:pt idx="3">
                  <c:v>6816</c:v>
                </c:pt>
                <c:pt idx="4">
                  <c:v>1914</c:v>
                </c:pt>
                <c:pt idx="5">
                  <c:v>1407</c:v>
                </c:pt>
                <c:pt idx="6">
                  <c:v>1177</c:v>
                </c:pt>
                <c:pt idx="7">
                  <c:v>1056</c:v>
                </c:pt>
                <c:pt idx="8">
                  <c:v>1993</c:v>
                </c:pt>
                <c:pt idx="9">
                  <c:v>2092</c:v>
                </c:pt>
                <c:pt idx="10">
                  <c:v>1039</c:v>
                </c:pt>
                <c:pt idx="11">
                  <c:v>1115</c:v>
                </c:pt>
                <c:pt idx="12">
                  <c:v>1271</c:v>
                </c:pt>
                <c:pt idx="13">
                  <c:v>1307</c:v>
                </c:pt>
                <c:pt idx="14">
                  <c:v>1557</c:v>
                </c:pt>
                <c:pt idx="15">
                  <c:v>2007</c:v>
                </c:pt>
                <c:pt idx="16">
                  <c:v>1059</c:v>
                </c:pt>
                <c:pt idx="17">
                  <c:v>1123</c:v>
                </c:pt>
                <c:pt idx="18">
                  <c:v>1166</c:v>
                </c:pt>
                <c:pt idx="19">
                  <c:v>1176</c:v>
                </c:pt>
                <c:pt idx="20">
                  <c:v>1140</c:v>
                </c:pt>
                <c:pt idx="21">
                  <c:v>1467</c:v>
                </c:pt>
                <c:pt idx="22">
                  <c:v>2011</c:v>
                </c:pt>
                <c:pt idx="23">
                  <c:v>2161</c:v>
                </c:pt>
                <c:pt idx="24">
                  <c:v>1254</c:v>
                </c:pt>
                <c:pt idx="25">
                  <c:v>1132</c:v>
                </c:pt>
                <c:pt idx="26">
                  <c:v>1035</c:v>
                </c:pt>
                <c:pt idx="27">
                  <c:v>1238</c:v>
                </c:pt>
                <c:pt idx="28">
                  <c:v>1384</c:v>
                </c:pt>
                <c:pt idx="29">
                  <c:v>1238</c:v>
                </c:pt>
                <c:pt idx="30">
                  <c:v>2037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55-4090-B1D7-1A3091B5D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329600"/>
        <c:axId val="86331392"/>
      </c:barChart>
      <c:catAx>
        <c:axId val="8632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331392"/>
        <c:crosses val="autoZero"/>
        <c:auto val="1"/>
        <c:lblAlgn val="ctr"/>
        <c:lblOffset val="100"/>
        <c:noMultiLvlLbl val="0"/>
      </c:catAx>
      <c:valAx>
        <c:axId val="863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2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ABRIL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598E-44C2-BA84-6D0E1BCAE4B8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598E-44C2-BA84-6D0E1BCAE4B8}"/>
              </c:ext>
            </c:extLst>
          </c:dPt>
          <c:dPt>
            <c:idx val="18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2-598E-44C2-BA84-6D0E1BCAE4B8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598E-44C2-BA84-6D0E1BCAE4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598E-44C2-BA84-6D0E1BCAE4B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ABRIL2019!$G$5:$G$34</c:f>
              <c:numCache>
                <c:formatCode>General</c:formatCode>
                <c:ptCount val="30"/>
                <c:pt idx="0">
                  <c:v>1777</c:v>
                </c:pt>
                <c:pt idx="1">
                  <c:v>1597</c:v>
                </c:pt>
                <c:pt idx="2">
                  <c:v>906</c:v>
                </c:pt>
                <c:pt idx="3">
                  <c:v>849</c:v>
                </c:pt>
                <c:pt idx="4">
                  <c:v>1078</c:v>
                </c:pt>
                <c:pt idx="5">
                  <c:v>1820</c:v>
                </c:pt>
                <c:pt idx="6">
                  <c:v>1826</c:v>
                </c:pt>
                <c:pt idx="7">
                  <c:v>1374</c:v>
                </c:pt>
                <c:pt idx="8">
                  <c:v>1320</c:v>
                </c:pt>
                <c:pt idx="9">
                  <c:v>1214</c:v>
                </c:pt>
                <c:pt idx="10">
                  <c:v>965</c:v>
                </c:pt>
                <c:pt idx="11">
                  <c:v>1427</c:v>
                </c:pt>
                <c:pt idx="12">
                  <c:v>2473</c:v>
                </c:pt>
                <c:pt idx="13">
                  <c:v>1619</c:v>
                </c:pt>
                <c:pt idx="14">
                  <c:v>2092</c:v>
                </c:pt>
                <c:pt idx="15">
                  <c:v>3146</c:v>
                </c:pt>
                <c:pt idx="16">
                  <c:v>2688</c:v>
                </c:pt>
                <c:pt idx="17">
                  <c:v>5201</c:v>
                </c:pt>
                <c:pt idx="18">
                  <c:v>7991</c:v>
                </c:pt>
                <c:pt idx="19">
                  <c:v>5493</c:v>
                </c:pt>
                <c:pt idx="20">
                  <c:v>2226</c:v>
                </c:pt>
                <c:pt idx="21">
                  <c:v>990</c:v>
                </c:pt>
                <c:pt idx="22">
                  <c:v>1275</c:v>
                </c:pt>
                <c:pt idx="23">
                  <c:v>1099</c:v>
                </c:pt>
                <c:pt idx="24">
                  <c:v>718</c:v>
                </c:pt>
                <c:pt idx="25">
                  <c:v>1228</c:v>
                </c:pt>
                <c:pt idx="26">
                  <c:v>1498</c:v>
                </c:pt>
                <c:pt idx="27">
                  <c:v>1626</c:v>
                </c:pt>
                <c:pt idx="28">
                  <c:v>1578</c:v>
                </c:pt>
                <c:pt idx="29">
                  <c:v>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8E-44C2-BA84-6D0E1BCA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408576"/>
        <c:axId val="86410368"/>
      </c:barChart>
      <c:catAx>
        <c:axId val="8640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410368"/>
        <c:crosses val="autoZero"/>
        <c:auto val="1"/>
        <c:lblAlgn val="ctr"/>
        <c:lblOffset val="100"/>
        <c:noMultiLvlLbl val="0"/>
      </c:catAx>
      <c:valAx>
        <c:axId val="864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08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MAYO 2019</a:t>
            </a:r>
            <a:endParaRPr lang="en-US"/>
          </a:p>
        </c:rich>
      </c:tx>
      <c:layout>
        <c:manualLayout>
          <c:xMode val="edge"/>
          <c:yMode val="edge"/>
          <c:x val="0.22600643351581737"/>
          <c:y val="3.7801838002753298E-3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6609-497F-8D93-508C9B239B73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6609-497F-8D93-508C9B239B73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2-6609-497F-8D93-508C9B239B73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6609-497F-8D93-508C9B239B73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6609-497F-8D93-508C9B239B7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MAYO2019!$G$5:$G$35</c:f>
              <c:numCache>
                <c:formatCode>General</c:formatCode>
                <c:ptCount val="31"/>
                <c:pt idx="0">
                  <c:v>1429</c:v>
                </c:pt>
                <c:pt idx="1">
                  <c:v>1121</c:v>
                </c:pt>
                <c:pt idx="2">
                  <c:v>1050</c:v>
                </c:pt>
                <c:pt idx="3">
                  <c:v>1307</c:v>
                </c:pt>
                <c:pt idx="4">
                  <c:v>702</c:v>
                </c:pt>
                <c:pt idx="5">
                  <c:v>634</c:v>
                </c:pt>
                <c:pt idx="6">
                  <c:v>800</c:v>
                </c:pt>
                <c:pt idx="7">
                  <c:v>625</c:v>
                </c:pt>
                <c:pt idx="8">
                  <c:v>559</c:v>
                </c:pt>
                <c:pt idx="9">
                  <c:v>806</c:v>
                </c:pt>
                <c:pt idx="10">
                  <c:v>1369</c:v>
                </c:pt>
                <c:pt idx="11">
                  <c:v>889</c:v>
                </c:pt>
                <c:pt idx="12">
                  <c:v>606</c:v>
                </c:pt>
                <c:pt idx="13">
                  <c:v>623</c:v>
                </c:pt>
                <c:pt idx="14">
                  <c:v>688</c:v>
                </c:pt>
                <c:pt idx="15">
                  <c:v>938</c:v>
                </c:pt>
                <c:pt idx="16">
                  <c:v>1094</c:v>
                </c:pt>
                <c:pt idx="17">
                  <c:v>1624</c:v>
                </c:pt>
                <c:pt idx="18">
                  <c:v>967</c:v>
                </c:pt>
                <c:pt idx="19">
                  <c:v>435</c:v>
                </c:pt>
                <c:pt idx="20">
                  <c:v>565</c:v>
                </c:pt>
                <c:pt idx="21">
                  <c:v>368</c:v>
                </c:pt>
                <c:pt idx="22">
                  <c:v>560</c:v>
                </c:pt>
                <c:pt idx="23">
                  <c:v>844</c:v>
                </c:pt>
                <c:pt idx="24">
                  <c:v>1310</c:v>
                </c:pt>
                <c:pt idx="25">
                  <c:v>958</c:v>
                </c:pt>
                <c:pt idx="26">
                  <c:v>648</c:v>
                </c:pt>
                <c:pt idx="27">
                  <c:v>492</c:v>
                </c:pt>
                <c:pt idx="28">
                  <c:v>519</c:v>
                </c:pt>
                <c:pt idx="29">
                  <c:v>290</c:v>
                </c:pt>
                <c:pt idx="30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09-497F-8D93-508C9B23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303488"/>
        <c:axId val="86305024"/>
      </c:barChart>
      <c:catAx>
        <c:axId val="863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305024"/>
        <c:crosses val="autoZero"/>
        <c:auto val="1"/>
        <c:lblAlgn val="ctr"/>
        <c:lblOffset val="100"/>
        <c:noMultiLvlLbl val="0"/>
      </c:catAx>
      <c:valAx>
        <c:axId val="8630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0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JUNIO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5B12-44BE-8567-129CEA08E32F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5B12-44BE-8567-129CEA08E3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5B12-44BE-8567-129CEA08E32F}"/>
              </c:ext>
            </c:extLst>
          </c:dPt>
          <c:dPt>
            <c:idx val="2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5B12-44BE-8567-129CEA08E3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5B12-44BE-8567-129CEA08E3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5B12-44BE-8567-129CEA08E3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JUNIO2019!$G$5:$G$34</c:f>
              <c:numCache>
                <c:formatCode>General</c:formatCode>
                <c:ptCount val="30"/>
                <c:pt idx="0">
                  <c:v>957</c:v>
                </c:pt>
                <c:pt idx="1">
                  <c:v>940</c:v>
                </c:pt>
                <c:pt idx="2">
                  <c:v>470</c:v>
                </c:pt>
                <c:pt idx="3">
                  <c:v>429</c:v>
                </c:pt>
                <c:pt idx="4">
                  <c:v>391</c:v>
                </c:pt>
                <c:pt idx="5">
                  <c:v>449</c:v>
                </c:pt>
                <c:pt idx="6">
                  <c:v>556</c:v>
                </c:pt>
                <c:pt idx="7">
                  <c:v>1211</c:v>
                </c:pt>
                <c:pt idx="8">
                  <c:v>292</c:v>
                </c:pt>
                <c:pt idx="9">
                  <c:v>482</c:v>
                </c:pt>
                <c:pt idx="10">
                  <c:v>415</c:v>
                </c:pt>
                <c:pt idx="11">
                  <c:v>312</c:v>
                </c:pt>
                <c:pt idx="12">
                  <c:v>366</c:v>
                </c:pt>
                <c:pt idx="13">
                  <c:v>319</c:v>
                </c:pt>
                <c:pt idx="14">
                  <c:v>817</c:v>
                </c:pt>
                <c:pt idx="15">
                  <c:v>1145</c:v>
                </c:pt>
                <c:pt idx="16">
                  <c:v>637</c:v>
                </c:pt>
                <c:pt idx="17">
                  <c:v>274</c:v>
                </c:pt>
                <c:pt idx="18">
                  <c:v>502</c:v>
                </c:pt>
                <c:pt idx="19">
                  <c:v>966</c:v>
                </c:pt>
                <c:pt idx="20">
                  <c:v>1430</c:v>
                </c:pt>
                <c:pt idx="21">
                  <c:v>1873</c:v>
                </c:pt>
                <c:pt idx="22">
                  <c:v>1113</c:v>
                </c:pt>
                <c:pt idx="23">
                  <c:v>695</c:v>
                </c:pt>
                <c:pt idx="24">
                  <c:v>375</c:v>
                </c:pt>
                <c:pt idx="25">
                  <c:v>520</c:v>
                </c:pt>
                <c:pt idx="26">
                  <c:v>580</c:v>
                </c:pt>
                <c:pt idx="27">
                  <c:v>497</c:v>
                </c:pt>
                <c:pt idx="28">
                  <c:v>1210</c:v>
                </c:pt>
                <c:pt idx="29">
                  <c:v>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2-44BE-8567-129CEA08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659264"/>
        <c:axId val="87660800"/>
      </c:barChart>
      <c:catAx>
        <c:axId val="876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60800"/>
        <c:crosses val="autoZero"/>
        <c:auto val="1"/>
        <c:lblAlgn val="ctr"/>
        <c:lblOffset val="100"/>
        <c:noMultiLvlLbl val="0"/>
      </c:catAx>
      <c:valAx>
        <c:axId val="876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59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JULIO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D9DA-4261-A4CB-C4CF74787EE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D9DA-4261-A4CB-C4CF74787EE2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D9DA-4261-A4CB-C4CF74787EE2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9DA-4261-A4CB-C4CF74787EE2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D9DA-4261-A4CB-C4CF74787EE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JULIO2019!$G$5:$G$35</c:f>
              <c:numCache>
                <c:formatCode>General</c:formatCode>
                <c:ptCount val="31"/>
                <c:pt idx="0">
                  <c:v>858</c:v>
                </c:pt>
                <c:pt idx="1">
                  <c:v>1045</c:v>
                </c:pt>
                <c:pt idx="2">
                  <c:v>1192</c:v>
                </c:pt>
                <c:pt idx="3">
                  <c:v>977</c:v>
                </c:pt>
                <c:pt idx="4">
                  <c:v>936</c:v>
                </c:pt>
                <c:pt idx="5">
                  <c:v>1835</c:v>
                </c:pt>
                <c:pt idx="6">
                  <c:v>3008</c:v>
                </c:pt>
                <c:pt idx="7">
                  <c:v>3231</c:v>
                </c:pt>
                <c:pt idx="8">
                  <c:v>1405</c:v>
                </c:pt>
                <c:pt idx="9">
                  <c:v>1360</c:v>
                </c:pt>
                <c:pt idx="10">
                  <c:v>1723</c:v>
                </c:pt>
                <c:pt idx="11">
                  <c:v>1362</c:v>
                </c:pt>
                <c:pt idx="12">
                  <c:v>1458</c:v>
                </c:pt>
                <c:pt idx="13">
                  <c:v>1765</c:v>
                </c:pt>
                <c:pt idx="14">
                  <c:v>1344</c:v>
                </c:pt>
                <c:pt idx="15">
                  <c:v>1427</c:v>
                </c:pt>
                <c:pt idx="16">
                  <c:v>1394</c:v>
                </c:pt>
                <c:pt idx="17">
                  <c:v>1693</c:v>
                </c:pt>
                <c:pt idx="18">
                  <c:v>1843</c:v>
                </c:pt>
                <c:pt idx="19">
                  <c:v>2202</c:v>
                </c:pt>
                <c:pt idx="20">
                  <c:v>2420</c:v>
                </c:pt>
                <c:pt idx="21">
                  <c:v>1559</c:v>
                </c:pt>
                <c:pt idx="22">
                  <c:v>2040</c:v>
                </c:pt>
                <c:pt idx="23">
                  <c:v>1610</c:v>
                </c:pt>
                <c:pt idx="24">
                  <c:v>1802</c:v>
                </c:pt>
                <c:pt idx="25">
                  <c:v>2061</c:v>
                </c:pt>
                <c:pt idx="26">
                  <c:v>2889</c:v>
                </c:pt>
                <c:pt idx="27">
                  <c:v>2264</c:v>
                </c:pt>
                <c:pt idx="28">
                  <c:v>2600</c:v>
                </c:pt>
                <c:pt idx="29">
                  <c:v>2868</c:v>
                </c:pt>
                <c:pt idx="30">
                  <c:v>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A-4261-A4CB-C4CF7478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748992"/>
        <c:axId val="87750528"/>
      </c:barChart>
      <c:catAx>
        <c:axId val="877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50528"/>
        <c:crosses val="autoZero"/>
        <c:auto val="1"/>
        <c:lblAlgn val="ctr"/>
        <c:lblOffset val="100"/>
        <c:noMultiLvlLbl val="0"/>
      </c:catAx>
      <c:valAx>
        <c:axId val="8775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4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AGOSTO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A7FE-45ED-8661-D6D41C95DE80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A7FE-45ED-8661-D6D41C95DE80}"/>
              </c:ext>
            </c:extLst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2-A7FE-45ED-8661-D6D41C95DE80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A7FE-45ED-8661-D6D41C95DE80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A7FE-45ED-8661-D6D41C95DE8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AGOSTO2019!$G$5:$G$35</c:f>
              <c:numCache>
                <c:formatCode>General</c:formatCode>
                <c:ptCount val="31"/>
                <c:pt idx="0">
                  <c:v>1084</c:v>
                </c:pt>
                <c:pt idx="1">
                  <c:v>2226</c:v>
                </c:pt>
                <c:pt idx="2">
                  <c:v>1874</c:v>
                </c:pt>
                <c:pt idx="3">
                  <c:v>1164</c:v>
                </c:pt>
                <c:pt idx="4">
                  <c:v>652</c:v>
                </c:pt>
                <c:pt idx="5">
                  <c:v>843</c:v>
                </c:pt>
                <c:pt idx="6">
                  <c:v>763</c:v>
                </c:pt>
                <c:pt idx="7">
                  <c:v>338</c:v>
                </c:pt>
                <c:pt idx="8">
                  <c:v>428</c:v>
                </c:pt>
                <c:pt idx="9">
                  <c:v>944</c:v>
                </c:pt>
                <c:pt idx="10">
                  <c:v>278</c:v>
                </c:pt>
                <c:pt idx="11">
                  <c:v>753</c:v>
                </c:pt>
                <c:pt idx="12">
                  <c:v>525</c:v>
                </c:pt>
                <c:pt idx="13">
                  <c:v>477</c:v>
                </c:pt>
                <c:pt idx="14">
                  <c:v>691</c:v>
                </c:pt>
                <c:pt idx="15">
                  <c:v>1038</c:v>
                </c:pt>
                <c:pt idx="16">
                  <c:v>3607</c:v>
                </c:pt>
                <c:pt idx="17">
                  <c:v>3400</c:v>
                </c:pt>
                <c:pt idx="18">
                  <c:v>1072</c:v>
                </c:pt>
                <c:pt idx="19">
                  <c:v>617</c:v>
                </c:pt>
                <c:pt idx="20">
                  <c:v>777</c:v>
                </c:pt>
                <c:pt idx="21">
                  <c:v>617</c:v>
                </c:pt>
                <c:pt idx="22">
                  <c:v>1608</c:v>
                </c:pt>
                <c:pt idx="23">
                  <c:v>1872</c:v>
                </c:pt>
                <c:pt idx="24">
                  <c:v>894</c:v>
                </c:pt>
                <c:pt idx="25">
                  <c:v>793</c:v>
                </c:pt>
                <c:pt idx="26">
                  <c:v>879</c:v>
                </c:pt>
                <c:pt idx="27">
                  <c:v>951</c:v>
                </c:pt>
                <c:pt idx="28">
                  <c:v>994</c:v>
                </c:pt>
                <c:pt idx="29">
                  <c:v>421</c:v>
                </c:pt>
                <c:pt idx="30">
                  <c:v>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FE-45ED-8661-D6D41C95D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797760"/>
        <c:axId val="87799296"/>
      </c:barChart>
      <c:catAx>
        <c:axId val="8779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99296"/>
        <c:crosses val="autoZero"/>
        <c:auto val="1"/>
        <c:lblAlgn val="ctr"/>
        <c:lblOffset val="100"/>
        <c:noMultiLvlLbl val="0"/>
      </c:catAx>
      <c:valAx>
        <c:axId val="8779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9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6</xdr:col>
      <xdr:colOff>552451</xdr:colOff>
      <xdr:row>53</xdr:row>
      <xdr:rowOff>104776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9</xdr:col>
      <xdr:colOff>46546</xdr:colOff>
      <xdr:row>70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opLeftCell="A11" workbookViewId="0">
      <selection activeCell="E18" sqref="E18"/>
    </sheetView>
  </sheetViews>
  <sheetFormatPr baseColWidth="10" defaultRowHeight="14.5" x14ac:dyDescent="0.35"/>
  <cols>
    <col min="1" max="3" width="21.453125" customWidth="1"/>
    <col min="4" max="4" width="23.26953125" customWidth="1"/>
    <col min="5" max="5" width="20.1796875" customWidth="1"/>
  </cols>
  <sheetData>
    <row r="1" spans="1:6" ht="26" x14ac:dyDescent="0.6">
      <c r="A1" s="2" t="s">
        <v>50</v>
      </c>
    </row>
    <row r="2" spans="1:6" ht="15" thickBot="1" x14ac:dyDescent="0.4"/>
    <row r="3" spans="1:6" ht="21" x14ac:dyDescent="0.35">
      <c r="A3" s="3"/>
      <c r="B3" s="38" t="s">
        <v>16</v>
      </c>
      <c r="C3" s="39"/>
    </row>
    <row r="4" spans="1:6" ht="21" x14ac:dyDescent="0.35">
      <c r="A4" s="4" t="s">
        <v>17</v>
      </c>
      <c r="B4" s="4" t="s">
        <v>17</v>
      </c>
      <c r="C4" s="4" t="s">
        <v>18</v>
      </c>
      <c r="D4" s="4" t="s">
        <v>19</v>
      </c>
      <c r="E4" s="5" t="s">
        <v>20</v>
      </c>
    </row>
    <row r="5" spans="1:6" ht="39.75" customHeight="1" x14ac:dyDescent="0.6">
      <c r="A5" s="6" t="s">
        <v>21</v>
      </c>
      <c r="B5" s="7">
        <f>ENERO2019!H35</f>
        <v>85659</v>
      </c>
      <c r="C5" s="8">
        <f>B5</f>
        <v>85659</v>
      </c>
      <c r="D5" s="9">
        <f>B5/31</f>
        <v>2763.1935483870966</v>
      </c>
      <c r="E5" s="10">
        <v>5974</v>
      </c>
    </row>
    <row r="6" spans="1:6" ht="39.75" customHeight="1" x14ac:dyDescent="0.6">
      <c r="A6" s="6" t="s">
        <v>22</v>
      </c>
      <c r="B6" s="8">
        <f>FEBRERO2019!H32</f>
        <v>80570</v>
      </c>
      <c r="C6" s="8">
        <f>C5+B6</f>
        <v>166229</v>
      </c>
      <c r="D6" s="11">
        <f>B6/28</f>
        <v>2877.5</v>
      </c>
      <c r="E6" s="10">
        <v>4905</v>
      </c>
    </row>
    <row r="7" spans="1:6" ht="39.75" customHeight="1" x14ac:dyDescent="0.6">
      <c r="A7" s="6" t="s">
        <v>23</v>
      </c>
      <c r="B7" s="8">
        <f>MARZO2019!H35</f>
        <v>60703</v>
      </c>
      <c r="C7" s="8">
        <f t="shared" ref="C7:C16" si="0">C6+B7</f>
        <v>226932</v>
      </c>
      <c r="D7" s="11">
        <f>B7/31</f>
        <v>1958.1612903225807</v>
      </c>
      <c r="E7" s="12">
        <v>8364</v>
      </c>
    </row>
    <row r="8" spans="1:6" ht="39.75" customHeight="1" x14ac:dyDescent="0.6">
      <c r="A8" s="6" t="s">
        <v>24</v>
      </c>
      <c r="B8" s="8">
        <f>ABRIL2019!H34</f>
        <v>60486</v>
      </c>
      <c r="C8" s="8">
        <f t="shared" si="0"/>
        <v>287418</v>
      </c>
      <c r="D8" s="11">
        <f>B8/30</f>
        <v>2016.2</v>
      </c>
      <c r="E8" s="10">
        <v>7991</v>
      </c>
    </row>
    <row r="9" spans="1:6" ht="39.75" customHeight="1" x14ac:dyDescent="0.6">
      <c r="A9" s="6" t="s">
        <v>25</v>
      </c>
      <c r="B9" s="8">
        <f>MAYO2019!H35</f>
        <v>25340</v>
      </c>
      <c r="C9" s="14">
        <f>C8+B9</f>
        <v>312758</v>
      </c>
      <c r="D9" s="15">
        <f>B9/31</f>
        <v>817.41935483870964</v>
      </c>
      <c r="E9" s="10">
        <v>1624</v>
      </c>
    </row>
    <row r="10" spans="1:6" ht="39.75" customHeight="1" x14ac:dyDescent="0.6">
      <c r="A10" s="6" t="s">
        <v>26</v>
      </c>
      <c r="B10" s="13">
        <f>JUNIO2019!H34</f>
        <v>21218</v>
      </c>
      <c r="C10" s="14">
        <f t="shared" si="0"/>
        <v>333976</v>
      </c>
      <c r="D10" s="15">
        <f>B10/30</f>
        <v>707.26666666666665</v>
      </c>
      <c r="E10" s="10">
        <v>1873</v>
      </c>
    </row>
    <row r="11" spans="1:6" ht="39.75" customHeight="1" x14ac:dyDescent="0.6">
      <c r="A11" s="6" t="s">
        <v>27</v>
      </c>
      <c r="B11" s="8">
        <f>JULIO2019!H35</f>
        <v>57242</v>
      </c>
      <c r="C11" s="14">
        <f t="shared" si="0"/>
        <v>391218</v>
      </c>
      <c r="D11" s="15">
        <f>B11/31</f>
        <v>1846.516129032258</v>
      </c>
      <c r="E11" s="10">
        <v>3231</v>
      </c>
    </row>
    <row r="12" spans="1:6" ht="39.75" customHeight="1" x14ac:dyDescent="0.6">
      <c r="A12" s="6" t="s">
        <v>28</v>
      </c>
      <c r="B12" s="8">
        <f>AGOSTO2019!H35</f>
        <v>34679</v>
      </c>
      <c r="C12" s="8">
        <f t="shared" si="0"/>
        <v>425897</v>
      </c>
      <c r="D12" s="16">
        <f>B12/31</f>
        <v>1118.6774193548388</v>
      </c>
      <c r="E12" s="10">
        <v>3607</v>
      </c>
    </row>
    <row r="13" spans="1:6" ht="39.75" customHeight="1" x14ac:dyDescent="0.6">
      <c r="A13" s="6" t="s">
        <v>29</v>
      </c>
      <c r="B13" s="8">
        <f>SEPTIEMBRE2019!H34</f>
        <v>54295</v>
      </c>
      <c r="C13" s="8">
        <f t="shared" si="0"/>
        <v>480192</v>
      </c>
      <c r="D13" s="11">
        <f>B13/30</f>
        <v>1809.8333333333333</v>
      </c>
      <c r="E13" s="10">
        <v>3768</v>
      </c>
    </row>
    <row r="14" spans="1:6" ht="39.75" customHeight="1" x14ac:dyDescent="0.6">
      <c r="A14" s="6" t="s">
        <v>30</v>
      </c>
      <c r="B14" s="8">
        <f>OCTUBRE2019!H35</f>
        <v>51846</v>
      </c>
      <c r="C14" s="8">
        <f t="shared" si="0"/>
        <v>532038</v>
      </c>
      <c r="D14" s="11">
        <f>B14/31</f>
        <v>1672.4516129032259</v>
      </c>
      <c r="E14" s="10">
        <v>5251</v>
      </c>
    </row>
    <row r="15" spans="1:6" ht="39.75" customHeight="1" x14ac:dyDescent="0.6">
      <c r="A15" s="6" t="s">
        <v>31</v>
      </c>
      <c r="B15" s="8">
        <f>NOVIEMBRE2019!H34</f>
        <v>71414</v>
      </c>
      <c r="C15" s="8">
        <f t="shared" si="0"/>
        <v>603452</v>
      </c>
      <c r="D15" s="11">
        <f>B15/30</f>
        <v>2380.4666666666667</v>
      </c>
      <c r="E15" s="10">
        <v>7160</v>
      </c>
    </row>
    <row r="16" spans="1:6" ht="39.75" customHeight="1" x14ac:dyDescent="0.6">
      <c r="A16" s="6" t="s">
        <v>32</v>
      </c>
      <c r="B16" s="8">
        <v>46653</v>
      </c>
      <c r="C16" s="8">
        <f t="shared" si="0"/>
        <v>650105</v>
      </c>
      <c r="D16" s="16">
        <f>B16/31</f>
        <v>1504.9354838709678</v>
      </c>
      <c r="E16" s="10"/>
      <c r="F16">
        <v>26700</v>
      </c>
    </row>
    <row r="17" spans="1:4" ht="21" x14ac:dyDescent="0.35">
      <c r="D17" s="4" t="s">
        <v>33</v>
      </c>
    </row>
    <row r="18" spans="1:4" ht="26" x14ac:dyDescent="0.6">
      <c r="A18" s="17" t="s">
        <v>53</v>
      </c>
      <c r="C18" s="18">
        <f>DICIEMBRE2019!H37</f>
        <v>603452</v>
      </c>
      <c r="D18" s="19">
        <f>C16/12</f>
        <v>54175.416666666664</v>
      </c>
    </row>
    <row r="54" spans="2:10" x14ac:dyDescent="0.35">
      <c r="J54" t="s">
        <v>67</v>
      </c>
    </row>
    <row r="56" spans="2:10" x14ac:dyDescent="0.35">
      <c r="B56" s="20"/>
      <c r="C56" t="s">
        <v>34</v>
      </c>
    </row>
    <row r="57" spans="2:10" x14ac:dyDescent="0.35">
      <c r="B57" s="21"/>
      <c r="C57" t="s">
        <v>35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79"/>
  <sheetViews>
    <sheetView workbookViewId="0">
      <selection activeCell="J15" sqref="J15:M15"/>
    </sheetView>
  </sheetViews>
  <sheetFormatPr baseColWidth="10" defaultRowHeight="14.5" x14ac:dyDescent="0.35"/>
  <cols>
    <col min="2" max="2" width="11.453125" style="22"/>
    <col min="3" max="3" width="13" customWidth="1"/>
    <col min="4" max="4" width="15.453125" customWidth="1"/>
    <col min="5" max="5" width="14.54296875" customWidth="1"/>
    <col min="6" max="6" width="14.453125" customWidth="1"/>
    <col min="7" max="7" width="12.453125" customWidth="1"/>
    <col min="8" max="8" width="15.7265625" customWidth="1"/>
    <col min="9" max="9" width="11.453125" style="22"/>
  </cols>
  <sheetData>
    <row r="1" spans="1:10" ht="26" x14ac:dyDescent="0.6">
      <c r="A1" s="2" t="s">
        <v>59</v>
      </c>
      <c r="H1" s="22"/>
    </row>
    <row r="2" spans="1:10" ht="26.5" thickBot="1" x14ac:dyDescent="0.65">
      <c r="A2" s="2"/>
      <c r="H2" s="22"/>
    </row>
    <row r="3" spans="1:10" ht="19" thickBot="1" x14ac:dyDescent="0.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10" ht="18.5" x14ac:dyDescent="0.45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10" x14ac:dyDescent="0.35">
      <c r="A5" s="1" t="s">
        <v>4</v>
      </c>
      <c r="B5" s="27">
        <f>FEBRERO2019!B5</f>
        <v>1</v>
      </c>
      <c r="C5" s="1">
        <v>736</v>
      </c>
      <c r="D5" s="1">
        <v>253</v>
      </c>
      <c r="E5" s="1">
        <v>44</v>
      </c>
      <c r="F5" s="1">
        <v>51</v>
      </c>
      <c r="G5" s="1">
        <f>SUM(C5:F5)</f>
        <v>1084</v>
      </c>
      <c r="H5" s="1">
        <f>G5</f>
        <v>1084</v>
      </c>
      <c r="I5" s="27" t="s">
        <v>11</v>
      </c>
    </row>
    <row r="6" spans="1:10" x14ac:dyDescent="0.35">
      <c r="A6" s="1" t="s">
        <v>5</v>
      </c>
      <c r="B6" s="27">
        <f>FEBRERO2019!B6</f>
        <v>2</v>
      </c>
      <c r="C6" s="1">
        <v>1447</v>
      </c>
      <c r="D6" s="1">
        <v>543</v>
      </c>
      <c r="E6" s="1">
        <v>131</v>
      </c>
      <c r="F6" s="1">
        <v>105</v>
      </c>
      <c r="G6" s="1">
        <f>SUM(C6:F6)</f>
        <v>2226</v>
      </c>
      <c r="H6" s="1">
        <f>H5+G6</f>
        <v>3310</v>
      </c>
      <c r="I6" s="27" t="s">
        <v>9</v>
      </c>
    </row>
    <row r="7" spans="1:10" x14ac:dyDescent="0.35">
      <c r="A7" s="1" t="s">
        <v>44</v>
      </c>
      <c r="B7" s="27">
        <f>FEBRERO2019!B7</f>
        <v>3</v>
      </c>
      <c r="C7" s="1">
        <v>1250</v>
      </c>
      <c r="D7" s="1">
        <v>378</v>
      </c>
      <c r="E7" s="1">
        <v>166</v>
      </c>
      <c r="F7" s="1">
        <v>80</v>
      </c>
      <c r="G7" s="1">
        <f t="shared" ref="G7:G35" si="0">SUM(C7:F7)</f>
        <v>1874</v>
      </c>
      <c r="H7" s="1">
        <f t="shared" ref="H7:H35" si="1">H6+G7</f>
        <v>5184</v>
      </c>
      <c r="I7" s="27" t="s">
        <v>9</v>
      </c>
    </row>
    <row r="8" spans="1:10" x14ac:dyDescent="0.35">
      <c r="A8" s="33" t="s">
        <v>6</v>
      </c>
      <c r="B8" s="34">
        <f>FEBRERO2019!B8</f>
        <v>4</v>
      </c>
      <c r="C8" s="33">
        <v>889</v>
      </c>
      <c r="D8" s="33">
        <v>175</v>
      </c>
      <c r="E8" s="33">
        <v>50</v>
      </c>
      <c r="F8" s="33">
        <v>50</v>
      </c>
      <c r="G8" s="33">
        <f t="shared" si="0"/>
        <v>1164</v>
      </c>
      <c r="H8" s="33">
        <f t="shared" si="1"/>
        <v>6348</v>
      </c>
      <c r="I8" s="34" t="s">
        <v>9</v>
      </c>
    </row>
    <row r="9" spans="1:10" x14ac:dyDescent="0.35">
      <c r="A9" s="1" t="s">
        <v>7</v>
      </c>
      <c r="B9" s="27">
        <f>FEBRERO2019!B9</f>
        <v>5</v>
      </c>
      <c r="C9" s="1">
        <v>479</v>
      </c>
      <c r="D9" s="1">
        <v>139</v>
      </c>
      <c r="E9" s="1">
        <v>0</v>
      </c>
      <c r="F9" s="1">
        <v>34</v>
      </c>
      <c r="G9" s="1">
        <f t="shared" si="0"/>
        <v>652</v>
      </c>
      <c r="H9" s="1">
        <f t="shared" si="1"/>
        <v>7000</v>
      </c>
      <c r="I9" s="27" t="s">
        <v>9</v>
      </c>
    </row>
    <row r="10" spans="1:10" x14ac:dyDescent="0.35">
      <c r="A10" s="1" t="s">
        <v>8</v>
      </c>
      <c r="B10" s="27">
        <f>FEBRERO2019!B10</f>
        <v>6</v>
      </c>
      <c r="C10" s="1">
        <v>624</v>
      </c>
      <c r="D10" s="1">
        <v>175</v>
      </c>
      <c r="E10" s="1">
        <v>0</v>
      </c>
      <c r="F10" s="1">
        <v>44</v>
      </c>
      <c r="G10" s="1">
        <f t="shared" si="0"/>
        <v>843</v>
      </c>
      <c r="H10" s="1">
        <f t="shared" si="1"/>
        <v>7843</v>
      </c>
      <c r="I10" s="27" t="s">
        <v>9</v>
      </c>
    </row>
    <row r="11" spans="1:10" x14ac:dyDescent="0.35">
      <c r="A11" s="1" t="s">
        <v>43</v>
      </c>
      <c r="B11" s="27">
        <f>FEBRERO2019!B11</f>
        <v>7</v>
      </c>
      <c r="C11" s="1">
        <v>567</v>
      </c>
      <c r="D11" s="1">
        <v>157</v>
      </c>
      <c r="E11" s="1">
        <v>0</v>
      </c>
      <c r="F11" s="1">
        <v>39</v>
      </c>
      <c r="G11" s="1">
        <f t="shared" si="0"/>
        <v>763</v>
      </c>
      <c r="H11" s="1">
        <f t="shared" si="1"/>
        <v>8606</v>
      </c>
      <c r="I11" s="27" t="s">
        <v>9</v>
      </c>
    </row>
    <row r="12" spans="1:10" x14ac:dyDescent="0.35">
      <c r="A12" s="1" t="s">
        <v>4</v>
      </c>
      <c r="B12" s="27">
        <f>FEBRERO2019!B12</f>
        <v>8</v>
      </c>
      <c r="C12" s="1">
        <v>244</v>
      </c>
      <c r="D12" s="1">
        <v>75</v>
      </c>
      <c r="E12" s="1">
        <v>0</v>
      </c>
      <c r="F12" s="1">
        <v>19</v>
      </c>
      <c r="G12" s="1">
        <f t="shared" si="0"/>
        <v>338</v>
      </c>
      <c r="H12" s="1">
        <f t="shared" si="1"/>
        <v>8944</v>
      </c>
      <c r="I12" s="27" t="s">
        <v>60</v>
      </c>
    </row>
    <row r="13" spans="1:10" x14ac:dyDescent="0.35">
      <c r="A13" s="1" t="s">
        <v>5</v>
      </c>
      <c r="B13" s="27">
        <f>FEBRERO2019!B13</f>
        <v>9</v>
      </c>
      <c r="C13" s="1">
        <v>318</v>
      </c>
      <c r="D13" s="1">
        <v>90</v>
      </c>
      <c r="E13" s="1">
        <v>0</v>
      </c>
      <c r="F13" s="1">
        <v>20</v>
      </c>
      <c r="G13" s="1">
        <f t="shared" si="0"/>
        <v>428</v>
      </c>
      <c r="H13" s="1">
        <f t="shared" si="1"/>
        <v>9372</v>
      </c>
      <c r="I13" s="27" t="s">
        <v>10</v>
      </c>
    </row>
    <row r="14" spans="1:10" x14ac:dyDescent="0.35">
      <c r="A14" s="1" t="s">
        <v>44</v>
      </c>
      <c r="B14" s="27">
        <f>FEBRERO2019!B14</f>
        <v>10</v>
      </c>
      <c r="C14" s="1">
        <v>751</v>
      </c>
      <c r="D14" s="1">
        <v>161</v>
      </c>
      <c r="E14" s="1">
        <v>0</v>
      </c>
      <c r="F14" s="1">
        <v>32</v>
      </c>
      <c r="G14" s="1">
        <f t="shared" si="0"/>
        <v>944</v>
      </c>
      <c r="H14" s="1">
        <f t="shared" si="1"/>
        <v>10316</v>
      </c>
      <c r="I14" s="27" t="s">
        <v>9</v>
      </c>
    </row>
    <row r="15" spans="1:10" x14ac:dyDescent="0.35">
      <c r="A15" s="33" t="s">
        <v>6</v>
      </c>
      <c r="B15" s="34">
        <f>FEBRERO2019!B15</f>
        <v>11</v>
      </c>
      <c r="C15" s="33">
        <v>192</v>
      </c>
      <c r="D15" s="33">
        <v>78</v>
      </c>
      <c r="E15" s="33">
        <v>0</v>
      </c>
      <c r="F15" s="33">
        <v>8</v>
      </c>
      <c r="G15" s="33">
        <f t="shared" si="0"/>
        <v>278</v>
      </c>
      <c r="H15" s="33">
        <f t="shared" si="1"/>
        <v>10594</v>
      </c>
      <c r="I15" s="34" t="s">
        <v>9</v>
      </c>
      <c r="J15" t="s">
        <v>61</v>
      </c>
    </row>
    <row r="16" spans="1:10" x14ac:dyDescent="0.35">
      <c r="A16" s="1" t="s">
        <v>7</v>
      </c>
      <c r="B16" s="27">
        <f>FEBRERO2019!B16</f>
        <v>12</v>
      </c>
      <c r="C16" s="1">
        <v>558</v>
      </c>
      <c r="D16" s="1">
        <v>162</v>
      </c>
      <c r="E16" s="1">
        <v>0</v>
      </c>
      <c r="F16" s="1">
        <v>33</v>
      </c>
      <c r="G16" s="1">
        <f t="shared" si="0"/>
        <v>753</v>
      </c>
      <c r="H16" s="1">
        <f t="shared" si="1"/>
        <v>11347</v>
      </c>
      <c r="I16" s="27" t="s">
        <v>9</v>
      </c>
    </row>
    <row r="17" spans="1:12" x14ac:dyDescent="0.35">
      <c r="A17" s="1" t="s">
        <v>8</v>
      </c>
      <c r="B17" s="27">
        <f>FEBRERO2019!B17</f>
        <v>13</v>
      </c>
      <c r="C17" s="1">
        <v>352</v>
      </c>
      <c r="D17" s="1">
        <v>142</v>
      </c>
      <c r="E17" s="1">
        <v>0</v>
      </c>
      <c r="F17" s="1">
        <v>31</v>
      </c>
      <c r="G17" s="1">
        <f t="shared" si="0"/>
        <v>525</v>
      </c>
      <c r="H17" s="1">
        <f t="shared" si="1"/>
        <v>11872</v>
      </c>
      <c r="I17" s="27" t="s">
        <v>9</v>
      </c>
    </row>
    <row r="18" spans="1:12" x14ac:dyDescent="0.35">
      <c r="A18" s="1" t="s">
        <v>43</v>
      </c>
      <c r="B18" s="27">
        <f>FEBRERO2019!B18</f>
        <v>14</v>
      </c>
      <c r="C18" s="1">
        <v>321</v>
      </c>
      <c r="D18" s="1">
        <v>118</v>
      </c>
      <c r="E18" s="1">
        <v>0</v>
      </c>
      <c r="F18" s="1">
        <v>38</v>
      </c>
      <c r="G18" s="1">
        <f t="shared" si="0"/>
        <v>477</v>
      </c>
      <c r="H18" s="1">
        <f t="shared" si="1"/>
        <v>12349</v>
      </c>
      <c r="I18" s="27" t="s">
        <v>9</v>
      </c>
    </row>
    <row r="19" spans="1:12" x14ac:dyDescent="0.35">
      <c r="A19" s="1" t="s">
        <v>4</v>
      </c>
      <c r="B19" s="27">
        <f>FEBRERO2019!B19</f>
        <v>15</v>
      </c>
      <c r="C19" s="1">
        <v>406</v>
      </c>
      <c r="D19" s="1">
        <v>195</v>
      </c>
      <c r="E19" s="1">
        <v>0</v>
      </c>
      <c r="F19" s="1">
        <v>90</v>
      </c>
      <c r="G19" s="1">
        <f t="shared" si="0"/>
        <v>691</v>
      </c>
      <c r="H19" s="1">
        <f t="shared" si="1"/>
        <v>13040</v>
      </c>
      <c r="I19" s="27" t="s">
        <v>9</v>
      </c>
      <c r="J19" t="s">
        <v>62</v>
      </c>
    </row>
    <row r="20" spans="1:12" x14ac:dyDescent="0.35">
      <c r="A20" s="1" t="s">
        <v>5</v>
      </c>
      <c r="B20" s="27">
        <f>FEBRERO2019!B20</f>
        <v>16</v>
      </c>
      <c r="C20" s="1">
        <v>688</v>
      </c>
      <c r="D20" s="1">
        <v>202</v>
      </c>
      <c r="E20" s="1">
        <v>0</v>
      </c>
      <c r="F20" s="1">
        <v>148</v>
      </c>
      <c r="G20" s="1">
        <f t="shared" si="0"/>
        <v>1038</v>
      </c>
      <c r="H20" s="1">
        <f t="shared" si="1"/>
        <v>14078</v>
      </c>
      <c r="I20" s="27" t="s">
        <v>9</v>
      </c>
      <c r="J20">
        <v>86</v>
      </c>
    </row>
    <row r="21" spans="1:12" x14ac:dyDescent="0.35">
      <c r="A21" s="1" t="s">
        <v>44</v>
      </c>
      <c r="B21" s="27">
        <f>FEBRERO2019!B21</f>
        <v>17</v>
      </c>
      <c r="C21" s="1">
        <v>1948</v>
      </c>
      <c r="D21" s="1">
        <v>901</v>
      </c>
      <c r="E21" s="1">
        <v>273</v>
      </c>
      <c r="F21" s="1">
        <f>110+375</f>
        <v>485</v>
      </c>
      <c r="G21" s="35">
        <f t="shared" si="0"/>
        <v>3607</v>
      </c>
      <c r="H21" s="1">
        <f t="shared" si="1"/>
        <v>17685</v>
      </c>
      <c r="I21" s="27" t="s">
        <v>9</v>
      </c>
      <c r="J21">
        <v>375</v>
      </c>
      <c r="K21" s="35">
        <v>3607</v>
      </c>
      <c r="L21" t="s">
        <v>49</v>
      </c>
    </row>
    <row r="22" spans="1:12" x14ac:dyDescent="0.35">
      <c r="A22" s="33" t="s">
        <v>6</v>
      </c>
      <c r="B22" s="34">
        <f>FEBRERO2019!B22</f>
        <v>18</v>
      </c>
      <c r="C22" s="33">
        <v>2017</v>
      </c>
      <c r="D22" s="33">
        <v>735</v>
      </c>
      <c r="E22" s="33">
        <v>208</v>
      </c>
      <c r="F22" s="33">
        <f>103+337</f>
        <v>440</v>
      </c>
      <c r="G22" s="33">
        <f t="shared" si="0"/>
        <v>3400</v>
      </c>
      <c r="H22" s="33">
        <f t="shared" si="1"/>
        <v>21085</v>
      </c>
      <c r="I22" s="34" t="s">
        <v>9</v>
      </c>
      <c r="J22">
        <v>337</v>
      </c>
    </row>
    <row r="23" spans="1:12" x14ac:dyDescent="0.35">
      <c r="A23" s="1" t="s">
        <v>7</v>
      </c>
      <c r="B23" s="27">
        <f>FEBRERO2019!B23</f>
        <v>19</v>
      </c>
      <c r="C23" s="1">
        <v>731</v>
      </c>
      <c r="D23" s="1">
        <v>215</v>
      </c>
      <c r="E23" s="1">
        <v>0</v>
      </c>
      <c r="F23" s="1">
        <f>51+75</f>
        <v>126</v>
      </c>
      <c r="G23" s="1">
        <f t="shared" si="0"/>
        <v>1072</v>
      </c>
      <c r="H23" s="1">
        <f t="shared" si="1"/>
        <v>22157</v>
      </c>
      <c r="I23" s="27" t="s">
        <v>9</v>
      </c>
      <c r="J23">
        <v>75</v>
      </c>
    </row>
    <row r="24" spans="1:12" x14ac:dyDescent="0.35">
      <c r="A24" s="1" t="s">
        <v>8</v>
      </c>
      <c r="B24" s="27">
        <f>FEBRERO2019!B24</f>
        <v>20</v>
      </c>
      <c r="C24" s="1">
        <v>390</v>
      </c>
      <c r="D24" s="1">
        <v>154</v>
      </c>
      <c r="E24" s="1">
        <v>0</v>
      </c>
      <c r="F24" s="1">
        <f>38+35</f>
        <v>73</v>
      </c>
      <c r="G24" s="1">
        <f t="shared" si="0"/>
        <v>617</v>
      </c>
      <c r="H24" s="1">
        <f t="shared" si="1"/>
        <v>22774</v>
      </c>
      <c r="I24" s="27" t="s">
        <v>9</v>
      </c>
      <c r="J24">
        <v>35</v>
      </c>
    </row>
    <row r="25" spans="1:12" x14ac:dyDescent="0.35">
      <c r="A25" s="1" t="s">
        <v>43</v>
      </c>
      <c r="B25" s="27">
        <f>FEBRERO2019!B25</f>
        <v>21</v>
      </c>
      <c r="C25" s="1">
        <v>559</v>
      </c>
      <c r="D25" s="1">
        <v>144</v>
      </c>
      <c r="E25" s="1">
        <v>0</v>
      </c>
      <c r="F25" s="1">
        <f>40+34</f>
        <v>74</v>
      </c>
      <c r="G25" s="1">
        <f t="shared" si="0"/>
        <v>777</v>
      </c>
      <c r="H25" s="1">
        <f t="shared" si="1"/>
        <v>23551</v>
      </c>
      <c r="I25" s="27" t="s">
        <v>9</v>
      </c>
      <c r="J25">
        <v>34</v>
      </c>
    </row>
    <row r="26" spans="1:12" x14ac:dyDescent="0.35">
      <c r="A26" s="1" t="s">
        <v>4</v>
      </c>
      <c r="B26" s="27">
        <f>FEBRERO2019!B26</f>
        <v>22</v>
      </c>
      <c r="C26" s="1">
        <v>404</v>
      </c>
      <c r="D26" s="1">
        <v>127</v>
      </c>
      <c r="E26" s="1">
        <v>0</v>
      </c>
      <c r="F26" s="1">
        <f>53+33</f>
        <v>86</v>
      </c>
      <c r="G26" s="1">
        <f t="shared" si="0"/>
        <v>617</v>
      </c>
      <c r="H26" s="1">
        <f t="shared" si="1"/>
        <v>24168</v>
      </c>
      <c r="I26" s="27" t="s">
        <v>9</v>
      </c>
      <c r="J26">
        <v>33</v>
      </c>
    </row>
    <row r="27" spans="1:12" x14ac:dyDescent="0.35">
      <c r="A27" s="1" t="s">
        <v>5</v>
      </c>
      <c r="B27" s="27">
        <f>FEBRERO2019!B27</f>
        <v>23</v>
      </c>
      <c r="C27" s="1">
        <v>1080</v>
      </c>
      <c r="D27" s="1">
        <v>352</v>
      </c>
      <c r="E27" s="1">
        <v>0</v>
      </c>
      <c r="F27" s="1">
        <f>77+99</f>
        <v>176</v>
      </c>
      <c r="G27" s="1">
        <f t="shared" si="0"/>
        <v>1608</v>
      </c>
      <c r="H27" s="1">
        <f t="shared" si="1"/>
        <v>25776</v>
      </c>
      <c r="I27" s="27" t="s">
        <v>9</v>
      </c>
      <c r="J27">
        <v>99</v>
      </c>
    </row>
    <row r="28" spans="1:12" x14ac:dyDescent="0.35">
      <c r="A28" s="1" t="s">
        <v>44</v>
      </c>
      <c r="B28" s="27">
        <f>FEBRERO2019!B28</f>
        <v>24</v>
      </c>
      <c r="C28" s="1">
        <v>1278</v>
      </c>
      <c r="D28" s="1">
        <v>383</v>
      </c>
      <c r="E28" s="1">
        <v>0</v>
      </c>
      <c r="F28" s="1">
        <f>70+141</f>
        <v>211</v>
      </c>
      <c r="G28" s="1">
        <f t="shared" si="0"/>
        <v>1872</v>
      </c>
      <c r="H28" s="1">
        <f t="shared" si="1"/>
        <v>27648</v>
      </c>
      <c r="I28" s="27" t="s">
        <v>9</v>
      </c>
      <c r="J28">
        <v>141</v>
      </c>
    </row>
    <row r="29" spans="1:12" x14ac:dyDescent="0.35">
      <c r="A29" s="33" t="s">
        <v>6</v>
      </c>
      <c r="B29" s="34">
        <f>FEBRERO2019!B29</f>
        <v>25</v>
      </c>
      <c r="C29" s="33">
        <v>615</v>
      </c>
      <c r="D29" s="33">
        <v>147</v>
      </c>
      <c r="E29" s="33">
        <v>0</v>
      </c>
      <c r="F29" s="33">
        <f>47+85</f>
        <v>132</v>
      </c>
      <c r="G29" s="33">
        <f t="shared" si="0"/>
        <v>894</v>
      </c>
      <c r="H29" s="33">
        <f t="shared" si="1"/>
        <v>28542</v>
      </c>
      <c r="I29" s="34" t="s">
        <v>12</v>
      </c>
      <c r="J29">
        <v>85</v>
      </c>
    </row>
    <row r="30" spans="1:12" x14ac:dyDescent="0.35">
      <c r="A30" s="1" t="s">
        <v>7</v>
      </c>
      <c r="B30" s="27">
        <f>FEBRERO2019!B30</f>
        <v>26</v>
      </c>
      <c r="C30" s="1">
        <v>563</v>
      </c>
      <c r="D30" s="1">
        <v>135</v>
      </c>
      <c r="E30" s="1">
        <v>0</v>
      </c>
      <c r="F30" s="1">
        <f>46+49</f>
        <v>95</v>
      </c>
      <c r="G30" s="1">
        <f t="shared" si="0"/>
        <v>793</v>
      </c>
      <c r="H30" s="1">
        <f t="shared" si="1"/>
        <v>29335</v>
      </c>
      <c r="I30" s="27" t="s">
        <v>9</v>
      </c>
      <c r="J30">
        <v>49</v>
      </c>
    </row>
    <row r="31" spans="1:12" x14ac:dyDescent="0.35">
      <c r="A31" s="1" t="s">
        <v>8</v>
      </c>
      <c r="B31" s="27">
        <f>FEBRERO2019!B31</f>
        <v>27</v>
      </c>
      <c r="C31" s="1">
        <v>569</v>
      </c>
      <c r="D31" s="1">
        <v>190</v>
      </c>
      <c r="E31" s="1">
        <v>0</v>
      </c>
      <c r="F31" s="1">
        <f>51+69</f>
        <v>120</v>
      </c>
      <c r="G31" s="1">
        <f t="shared" si="0"/>
        <v>879</v>
      </c>
      <c r="H31" s="1">
        <f t="shared" si="1"/>
        <v>30214</v>
      </c>
      <c r="I31" s="27" t="s">
        <v>9</v>
      </c>
      <c r="J31">
        <v>69</v>
      </c>
    </row>
    <row r="32" spans="1:12" x14ac:dyDescent="0.35">
      <c r="A32" s="1" t="s">
        <v>43</v>
      </c>
      <c r="B32" s="27">
        <f>FEBRERO2019!B32</f>
        <v>28</v>
      </c>
      <c r="C32" s="1">
        <v>601</v>
      </c>
      <c r="D32" s="1">
        <v>195</v>
      </c>
      <c r="E32" s="1">
        <v>0</v>
      </c>
      <c r="F32" s="1">
        <f>77+78</f>
        <v>155</v>
      </c>
      <c r="G32" s="1">
        <f t="shared" si="0"/>
        <v>951</v>
      </c>
      <c r="H32" s="1">
        <f t="shared" si="1"/>
        <v>31165</v>
      </c>
      <c r="I32" s="27" t="s">
        <v>9</v>
      </c>
      <c r="J32">
        <v>78</v>
      </c>
    </row>
    <row r="33" spans="1:10" x14ac:dyDescent="0.35">
      <c r="A33" s="1" t="s">
        <v>4</v>
      </c>
      <c r="B33" s="27">
        <v>29</v>
      </c>
      <c r="C33" s="1">
        <v>627</v>
      </c>
      <c r="D33" s="1">
        <v>178</v>
      </c>
      <c r="E33" s="1">
        <v>0</v>
      </c>
      <c r="F33" s="1">
        <f>71+118</f>
        <v>189</v>
      </c>
      <c r="G33" s="1">
        <f t="shared" si="0"/>
        <v>994</v>
      </c>
      <c r="H33" s="1">
        <f t="shared" si="1"/>
        <v>32159</v>
      </c>
      <c r="I33" s="27" t="s">
        <v>9</v>
      </c>
      <c r="J33">
        <v>118</v>
      </c>
    </row>
    <row r="34" spans="1:10" x14ac:dyDescent="0.35">
      <c r="A34" s="1" t="s">
        <v>5</v>
      </c>
      <c r="B34" s="27">
        <v>30</v>
      </c>
      <c r="C34" s="1">
        <v>289</v>
      </c>
      <c r="D34" s="1">
        <v>65</v>
      </c>
      <c r="E34" s="1">
        <v>0</v>
      </c>
      <c r="F34" s="1">
        <f>28+39</f>
        <v>67</v>
      </c>
      <c r="G34" s="1">
        <f t="shared" si="0"/>
        <v>421</v>
      </c>
      <c r="H34" s="1">
        <f t="shared" si="1"/>
        <v>32580</v>
      </c>
      <c r="I34" s="27" t="s">
        <v>10</v>
      </c>
      <c r="J34">
        <v>39</v>
      </c>
    </row>
    <row r="35" spans="1:10" ht="15" thickBot="1" x14ac:dyDescent="0.4">
      <c r="A35" s="1" t="s">
        <v>44</v>
      </c>
      <c r="B35" s="27">
        <v>31</v>
      </c>
      <c r="C35" s="1">
        <v>1455</v>
      </c>
      <c r="D35" s="1">
        <v>398</v>
      </c>
      <c r="E35" s="1">
        <v>0</v>
      </c>
      <c r="F35" s="1">
        <f>97+149</f>
        <v>246</v>
      </c>
      <c r="G35" s="1">
        <f t="shared" si="0"/>
        <v>2099</v>
      </c>
      <c r="H35" s="1">
        <f t="shared" si="1"/>
        <v>34679</v>
      </c>
      <c r="I35" s="27" t="s">
        <v>9</v>
      </c>
      <c r="J35" s="37">
        <v>149</v>
      </c>
    </row>
    <row r="36" spans="1:10" ht="15" thickBot="1" x14ac:dyDescent="0.4">
      <c r="E36" s="28" t="s">
        <v>45</v>
      </c>
      <c r="F36" s="29"/>
      <c r="G36" s="29"/>
      <c r="H36" s="30">
        <f>H35/B35</f>
        <v>1118.6774193548388</v>
      </c>
      <c r="J36">
        <v>1802</v>
      </c>
    </row>
    <row r="37" spans="1:10" ht="23.5" x14ac:dyDescent="0.55000000000000004">
      <c r="A37" s="17" t="s">
        <v>46</v>
      </c>
      <c r="H37" s="36">
        <f>JULIO2019!H37+H35</f>
        <v>425897</v>
      </c>
    </row>
    <row r="38" spans="1:10" x14ac:dyDescent="0.35">
      <c r="H38" s="31"/>
    </row>
    <row r="39" spans="1:10" x14ac:dyDescent="0.35">
      <c r="H39" s="22"/>
    </row>
    <row r="40" spans="1:10" x14ac:dyDescent="0.35">
      <c r="H40" s="22"/>
    </row>
    <row r="41" spans="1:10" x14ac:dyDescent="0.35">
      <c r="H41" s="22"/>
    </row>
    <row r="42" spans="1:10" x14ac:dyDescent="0.35">
      <c r="H42" s="22"/>
    </row>
    <row r="43" spans="1:10" x14ac:dyDescent="0.35">
      <c r="H43" s="22"/>
    </row>
    <row r="44" spans="1:10" x14ac:dyDescent="0.35">
      <c r="H44" s="22"/>
    </row>
    <row r="45" spans="1:10" x14ac:dyDescent="0.35">
      <c r="H45" s="22"/>
    </row>
    <row r="46" spans="1:10" x14ac:dyDescent="0.35">
      <c r="H46" s="22"/>
    </row>
    <row r="47" spans="1:10" x14ac:dyDescent="0.35">
      <c r="H47" s="22"/>
    </row>
    <row r="48" spans="1:10" x14ac:dyDescent="0.35">
      <c r="H48" s="22"/>
    </row>
    <row r="49" spans="8:8" x14ac:dyDescent="0.35">
      <c r="H49" s="22"/>
    </row>
    <row r="50" spans="8:8" x14ac:dyDescent="0.35">
      <c r="H50" s="22"/>
    </row>
    <row r="51" spans="8:8" x14ac:dyDescent="0.35">
      <c r="H51" s="22"/>
    </row>
    <row r="52" spans="8:8" x14ac:dyDescent="0.35">
      <c r="H52" s="22"/>
    </row>
    <row r="53" spans="8:8" x14ac:dyDescent="0.35">
      <c r="H53" s="22"/>
    </row>
    <row r="54" spans="8:8" x14ac:dyDescent="0.35">
      <c r="H54" s="22"/>
    </row>
    <row r="55" spans="8:8" x14ac:dyDescent="0.35">
      <c r="H55" s="22"/>
    </row>
    <row r="56" spans="8:8" x14ac:dyDescent="0.35">
      <c r="H56" s="22"/>
    </row>
    <row r="57" spans="8:8" x14ac:dyDescent="0.35">
      <c r="H57" s="22"/>
    </row>
    <row r="58" spans="8:8" x14ac:dyDescent="0.35">
      <c r="H58" s="22"/>
    </row>
    <row r="59" spans="8:8" x14ac:dyDescent="0.35">
      <c r="H59" s="22"/>
    </row>
    <row r="60" spans="8:8" x14ac:dyDescent="0.35">
      <c r="H60" s="22"/>
    </row>
    <row r="61" spans="8:8" x14ac:dyDescent="0.35">
      <c r="H61" s="22"/>
    </row>
    <row r="62" spans="8:8" x14ac:dyDescent="0.35">
      <c r="H62" s="22"/>
    </row>
    <row r="63" spans="8:8" x14ac:dyDescent="0.35">
      <c r="H63" s="22"/>
    </row>
    <row r="64" spans="8:8" x14ac:dyDescent="0.35">
      <c r="H64" s="22"/>
    </row>
    <row r="65" spans="3:8" x14ac:dyDescent="0.35">
      <c r="H65" s="22"/>
    </row>
    <row r="66" spans="3:8" x14ac:dyDescent="0.35">
      <c r="H66" s="22"/>
    </row>
    <row r="67" spans="3:8" x14ac:dyDescent="0.35">
      <c r="H67" s="22"/>
    </row>
    <row r="68" spans="3:8" x14ac:dyDescent="0.35">
      <c r="H68" s="22"/>
    </row>
    <row r="69" spans="3:8" x14ac:dyDescent="0.35">
      <c r="H69" s="22"/>
    </row>
    <row r="70" spans="3:8" x14ac:dyDescent="0.35">
      <c r="H70" s="22"/>
    </row>
    <row r="71" spans="3:8" x14ac:dyDescent="0.35">
      <c r="H71" s="22"/>
    </row>
    <row r="72" spans="3:8" x14ac:dyDescent="0.35">
      <c r="H72" s="22"/>
    </row>
    <row r="73" spans="3:8" x14ac:dyDescent="0.35">
      <c r="H73" s="22"/>
    </row>
    <row r="74" spans="3:8" x14ac:dyDescent="0.35">
      <c r="H74" s="22"/>
    </row>
    <row r="75" spans="3:8" x14ac:dyDescent="0.35">
      <c r="C75" s="32"/>
      <c r="D75" t="s">
        <v>47</v>
      </c>
      <c r="H75" s="22"/>
    </row>
    <row r="76" spans="3:8" x14ac:dyDescent="0.35">
      <c r="C76" s="20"/>
      <c r="D76" t="s">
        <v>48</v>
      </c>
      <c r="H76" s="22"/>
    </row>
    <row r="77" spans="3:8" x14ac:dyDescent="0.35">
      <c r="H77" s="22"/>
    </row>
    <row r="78" spans="3:8" x14ac:dyDescent="0.35">
      <c r="H78" s="22"/>
    </row>
    <row r="79" spans="3:8" x14ac:dyDescent="0.35">
      <c r="H79" s="22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8"/>
  <sheetViews>
    <sheetView workbookViewId="0">
      <selection activeCell="L19" sqref="L19"/>
    </sheetView>
  </sheetViews>
  <sheetFormatPr baseColWidth="10" defaultRowHeight="14.5" x14ac:dyDescent="0.35"/>
  <cols>
    <col min="2" max="2" width="11.453125" style="22"/>
    <col min="3" max="3" width="13.26953125" customWidth="1"/>
    <col min="4" max="4" width="15.453125" customWidth="1"/>
    <col min="5" max="5" width="14.54296875" customWidth="1"/>
    <col min="6" max="6" width="14.453125" customWidth="1"/>
    <col min="7" max="7" width="12.453125" customWidth="1"/>
    <col min="8" max="8" width="16.26953125" customWidth="1"/>
    <col min="9" max="9" width="11.453125" style="22"/>
  </cols>
  <sheetData>
    <row r="1" spans="1:9" ht="26" x14ac:dyDescent="0.6">
      <c r="A1" s="2" t="s">
        <v>63</v>
      </c>
      <c r="H1" s="22"/>
    </row>
    <row r="2" spans="1:9" ht="26.5" thickBot="1" x14ac:dyDescent="0.65">
      <c r="A2" s="2"/>
      <c r="H2" s="22"/>
    </row>
    <row r="3" spans="1:9" ht="19" thickBot="1" x14ac:dyDescent="0.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9" ht="18.5" x14ac:dyDescent="0.45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9" x14ac:dyDescent="0.35">
      <c r="A5" s="33" t="s">
        <v>6</v>
      </c>
      <c r="B5" s="34">
        <f>FEBRERO2019!B5</f>
        <v>1</v>
      </c>
      <c r="C5" s="33">
        <v>806</v>
      </c>
      <c r="D5" s="33">
        <v>305</v>
      </c>
      <c r="E5" s="33">
        <v>0</v>
      </c>
      <c r="F5" s="33">
        <v>64</v>
      </c>
      <c r="G5" s="33">
        <f>SUM(C5:F5)</f>
        <v>1175</v>
      </c>
      <c r="H5" s="33">
        <f>G5</f>
        <v>1175</v>
      </c>
      <c r="I5" s="34" t="s">
        <v>9</v>
      </c>
    </row>
    <row r="6" spans="1:9" x14ac:dyDescent="0.35">
      <c r="A6" s="1" t="s">
        <v>7</v>
      </c>
      <c r="B6" s="27">
        <f>FEBRERO2019!B6</f>
        <v>2</v>
      </c>
      <c r="C6" s="1">
        <v>500</v>
      </c>
      <c r="D6" s="1">
        <v>99</v>
      </c>
      <c r="E6" s="1">
        <v>0</v>
      </c>
      <c r="F6" s="1">
        <v>42</v>
      </c>
      <c r="G6" s="1">
        <f>SUM(C6:F6)</f>
        <v>641</v>
      </c>
      <c r="H6" s="1">
        <f>H5+G6</f>
        <v>1816</v>
      </c>
      <c r="I6" s="27" t="s">
        <v>9</v>
      </c>
    </row>
    <row r="7" spans="1:9" x14ac:dyDescent="0.35">
      <c r="A7" s="1" t="s">
        <v>8</v>
      </c>
      <c r="B7" s="27">
        <f>FEBRERO2019!B7</f>
        <v>3</v>
      </c>
      <c r="C7" s="1">
        <v>380</v>
      </c>
      <c r="D7" s="1">
        <v>95</v>
      </c>
      <c r="E7" s="1">
        <v>0</v>
      </c>
      <c r="F7" s="1">
        <v>27</v>
      </c>
      <c r="G7" s="1">
        <f t="shared" ref="G7:G34" si="0">SUM(C7:F7)</f>
        <v>502</v>
      </c>
      <c r="H7" s="1">
        <f t="shared" ref="H7:H34" si="1">H6+G7</f>
        <v>2318</v>
      </c>
      <c r="I7" s="27" t="s">
        <v>9</v>
      </c>
    </row>
    <row r="8" spans="1:9" x14ac:dyDescent="0.35">
      <c r="A8" s="1" t="s">
        <v>43</v>
      </c>
      <c r="B8" s="27">
        <f>FEBRERO2019!B8</f>
        <v>4</v>
      </c>
      <c r="C8" s="1">
        <v>423</v>
      </c>
      <c r="D8" s="1">
        <v>109</v>
      </c>
      <c r="E8" s="1">
        <v>0</v>
      </c>
      <c r="F8" s="1">
        <v>32</v>
      </c>
      <c r="G8" s="1">
        <f t="shared" si="0"/>
        <v>564</v>
      </c>
      <c r="H8" s="1">
        <f t="shared" si="1"/>
        <v>2882</v>
      </c>
      <c r="I8" s="27" t="s">
        <v>9</v>
      </c>
    </row>
    <row r="9" spans="1:9" x14ac:dyDescent="0.35">
      <c r="A9" s="1" t="s">
        <v>4</v>
      </c>
      <c r="B9" s="27">
        <f>FEBRERO2019!B9</f>
        <v>5</v>
      </c>
      <c r="C9" s="1">
        <v>425</v>
      </c>
      <c r="D9" s="1">
        <v>126</v>
      </c>
      <c r="E9" s="1">
        <v>0</v>
      </c>
      <c r="F9" s="1">
        <v>26</v>
      </c>
      <c r="G9" s="1">
        <f t="shared" si="0"/>
        <v>577</v>
      </c>
      <c r="H9" s="1">
        <f t="shared" si="1"/>
        <v>3459</v>
      </c>
      <c r="I9" s="27" t="s">
        <v>9</v>
      </c>
    </row>
    <row r="10" spans="1:9" x14ac:dyDescent="0.35">
      <c r="A10" s="1" t="s">
        <v>5</v>
      </c>
      <c r="B10" s="27">
        <f>FEBRERO2019!B10</f>
        <v>6</v>
      </c>
      <c r="C10" s="1">
        <v>637</v>
      </c>
      <c r="D10" s="1">
        <v>132</v>
      </c>
      <c r="E10" s="1">
        <v>0</v>
      </c>
      <c r="F10" s="1">
        <v>31</v>
      </c>
      <c r="G10" s="1">
        <f t="shared" si="0"/>
        <v>800</v>
      </c>
      <c r="H10" s="1">
        <f t="shared" si="1"/>
        <v>4259</v>
      </c>
      <c r="I10" s="27" t="s">
        <v>14</v>
      </c>
    </row>
    <row r="11" spans="1:9" x14ac:dyDescent="0.35">
      <c r="A11" s="1" t="s">
        <v>44</v>
      </c>
      <c r="B11" s="27">
        <f>FEBRERO2019!B11</f>
        <v>7</v>
      </c>
      <c r="C11" s="1">
        <v>1065</v>
      </c>
      <c r="D11" s="1">
        <v>508</v>
      </c>
      <c r="E11" s="1">
        <v>0</v>
      </c>
      <c r="F11" s="1">
        <v>60</v>
      </c>
      <c r="G11" s="1">
        <f t="shared" si="0"/>
        <v>1633</v>
      </c>
      <c r="H11" s="1">
        <f t="shared" si="1"/>
        <v>5892</v>
      </c>
      <c r="I11" s="27" t="s">
        <v>13</v>
      </c>
    </row>
    <row r="12" spans="1:9" x14ac:dyDescent="0.35">
      <c r="A12" s="33" t="s">
        <v>6</v>
      </c>
      <c r="B12" s="34">
        <f>FEBRERO2019!B12</f>
        <v>8</v>
      </c>
      <c r="C12" s="33">
        <v>685</v>
      </c>
      <c r="D12" s="33">
        <v>115</v>
      </c>
      <c r="E12" s="33">
        <v>0</v>
      </c>
      <c r="F12" s="33">
        <v>52</v>
      </c>
      <c r="G12" s="33">
        <f t="shared" si="0"/>
        <v>852</v>
      </c>
      <c r="H12" s="33">
        <f t="shared" si="1"/>
        <v>6744</v>
      </c>
      <c r="I12" s="34" t="s">
        <v>14</v>
      </c>
    </row>
    <row r="13" spans="1:9" x14ac:dyDescent="0.35">
      <c r="A13" s="1" t="s">
        <v>7</v>
      </c>
      <c r="B13" s="27">
        <f>FEBRERO2019!B13</f>
        <v>9</v>
      </c>
      <c r="C13" s="1">
        <v>584</v>
      </c>
      <c r="D13" s="1">
        <v>145</v>
      </c>
      <c r="E13" s="1">
        <v>0</v>
      </c>
      <c r="F13" s="1">
        <v>47</v>
      </c>
      <c r="G13" s="1">
        <f t="shared" si="0"/>
        <v>776</v>
      </c>
      <c r="H13" s="1">
        <f t="shared" si="1"/>
        <v>7520</v>
      </c>
      <c r="I13" s="27" t="s">
        <v>15</v>
      </c>
    </row>
    <row r="14" spans="1:9" x14ac:dyDescent="0.35">
      <c r="A14" s="1" t="s">
        <v>8</v>
      </c>
      <c r="B14" s="27">
        <f>FEBRERO2019!B14</f>
        <v>10</v>
      </c>
      <c r="C14" s="1">
        <v>469</v>
      </c>
      <c r="D14" s="1">
        <v>68</v>
      </c>
      <c r="E14" s="1">
        <v>0</v>
      </c>
      <c r="F14" s="1">
        <v>71</v>
      </c>
      <c r="G14" s="1">
        <f t="shared" si="0"/>
        <v>608</v>
      </c>
      <c r="H14" s="1">
        <f t="shared" si="1"/>
        <v>8128</v>
      </c>
      <c r="I14" s="27" t="s">
        <v>9</v>
      </c>
    </row>
    <row r="15" spans="1:9" x14ac:dyDescent="0.35">
      <c r="A15" s="1" t="s">
        <v>43</v>
      </c>
      <c r="B15" s="27">
        <f>FEBRERO2019!B15</f>
        <v>11</v>
      </c>
      <c r="C15" s="1">
        <v>577</v>
      </c>
      <c r="D15" s="1">
        <v>97</v>
      </c>
      <c r="E15" s="1">
        <v>0</v>
      </c>
      <c r="F15" s="1">
        <v>68</v>
      </c>
      <c r="G15" s="1">
        <f t="shared" si="0"/>
        <v>742</v>
      </c>
      <c r="H15" s="1">
        <f t="shared" si="1"/>
        <v>8870</v>
      </c>
      <c r="I15" s="27" t="s">
        <v>9</v>
      </c>
    </row>
    <row r="16" spans="1:9" x14ac:dyDescent="0.35">
      <c r="A16" s="1" t="s">
        <v>4</v>
      </c>
      <c r="B16" s="27">
        <f>FEBRERO2019!B16</f>
        <v>12</v>
      </c>
      <c r="C16" s="1">
        <v>798</v>
      </c>
      <c r="D16" s="1">
        <v>136</v>
      </c>
      <c r="E16" s="1">
        <v>0</v>
      </c>
      <c r="F16" s="1">
        <v>85</v>
      </c>
      <c r="G16" s="1">
        <f t="shared" si="0"/>
        <v>1019</v>
      </c>
      <c r="H16" s="1">
        <f t="shared" si="1"/>
        <v>9889</v>
      </c>
      <c r="I16" s="27" t="s">
        <v>9</v>
      </c>
    </row>
    <row r="17" spans="1:11" x14ac:dyDescent="0.35">
      <c r="A17" s="1" t="s">
        <v>5</v>
      </c>
      <c r="B17" s="27">
        <f>FEBRERO2019!B17</f>
        <v>13</v>
      </c>
      <c r="C17" s="1">
        <v>1361</v>
      </c>
      <c r="D17" s="1">
        <v>237</v>
      </c>
      <c r="E17" s="1">
        <v>0</v>
      </c>
      <c r="F17" s="1">
        <v>119</v>
      </c>
      <c r="G17" s="1">
        <f t="shared" si="0"/>
        <v>1717</v>
      </c>
      <c r="H17" s="1">
        <f t="shared" si="1"/>
        <v>11606</v>
      </c>
      <c r="I17" s="27" t="s">
        <v>9</v>
      </c>
    </row>
    <row r="18" spans="1:11" x14ac:dyDescent="0.35">
      <c r="A18" s="1" t="s">
        <v>44</v>
      </c>
      <c r="B18" s="27">
        <f>FEBRERO2019!B18</f>
        <v>14</v>
      </c>
      <c r="C18" s="1">
        <v>1834</v>
      </c>
      <c r="D18" s="1">
        <v>661</v>
      </c>
      <c r="E18" s="1">
        <v>0</v>
      </c>
      <c r="F18" s="1">
        <v>105</v>
      </c>
      <c r="G18" s="1">
        <f t="shared" si="0"/>
        <v>2600</v>
      </c>
      <c r="H18" s="1">
        <f t="shared" si="1"/>
        <v>14206</v>
      </c>
      <c r="I18" s="27" t="s">
        <v>9</v>
      </c>
    </row>
    <row r="19" spans="1:11" x14ac:dyDescent="0.35">
      <c r="A19" s="33" t="s">
        <v>6</v>
      </c>
      <c r="B19" s="34">
        <f>FEBRERO2019!B19</f>
        <v>15</v>
      </c>
      <c r="C19" s="33">
        <v>2256</v>
      </c>
      <c r="D19" s="33">
        <v>817</v>
      </c>
      <c r="E19" s="33">
        <v>0</v>
      </c>
      <c r="F19" s="33">
        <v>111</v>
      </c>
      <c r="G19" s="33">
        <f t="shared" si="0"/>
        <v>3184</v>
      </c>
      <c r="H19" s="33">
        <f t="shared" si="1"/>
        <v>17390</v>
      </c>
      <c r="I19" s="34" t="s">
        <v>9</v>
      </c>
    </row>
    <row r="20" spans="1:11" x14ac:dyDescent="0.35">
      <c r="A20" s="1" t="s">
        <v>7</v>
      </c>
      <c r="B20" s="27">
        <f>FEBRERO2019!B20</f>
        <v>16</v>
      </c>
      <c r="C20" s="1">
        <v>1273</v>
      </c>
      <c r="D20" s="1">
        <v>366</v>
      </c>
      <c r="E20" s="1">
        <v>0</v>
      </c>
      <c r="F20" s="1">
        <v>44</v>
      </c>
      <c r="G20" s="1">
        <f t="shared" si="0"/>
        <v>1683</v>
      </c>
      <c r="H20" s="1">
        <f t="shared" si="1"/>
        <v>19073</v>
      </c>
      <c r="I20" s="27" t="s">
        <v>9</v>
      </c>
    </row>
    <row r="21" spans="1:11" x14ac:dyDescent="0.35">
      <c r="A21" s="1" t="s">
        <v>8</v>
      </c>
      <c r="B21" s="27">
        <f>FEBRERO2019!B21</f>
        <v>17</v>
      </c>
      <c r="C21" s="1">
        <v>2058</v>
      </c>
      <c r="D21" s="1">
        <v>819</v>
      </c>
      <c r="E21" s="1">
        <v>0</v>
      </c>
      <c r="F21" s="1">
        <v>81</v>
      </c>
      <c r="G21" s="1">
        <f t="shared" si="0"/>
        <v>2958</v>
      </c>
      <c r="H21" s="1">
        <f t="shared" si="1"/>
        <v>22031</v>
      </c>
      <c r="I21" s="27" t="s">
        <v>9</v>
      </c>
    </row>
    <row r="22" spans="1:11" x14ac:dyDescent="0.35">
      <c r="A22" s="1" t="s">
        <v>43</v>
      </c>
      <c r="B22" s="27">
        <f>FEBRERO2019!B22</f>
        <v>18</v>
      </c>
      <c r="C22" s="1">
        <v>2005</v>
      </c>
      <c r="D22" s="1">
        <v>701</v>
      </c>
      <c r="E22" s="1">
        <v>0</v>
      </c>
      <c r="F22" s="1">
        <v>155</v>
      </c>
      <c r="G22" s="1">
        <f t="shared" si="0"/>
        <v>2861</v>
      </c>
      <c r="H22" s="1">
        <f t="shared" si="1"/>
        <v>24892</v>
      </c>
      <c r="I22" s="27" t="s">
        <v>9</v>
      </c>
    </row>
    <row r="23" spans="1:11" x14ac:dyDescent="0.35">
      <c r="A23" s="1" t="s">
        <v>4</v>
      </c>
      <c r="B23" s="27">
        <f>FEBRERO2019!B23</f>
        <v>19</v>
      </c>
      <c r="C23" s="1">
        <v>2388</v>
      </c>
      <c r="D23" s="1">
        <v>791</v>
      </c>
      <c r="E23" s="1">
        <v>0</v>
      </c>
      <c r="F23" s="1">
        <v>106</v>
      </c>
      <c r="G23" s="1">
        <f t="shared" si="0"/>
        <v>3285</v>
      </c>
      <c r="H23" s="1">
        <f t="shared" si="1"/>
        <v>28177</v>
      </c>
      <c r="I23" s="27" t="s">
        <v>9</v>
      </c>
    </row>
    <row r="24" spans="1:11" x14ac:dyDescent="0.35">
      <c r="A24" s="1" t="s">
        <v>5</v>
      </c>
      <c r="B24" s="27">
        <f>FEBRERO2019!B24</f>
        <v>20</v>
      </c>
      <c r="C24" s="1">
        <v>2302</v>
      </c>
      <c r="D24" s="1">
        <v>711</v>
      </c>
      <c r="E24" s="1">
        <v>0</v>
      </c>
      <c r="F24" s="1">
        <v>131</v>
      </c>
      <c r="G24" s="1">
        <f t="shared" si="0"/>
        <v>3144</v>
      </c>
      <c r="H24" s="1">
        <f t="shared" si="1"/>
        <v>31321</v>
      </c>
      <c r="I24" s="27" t="s">
        <v>9</v>
      </c>
    </row>
    <row r="25" spans="1:11" x14ac:dyDescent="0.35">
      <c r="A25" s="1" t="s">
        <v>44</v>
      </c>
      <c r="B25" s="27">
        <f>FEBRERO2019!B25</f>
        <v>21</v>
      </c>
      <c r="C25" s="1">
        <v>2674</v>
      </c>
      <c r="D25" s="1">
        <v>958</v>
      </c>
      <c r="E25" s="1">
        <v>0</v>
      </c>
      <c r="F25" s="1">
        <v>136</v>
      </c>
      <c r="G25" s="35">
        <f t="shared" si="0"/>
        <v>3768</v>
      </c>
      <c r="H25" s="1">
        <f t="shared" si="1"/>
        <v>35089</v>
      </c>
      <c r="I25" s="27" t="s">
        <v>9</v>
      </c>
      <c r="J25" s="20">
        <v>3768</v>
      </c>
      <c r="K25" t="s">
        <v>49</v>
      </c>
    </row>
    <row r="26" spans="1:11" x14ac:dyDescent="0.35">
      <c r="A26" s="33" t="s">
        <v>6</v>
      </c>
      <c r="B26" s="34">
        <f>FEBRERO2019!B26</f>
        <v>22</v>
      </c>
      <c r="C26" s="33">
        <v>1796</v>
      </c>
      <c r="D26" s="33">
        <v>626</v>
      </c>
      <c r="E26" s="33">
        <v>0</v>
      </c>
      <c r="F26" s="33">
        <v>110</v>
      </c>
      <c r="G26" s="33">
        <f t="shared" si="0"/>
        <v>2532</v>
      </c>
      <c r="H26" s="33">
        <f t="shared" si="1"/>
        <v>37621</v>
      </c>
      <c r="I26" s="34" t="s">
        <v>9</v>
      </c>
    </row>
    <row r="27" spans="1:11" x14ac:dyDescent="0.35">
      <c r="A27" s="1" t="s">
        <v>7</v>
      </c>
      <c r="B27" s="27">
        <f>FEBRERO2019!B27</f>
        <v>23</v>
      </c>
      <c r="C27" s="1">
        <v>1141</v>
      </c>
      <c r="D27" s="1">
        <v>331</v>
      </c>
      <c r="E27" s="1">
        <v>0</v>
      </c>
      <c r="F27" s="1">
        <v>109</v>
      </c>
      <c r="G27" s="1">
        <f t="shared" si="0"/>
        <v>1581</v>
      </c>
      <c r="H27" s="1">
        <f t="shared" si="1"/>
        <v>39202</v>
      </c>
      <c r="I27" s="27" t="s">
        <v>9</v>
      </c>
    </row>
    <row r="28" spans="1:11" x14ac:dyDescent="0.35">
      <c r="A28" s="1" t="s">
        <v>8</v>
      </c>
      <c r="B28" s="27">
        <f>FEBRERO2019!B28</f>
        <v>24</v>
      </c>
      <c r="C28" s="1">
        <v>1276</v>
      </c>
      <c r="D28" s="1">
        <v>435</v>
      </c>
      <c r="E28" s="1">
        <v>0</v>
      </c>
      <c r="F28" s="1">
        <v>100</v>
      </c>
      <c r="G28" s="1">
        <f t="shared" si="0"/>
        <v>1811</v>
      </c>
      <c r="H28" s="1">
        <f t="shared" si="1"/>
        <v>41013</v>
      </c>
      <c r="I28" s="27" t="s">
        <v>9</v>
      </c>
    </row>
    <row r="29" spans="1:11" x14ac:dyDescent="0.35">
      <c r="A29" s="1" t="s">
        <v>43</v>
      </c>
      <c r="B29" s="27">
        <f>FEBRERO2019!B29</f>
        <v>25</v>
      </c>
      <c r="C29" s="1">
        <v>1222</v>
      </c>
      <c r="D29" s="1">
        <v>382</v>
      </c>
      <c r="E29" s="1">
        <v>0</v>
      </c>
      <c r="F29" s="1">
        <v>107</v>
      </c>
      <c r="G29" s="1">
        <f t="shared" si="0"/>
        <v>1711</v>
      </c>
      <c r="H29" s="1">
        <f t="shared" si="1"/>
        <v>42724</v>
      </c>
      <c r="I29" s="27" t="s">
        <v>9</v>
      </c>
    </row>
    <row r="30" spans="1:11" x14ac:dyDescent="0.35">
      <c r="A30" s="1" t="s">
        <v>4</v>
      </c>
      <c r="B30" s="27">
        <f>FEBRERO2019!B30</f>
        <v>26</v>
      </c>
      <c r="C30" s="1">
        <v>1248</v>
      </c>
      <c r="D30" s="1">
        <v>392</v>
      </c>
      <c r="E30" s="1">
        <v>0</v>
      </c>
      <c r="F30" s="1">
        <v>114</v>
      </c>
      <c r="G30" s="1">
        <f t="shared" si="0"/>
        <v>1754</v>
      </c>
      <c r="H30" s="1">
        <f t="shared" si="1"/>
        <v>44478</v>
      </c>
      <c r="I30" s="27" t="s">
        <v>9</v>
      </c>
    </row>
    <row r="31" spans="1:11" x14ac:dyDescent="0.35">
      <c r="A31" s="1" t="s">
        <v>5</v>
      </c>
      <c r="B31" s="27">
        <f>FEBRERO2019!B31</f>
        <v>27</v>
      </c>
      <c r="C31" s="1">
        <v>1498</v>
      </c>
      <c r="D31" s="1">
        <v>449</v>
      </c>
      <c r="E31" s="1">
        <v>0</v>
      </c>
      <c r="F31" s="1">
        <v>132</v>
      </c>
      <c r="G31" s="1">
        <f t="shared" si="0"/>
        <v>2079</v>
      </c>
      <c r="H31" s="1">
        <f t="shared" si="1"/>
        <v>46557</v>
      </c>
      <c r="I31" s="27" t="s">
        <v>9</v>
      </c>
    </row>
    <row r="32" spans="1:11" x14ac:dyDescent="0.35">
      <c r="A32" s="1" t="s">
        <v>44</v>
      </c>
      <c r="B32" s="27">
        <f>FEBRERO2019!B32</f>
        <v>28</v>
      </c>
      <c r="C32" s="1">
        <v>2061</v>
      </c>
      <c r="D32" s="1">
        <v>1006</v>
      </c>
      <c r="E32" s="1">
        <v>0</v>
      </c>
      <c r="F32" s="1">
        <v>137</v>
      </c>
      <c r="G32" s="1">
        <f t="shared" si="0"/>
        <v>3204</v>
      </c>
      <c r="H32" s="1">
        <f t="shared" si="1"/>
        <v>49761</v>
      </c>
      <c r="I32" s="27" t="s">
        <v>9</v>
      </c>
    </row>
    <row r="33" spans="1:9" x14ac:dyDescent="0.35">
      <c r="A33" s="33" t="s">
        <v>6</v>
      </c>
      <c r="B33" s="34">
        <v>29</v>
      </c>
      <c r="C33" s="33">
        <v>2101</v>
      </c>
      <c r="D33" s="33">
        <v>852</v>
      </c>
      <c r="E33" s="33">
        <v>0</v>
      </c>
      <c r="F33" s="33">
        <v>169</v>
      </c>
      <c r="G33" s="33">
        <f t="shared" si="0"/>
        <v>3122</v>
      </c>
      <c r="H33" s="33">
        <f t="shared" si="1"/>
        <v>52883</v>
      </c>
      <c r="I33" s="34" t="s">
        <v>9</v>
      </c>
    </row>
    <row r="34" spans="1:9" ht="15" thickBot="1" x14ac:dyDescent="0.4">
      <c r="A34" s="1" t="s">
        <v>7</v>
      </c>
      <c r="B34" s="27">
        <v>30</v>
      </c>
      <c r="C34" s="1">
        <v>1000</v>
      </c>
      <c r="D34" s="1">
        <v>322</v>
      </c>
      <c r="E34" s="1">
        <v>0</v>
      </c>
      <c r="F34" s="1">
        <v>90</v>
      </c>
      <c r="G34" s="1">
        <f t="shared" si="0"/>
        <v>1412</v>
      </c>
      <c r="H34" s="1">
        <f t="shared" si="1"/>
        <v>54295</v>
      </c>
      <c r="I34" s="27" t="s">
        <v>9</v>
      </c>
    </row>
    <row r="35" spans="1:9" ht="15" thickBot="1" x14ac:dyDescent="0.4">
      <c r="E35" s="28" t="s">
        <v>45</v>
      </c>
      <c r="F35" s="29"/>
      <c r="G35" s="29"/>
      <c r="H35" s="30">
        <f>H34/B34</f>
        <v>1809.8333333333333</v>
      </c>
    </row>
    <row r="36" spans="1:9" ht="23.5" x14ac:dyDescent="0.55000000000000004">
      <c r="A36" s="17" t="s">
        <v>46</v>
      </c>
      <c r="H36" s="36">
        <f>AGOSTO2019!H37+H34</f>
        <v>480192</v>
      </c>
    </row>
    <row r="37" spans="1:9" x14ac:dyDescent="0.35">
      <c r="H37" s="31"/>
    </row>
    <row r="38" spans="1:9" x14ac:dyDescent="0.35">
      <c r="H38" s="22"/>
    </row>
    <row r="39" spans="1:9" x14ac:dyDescent="0.35">
      <c r="H39" s="22"/>
    </row>
    <row r="40" spans="1:9" x14ac:dyDescent="0.35">
      <c r="H40" s="22"/>
    </row>
    <row r="41" spans="1:9" x14ac:dyDescent="0.35">
      <c r="H41" s="22"/>
    </row>
    <row r="42" spans="1:9" x14ac:dyDescent="0.35">
      <c r="H42" s="22"/>
    </row>
    <row r="43" spans="1:9" x14ac:dyDescent="0.35">
      <c r="H43" s="22"/>
    </row>
    <row r="44" spans="1:9" x14ac:dyDescent="0.35">
      <c r="H44" s="22"/>
    </row>
    <row r="45" spans="1:9" x14ac:dyDescent="0.35">
      <c r="H45" s="22"/>
    </row>
    <row r="46" spans="1:9" x14ac:dyDescent="0.35">
      <c r="H46" s="22"/>
    </row>
    <row r="47" spans="1:9" x14ac:dyDescent="0.35">
      <c r="H47" s="22"/>
    </row>
    <row r="48" spans="1:9" x14ac:dyDescent="0.35">
      <c r="H48" s="22"/>
    </row>
    <row r="49" spans="8:8" x14ac:dyDescent="0.35">
      <c r="H49" s="22"/>
    </row>
    <row r="50" spans="8:8" x14ac:dyDescent="0.35">
      <c r="H50" s="22"/>
    </row>
    <row r="51" spans="8:8" x14ac:dyDescent="0.35">
      <c r="H51" s="22"/>
    </row>
    <row r="52" spans="8:8" x14ac:dyDescent="0.35">
      <c r="H52" s="22"/>
    </row>
    <row r="53" spans="8:8" x14ac:dyDescent="0.35">
      <c r="H53" s="22"/>
    </row>
    <row r="54" spans="8:8" x14ac:dyDescent="0.35">
      <c r="H54" s="22"/>
    </row>
    <row r="55" spans="8:8" x14ac:dyDescent="0.35">
      <c r="H55" s="22"/>
    </row>
    <row r="56" spans="8:8" x14ac:dyDescent="0.35">
      <c r="H56" s="22"/>
    </row>
    <row r="57" spans="8:8" x14ac:dyDescent="0.35">
      <c r="H57" s="22"/>
    </row>
    <row r="58" spans="8:8" x14ac:dyDescent="0.35">
      <c r="H58" s="22"/>
    </row>
    <row r="59" spans="8:8" x14ac:dyDescent="0.35">
      <c r="H59" s="22"/>
    </row>
    <row r="60" spans="8:8" x14ac:dyDescent="0.35">
      <c r="H60" s="22"/>
    </row>
    <row r="61" spans="8:8" x14ac:dyDescent="0.35">
      <c r="H61" s="22"/>
    </row>
    <row r="62" spans="8:8" x14ac:dyDescent="0.35">
      <c r="H62" s="22"/>
    </row>
    <row r="63" spans="8:8" x14ac:dyDescent="0.35">
      <c r="H63" s="22"/>
    </row>
    <row r="64" spans="8:8" x14ac:dyDescent="0.35">
      <c r="H64" s="22"/>
    </row>
    <row r="65" spans="3:8" x14ac:dyDescent="0.35">
      <c r="H65" s="22"/>
    </row>
    <row r="66" spans="3:8" x14ac:dyDescent="0.35">
      <c r="H66" s="22"/>
    </row>
    <row r="67" spans="3:8" x14ac:dyDescent="0.35">
      <c r="H67" s="22"/>
    </row>
    <row r="68" spans="3:8" x14ac:dyDescent="0.35">
      <c r="H68" s="22"/>
    </row>
    <row r="69" spans="3:8" x14ac:dyDescent="0.35">
      <c r="H69" s="22"/>
    </row>
    <row r="70" spans="3:8" x14ac:dyDescent="0.35">
      <c r="H70" s="22"/>
    </row>
    <row r="71" spans="3:8" x14ac:dyDescent="0.35">
      <c r="H71" s="22"/>
    </row>
    <row r="72" spans="3:8" x14ac:dyDescent="0.35">
      <c r="H72" s="22"/>
    </row>
    <row r="73" spans="3:8" x14ac:dyDescent="0.35">
      <c r="H73" s="22"/>
    </row>
    <row r="74" spans="3:8" x14ac:dyDescent="0.35">
      <c r="C74" s="32"/>
      <c r="D74" t="s">
        <v>47</v>
      </c>
      <c r="H74" s="22"/>
    </row>
    <row r="75" spans="3:8" x14ac:dyDescent="0.35">
      <c r="C75" s="20"/>
      <c r="D75" t="s">
        <v>48</v>
      </c>
      <c r="H75" s="22"/>
    </row>
    <row r="76" spans="3:8" x14ac:dyDescent="0.35">
      <c r="H76" s="22"/>
    </row>
    <row r="77" spans="3:8" x14ac:dyDescent="0.35">
      <c r="H77" s="22"/>
    </row>
    <row r="78" spans="3:8" x14ac:dyDescent="0.35">
      <c r="H78" s="22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79"/>
  <sheetViews>
    <sheetView topLeftCell="A63" workbookViewId="0">
      <selection activeCell="J36" sqref="J36"/>
    </sheetView>
  </sheetViews>
  <sheetFormatPr baseColWidth="10" defaultRowHeight="14.5" x14ac:dyDescent="0.35"/>
  <cols>
    <col min="2" max="2" width="11.453125" style="22"/>
    <col min="3" max="3" width="13" customWidth="1"/>
    <col min="4" max="4" width="15.453125" customWidth="1"/>
    <col min="5" max="5" width="14.54296875" customWidth="1"/>
    <col min="6" max="6" width="14.453125" customWidth="1"/>
    <col min="7" max="7" width="12.453125" customWidth="1"/>
    <col min="8" max="8" width="15.7265625" customWidth="1"/>
    <col min="9" max="9" width="11.453125" style="22"/>
  </cols>
  <sheetData>
    <row r="1" spans="1:11" ht="26" x14ac:dyDescent="0.6">
      <c r="A1" s="2" t="s">
        <v>64</v>
      </c>
      <c r="H1" s="22"/>
    </row>
    <row r="2" spans="1:11" ht="26.5" thickBot="1" x14ac:dyDescent="0.65">
      <c r="A2" s="2"/>
      <c r="H2" s="22"/>
    </row>
    <row r="3" spans="1:11" ht="19" thickBot="1" x14ac:dyDescent="0.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11" ht="18.5" x14ac:dyDescent="0.45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11" x14ac:dyDescent="0.35">
      <c r="A5" s="1" t="s">
        <v>8</v>
      </c>
      <c r="B5" s="27">
        <f>FEBRERO2019!B5</f>
        <v>1</v>
      </c>
      <c r="C5" s="1">
        <v>1013</v>
      </c>
      <c r="D5" s="1">
        <v>286</v>
      </c>
      <c r="E5" s="1">
        <v>0</v>
      </c>
      <c r="F5" s="1">
        <v>99</v>
      </c>
      <c r="G5" s="1">
        <f>SUM(C5:F5)</f>
        <v>1398</v>
      </c>
      <c r="H5" s="1">
        <f>G5</f>
        <v>1398</v>
      </c>
      <c r="I5" s="27" t="s">
        <v>14</v>
      </c>
    </row>
    <row r="6" spans="1:11" x14ac:dyDescent="0.35">
      <c r="A6" s="1" t="s">
        <v>43</v>
      </c>
      <c r="B6" s="27">
        <f>FEBRERO2019!B6</f>
        <v>2</v>
      </c>
      <c r="C6" s="1">
        <v>500</v>
      </c>
      <c r="D6" s="1">
        <v>142</v>
      </c>
      <c r="E6" s="1">
        <v>0</v>
      </c>
      <c r="F6" s="1">
        <v>51</v>
      </c>
      <c r="G6" s="1">
        <f>SUM(C6:F6)</f>
        <v>693</v>
      </c>
      <c r="H6" s="1">
        <f>H5+G6</f>
        <v>2091</v>
      </c>
      <c r="I6" s="27" t="s">
        <v>13</v>
      </c>
    </row>
    <row r="7" spans="1:11" x14ac:dyDescent="0.35">
      <c r="A7" s="1" t="s">
        <v>4</v>
      </c>
      <c r="B7" s="27">
        <f>FEBRERO2019!B7</f>
        <v>3</v>
      </c>
      <c r="C7" s="1">
        <v>563</v>
      </c>
      <c r="D7" s="1">
        <v>127</v>
      </c>
      <c r="E7" s="1">
        <v>0</v>
      </c>
      <c r="F7" s="1">
        <v>63</v>
      </c>
      <c r="G7" s="1">
        <f t="shared" ref="G7:G35" si="0">SUM(C7:F7)</f>
        <v>753</v>
      </c>
      <c r="H7" s="1">
        <f t="shared" ref="H7:H35" si="1">H6+G7</f>
        <v>2844</v>
      </c>
      <c r="I7" s="27" t="s">
        <v>9</v>
      </c>
    </row>
    <row r="8" spans="1:11" x14ac:dyDescent="0.35">
      <c r="A8" s="1" t="s">
        <v>5</v>
      </c>
      <c r="B8" s="27">
        <f>FEBRERO2019!B8</f>
        <v>4</v>
      </c>
      <c r="C8" s="1">
        <v>759</v>
      </c>
      <c r="D8" s="1">
        <v>272</v>
      </c>
      <c r="E8" s="1">
        <v>0</v>
      </c>
      <c r="F8" s="1">
        <v>79</v>
      </c>
      <c r="G8" s="1">
        <f t="shared" si="0"/>
        <v>1110</v>
      </c>
      <c r="H8" s="1">
        <f t="shared" si="1"/>
        <v>3954</v>
      </c>
      <c r="I8" s="27" t="s">
        <v>10</v>
      </c>
    </row>
    <row r="9" spans="1:11" x14ac:dyDescent="0.35">
      <c r="A9" s="1" t="s">
        <v>44</v>
      </c>
      <c r="B9" s="27">
        <f>FEBRERO2019!B9</f>
        <v>5</v>
      </c>
      <c r="C9" s="1">
        <v>1414</v>
      </c>
      <c r="D9" s="1">
        <v>493</v>
      </c>
      <c r="E9" s="1">
        <v>0</v>
      </c>
      <c r="F9" s="1">
        <v>114</v>
      </c>
      <c r="G9" s="1">
        <f t="shared" si="0"/>
        <v>2021</v>
      </c>
      <c r="H9" s="1">
        <f t="shared" si="1"/>
        <v>5975</v>
      </c>
      <c r="I9" s="27" t="s">
        <v>11</v>
      </c>
    </row>
    <row r="10" spans="1:11" x14ac:dyDescent="0.35">
      <c r="A10" s="33" t="s">
        <v>6</v>
      </c>
      <c r="B10" s="34">
        <f>FEBRERO2019!B10</f>
        <v>6</v>
      </c>
      <c r="C10" s="33">
        <v>1950</v>
      </c>
      <c r="D10" s="33">
        <v>621</v>
      </c>
      <c r="E10" s="33">
        <v>0</v>
      </c>
      <c r="F10" s="33">
        <v>103</v>
      </c>
      <c r="G10" s="33">
        <f t="shared" si="0"/>
        <v>2674</v>
      </c>
      <c r="H10" s="33">
        <f t="shared" si="1"/>
        <v>8649</v>
      </c>
      <c r="I10" s="34" t="s">
        <v>9</v>
      </c>
    </row>
    <row r="11" spans="1:11" x14ac:dyDescent="0.35">
      <c r="A11" s="1" t="s">
        <v>7</v>
      </c>
      <c r="B11" s="27">
        <f>FEBRERO2019!B11</f>
        <v>7</v>
      </c>
      <c r="C11" s="1">
        <v>1123</v>
      </c>
      <c r="D11" s="1">
        <v>366</v>
      </c>
      <c r="E11" s="1">
        <v>0</v>
      </c>
      <c r="F11" s="1">
        <v>104</v>
      </c>
      <c r="G11" s="1">
        <f t="shared" si="0"/>
        <v>1593</v>
      </c>
      <c r="H11" s="1">
        <f t="shared" si="1"/>
        <v>10242</v>
      </c>
      <c r="I11" s="27" t="s">
        <v>9</v>
      </c>
    </row>
    <row r="12" spans="1:11" x14ac:dyDescent="0.35">
      <c r="A12" s="1" t="s">
        <v>8</v>
      </c>
      <c r="B12" s="27">
        <f>FEBRERO2019!B12</f>
        <v>8</v>
      </c>
      <c r="C12" s="1">
        <v>927</v>
      </c>
      <c r="D12" s="1">
        <v>349</v>
      </c>
      <c r="E12" s="1">
        <v>0</v>
      </c>
      <c r="F12" s="1">
        <v>91</v>
      </c>
      <c r="G12" s="1">
        <f t="shared" si="0"/>
        <v>1367</v>
      </c>
      <c r="H12" s="1">
        <f t="shared" si="1"/>
        <v>11609</v>
      </c>
      <c r="I12" s="27" t="s">
        <v>14</v>
      </c>
    </row>
    <row r="13" spans="1:11" x14ac:dyDescent="0.35">
      <c r="A13" s="1" t="s">
        <v>43</v>
      </c>
      <c r="B13" s="27">
        <f>FEBRERO2019!B13</f>
        <v>9</v>
      </c>
      <c r="C13" s="1">
        <v>1203</v>
      </c>
      <c r="D13" s="1">
        <v>428</v>
      </c>
      <c r="E13" s="1">
        <v>0</v>
      </c>
      <c r="F13" s="1">
        <v>107</v>
      </c>
      <c r="G13" s="1">
        <f t="shared" si="0"/>
        <v>1738</v>
      </c>
      <c r="H13" s="1">
        <f t="shared" si="1"/>
        <v>13347</v>
      </c>
      <c r="I13" s="27" t="s">
        <v>9</v>
      </c>
    </row>
    <row r="14" spans="1:11" x14ac:dyDescent="0.35">
      <c r="A14" s="1" t="s">
        <v>4</v>
      </c>
      <c r="B14" s="27">
        <f>FEBRERO2019!B14</f>
        <v>10</v>
      </c>
      <c r="C14" s="1">
        <v>1101</v>
      </c>
      <c r="D14" s="1">
        <v>431</v>
      </c>
      <c r="E14" s="1">
        <v>0</v>
      </c>
      <c r="F14" s="1">
        <v>120</v>
      </c>
      <c r="G14" s="1">
        <f t="shared" si="0"/>
        <v>1652</v>
      </c>
      <c r="H14" s="1">
        <f t="shared" si="1"/>
        <v>14999</v>
      </c>
      <c r="I14" s="27" t="s">
        <v>9</v>
      </c>
    </row>
    <row r="15" spans="1:11" x14ac:dyDescent="0.35">
      <c r="A15" s="1" t="s">
        <v>5</v>
      </c>
      <c r="B15" s="27">
        <f>FEBRERO2019!B15</f>
        <v>11</v>
      </c>
      <c r="C15" s="1">
        <v>1489</v>
      </c>
      <c r="D15" s="1">
        <v>564</v>
      </c>
      <c r="E15" s="1">
        <v>0</v>
      </c>
      <c r="F15" s="1">
        <v>107</v>
      </c>
      <c r="G15" s="1">
        <f t="shared" si="0"/>
        <v>2160</v>
      </c>
      <c r="H15" s="1">
        <f t="shared" si="1"/>
        <v>17159</v>
      </c>
      <c r="I15" s="27" t="s">
        <v>9</v>
      </c>
    </row>
    <row r="16" spans="1:11" x14ac:dyDescent="0.35">
      <c r="A16" s="1" t="s">
        <v>44</v>
      </c>
      <c r="B16" s="27">
        <f>FEBRERO2019!B16</f>
        <v>12</v>
      </c>
      <c r="C16" s="1">
        <v>3480</v>
      </c>
      <c r="D16" s="1">
        <v>1584</v>
      </c>
      <c r="E16" s="1">
        <v>0</v>
      </c>
      <c r="F16" s="1">
        <v>187</v>
      </c>
      <c r="G16" s="35">
        <f t="shared" si="0"/>
        <v>5251</v>
      </c>
      <c r="H16" s="1">
        <f t="shared" si="1"/>
        <v>22410</v>
      </c>
      <c r="I16" s="27" t="s">
        <v>9</v>
      </c>
      <c r="J16" s="20">
        <v>5251</v>
      </c>
      <c r="K16" t="s">
        <v>49</v>
      </c>
    </row>
    <row r="17" spans="1:10" x14ac:dyDescent="0.35">
      <c r="A17" s="33" t="s">
        <v>6</v>
      </c>
      <c r="B17" s="34">
        <f>FEBRERO2019!B17</f>
        <v>13</v>
      </c>
      <c r="C17" s="33">
        <v>2102</v>
      </c>
      <c r="D17" s="33">
        <v>891</v>
      </c>
      <c r="E17" s="33">
        <v>0</v>
      </c>
      <c r="F17" s="33">
        <v>115</v>
      </c>
      <c r="G17" s="33">
        <f t="shared" si="0"/>
        <v>3108</v>
      </c>
      <c r="H17" s="33">
        <f t="shared" si="1"/>
        <v>25518</v>
      </c>
      <c r="I17" s="34" t="s">
        <v>14</v>
      </c>
    </row>
    <row r="18" spans="1:10" x14ac:dyDescent="0.35">
      <c r="A18" s="1" t="s">
        <v>7</v>
      </c>
      <c r="B18" s="27">
        <f>FEBRERO2019!B18</f>
        <v>14</v>
      </c>
      <c r="C18" s="1">
        <v>582</v>
      </c>
      <c r="D18" s="1">
        <v>136</v>
      </c>
      <c r="E18" s="1">
        <v>0</v>
      </c>
      <c r="F18" s="1">
        <v>36</v>
      </c>
      <c r="G18" s="1">
        <f t="shared" si="0"/>
        <v>754</v>
      </c>
      <c r="H18" s="1">
        <f t="shared" si="1"/>
        <v>26272</v>
      </c>
      <c r="I18" s="27" t="s">
        <v>10</v>
      </c>
    </row>
    <row r="19" spans="1:10" x14ac:dyDescent="0.35">
      <c r="A19" s="1" t="s">
        <v>8</v>
      </c>
      <c r="B19" s="27">
        <f>FEBRERO2019!B19</f>
        <v>15</v>
      </c>
      <c r="C19" s="1">
        <v>711</v>
      </c>
      <c r="D19" s="1">
        <v>196</v>
      </c>
      <c r="E19" s="1">
        <v>0</v>
      </c>
      <c r="F19" s="1">
        <v>67</v>
      </c>
      <c r="G19" s="1">
        <f t="shared" si="0"/>
        <v>974</v>
      </c>
      <c r="H19" s="1">
        <f t="shared" si="1"/>
        <v>27246</v>
      </c>
      <c r="I19" s="27" t="s">
        <v>14</v>
      </c>
    </row>
    <row r="20" spans="1:10" x14ac:dyDescent="0.35">
      <c r="A20" s="1" t="s">
        <v>43</v>
      </c>
      <c r="B20" s="27">
        <f>FEBRERO2019!B20</f>
        <v>16</v>
      </c>
      <c r="C20" s="1">
        <v>699</v>
      </c>
      <c r="D20" s="1">
        <v>256</v>
      </c>
      <c r="E20" s="1">
        <v>0</v>
      </c>
      <c r="F20" s="1">
        <v>68</v>
      </c>
      <c r="G20" s="1">
        <f t="shared" si="0"/>
        <v>1023</v>
      </c>
      <c r="H20" s="1">
        <f t="shared" si="1"/>
        <v>28269</v>
      </c>
      <c r="I20" s="27" t="s">
        <v>10</v>
      </c>
    </row>
    <row r="21" spans="1:10" x14ac:dyDescent="0.35">
      <c r="A21" s="1" t="s">
        <v>4</v>
      </c>
      <c r="B21" s="27">
        <f>FEBRERO2019!B21</f>
        <v>17</v>
      </c>
      <c r="C21" s="1">
        <v>668</v>
      </c>
      <c r="D21" s="1">
        <v>203</v>
      </c>
      <c r="E21" s="1">
        <v>0</v>
      </c>
      <c r="F21" s="1">
        <v>81</v>
      </c>
      <c r="G21" s="1">
        <f t="shared" si="0"/>
        <v>952</v>
      </c>
      <c r="H21" s="1">
        <f t="shared" si="1"/>
        <v>29221</v>
      </c>
      <c r="I21" s="27" t="s">
        <v>10</v>
      </c>
    </row>
    <row r="22" spans="1:10" x14ac:dyDescent="0.35">
      <c r="A22" s="1" t="s">
        <v>5</v>
      </c>
      <c r="B22" s="27">
        <f>FEBRERO2019!B22</f>
        <v>18</v>
      </c>
      <c r="C22" s="1">
        <v>1460</v>
      </c>
      <c r="D22" s="1">
        <v>456</v>
      </c>
      <c r="E22" s="1">
        <v>0</v>
      </c>
      <c r="F22" s="1">
        <v>134</v>
      </c>
      <c r="G22" s="1">
        <f t="shared" si="0"/>
        <v>2050</v>
      </c>
      <c r="H22" s="1">
        <f t="shared" si="1"/>
        <v>31271</v>
      </c>
      <c r="I22" s="27" t="s">
        <v>9</v>
      </c>
    </row>
    <row r="23" spans="1:10" x14ac:dyDescent="0.35">
      <c r="A23" s="1" t="s">
        <v>44</v>
      </c>
      <c r="B23" s="27">
        <f>FEBRERO2019!B23</f>
        <v>19</v>
      </c>
      <c r="C23" s="1">
        <v>1766</v>
      </c>
      <c r="D23" s="1">
        <v>596</v>
      </c>
      <c r="E23" s="1">
        <v>0</v>
      </c>
      <c r="F23" s="1">
        <v>118</v>
      </c>
      <c r="G23" s="1">
        <f t="shared" si="0"/>
        <v>2480</v>
      </c>
      <c r="H23" s="1">
        <f t="shared" si="1"/>
        <v>33751</v>
      </c>
      <c r="I23" s="27" t="s">
        <v>9</v>
      </c>
    </row>
    <row r="24" spans="1:10" x14ac:dyDescent="0.35">
      <c r="A24" s="33" t="s">
        <v>6</v>
      </c>
      <c r="B24" s="34">
        <f>FEBRERO2019!B24</f>
        <v>20</v>
      </c>
      <c r="C24" s="33">
        <v>686</v>
      </c>
      <c r="D24" s="33">
        <v>169</v>
      </c>
      <c r="E24" s="33">
        <v>0</v>
      </c>
      <c r="F24" s="33">
        <v>40</v>
      </c>
      <c r="G24" s="33">
        <f t="shared" si="0"/>
        <v>895</v>
      </c>
      <c r="H24" s="33">
        <f t="shared" si="1"/>
        <v>34646</v>
      </c>
      <c r="I24" s="34" t="s">
        <v>10</v>
      </c>
    </row>
    <row r="25" spans="1:10" x14ac:dyDescent="0.35">
      <c r="A25" s="1" t="s">
        <v>7</v>
      </c>
      <c r="B25" s="27">
        <f>FEBRERO2019!B25</f>
        <v>21</v>
      </c>
      <c r="C25" s="1">
        <v>959</v>
      </c>
      <c r="D25" s="1">
        <v>262</v>
      </c>
      <c r="E25" s="1">
        <v>0</v>
      </c>
      <c r="F25" s="1">
        <v>100</v>
      </c>
      <c r="G25" s="1">
        <f t="shared" si="0"/>
        <v>1321</v>
      </c>
      <c r="H25" s="1">
        <f t="shared" si="1"/>
        <v>35967</v>
      </c>
      <c r="I25" s="27" t="s">
        <v>9</v>
      </c>
    </row>
    <row r="26" spans="1:10" x14ac:dyDescent="0.35">
      <c r="A26" s="1" t="s">
        <v>8</v>
      </c>
      <c r="B26" s="27">
        <f>FEBRERO2019!B26</f>
        <v>22</v>
      </c>
      <c r="C26" s="1">
        <v>1242</v>
      </c>
      <c r="D26" s="1">
        <v>495</v>
      </c>
      <c r="E26" s="1">
        <v>0</v>
      </c>
      <c r="F26" s="1">
        <v>104</v>
      </c>
      <c r="G26" s="1">
        <f t="shared" si="0"/>
        <v>1841</v>
      </c>
      <c r="H26" s="1">
        <f t="shared" si="1"/>
        <v>37808</v>
      </c>
      <c r="I26" s="27" t="s">
        <v>9</v>
      </c>
    </row>
    <row r="27" spans="1:10" x14ac:dyDescent="0.35">
      <c r="A27" s="1" t="s">
        <v>43</v>
      </c>
      <c r="B27" s="27">
        <f>FEBRERO2019!B27</f>
        <v>23</v>
      </c>
      <c r="C27" s="1">
        <v>1382</v>
      </c>
      <c r="D27" s="1">
        <v>555</v>
      </c>
      <c r="E27" s="1">
        <v>0</v>
      </c>
      <c r="F27" s="1">
        <v>137</v>
      </c>
      <c r="G27" s="1">
        <f t="shared" si="0"/>
        <v>2074</v>
      </c>
      <c r="H27" s="1">
        <f t="shared" si="1"/>
        <v>39882</v>
      </c>
      <c r="I27" s="27" t="s">
        <v>9</v>
      </c>
    </row>
    <row r="28" spans="1:10" x14ac:dyDescent="0.35">
      <c r="A28" s="1" t="s">
        <v>4</v>
      </c>
      <c r="B28" s="27">
        <f>FEBRERO2019!B28</f>
        <v>24</v>
      </c>
      <c r="C28" s="1">
        <v>1547</v>
      </c>
      <c r="D28" s="1">
        <v>459</v>
      </c>
      <c r="E28" s="1">
        <v>0</v>
      </c>
      <c r="F28" s="1">
        <v>167</v>
      </c>
      <c r="G28" s="1">
        <f t="shared" si="0"/>
        <v>2173</v>
      </c>
      <c r="H28" s="1">
        <f t="shared" si="1"/>
        <v>42055</v>
      </c>
      <c r="I28" s="27" t="s">
        <v>9</v>
      </c>
    </row>
    <row r="29" spans="1:10" x14ac:dyDescent="0.35">
      <c r="A29" s="1" t="s">
        <v>5</v>
      </c>
      <c r="B29" s="27">
        <f>FEBRERO2019!B29</f>
        <v>25</v>
      </c>
      <c r="C29" s="1">
        <v>1265</v>
      </c>
      <c r="D29" s="1">
        <v>414</v>
      </c>
      <c r="E29" s="1">
        <v>0</v>
      </c>
      <c r="F29" s="1">
        <v>135</v>
      </c>
      <c r="G29" s="1">
        <f t="shared" si="0"/>
        <v>1814</v>
      </c>
      <c r="H29" s="1">
        <f t="shared" si="1"/>
        <v>43869</v>
      </c>
      <c r="I29" s="27" t="s">
        <v>9</v>
      </c>
    </row>
    <row r="30" spans="1:10" x14ac:dyDescent="0.35">
      <c r="A30" s="1" t="s">
        <v>44</v>
      </c>
      <c r="B30" s="27">
        <f>FEBRERO2019!B30</f>
        <v>26</v>
      </c>
      <c r="C30" s="1">
        <v>1282</v>
      </c>
      <c r="D30" s="1">
        <v>323</v>
      </c>
      <c r="E30" s="1">
        <v>0</v>
      </c>
      <c r="F30" s="1">
        <v>87</v>
      </c>
      <c r="G30" s="1">
        <f t="shared" si="0"/>
        <v>1692</v>
      </c>
      <c r="H30" s="1">
        <f t="shared" si="1"/>
        <v>45561</v>
      </c>
      <c r="I30" s="27" t="s">
        <v>9</v>
      </c>
    </row>
    <row r="31" spans="1:10" x14ac:dyDescent="0.35">
      <c r="A31" s="33" t="s">
        <v>6</v>
      </c>
      <c r="B31" s="34">
        <f>FEBRERO2019!B31</f>
        <v>27</v>
      </c>
      <c r="C31" s="33">
        <v>217</v>
      </c>
      <c r="D31" s="33">
        <v>55</v>
      </c>
      <c r="E31" s="33">
        <v>0</v>
      </c>
      <c r="F31" s="33">
        <v>14</v>
      </c>
      <c r="G31" s="33">
        <f t="shared" si="0"/>
        <v>286</v>
      </c>
      <c r="H31" s="33">
        <f t="shared" si="1"/>
        <v>45847</v>
      </c>
      <c r="I31" s="34" t="s">
        <v>13</v>
      </c>
      <c r="J31" t="s">
        <v>65</v>
      </c>
    </row>
    <row r="32" spans="1:10" x14ac:dyDescent="0.35">
      <c r="A32" s="1" t="s">
        <v>7</v>
      </c>
      <c r="B32" s="27">
        <f>FEBRERO2019!B32</f>
        <v>28</v>
      </c>
      <c r="C32" s="1">
        <v>999</v>
      </c>
      <c r="D32" s="1">
        <v>310</v>
      </c>
      <c r="E32" s="1">
        <v>0</v>
      </c>
      <c r="F32" s="1">
        <v>110</v>
      </c>
      <c r="G32" s="1">
        <f t="shared" si="0"/>
        <v>1419</v>
      </c>
      <c r="H32" s="1">
        <f t="shared" si="1"/>
        <v>47266</v>
      </c>
      <c r="I32" s="27" t="s">
        <v>9</v>
      </c>
    </row>
    <row r="33" spans="1:9" x14ac:dyDescent="0.35">
      <c r="A33" s="1" t="s">
        <v>8</v>
      </c>
      <c r="B33" s="27">
        <v>29</v>
      </c>
      <c r="C33" s="1">
        <v>985</v>
      </c>
      <c r="D33" s="1">
        <v>305</v>
      </c>
      <c r="E33" s="1">
        <v>0</v>
      </c>
      <c r="F33" s="1">
        <v>75</v>
      </c>
      <c r="G33" s="1">
        <f t="shared" si="0"/>
        <v>1365</v>
      </c>
      <c r="H33" s="1">
        <f t="shared" si="1"/>
        <v>48631</v>
      </c>
      <c r="I33" s="27" t="s">
        <v>10</v>
      </c>
    </row>
    <row r="34" spans="1:9" x14ac:dyDescent="0.35">
      <c r="A34" s="1" t="s">
        <v>43</v>
      </c>
      <c r="B34" s="27">
        <v>30</v>
      </c>
      <c r="C34" s="1">
        <v>1056</v>
      </c>
      <c r="D34" s="1">
        <v>235</v>
      </c>
      <c r="E34" s="1">
        <v>0</v>
      </c>
      <c r="F34" s="1">
        <v>64</v>
      </c>
      <c r="G34" s="1">
        <f t="shared" si="0"/>
        <v>1355</v>
      </c>
      <c r="H34" s="1">
        <f t="shared" si="1"/>
        <v>49986</v>
      </c>
      <c r="I34" s="27" t="s">
        <v>10</v>
      </c>
    </row>
    <row r="35" spans="1:9" ht="15" thickBot="1" x14ac:dyDescent="0.4">
      <c r="A35" s="1" t="s">
        <v>4</v>
      </c>
      <c r="B35" s="27">
        <v>31</v>
      </c>
      <c r="C35" s="1">
        <v>1405</v>
      </c>
      <c r="D35" s="1">
        <v>341</v>
      </c>
      <c r="E35" s="1">
        <v>0</v>
      </c>
      <c r="F35" s="1">
        <v>114</v>
      </c>
      <c r="G35" s="1">
        <f t="shared" si="0"/>
        <v>1860</v>
      </c>
      <c r="H35" s="1">
        <f t="shared" si="1"/>
        <v>51846</v>
      </c>
      <c r="I35" s="27" t="s">
        <v>9</v>
      </c>
    </row>
    <row r="36" spans="1:9" ht="15" thickBot="1" x14ac:dyDescent="0.4">
      <c r="E36" s="28" t="s">
        <v>45</v>
      </c>
      <c r="F36" s="29"/>
      <c r="G36" s="29"/>
      <c r="H36" s="30">
        <f>H35/B35</f>
        <v>1672.4516129032259</v>
      </c>
    </row>
    <row r="37" spans="1:9" ht="23.5" x14ac:dyDescent="0.55000000000000004">
      <c r="A37" s="17" t="s">
        <v>46</v>
      </c>
      <c r="H37" s="36">
        <f>SEPTIEMBRE2019!H36+H35</f>
        <v>532038</v>
      </c>
    </row>
    <row r="38" spans="1:9" x14ac:dyDescent="0.35">
      <c r="H38" s="31"/>
    </row>
    <row r="39" spans="1:9" x14ac:dyDescent="0.35">
      <c r="H39" s="22"/>
    </row>
    <row r="40" spans="1:9" x14ac:dyDescent="0.35">
      <c r="H40" s="22"/>
    </row>
    <row r="41" spans="1:9" x14ac:dyDescent="0.35">
      <c r="H41" s="22"/>
    </row>
    <row r="42" spans="1:9" x14ac:dyDescent="0.35">
      <c r="H42" s="22"/>
    </row>
    <row r="43" spans="1:9" x14ac:dyDescent="0.35">
      <c r="H43" s="22"/>
    </row>
    <row r="44" spans="1:9" x14ac:dyDescent="0.35">
      <c r="H44" s="22"/>
    </row>
    <row r="45" spans="1:9" x14ac:dyDescent="0.35">
      <c r="H45" s="22"/>
    </row>
    <row r="46" spans="1:9" x14ac:dyDescent="0.35">
      <c r="H46" s="22"/>
    </row>
    <row r="47" spans="1:9" x14ac:dyDescent="0.35">
      <c r="H47" s="22"/>
    </row>
    <row r="48" spans="1:9" x14ac:dyDescent="0.35">
      <c r="H48" s="22"/>
    </row>
    <row r="49" spans="8:8" x14ac:dyDescent="0.35">
      <c r="H49" s="22"/>
    </row>
    <row r="50" spans="8:8" x14ac:dyDescent="0.35">
      <c r="H50" s="22"/>
    </row>
    <row r="51" spans="8:8" x14ac:dyDescent="0.35">
      <c r="H51" s="22"/>
    </row>
    <row r="52" spans="8:8" x14ac:dyDescent="0.35">
      <c r="H52" s="22"/>
    </row>
    <row r="53" spans="8:8" x14ac:dyDescent="0.35">
      <c r="H53" s="22"/>
    </row>
    <row r="54" spans="8:8" x14ac:dyDescent="0.35">
      <c r="H54" s="22"/>
    </row>
    <row r="55" spans="8:8" x14ac:dyDescent="0.35">
      <c r="H55" s="22"/>
    </row>
    <row r="56" spans="8:8" x14ac:dyDescent="0.35">
      <c r="H56" s="22"/>
    </row>
    <row r="57" spans="8:8" x14ac:dyDescent="0.35">
      <c r="H57" s="22"/>
    </row>
    <row r="58" spans="8:8" x14ac:dyDescent="0.35">
      <c r="H58" s="22"/>
    </row>
    <row r="59" spans="8:8" x14ac:dyDescent="0.35">
      <c r="H59" s="22"/>
    </row>
    <row r="60" spans="8:8" x14ac:dyDescent="0.35">
      <c r="H60" s="22"/>
    </row>
    <row r="61" spans="8:8" x14ac:dyDescent="0.35">
      <c r="H61" s="22"/>
    </row>
    <row r="62" spans="8:8" x14ac:dyDescent="0.35">
      <c r="H62" s="22"/>
    </row>
    <row r="63" spans="8:8" x14ac:dyDescent="0.35">
      <c r="H63" s="22"/>
    </row>
    <row r="64" spans="8:8" x14ac:dyDescent="0.35">
      <c r="H64" s="22"/>
    </row>
    <row r="65" spans="3:8" x14ac:dyDescent="0.35">
      <c r="H65" s="22"/>
    </row>
    <row r="66" spans="3:8" x14ac:dyDescent="0.35">
      <c r="H66" s="22"/>
    </row>
    <row r="67" spans="3:8" x14ac:dyDescent="0.35">
      <c r="H67" s="22"/>
    </row>
    <row r="68" spans="3:8" x14ac:dyDescent="0.35">
      <c r="H68" s="22"/>
    </row>
    <row r="69" spans="3:8" x14ac:dyDescent="0.35">
      <c r="H69" s="22"/>
    </row>
    <row r="70" spans="3:8" x14ac:dyDescent="0.35">
      <c r="H70" s="22"/>
    </row>
    <row r="71" spans="3:8" x14ac:dyDescent="0.35">
      <c r="H71" s="22"/>
    </row>
    <row r="72" spans="3:8" x14ac:dyDescent="0.35">
      <c r="H72" s="22"/>
    </row>
    <row r="73" spans="3:8" x14ac:dyDescent="0.35">
      <c r="H73" s="22"/>
    </row>
    <row r="74" spans="3:8" x14ac:dyDescent="0.35">
      <c r="H74" s="22"/>
    </row>
    <row r="75" spans="3:8" x14ac:dyDescent="0.35">
      <c r="C75" s="32"/>
      <c r="D75" t="s">
        <v>47</v>
      </c>
      <c r="H75" s="22"/>
    </row>
    <row r="76" spans="3:8" x14ac:dyDescent="0.35">
      <c r="C76" s="20"/>
      <c r="D76" t="s">
        <v>48</v>
      </c>
      <c r="H76" s="22"/>
    </row>
    <row r="77" spans="3:8" x14ac:dyDescent="0.35">
      <c r="H77" s="22"/>
    </row>
    <row r="78" spans="3:8" x14ac:dyDescent="0.35">
      <c r="H78" s="22"/>
    </row>
    <row r="79" spans="3:8" x14ac:dyDescent="0.35">
      <c r="H79" s="22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78"/>
  <sheetViews>
    <sheetView topLeftCell="A13" workbookViewId="0">
      <selection activeCell="B37" sqref="B37"/>
    </sheetView>
  </sheetViews>
  <sheetFormatPr baseColWidth="10" defaultRowHeight="14.5" x14ac:dyDescent="0.35"/>
  <cols>
    <col min="2" max="2" width="11.453125" style="22"/>
    <col min="3" max="3" width="13.26953125" customWidth="1"/>
    <col min="4" max="4" width="15.453125" customWidth="1"/>
    <col min="5" max="5" width="14.54296875" customWidth="1"/>
    <col min="6" max="6" width="14.453125" customWidth="1"/>
    <col min="7" max="7" width="12.453125" customWidth="1"/>
    <col min="8" max="8" width="16.26953125" customWidth="1"/>
    <col min="9" max="9" width="11.453125" style="22"/>
  </cols>
  <sheetData>
    <row r="1" spans="1:9" ht="26" x14ac:dyDescent="0.6">
      <c r="A1" s="2" t="s">
        <v>66</v>
      </c>
      <c r="H1" s="22"/>
    </row>
    <row r="2" spans="1:9" ht="26.5" thickBot="1" x14ac:dyDescent="0.65">
      <c r="A2" s="2"/>
      <c r="H2" s="22"/>
    </row>
    <row r="3" spans="1:9" ht="19" thickBot="1" x14ac:dyDescent="0.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9" ht="18.5" x14ac:dyDescent="0.45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9" x14ac:dyDescent="0.35">
      <c r="A5" s="1" t="s">
        <v>5</v>
      </c>
      <c r="B5" s="27">
        <f>FEBRERO2019!B5</f>
        <v>1</v>
      </c>
      <c r="C5" s="1">
        <v>1692</v>
      </c>
      <c r="D5" s="1">
        <v>489</v>
      </c>
      <c r="E5" s="1">
        <v>0</v>
      </c>
      <c r="F5" s="1">
        <v>101</v>
      </c>
      <c r="G5" s="1">
        <f>SUM(C5:F5)</f>
        <v>2282</v>
      </c>
      <c r="H5" s="1">
        <f>G5</f>
        <v>2282</v>
      </c>
      <c r="I5" s="27"/>
    </row>
    <row r="6" spans="1:9" x14ac:dyDescent="0.35">
      <c r="A6" s="1" t="s">
        <v>44</v>
      </c>
      <c r="B6" s="27">
        <f>FEBRERO2019!B6</f>
        <v>2</v>
      </c>
      <c r="C6" s="1">
        <v>913</v>
      </c>
      <c r="D6" s="1">
        <v>454</v>
      </c>
      <c r="E6" s="1">
        <v>0</v>
      </c>
      <c r="F6" s="1">
        <v>51</v>
      </c>
      <c r="G6" s="1">
        <f>SUM(C6:F6)</f>
        <v>1418</v>
      </c>
      <c r="H6" s="1">
        <f>H5+G6</f>
        <v>3700</v>
      </c>
      <c r="I6" s="27" t="s">
        <v>10</v>
      </c>
    </row>
    <row r="7" spans="1:9" x14ac:dyDescent="0.35">
      <c r="A7" s="33" t="s">
        <v>6</v>
      </c>
      <c r="B7" s="34">
        <f>FEBRERO2019!B7</f>
        <v>3</v>
      </c>
      <c r="C7" s="33">
        <v>1716</v>
      </c>
      <c r="D7" s="33">
        <v>577</v>
      </c>
      <c r="E7" s="33">
        <v>0</v>
      </c>
      <c r="F7" s="33">
        <v>111</v>
      </c>
      <c r="G7" s="33">
        <f t="shared" ref="G7:G34" si="0">SUM(C7:F7)</f>
        <v>2404</v>
      </c>
      <c r="H7" s="33">
        <f t="shared" ref="H7:H34" si="1">H6+G7</f>
        <v>6104</v>
      </c>
      <c r="I7" s="34" t="s">
        <v>9</v>
      </c>
    </row>
    <row r="8" spans="1:9" x14ac:dyDescent="0.35">
      <c r="A8" s="1" t="s">
        <v>7</v>
      </c>
      <c r="B8" s="27">
        <f>FEBRERO2019!B8</f>
        <v>4</v>
      </c>
      <c r="C8" s="1">
        <v>677</v>
      </c>
      <c r="D8" s="1">
        <v>154</v>
      </c>
      <c r="E8" s="1">
        <v>0</v>
      </c>
      <c r="F8" s="1">
        <v>62</v>
      </c>
      <c r="G8" s="1">
        <f t="shared" si="0"/>
        <v>893</v>
      </c>
      <c r="H8" s="1">
        <f t="shared" si="1"/>
        <v>6997</v>
      </c>
      <c r="I8" s="27" t="s">
        <v>10</v>
      </c>
    </row>
    <row r="9" spans="1:9" x14ac:dyDescent="0.35">
      <c r="A9" s="1" t="s">
        <v>8</v>
      </c>
      <c r="B9" s="27">
        <f>FEBRERO2019!B9</f>
        <v>5</v>
      </c>
      <c r="C9" s="1">
        <v>1426</v>
      </c>
      <c r="D9" s="1">
        <v>539</v>
      </c>
      <c r="E9" s="1">
        <v>0</v>
      </c>
      <c r="F9" s="1">
        <v>108</v>
      </c>
      <c r="G9" s="1">
        <f t="shared" si="0"/>
        <v>2073</v>
      </c>
      <c r="H9" s="1">
        <f t="shared" si="1"/>
        <v>9070</v>
      </c>
      <c r="I9" s="27" t="s">
        <v>9</v>
      </c>
    </row>
    <row r="10" spans="1:9" x14ac:dyDescent="0.35">
      <c r="A10" s="1" t="s">
        <v>43</v>
      </c>
      <c r="B10" s="27">
        <f>FEBRERO2019!B10</f>
        <v>6</v>
      </c>
      <c r="C10" s="1">
        <v>1379</v>
      </c>
      <c r="D10" s="1">
        <v>456</v>
      </c>
      <c r="E10" s="1">
        <v>0</v>
      </c>
      <c r="F10" s="1">
        <v>110</v>
      </c>
      <c r="G10" s="1">
        <f t="shared" si="0"/>
        <v>1945</v>
      </c>
      <c r="H10" s="1">
        <f t="shared" si="1"/>
        <v>11015</v>
      </c>
      <c r="I10" s="27" t="s">
        <v>9</v>
      </c>
    </row>
    <row r="11" spans="1:9" x14ac:dyDescent="0.35">
      <c r="A11" s="1" t="s">
        <v>4</v>
      </c>
      <c r="B11" s="27">
        <f>FEBRERO2019!B11</f>
        <v>7</v>
      </c>
      <c r="C11" s="1">
        <v>1255</v>
      </c>
      <c r="D11" s="1">
        <v>330</v>
      </c>
      <c r="E11" s="1">
        <v>0</v>
      </c>
      <c r="F11" s="1">
        <v>100</v>
      </c>
      <c r="G11" s="1">
        <f t="shared" si="0"/>
        <v>1685</v>
      </c>
      <c r="H11" s="1">
        <f t="shared" si="1"/>
        <v>12700</v>
      </c>
      <c r="I11" s="27" t="s">
        <v>9</v>
      </c>
    </row>
    <row r="12" spans="1:9" x14ac:dyDescent="0.35">
      <c r="A12" s="1" t="s">
        <v>5</v>
      </c>
      <c r="B12" s="27">
        <f>FEBRERO2019!B12</f>
        <v>8</v>
      </c>
      <c r="C12" s="1">
        <v>1784</v>
      </c>
      <c r="D12" s="1">
        <v>673</v>
      </c>
      <c r="E12" s="1">
        <v>0</v>
      </c>
      <c r="F12" s="1">
        <v>139</v>
      </c>
      <c r="G12" s="1">
        <f t="shared" si="0"/>
        <v>2596</v>
      </c>
      <c r="H12" s="1">
        <f t="shared" si="1"/>
        <v>15296</v>
      </c>
      <c r="I12" s="27" t="s">
        <v>9</v>
      </c>
    </row>
    <row r="13" spans="1:9" x14ac:dyDescent="0.35">
      <c r="A13" s="1" t="s">
        <v>44</v>
      </c>
      <c r="B13" s="27">
        <f>FEBRERO2019!B13</f>
        <v>9</v>
      </c>
      <c r="C13" s="1">
        <v>2672</v>
      </c>
      <c r="D13" s="1">
        <v>970</v>
      </c>
      <c r="E13" s="1">
        <v>0</v>
      </c>
      <c r="F13" s="1">
        <v>192</v>
      </c>
      <c r="G13" s="1">
        <f t="shared" si="0"/>
        <v>3834</v>
      </c>
      <c r="H13" s="1">
        <f t="shared" si="1"/>
        <v>19130</v>
      </c>
      <c r="I13" s="27" t="s">
        <v>9</v>
      </c>
    </row>
    <row r="14" spans="1:9" x14ac:dyDescent="0.35">
      <c r="A14" s="33" t="s">
        <v>6</v>
      </c>
      <c r="B14" s="34">
        <f>FEBRERO2019!B14</f>
        <v>10</v>
      </c>
      <c r="C14" s="33">
        <v>2272</v>
      </c>
      <c r="D14" s="33">
        <v>978</v>
      </c>
      <c r="E14" s="33">
        <v>0</v>
      </c>
      <c r="F14" s="33">
        <v>182</v>
      </c>
      <c r="G14" s="33">
        <f t="shared" si="0"/>
        <v>3432</v>
      </c>
      <c r="H14" s="33">
        <f t="shared" si="1"/>
        <v>22562</v>
      </c>
      <c r="I14" s="34" t="s">
        <v>9</v>
      </c>
    </row>
    <row r="15" spans="1:9" x14ac:dyDescent="0.35">
      <c r="A15" s="1" t="s">
        <v>7</v>
      </c>
      <c r="B15" s="27">
        <f>FEBRERO2019!B15</f>
        <v>11</v>
      </c>
      <c r="C15" s="1">
        <v>1472</v>
      </c>
      <c r="D15" s="1">
        <v>497</v>
      </c>
      <c r="E15" s="1">
        <v>0</v>
      </c>
      <c r="F15" s="1">
        <v>130</v>
      </c>
      <c r="G15" s="1">
        <f t="shared" si="0"/>
        <v>2099</v>
      </c>
      <c r="H15" s="1">
        <f t="shared" si="1"/>
        <v>24661</v>
      </c>
      <c r="I15" s="27" t="s">
        <v>9</v>
      </c>
    </row>
    <row r="16" spans="1:9" x14ac:dyDescent="0.35">
      <c r="A16" s="1" t="s">
        <v>8</v>
      </c>
      <c r="B16" s="27">
        <f>FEBRERO2019!B16</f>
        <v>12</v>
      </c>
      <c r="C16" s="1">
        <v>1440</v>
      </c>
      <c r="D16" s="1">
        <v>432</v>
      </c>
      <c r="E16" s="1">
        <v>0</v>
      </c>
      <c r="F16" s="1">
        <v>113</v>
      </c>
      <c r="G16" s="1">
        <f t="shared" si="0"/>
        <v>1985</v>
      </c>
      <c r="H16" s="1">
        <f t="shared" si="1"/>
        <v>26646</v>
      </c>
      <c r="I16" s="27" t="s">
        <v>9</v>
      </c>
    </row>
    <row r="17" spans="1:11" x14ac:dyDescent="0.35">
      <c r="A17" s="1" t="s">
        <v>43</v>
      </c>
      <c r="B17" s="27">
        <f>FEBRERO2019!B17</f>
        <v>13</v>
      </c>
      <c r="C17" s="1">
        <v>923</v>
      </c>
      <c r="D17" s="1">
        <v>320</v>
      </c>
      <c r="E17" s="1">
        <v>0</v>
      </c>
      <c r="F17" s="1">
        <v>83</v>
      </c>
      <c r="G17" s="1">
        <f t="shared" si="0"/>
        <v>1326</v>
      </c>
      <c r="H17" s="1">
        <f t="shared" si="1"/>
        <v>27972</v>
      </c>
      <c r="I17" s="27" t="s">
        <v>11</v>
      </c>
    </row>
    <row r="18" spans="1:11" x14ac:dyDescent="0.35">
      <c r="A18" s="1" t="s">
        <v>4</v>
      </c>
      <c r="B18" s="27">
        <f>FEBRERO2019!B18</f>
        <v>14</v>
      </c>
      <c r="C18" s="1">
        <v>1347</v>
      </c>
      <c r="D18" s="1">
        <v>422</v>
      </c>
      <c r="E18" s="1">
        <v>0</v>
      </c>
      <c r="F18" s="1">
        <v>137</v>
      </c>
      <c r="G18" s="1">
        <f t="shared" si="0"/>
        <v>1906</v>
      </c>
      <c r="H18" s="1">
        <f t="shared" si="1"/>
        <v>29878</v>
      </c>
      <c r="I18" s="27" t="s">
        <v>9</v>
      </c>
    </row>
    <row r="19" spans="1:11" x14ac:dyDescent="0.35">
      <c r="A19" s="1" t="s">
        <v>5</v>
      </c>
      <c r="B19" s="27">
        <f>FEBRERO2019!B19</f>
        <v>15</v>
      </c>
      <c r="C19" s="1">
        <v>1331</v>
      </c>
      <c r="D19" s="1">
        <v>414</v>
      </c>
      <c r="E19" s="1">
        <v>56</v>
      </c>
      <c r="F19" s="1">
        <v>132</v>
      </c>
      <c r="G19" s="1">
        <f t="shared" si="0"/>
        <v>1933</v>
      </c>
      <c r="H19" s="1">
        <f t="shared" si="1"/>
        <v>31811</v>
      </c>
      <c r="I19" s="27" t="s">
        <v>9</v>
      </c>
    </row>
    <row r="20" spans="1:11" x14ac:dyDescent="0.35">
      <c r="A20" s="1" t="s">
        <v>44</v>
      </c>
      <c r="B20" s="27">
        <f>FEBRERO2019!B20</f>
        <v>16</v>
      </c>
      <c r="C20" s="1">
        <v>2617</v>
      </c>
      <c r="D20" s="1">
        <v>1257</v>
      </c>
      <c r="E20" s="1">
        <v>675</v>
      </c>
      <c r="F20" s="1">
        <v>227</v>
      </c>
      <c r="G20" s="1">
        <f t="shared" si="0"/>
        <v>4776</v>
      </c>
      <c r="H20" s="1">
        <f t="shared" si="1"/>
        <v>36587</v>
      </c>
      <c r="I20" s="27" t="s">
        <v>9</v>
      </c>
    </row>
    <row r="21" spans="1:11" x14ac:dyDescent="0.35">
      <c r="A21" s="33" t="s">
        <v>6</v>
      </c>
      <c r="B21" s="34">
        <f>FEBRERO2019!B21</f>
        <v>17</v>
      </c>
      <c r="C21" s="33">
        <v>3605</v>
      </c>
      <c r="D21" s="33">
        <v>1958</v>
      </c>
      <c r="E21" s="33">
        <v>1278</v>
      </c>
      <c r="F21" s="33">
        <v>319</v>
      </c>
      <c r="G21" s="35">
        <f t="shared" si="0"/>
        <v>7160</v>
      </c>
      <c r="H21" s="33">
        <f t="shared" si="1"/>
        <v>43747</v>
      </c>
      <c r="I21" s="34" t="s">
        <v>9</v>
      </c>
      <c r="J21" s="20">
        <v>7160</v>
      </c>
      <c r="K21" t="s">
        <v>49</v>
      </c>
    </row>
    <row r="22" spans="1:11" x14ac:dyDescent="0.35">
      <c r="A22" s="1" t="s">
        <v>7</v>
      </c>
      <c r="B22" s="27">
        <f>FEBRERO2019!B22</f>
        <v>18</v>
      </c>
      <c r="C22" s="1">
        <v>2070</v>
      </c>
      <c r="D22" s="1">
        <v>801</v>
      </c>
      <c r="E22" s="1">
        <v>515</v>
      </c>
      <c r="F22" s="1">
        <v>187</v>
      </c>
      <c r="G22" s="1">
        <f t="shared" si="0"/>
        <v>3573</v>
      </c>
      <c r="H22" s="1">
        <f t="shared" si="1"/>
        <v>47320</v>
      </c>
      <c r="I22" s="27" t="s">
        <v>9</v>
      </c>
    </row>
    <row r="23" spans="1:11" x14ac:dyDescent="0.35">
      <c r="A23" s="1" t="s">
        <v>8</v>
      </c>
      <c r="B23" s="27">
        <f>FEBRERO2019!B23</f>
        <v>19</v>
      </c>
      <c r="C23" s="1">
        <v>1413</v>
      </c>
      <c r="D23" s="1">
        <v>400</v>
      </c>
      <c r="E23" s="1">
        <v>85</v>
      </c>
      <c r="F23" s="1">
        <v>112</v>
      </c>
      <c r="G23" s="1">
        <f t="shared" si="0"/>
        <v>2010</v>
      </c>
      <c r="H23" s="1">
        <f t="shared" si="1"/>
        <v>49330</v>
      </c>
      <c r="I23" s="27" t="s">
        <v>9</v>
      </c>
    </row>
    <row r="24" spans="1:11" x14ac:dyDescent="0.35">
      <c r="A24" s="1" t="s">
        <v>43</v>
      </c>
      <c r="B24" s="27">
        <f>FEBRERO2019!B24</f>
        <v>20</v>
      </c>
      <c r="C24" s="1">
        <v>1312</v>
      </c>
      <c r="D24" s="1">
        <v>372</v>
      </c>
      <c r="E24" s="1">
        <v>91</v>
      </c>
      <c r="F24" s="1">
        <v>160</v>
      </c>
      <c r="G24" s="1">
        <f t="shared" si="0"/>
        <v>1935</v>
      </c>
      <c r="H24" s="1">
        <f t="shared" si="1"/>
        <v>51265</v>
      </c>
      <c r="I24" s="27" t="s">
        <v>9</v>
      </c>
    </row>
    <row r="25" spans="1:11" x14ac:dyDescent="0.35">
      <c r="A25" s="1" t="s">
        <v>4</v>
      </c>
      <c r="B25" s="27">
        <f>FEBRERO2019!B25</f>
        <v>21</v>
      </c>
      <c r="C25" s="1">
        <v>1170</v>
      </c>
      <c r="D25" s="1">
        <v>359</v>
      </c>
      <c r="E25" s="1">
        <v>85</v>
      </c>
      <c r="F25" s="1">
        <v>121</v>
      </c>
      <c r="G25" s="1">
        <f t="shared" si="0"/>
        <v>1735</v>
      </c>
      <c r="H25" s="1">
        <f t="shared" si="1"/>
        <v>53000</v>
      </c>
      <c r="I25" s="27" t="s">
        <v>14</v>
      </c>
    </row>
    <row r="26" spans="1:11" x14ac:dyDescent="0.35">
      <c r="A26" s="1" t="s">
        <v>5</v>
      </c>
      <c r="B26" s="27">
        <f>FEBRERO2019!B26</f>
        <v>22</v>
      </c>
      <c r="C26" s="1">
        <v>1266</v>
      </c>
      <c r="D26" s="1">
        <v>422</v>
      </c>
      <c r="E26" s="1">
        <v>69</v>
      </c>
      <c r="F26" s="1">
        <v>181</v>
      </c>
      <c r="G26" s="1">
        <f t="shared" si="0"/>
        <v>1938</v>
      </c>
      <c r="H26" s="1">
        <f t="shared" si="1"/>
        <v>54938</v>
      </c>
      <c r="I26" s="27" t="s">
        <v>9</v>
      </c>
    </row>
    <row r="27" spans="1:11" x14ac:dyDescent="0.35">
      <c r="A27" s="1" t="s">
        <v>44</v>
      </c>
      <c r="B27" s="27">
        <f>FEBRERO2019!B27</f>
        <v>23</v>
      </c>
      <c r="C27" s="1">
        <v>1913</v>
      </c>
      <c r="D27" s="1">
        <v>684</v>
      </c>
      <c r="E27" s="1">
        <v>224</v>
      </c>
      <c r="F27" s="1">
        <v>174</v>
      </c>
      <c r="G27" s="1">
        <f t="shared" si="0"/>
        <v>2995</v>
      </c>
      <c r="H27" s="1">
        <f t="shared" si="1"/>
        <v>57933</v>
      </c>
      <c r="I27" s="27" t="s">
        <v>9</v>
      </c>
    </row>
    <row r="28" spans="1:11" x14ac:dyDescent="0.35">
      <c r="A28" s="33" t="s">
        <v>6</v>
      </c>
      <c r="B28" s="34">
        <f>FEBRERO2019!B28</f>
        <v>24</v>
      </c>
      <c r="C28" s="33">
        <v>1832</v>
      </c>
      <c r="D28" s="33">
        <v>634</v>
      </c>
      <c r="E28" s="33">
        <v>249</v>
      </c>
      <c r="F28" s="33">
        <v>178</v>
      </c>
      <c r="G28" s="33">
        <f t="shared" si="0"/>
        <v>2893</v>
      </c>
      <c r="H28" s="33">
        <f t="shared" si="1"/>
        <v>60826</v>
      </c>
      <c r="I28" s="34" t="s">
        <v>9</v>
      </c>
    </row>
    <row r="29" spans="1:11" x14ac:dyDescent="0.35">
      <c r="A29" s="1" t="s">
        <v>7</v>
      </c>
      <c r="B29" s="27">
        <f>FEBRERO2019!B29</f>
        <v>25</v>
      </c>
      <c r="C29" s="1">
        <v>783</v>
      </c>
      <c r="D29" s="1">
        <v>247</v>
      </c>
      <c r="E29" s="1">
        <v>26</v>
      </c>
      <c r="F29" s="1">
        <v>111</v>
      </c>
      <c r="G29" s="1">
        <f t="shared" si="0"/>
        <v>1167</v>
      </c>
      <c r="H29" s="1">
        <f t="shared" si="1"/>
        <v>61993</v>
      </c>
      <c r="I29" s="27" t="s">
        <v>14</v>
      </c>
    </row>
    <row r="30" spans="1:11" x14ac:dyDescent="0.35">
      <c r="A30" s="1" t="s">
        <v>8</v>
      </c>
      <c r="B30" s="27">
        <f>FEBRERO2019!B30</f>
        <v>26</v>
      </c>
      <c r="C30" s="1">
        <v>789</v>
      </c>
      <c r="D30" s="1">
        <v>280</v>
      </c>
      <c r="E30" s="1">
        <v>36</v>
      </c>
      <c r="F30" s="1">
        <v>93</v>
      </c>
      <c r="G30" s="1">
        <f t="shared" si="0"/>
        <v>1198</v>
      </c>
      <c r="H30" s="1">
        <f t="shared" si="1"/>
        <v>63191</v>
      </c>
      <c r="I30" s="27" t="s">
        <v>14</v>
      </c>
    </row>
    <row r="31" spans="1:11" x14ac:dyDescent="0.35">
      <c r="A31" s="1" t="s">
        <v>43</v>
      </c>
      <c r="B31" s="27">
        <f>FEBRERO2019!B31</f>
        <v>27</v>
      </c>
      <c r="C31" s="1">
        <v>1253</v>
      </c>
      <c r="D31" s="1">
        <v>292</v>
      </c>
      <c r="E31" s="1">
        <v>39</v>
      </c>
      <c r="F31" s="1">
        <v>129</v>
      </c>
      <c r="G31" s="1">
        <f t="shared" si="0"/>
        <v>1713</v>
      </c>
      <c r="H31" s="1">
        <f t="shared" si="1"/>
        <v>64904</v>
      </c>
      <c r="I31" s="27" t="s">
        <v>9</v>
      </c>
    </row>
    <row r="32" spans="1:11" x14ac:dyDescent="0.35">
      <c r="A32" s="1" t="s">
        <v>4</v>
      </c>
      <c r="B32" s="27">
        <f>FEBRERO2019!B32</f>
        <v>28</v>
      </c>
      <c r="C32" s="1">
        <v>1284</v>
      </c>
      <c r="D32" s="1">
        <v>283</v>
      </c>
      <c r="E32" s="1">
        <v>38</v>
      </c>
      <c r="F32" s="1">
        <v>117</v>
      </c>
      <c r="G32" s="1">
        <f t="shared" si="0"/>
        <v>1722</v>
      </c>
      <c r="H32" s="1">
        <f t="shared" si="1"/>
        <v>66626</v>
      </c>
      <c r="I32" s="27" t="s">
        <v>9</v>
      </c>
    </row>
    <row r="33" spans="1:9" x14ac:dyDescent="0.35">
      <c r="A33" s="1" t="s">
        <v>5</v>
      </c>
      <c r="B33" s="27">
        <v>29</v>
      </c>
      <c r="C33" s="1">
        <v>1269</v>
      </c>
      <c r="D33" s="1">
        <v>361</v>
      </c>
      <c r="E33" s="1">
        <v>84</v>
      </c>
      <c r="F33" s="1">
        <v>113</v>
      </c>
      <c r="G33" s="1">
        <f t="shared" si="0"/>
        <v>1827</v>
      </c>
      <c r="H33" s="1">
        <f t="shared" si="1"/>
        <v>68453</v>
      </c>
      <c r="I33" s="27" t="s">
        <v>9</v>
      </c>
    </row>
    <row r="34" spans="1:9" ht="15" thickBot="1" x14ac:dyDescent="0.4">
      <c r="A34" s="1" t="s">
        <v>44</v>
      </c>
      <c r="B34" s="27">
        <v>30</v>
      </c>
      <c r="C34" s="1">
        <v>1921</v>
      </c>
      <c r="D34" s="1">
        <v>470</v>
      </c>
      <c r="E34" s="1">
        <v>401</v>
      </c>
      <c r="F34" s="1">
        <v>169</v>
      </c>
      <c r="G34" s="1">
        <f t="shared" si="0"/>
        <v>2961</v>
      </c>
      <c r="H34" s="1">
        <f t="shared" si="1"/>
        <v>71414</v>
      </c>
      <c r="I34" s="27" t="s">
        <v>9</v>
      </c>
    </row>
    <row r="35" spans="1:9" ht="15" thickBot="1" x14ac:dyDescent="0.4">
      <c r="E35" s="28" t="s">
        <v>45</v>
      </c>
      <c r="F35" s="29"/>
      <c r="G35" s="29"/>
      <c r="H35" s="30">
        <f>H34/B34</f>
        <v>2380.4666666666667</v>
      </c>
    </row>
    <row r="36" spans="1:9" ht="23.5" x14ac:dyDescent="0.55000000000000004">
      <c r="A36" s="17" t="s">
        <v>46</v>
      </c>
      <c r="H36" s="36">
        <f>OCTUBRE2019!H37+H34</f>
        <v>603452</v>
      </c>
    </row>
    <row r="37" spans="1:9" x14ac:dyDescent="0.35">
      <c r="H37" s="31"/>
    </row>
    <row r="38" spans="1:9" x14ac:dyDescent="0.35">
      <c r="H38" s="22"/>
    </row>
    <row r="39" spans="1:9" x14ac:dyDescent="0.35">
      <c r="H39" s="22"/>
    </row>
    <row r="40" spans="1:9" x14ac:dyDescent="0.35">
      <c r="H40" s="22"/>
    </row>
    <row r="41" spans="1:9" x14ac:dyDescent="0.35">
      <c r="H41" s="22"/>
    </row>
    <row r="42" spans="1:9" x14ac:dyDescent="0.35">
      <c r="H42" s="22"/>
    </row>
    <row r="43" spans="1:9" x14ac:dyDescent="0.35">
      <c r="H43" s="22"/>
    </row>
    <row r="44" spans="1:9" x14ac:dyDescent="0.35">
      <c r="H44" s="22"/>
    </row>
    <row r="45" spans="1:9" x14ac:dyDescent="0.35">
      <c r="H45" s="22"/>
    </row>
    <row r="46" spans="1:9" x14ac:dyDescent="0.35">
      <c r="H46" s="22"/>
    </row>
    <row r="47" spans="1:9" x14ac:dyDescent="0.35">
      <c r="H47" s="22"/>
    </row>
    <row r="48" spans="1:9" x14ac:dyDescent="0.35">
      <c r="H48" s="22"/>
    </row>
    <row r="49" spans="8:8" x14ac:dyDescent="0.35">
      <c r="H49" s="22"/>
    </row>
    <row r="50" spans="8:8" x14ac:dyDescent="0.35">
      <c r="H50" s="22"/>
    </row>
    <row r="51" spans="8:8" x14ac:dyDescent="0.35">
      <c r="H51" s="22"/>
    </row>
    <row r="52" spans="8:8" x14ac:dyDescent="0.35">
      <c r="H52" s="22"/>
    </row>
    <row r="53" spans="8:8" x14ac:dyDescent="0.35">
      <c r="H53" s="22"/>
    </row>
    <row r="54" spans="8:8" x14ac:dyDescent="0.35">
      <c r="H54" s="22"/>
    </row>
    <row r="55" spans="8:8" x14ac:dyDescent="0.35">
      <c r="H55" s="22"/>
    </row>
    <row r="56" spans="8:8" x14ac:dyDescent="0.35">
      <c r="H56" s="22"/>
    </row>
    <row r="57" spans="8:8" x14ac:dyDescent="0.35">
      <c r="H57" s="22"/>
    </row>
    <row r="58" spans="8:8" x14ac:dyDescent="0.35">
      <c r="H58" s="22"/>
    </row>
    <row r="59" spans="8:8" x14ac:dyDescent="0.35">
      <c r="H59" s="22"/>
    </row>
    <row r="60" spans="8:8" x14ac:dyDescent="0.35">
      <c r="H60" s="22"/>
    </row>
    <row r="61" spans="8:8" x14ac:dyDescent="0.35">
      <c r="H61" s="22"/>
    </row>
    <row r="62" spans="8:8" x14ac:dyDescent="0.35">
      <c r="H62" s="22"/>
    </row>
    <row r="63" spans="8:8" x14ac:dyDescent="0.35">
      <c r="H63" s="22"/>
    </row>
    <row r="64" spans="8:8" x14ac:dyDescent="0.35">
      <c r="H64" s="22"/>
    </row>
    <row r="65" spans="3:8" x14ac:dyDescent="0.35">
      <c r="H65" s="22"/>
    </row>
    <row r="66" spans="3:8" x14ac:dyDescent="0.35">
      <c r="H66" s="22"/>
    </row>
    <row r="67" spans="3:8" x14ac:dyDescent="0.35">
      <c r="H67" s="22"/>
    </row>
    <row r="68" spans="3:8" x14ac:dyDescent="0.35">
      <c r="H68" s="22"/>
    </row>
    <row r="69" spans="3:8" x14ac:dyDescent="0.35">
      <c r="H69" s="22"/>
    </row>
    <row r="70" spans="3:8" x14ac:dyDescent="0.35">
      <c r="H70" s="22"/>
    </row>
    <row r="71" spans="3:8" x14ac:dyDescent="0.35">
      <c r="H71" s="22"/>
    </row>
    <row r="72" spans="3:8" x14ac:dyDescent="0.35">
      <c r="H72" s="22"/>
    </row>
    <row r="73" spans="3:8" x14ac:dyDescent="0.35">
      <c r="H73" s="22"/>
    </row>
    <row r="74" spans="3:8" x14ac:dyDescent="0.35">
      <c r="C74" s="32"/>
      <c r="D74" t="s">
        <v>47</v>
      </c>
      <c r="H74" s="22"/>
    </row>
    <row r="75" spans="3:8" x14ac:dyDescent="0.35">
      <c r="C75" s="20"/>
      <c r="D75" t="s">
        <v>48</v>
      </c>
      <c r="H75" s="22"/>
    </row>
    <row r="76" spans="3:8" x14ac:dyDescent="0.35">
      <c r="H76" s="22"/>
    </row>
    <row r="77" spans="3:8" x14ac:dyDescent="0.35">
      <c r="H77" s="22"/>
    </row>
    <row r="78" spans="3:8" x14ac:dyDescent="0.35">
      <c r="H78" s="22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79"/>
  <sheetViews>
    <sheetView tabSelected="1" workbookViewId="0">
      <selection activeCell="F11" sqref="F11"/>
    </sheetView>
  </sheetViews>
  <sheetFormatPr baseColWidth="10" defaultRowHeight="14.5" x14ac:dyDescent="0.35"/>
  <cols>
    <col min="2" max="2" width="11.453125" style="22"/>
    <col min="3" max="3" width="13" customWidth="1"/>
    <col min="4" max="4" width="15.453125" customWidth="1"/>
    <col min="5" max="5" width="14.54296875" customWidth="1"/>
    <col min="6" max="6" width="14.453125" customWidth="1"/>
    <col min="7" max="7" width="12.453125" customWidth="1"/>
    <col min="8" max="8" width="15.7265625" customWidth="1"/>
    <col min="9" max="9" width="11.453125" style="22"/>
  </cols>
  <sheetData>
    <row r="1" spans="1:9" ht="26" x14ac:dyDescent="0.6">
      <c r="A1" s="2" t="s">
        <v>68</v>
      </c>
      <c r="H1" s="22"/>
    </row>
    <row r="2" spans="1:9" ht="26.5" thickBot="1" x14ac:dyDescent="0.65">
      <c r="A2" s="2"/>
      <c r="H2" s="22"/>
    </row>
    <row r="3" spans="1:9" ht="19" thickBot="1" x14ac:dyDescent="0.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9" ht="18.5" x14ac:dyDescent="0.45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9" x14ac:dyDescent="0.35">
      <c r="A5" s="1" t="s">
        <v>44</v>
      </c>
      <c r="B5" s="27">
        <f>FEBRERO2019!B5</f>
        <v>1</v>
      </c>
      <c r="C5" s="1"/>
      <c r="D5" s="1"/>
      <c r="E5" s="1"/>
      <c r="F5" s="1"/>
      <c r="G5" s="1">
        <f>SUM(C5:F5)</f>
        <v>0</v>
      </c>
      <c r="H5" s="1">
        <f>G5</f>
        <v>0</v>
      </c>
      <c r="I5" s="27" t="s">
        <v>9</v>
      </c>
    </row>
    <row r="6" spans="1:9" x14ac:dyDescent="0.35">
      <c r="A6" s="33" t="s">
        <v>6</v>
      </c>
      <c r="B6" s="34">
        <f>FEBRERO2019!B6</f>
        <v>2</v>
      </c>
      <c r="C6" s="33"/>
      <c r="D6" s="33"/>
      <c r="E6" s="33"/>
      <c r="F6" s="33"/>
      <c r="G6" s="33">
        <f>SUM(C6:F6)</f>
        <v>0</v>
      </c>
      <c r="H6" s="33">
        <f>H5+G6</f>
        <v>0</v>
      </c>
      <c r="I6" s="34" t="s">
        <v>9</v>
      </c>
    </row>
    <row r="7" spans="1:9" x14ac:dyDescent="0.35">
      <c r="A7" s="1" t="s">
        <v>7</v>
      </c>
      <c r="B7" s="27">
        <f>FEBRERO2019!B7</f>
        <v>3</v>
      </c>
      <c r="C7" s="1"/>
      <c r="D7" s="1"/>
      <c r="E7" s="1"/>
      <c r="F7" s="1"/>
      <c r="G7" s="1">
        <f t="shared" ref="G7:G35" si="0">SUM(C7:F7)</f>
        <v>0</v>
      </c>
      <c r="H7" s="1">
        <f t="shared" ref="H7:H35" si="1">H6+G7</f>
        <v>0</v>
      </c>
      <c r="I7" s="27" t="s">
        <v>9</v>
      </c>
    </row>
    <row r="8" spans="1:9" x14ac:dyDescent="0.35">
      <c r="A8" s="1" t="s">
        <v>8</v>
      </c>
      <c r="B8" s="27">
        <f>FEBRERO2019!B8</f>
        <v>4</v>
      </c>
      <c r="C8" s="1"/>
      <c r="D8" s="1"/>
      <c r="E8" s="1"/>
      <c r="F8" s="1"/>
      <c r="G8" s="1">
        <f t="shared" si="0"/>
        <v>0</v>
      </c>
      <c r="H8" s="1">
        <f t="shared" si="1"/>
        <v>0</v>
      </c>
      <c r="I8" s="27" t="s">
        <v>9</v>
      </c>
    </row>
    <row r="9" spans="1:9" x14ac:dyDescent="0.35">
      <c r="A9" s="1" t="s">
        <v>43</v>
      </c>
      <c r="B9" s="27">
        <f>FEBRERO2019!B9</f>
        <v>5</v>
      </c>
      <c r="C9" s="1"/>
      <c r="D9" s="1"/>
      <c r="E9" s="1"/>
      <c r="F9" s="1"/>
      <c r="G9" s="1">
        <f t="shared" si="0"/>
        <v>0</v>
      </c>
      <c r="H9" s="1">
        <f t="shared" si="1"/>
        <v>0</v>
      </c>
      <c r="I9" s="27" t="s">
        <v>9</v>
      </c>
    </row>
    <row r="10" spans="1:9" x14ac:dyDescent="0.35">
      <c r="A10" s="1" t="s">
        <v>4</v>
      </c>
      <c r="B10" s="27">
        <f>FEBRERO2019!B10</f>
        <v>6</v>
      </c>
      <c r="C10" s="1"/>
      <c r="D10" s="1"/>
      <c r="E10" s="1"/>
      <c r="F10" s="1"/>
      <c r="G10" s="1">
        <f t="shared" si="0"/>
        <v>0</v>
      </c>
      <c r="H10" s="1">
        <f t="shared" si="1"/>
        <v>0</v>
      </c>
      <c r="I10" s="27" t="s">
        <v>9</v>
      </c>
    </row>
    <row r="11" spans="1:9" x14ac:dyDescent="0.35">
      <c r="A11" s="1" t="s">
        <v>5</v>
      </c>
      <c r="B11" s="27">
        <f>FEBRERO2019!B11</f>
        <v>7</v>
      </c>
      <c r="C11" s="1"/>
      <c r="D11" s="1"/>
      <c r="E11" s="1"/>
      <c r="F11" s="1"/>
      <c r="G11" s="1">
        <f t="shared" si="0"/>
        <v>0</v>
      </c>
      <c r="H11" s="1">
        <f t="shared" si="1"/>
        <v>0</v>
      </c>
      <c r="I11" s="27" t="s">
        <v>9</v>
      </c>
    </row>
    <row r="12" spans="1:9" x14ac:dyDescent="0.35">
      <c r="A12" s="1" t="s">
        <v>44</v>
      </c>
      <c r="B12" s="27">
        <f>FEBRERO2019!B12</f>
        <v>8</v>
      </c>
      <c r="C12" s="1"/>
      <c r="D12" s="1"/>
      <c r="E12" s="1"/>
      <c r="F12" s="1"/>
      <c r="G12" s="1">
        <f t="shared" si="0"/>
        <v>0</v>
      </c>
      <c r="H12" s="1">
        <f t="shared" si="1"/>
        <v>0</v>
      </c>
      <c r="I12" s="27" t="s">
        <v>9</v>
      </c>
    </row>
    <row r="13" spans="1:9" x14ac:dyDescent="0.35">
      <c r="A13" s="33" t="s">
        <v>6</v>
      </c>
      <c r="B13" s="34">
        <f>FEBRERO2019!B13</f>
        <v>9</v>
      </c>
      <c r="C13" s="33"/>
      <c r="D13" s="33"/>
      <c r="E13" s="33"/>
      <c r="F13" s="33"/>
      <c r="G13" s="33">
        <f t="shared" si="0"/>
        <v>0</v>
      </c>
      <c r="H13" s="33">
        <f t="shared" si="1"/>
        <v>0</v>
      </c>
      <c r="I13" s="34" t="s">
        <v>9</v>
      </c>
    </row>
    <row r="14" spans="1:9" x14ac:dyDescent="0.35">
      <c r="A14" s="1" t="s">
        <v>7</v>
      </c>
      <c r="B14" s="27">
        <f>FEBRERO2019!B14</f>
        <v>10</v>
      </c>
      <c r="C14" s="1"/>
      <c r="D14" s="1"/>
      <c r="E14" s="1"/>
      <c r="F14" s="1"/>
      <c r="G14" s="1">
        <f t="shared" si="0"/>
        <v>0</v>
      </c>
      <c r="H14" s="1">
        <f t="shared" si="1"/>
        <v>0</v>
      </c>
      <c r="I14" s="27" t="s">
        <v>9</v>
      </c>
    </row>
    <row r="15" spans="1:9" x14ac:dyDescent="0.35">
      <c r="A15" s="1" t="s">
        <v>8</v>
      </c>
      <c r="B15" s="27">
        <f>FEBRERO2019!B15</f>
        <v>11</v>
      </c>
      <c r="C15" s="1"/>
      <c r="D15" s="1"/>
      <c r="E15" s="1"/>
      <c r="F15" s="1"/>
      <c r="G15" s="1">
        <f t="shared" si="0"/>
        <v>0</v>
      </c>
      <c r="H15" s="1">
        <f t="shared" si="1"/>
        <v>0</v>
      </c>
      <c r="I15" s="27" t="s">
        <v>14</v>
      </c>
    </row>
    <row r="16" spans="1:9" x14ac:dyDescent="0.35">
      <c r="A16" s="1" t="s">
        <v>43</v>
      </c>
      <c r="B16" s="27">
        <f>FEBRERO2019!B16</f>
        <v>12</v>
      </c>
      <c r="C16" s="1"/>
      <c r="D16" s="1"/>
      <c r="E16" s="1"/>
      <c r="F16" s="1"/>
      <c r="G16" s="1">
        <f t="shared" si="0"/>
        <v>0</v>
      </c>
      <c r="H16" s="1">
        <f t="shared" si="1"/>
        <v>0</v>
      </c>
      <c r="I16" s="27" t="s">
        <v>9</v>
      </c>
    </row>
    <row r="17" spans="1:9" x14ac:dyDescent="0.35">
      <c r="A17" s="1" t="s">
        <v>4</v>
      </c>
      <c r="B17" s="27">
        <f>FEBRERO2019!B17</f>
        <v>13</v>
      </c>
      <c r="C17" s="1"/>
      <c r="D17" s="1"/>
      <c r="E17" s="1"/>
      <c r="F17" s="1"/>
      <c r="G17" s="1">
        <f t="shared" si="0"/>
        <v>0</v>
      </c>
      <c r="H17" s="1">
        <f t="shared" si="1"/>
        <v>0</v>
      </c>
      <c r="I17" s="27" t="s">
        <v>9</v>
      </c>
    </row>
    <row r="18" spans="1:9" x14ac:dyDescent="0.35">
      <c r="A18" s="1" t="s">
        <v>5</v>
      </c>
      <c r="B18" s="27">
        <f>FEBRERO2019!B18</f>
        <v>14</v>
      </c>
      <c r="C18" s="1"/>
      <c r="D18" s="1"/>
      <c r="E18" s="1"/>
      <c r="F18" s="1"/>
      <c r="G18" s="1">
        <f t="shared" si="0"/>
        <v>0</v>
      </c>
      <c r="H18" s="1">
        <f t="shared" si="1"/>
        <v>0</v>
      </c>
      <c r="I18" s="27" t="s">
        <v>14</v>
      </c>
    </row>
    <row r="19" spans="1:9" x14ac:dyDescent="0.35">
      <c r="A19" s="1" t="s">
        <v>44</v>
      </c>
      <c r="B19" s="27">
        <f>FEBRERO2019!B19</f>
        <v>15</v>
      </c>
      <c r="C19" s="1"/>
      <c r="D19" s="1"/>
      <c r="E19" s="1"/>
      <c r="F19" s="1"/>
      <c r="G19" s="1">
        <f t="shared" si="0"/>
        <v>0</v>
      </c>
      <c r="H19" s="1">
        <f t="shared" si="1"/>
        <v>0</v>
      </c>
      <c r="I19" s="27" t="s">
        <v>9</v>
      </c>
    </row>
    <row r="20" spans="1:9" x14ac:dyDescent="0.35">
      <c r="A20" s="33" t="s">
        <v>6</v>
      </c>
      <c r="B20" s="34">
        <f>FEBRERO2019!B20</f>
        <v>16</v>
      </c>
      <c r="C20" s="33"/>
      <c r="D20" s="33"/>
      <c r="E20" s="33"/>
      <c r="F20" s="33"/>
      <c r="G20" s="33">
        <f t="shared" si="0"/>
        <v>0</v>
      </c>
      <c r="H20" s="33">
        <f t="shared" si="1"/>
        <v>0</v>
      </c>
      <c r="I20" s="34" t="s">
        <v>9</v>
      </c>
    </row>
    <row r="21" spans="1:9" x14ac:dyDescent="0.35">
      <c r="A21" s="1" t="s">
        <v>7</v>
      </c>
      <c r="B21" s="27">
        <f>FEBRERO2019!B21</f>
        <v>17</v>
      </c>
      <c r="C21" s="1"/>
      <c r="D21" s="1"/>
      <c r="E21" s="1"/>
      <c r="F21" s="1"/>
      <c r="G21" s="1">
        <f t="shared" si="0"/>
        <v>0</v>
      </c>
      <c r="H21" s="1">
        <f t="shared" si="1"/>
        <v>0</v>
      </c>
      <c r="I21" s="27" t="s">
        <v>14</v>
      </c>
    </row>
    <row r="22" spans="1:9" x14ac:dyDescent="0.35">
      <c r="A22" s="1" t="s">
        <v>8</v>
      </c>
      <c r="B22" s="27">
        <f>FEBRERO2019!B22</f>
        <v>18</v>
      </c>
      <c r="C22" s="1"/>
      <c r="D22" s="1"/>
      <c r="E22" s="1"/>
      <c r="F22" s="1"/>
      <c r="G22" s="1">
        <f t="shared" si="0"/>
        <v>0</v>
      </c>
      <c r="H22" s="1">
        <f t="shared" si="1"/>
        <v>0</v>
      </c>
      <c r="I22" s="27" t="s">
        <v>14</v>
      </c>
    </row>
    <row r="23" spans="1:9" x14ac:dyDescent="0.35">
      <c r="A23" s="1" t="s">
        <v>43</v>
      </c>
      <c r="B23" s="27">
        <f>FEBRERO2019!B23</f>
        <v>19</v>
      </c>
      <c r="C23" s="1"/>
      <c r="D23" s="1"/>
      <c r="E23" s="1"/>
      <c r="F23" s="1"/>
      <c r="G23" s="1">
        <f t="shared" si="0"/>
        <v>0</v>
      </c>
      <c r="H23" s="1">
        <f t="shared" si="1"/>
        <v>0</v>
      </c>
      <c r="I23" s="27" t="s">
        <v>9</v>
      </c>
    </row>
    <row r="24" spans="1:9" x14ac:dyDescent="0.35">
      <c r="A24" s="1" t="s">
        <v>4</v>
      </c>
      <c r="B24" s="27">
        <f>FEBRERO2019!B24</f>
        <v>20</v>
      </c>
      <c r="C24" s="1"/>
      <c r="D24" s="1"/>
      <c r="E24" s="1"/>
      <c r="F24" s="1"/>
      <c r="G24" s="1">
        <f t="shared" si="0"/>
        <v>0</v>
      </c>
      <c r="H24" s="1">
        <f t="shared" si="1"/>
        <v>0</v>
      </c>
      <c r="I24" s="27" t="s">
        <v>9</v>
      </c>
    </row>
    <row r="25" spans="1:9" x14ac:dyDescent="0.35">
      <c r="A25" s="1" t="s">
        <v>5</v>
      </c>
      <c r="B25" s="27">
        <f>FEBRERO2019!B25</f>
        <v>21</v>
      </c>
      <c r="C25" s="1"/>
      <c r="D25" s="1"/>
      <c r="E25" s="1"/>
      <c r="F25" s="1"/>
      <c r="G25" s="1">
        <f t="shared" si="0"/>
        <v>0</v>
      </c>
      <c r="H25" s="1">
        <f t="shared" si="1"/>
        <v>0</v>
      </c>
      <c r="I25" s="27" t="s">
        <v>9</v>
      </c>
    </row>
    <row r="26" spans="1:9" x14ac:dyDescent="0.35">
      <c r="A26" s="1" t="s">
        <v>44</v>
      </c>
      <c r="B26" s="27">
        <f>FEBRERO2019!B26</f>
        <v>22</v>
      </c>
      <c r="C26" s="1"/>
      <c r="D26" s="1"/>
      <c r="E26" s="1"/>
      <c r="F26" s="1"/>
      <c r="G26" s="1">
        <f t="shared" si="0"/>
        <v>0</v>
      </c>
      <c r="H26" s="1">
        <f t="shared" si="1"/>
        <v>0</v>
      </c>
      <c r="I26" s="27" t="s">
        <v>9</v>
      </c>
    </row>
    <row r="27" spans="1:9" x14ac:dyDescent="0.35">
      <c r="A27" s="33" t="s">
        <v>6</v>
      </c>
      <c r="B27" s="34">
        <f>FEBRERO2019!B27</f>
        <v>23</v>
      </c>
      <c r="C27" s="33"/>
      <c r="D27" s="33"/>
      <c r="E27" s="33"/>
      <c r="F27" s="33"/>
      <c r="G27" s="33">
        <f t="shared" si="0"/>
        <v>0</v>
      </c>
      <c r="H27" s="33">
        <f t="shared" si="1"/>
        <v>0</v>
      </c>
      <c r="I27" s="34" t="s">
        <v>9</v>
      </c>
    </row>
    <row r="28" spans="1:9" x14ac:dyDescent="0.35">
      <c r="A28" s="1" t="s">
        <v>7</v>
      </c>
      <c r="B28" s="27">
        <f>FEBRERO2019!B28</f>
        <v>24</v>
      </c>
      <c r="C28" s="1"/>
      <c r="D28" s="1"/>
      <c r="E28" s="1"/>
      <c r="F28" s="1"/>
      <c r="G28" s="1">
        <f t="shared" si="0"/>
        <v>0</v>
      </c>
      <c r="H28" s="1">
        <f t="shared" si="1"/>
        <v>0</v>
      </c>
      <c r="I28" s="27" t="s">
        <v>9</v>
      </c>
    </row>
    <row r="29" spans="1:9" x14ac:dyDescent="0.35">
      <c r="A29" s="1" t="s">
        <v>8</v>
      </c>
      <c r="B29" s="27">
        <f>FEBRERO2019!B29</f>
        <v>25</v>
      </c>
      <c r="C29" s="1"/>
      <c r="D29" s="1"/>
      <c r="E29" s="1"/>
      <c r="F29" s="1"/>
      <c r="G29" s="1">
        <f t="shared" si="0"/>
        <v>0</v>
      </c>
      <c r="H29" s="1">
        <f t="shared" si="1"/>
        <v>0</v>
      </c>
      <c r="I29" s="27" t="s">
        <v>9</v>
      </c>
    </row>
    <row r="30" spans="1:9" x14ac:dyDescent="0.35">
      <c r="A30" s="1" t="s">
        <v>43</v>
      </c>
      <c r="B30" s="27">
        <f>FEBRERO2019!B30</f>
        <v>26</v>
      </c>
      <c r="C30" s="1"/>
      <c r="D30" s="1"/>
      <c r="E30" s="1"/>
      <c r="F30" s="1"/>
      <c r="G30" s="1">
        <f t="shared" si="0"/>
        <v>0</v>
      </c>
      <c r="H30" s="1">
        <f t="shared" si="1"/>
        <v>0</v>
      </c>
      <c r="I30" s="27" t="s">
        <v>9</v>
      </c>
    </row>
    <row r="31" spans="1:9" x14ac:dyDescent="0.35">
      <c r="A31" s="1" t="s">
        <v>4</v>
      </c>
      <c r="B31" s="27">
        <f>FEBRERO2019!B31</f>
        <v>27</v>
      </c>
      <c r="C31" s="1"/>
      <c r="D31" s="1"/>
      <c r="E31" s="1"/>
      <c r="F31" s="1"/>
      <c r="G31" s="1">
        <f t="shared" si="0"/>
        <v>0</v>
      </c>
      <c r="H31" s="1">
        <f t="shared" si="1"/>
        <v>0</v>
      </c>
      <c r="I31" s="27" t="s">
        <v>9</v>
      </c>
    </row>
    <row r="32" spans="1:9" x14ac:dyDescent="0.35">
      <c r="A32" s="1" t="s">
        <v>5</v>
      </c>
      <c r="B32" s="27">
        <f>FEBRERO2019!B32</f>
        <v>28</v>
      </c>
      <c r="C32" s="1"/>
      <c r="D32" s="1"/>
      <c r="E32" s="1"/>
      <c r="F32" s="1"/>
      <c r="G32" s="1">
        <f t="shared" si="0"/>
        <v>0</v>
      </c>
      <c r="H32" s="1">
        <f t="shared" si="1"/>
        <v>0</v>
      </c>
      <c r="I32" s="27" t="s">
        <v>9</v>
      </c>
    </row>
    <row r="33" spans="1:11" x14ac:dyDescent="0.35">
      <c r="A33" s="1" t="s">
        <v>44</v>
      </c>
      <c r="B33" s="27">
        <v>29</v>
      </c>
      <c r="C33" s="1"/>
      <c r="D33" s="1"/>
      <c r="E33" s="1"/>
      <c r="F33" s="1"/>
      <c r="G33" s="1">
        <f t="shared" si="0"/>
        <v>0</v>
      </c>
      <c r="H33" s="1">
        <f t="shared" si="1"/>
        <v>0</v>
      </c>
      <c r="I33" s="27" t="s">
        <v>9</v>
      </c>
    </row>
    <row r="34" spans="1:11" x14ac:dyDescent="0.35">
      <c r="A34" s="33" t="s">
        <v>6</v>
      </c>
      <c r="B34" s="34">
        <v>30</v>
      </c>
      <c r="C34" s="33"/>
      <c r="D34" s="33"/>
      <c r="E34" s="33"/>
      <c r="F34" s="33"/>
      <c r="G34" s="35">
        <f t="shared" si="0"/>
        <v>0</v>
      </c>
      <c r="H34" s="33">
        <f t="shared" si="1"/>
        <v>0</v>
      </c>
      <c r="I34" s="34" t="s">
        <v>9</v>
      </c>
      <c r="J34" s="20"/>
      <c r="K34" t="s">
        <v>49</v>
      </c>
    </row>
    <row r="35" spans="1:11" ht="15" thickBot="1" x14ac:dyDescent="0.4">
      <c r="A35" s="1" t="s">
        <v>7</v>
      </c>
      <c r="B35" s="27">
        <v>31</v>
      </c>
      <c r="C35" s="1"/>
      <c r="D35" s="1"/>
      <c r="E35" s="1"/>
      <c r="F35" s="1"/>
      <c r="G35" s="1">
        <f t="shared" si="0"/>
        <v>0</v>
      </c>
      <c r="H35" s="1">
        <f t="shared" si="1"/>
        <v>0</v>
      </c>
      <c r="I35" s="27" t="s">
        <v>9</v>
      </c>
    </row>
    <row r="36" spans="1:11" ht="15" thickBot="1" x14ac:dyDescent="0.4">
      <c r="E36" s="28" t="s">
        <v>45</v>
      </c>
      <c r="F36" s="29"/>
      <c r="G36" s="29"/>
      <c r="H36" s="30">
        <f>H35/B35</f>
        <v>0</v>
      </c>
    </row>
    <row r="37" spans="1:11" ht="23.5" x14ac:dyDescent="0.55000000000000004">
      <c r="A37" s="17" t="s">
        <v>46</v>
      </c>
      <c r="H37" s="36">
        <f>NOVIEMBRE2019!H36+H35</f>
        <v>603452</v>
      </c>
    </row>
    <row r="38" spans="1:11" x14ac:dyDescent="0.35">
      <c r="H38" s="31"/>
    </row>
    <row r="39" spans="1:11" x14ac:dyDescent="0.35">
      <c r="H39" s="22"/>
    </row>
    <row r="40" spans="1:11" x14ac:dyDescent="0.35">
      <c r="H40" s="22"/>
    </row>
    <row r="41" spans="1:11" x14ac:dyDescent="0.35">
      <c r="H41" s="22"/>
    </row>
    <row r="42" spans="1:11" x14ac:dyDescent="0.35">
      <c r="H42" s="22"/>
    </row>
    <row r="43" spans="1:11" x14ac:dyDescent="0.35">
      <c r="H43" s="22"/>
    </row>
    <row r="44" spans="1:11" x14ac:dyDescent="0.35">
      <c r="H44" s="22"/>
    </row>
    <row r="45" spans="1:11" x14ac:dyDescent="0.35">
      <c r="H45" s="22"/>
    </row>
    <row r="46" spans="1:11" x14ac:dyDescent="0.35">
      <c r="H46" s="22"/>
    </row>
    <row r="47" spans="1:11" x14ac:dyDescent="0.35">
      <c r="H47" s="22"/>
    </row>
    <row r="48" spans="1:11" x14ac:dyDescent="0.35">
      <c r="H48" s="22"/>
    </row>
    <row r="49" spans="8:8" x14ac:dyDescent="0.35">
      <c r="H49" s="22"/>
    </row>
    <row r="50" spans="8:8" x14ac:dyDescent="0.35">
      <c r="H50" s="22"/>
    </row>
    <row r="51" spans="8:8" x14ac:dyDescent="0.35">
      <c r="H51" s="22"/>
    </row>
    <row r="52" spans="8:8" x14ac:dyDescent="0.35">
      <c r="H52" s="22"/>
    </row>
    <row r="53" spans="8:8" x14ac:dyDescent="0.35">
      <c r="H53" s="22"/>
    </row>
    <row r="54" spans="8:8" x14ac:dyDescent="0.35">
      <c r="H54" s="22"/>
    </row>
    <row r="55" spans="8:8" x14ac:dyDescent="0.35">
      <c r="H55" s="22"/>
    </row>
    <row r="56" spans="8:8" x14ac:dyDescent="0.35">
      <c r="H56" s="22"/>
    </row>
    <row r="57" spans="8:8" x14ac:dyDescent="0.35">
      <c r="H57" s="22"/>
    </row>
    <row r="58" spans="8:8" x14ac:dyDescent="0.35">
      <c r="H58" s="22"/>
    </row>
    <row r="59" spans="8:8" x14ac:dyDescent="0.35">
      <c r="H59" s="22"/>
    </row>
    <row r="60" spans="8:8" x14ac:dyDescent="0.35">
      <c r="H60" s="22"/>
    </row>
    <row r="61" spans="8:8" x14ac:dyDescent="0.35">
      <c r="H61" s="22"/>
    </row>
    <row r="62" spans="8:8" x14ac:dyDescent="0.35">
      <c r="H62" s="22"/>
    </row>
    <row r="63" spans="8:8" x14ac:dyDescent="0.35">
      <c r="H63" s="22"/>
    </row>
    <row r="64" spans="8:8" x14ac:dyDescent="0.35">
      <c r="H64" s="22"/>
    </row>
    <row r="65" spans="3:8" x14ac:dyDescent="0.35">
      <c r="H65" s="22"/>
    </row>
    <row r="66" spans="3:8" x14ac:dyDescent="0.35">
      <c r="H66" s="22"/>
    </row>
    <row r="67" spans="3:8" x14ac:dyDescent="0.35">
      <c r="H67" s="22"/>
    </row>
    <row r="68" spans="3:8" x14ac:dyDescent="0.35">
      <c r="H68" s="22"/>
    </row>
    <row r="69" spans="3:8" x14ac:dyDescent="0.35">
      <c r="H69" s="22"/>
    </row>
    <row r="70" spans="3:8" x14ac:dyDescent="0.35">
      <c r="H70" s="22"/>
    </row>
    <row r="71" spans="3:8" x14ac:dyDescent="0.35">
      <c r="H71" s="22"/>
    </row>
    <row r="72" spans="3:8" x14ac:dyDescent="0.35">
      <c r="H72" s="22"/>
    </row>
    <row r="73" spans="3:8" x14ac:dyDescent="0.35">
      <c r="H73" s="22"/>
    </row>
    <row r="74" spans="3:8" x14ac:dyDescent="0.35">
      <c r="H74" s="22"/>
    </row>
    <row r="75" spans="3:8" x14ac:dyDescent="0.35">
      <c r="C75" s="32"/>
      <c r="D75" t="s">
        <v>47</v>
      </c>
      <c r="H75" s="22"/>
    </row>
    <row r="76" spans="3:8" x14ac:dyDescent="0.35">
      <c r="C76" s="20"/>
      <c r="D76" t="s">
        <v>48</v>
      </c>
      <c r="H76" s="22"/>
    </row>
    <row r="77" spans="3:8" x14ac:dyDescent="0.35">
      <c r="H77" s="22"/>
    </row>
    <row r="78" spans="3:8" x14ac:dyDescent="0.35">
      <c r="H78" s="22"/>
    </row>
    <row r="79" spans="3:8" x14ac:dyDescent="0.35">
      <c r="H79" s="22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9"/>
  <sheetViews>
    <sheetView topLeftCell="A90" workbookViewId="0">
      <selection activeCell="J98" sqref="J98"/>
    </sheetView>
  </sheetViews>
  <sheetFormatPr baseColWidth="10" defaultRowHeight="14.5" x14ac:dyDescent="0.35"/>
  <cols>
    <col min="2" max="2" width="8.54296875" style="22" customWidth="1"/>
    <col min="3" max="3" width="18.7265625" customWidth="1"/>
    <col min="4" max="4" width="15.453125" customWidth="1"/>
    <col min="5" max="5" width="15.7265625" customWidth="1"/>
    <col min="6" max="6" width="13.7265625" customWidth="1"/>
    <col min="7" max="7" width="13" customWidth="1"/>
    <col min="8" max="8" width="15.26953125" customWidth="1"/>
    <col min="9" max="9" width="12.7265625" style="22" customWidth="1"/>
  </cols>
  <sheetData>
    <row r="1" spans="1:9" ht="26" x14ac:dyDescent="0.6">
      <c r="A1" s="2" t="s">
        <v>52</v>
      </c>
      <c r="H1" s="22"/>
    </row>
    <row r="2" spans="1:9" ht="26.5" thickBot="1" x14ac:dyDescent="0.65">
      <c r="A2" s="2"/>
      <c r="H2" s="22"/>
    </row>
    <row r="3" spans="1:9" ht="32.25" customHeight="1" thickBot="1" x14ac:dyDescent="0.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9" ht="18.5" x14ac:dyDescent="0.45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9" x14ac:dyDescent="0.35">
      <c r="A5" s="1" t="s">
        <v>8</v>
      </c>
      <c r="B5" s="27">
        <v>1</v>
      </c>
      <c r="C5" s="1">
        <v>1284</v>
      </c>
      <c r="D5" s="1">
        <v>199</v>
      </c>
      <c r="E5" s="1">
        <v>362</v>
      </c>
      <c r="F5" s="1">
        <v>116</v>
      </c>
      <c r="G5" s="1">
        <f>SUM(C5:F5)</f>
        <v>1961</v>
      </c>
      <c r="H5" s="1">
        <f>G5</f>
        <v>1961</v>
      </c>
      <c r="I5" s="27" t="s">
        <v>14</v>
      </c>
    </row>
    <row r="6" spans="1:9" x14ac:dyDescent="0.35">
      <c r="A6" s="1" t="s">
        <v>43</v>
      </c>
      <c r="B6" s="27">
        <v>2</v>
      </c>
      <c r="C6" s="1">
        <v>1104</v>
      </c>
      <c r="D6" s="1">
        <v>190</v>
      </c>
      <c r="E6" s="1">
        <v>329</v>
      </c>
      <c r="F6" s="1">
        <v>49</v>
      </c>
      <c r="G6" s="1">
        <f t="shared" ref="G6:G7" si="0">SUM(C6:F6)</f>
        <v>1672</v>
      </c>
      <c r="H6" s="1">
        <f>H5+G6</f>
        <v>3633</v>
      </c>
      <c r="I6" s="27" t="s">
        <v>9</v>
      </c>
    </row>
    <row r="7" spans="1:9" x14ac:dyDescent="0.35">
      <c r="A7" s="1" t="s">
        <v>4</v>
      </c>
      <c r="B7" s="27">
        <v>3</v>
      </c>
      <c r="C7" s="1">
        <v>718</v>
      </c>
      <c r="D7" s="1">
        <v>173</v>
      </c>
      <c r="E7" s="1">
        <v>75</v>
      </c>
      <c r="F7" s="1">
        <v>30</v>
      </c>
      <c r="G7" s="1">
        <f t="shared" si="0"/>
        <v>996</v>
      </c>
      <c r="H7" s="1">
        <f t="shared" ref="H7:H35" si="1">H6+G7</f>
        <v>4629</v>
      </c>
      <c r="I7" s="27" t="s">
        <v>13</v>
      </c>
    </row>
    <row r="8" spans="1:9" x14ac:dyDescent="0.35">
      <c r="A8" s="1" t="s">
        <v>5</v>
      </c>
      <c r="B8" s="27">
        <v>4</v>
      </c>
      <c r="C8" s="1">
        <v>2081</v>
      </c>
      <c r="D8" s="1">
        <v>572</v>
      </c>
      <c r="E8" s="1">
        <v>818</v>
      </c>
      <c r="F8" s="1">
        <v>110</v>
      </c>
      <c r="G8" s="1">
        <f t="shared" ref="G8:G35" si="2">SUM(C8:F8)</f>
        <v>3581</v>
      </c>
      <c r="H8" s="1">
        <f t="shared" si="1"/>
        <v>8210</v>
      </c>
      <c r="I8" s="27" t="s">
        <v>9</v>
      </c>
    </row>
    <row r="9" spans="1:9" x14ac:dyDescent="0.35">
      <c r="A9" s="1" t="s">
        <v>44</v>
      </c>
      <c r="B9" s="27">
        <v>5</v>
      </c>
      <c r="C9" s="1">
        <v>2281</v>
      </c>
      <c r="D9" s="1">
        <v>575</v>
      </c>
      <c r="E9" s="1">
        <v>996</v>
      </c>
      <c r="F9" s="1">
        <v>132</v>
      </c>
      <c r="G9" s="1">
        <f t="shared" si="2"/>
        <v>3984</v>
      </c>
      <c r="H9" s="1">
        <f t="shared" si="1"/>
        <v>12194</v>
      </c>
      <c r="I9" s="27" t="s">
        <v>9</v>
      </c>
    </row>
    <row r="10" spans="1:9" x14ac:dyDescent="0.35">
      <c r="A10" s="33" t="s">
        <v>6</v>
      </c>
      <c r="B10" s="34">
        <v>6</v>
      </c>
      <c r="C10" s="33">
        <v>2265</v>
      </c>
      <c r="D10" s="33">
        <v>402</v>
      </c>
      <c r="E10" s="33">
        <v>608</v>
      </c>
      <c r="F10" s="33">
        <v>147</v>
      </c>
      <c r="G10" s="33">
        <f t="shared" si="2"/>
        <v>3422</v>
      </c>
      <c r="H10" s="33">
        <f t="shared" si="1"/>
        <v>15616</v>
      </c>
      <c r="I10" s="34" t="s">
        <v>14</v>
      </c>
    </row>
    <row r="11" spans="1:9" x14ac:dyDescent="0.35">
      <c r="A11" s="1" t="s">
        <v>7</v>
      </c>
      <c r="B11" s="27">
        <v>7</v>
      </c>
      <c r="C11" s="1">
        <v>1075</v>
      </c>
      <c r="D11" s="1">
        <v>286</v>
      </c>
      <c r="E11" s="1">
        <v>235</v>
      </c>
      <c r="F11" s="1">
        <v>95</v>
      </c>
      <c r="G11" s="1">
        <f t="shared" si="2"/>
        <v>1691</v>
      </c>
      <c r="H11" s="1">
        <f t="shared" si="1"/>
        <v>17307</v>
      </c>
      <c r="I11" s="27" t="s">
        <v>13</v>
      </c>
    </row>
    <row r="12" spans="1:9" x14ac:dyDescent="0.35">
      <c r="A12" s="1" t="s">
        <v>8</v>
      </c>
      <c r="B12" s="27">
        <v>8</v>
      </c>
      <c r="C12" s="1">
        <v>2155</v>
      </c>
      <c r="D12" s="1">
        <v>702</v>
      </c>
      <c r="E12" s="1">
        <v>744</v>
      </c>
      <c r="F12" s="1">
        <v>85</v>
      </c>
      <c r="G12" s="1">
        <f t="shared" si="2"/>
        <v>3686</v>
      </c>
      <c r="H12" s="1">
        <f t="shared" si="1"/>
        <v>20993</v>
      </c>
      <c r="I12" s="27" t="s">
        <v>9</v>
      </c>
    </row>
    <row r="13" spans="1:9" x14ac:dyDescent="0.35">
      <c r="A13" s="1" t="s">
        <v>43</v>
      </c>
      <c r="B13" s="27">
        <v>9</v>
      </c>
      <c r="C13" s="1">
        <v>590</v>
      </c>
      <c r="D13" s="1">
        <v>91</v>
      </c>
      <c r="E13" s="1">
        <v>16</v>
      </c>
      <c r="F13" s="1">
        <v>27</v>
      </c>
      <c r="G13" s="1">
        <f t="shared" si="2"/>
        <v>724</v>
      </c>
      <c r="H13" s="1">
        <f t="shared" si="1"/>
        <v>21717</v>
      </c>
      <c r="I13" s="27" t="s">
        <v>10</v>
      </c>
    </row>
    <row r="14" spans="1:9" x14ac:dyDescent="0.35">
      <c r="A14" s="1" t="s">
        <v>4</v>
      </c>
      <c r="B14" s="27">
        <v>10</v>
      </c>
      <c r="C14" s="1">
        <v>1458</v>
      </c>
      <c r="D14" s="1">
        <v>470</v>
      </c>
      <c r="E14" s="1">
        <v>342</v>
      </c>
      <c r="F14" s="1">
        <v>128</v>
      </c>
      <c r="G14" s="1">
        <f t="shared" si="2"/>
        <v>2398</v>
      </c>
      <c r="H14" s="1">
        <f t="shared" si="1"/>
        <v>24115</v>
      </c>
      <c r="I14" s="27" t="s">
        <v>13</v>
      </c>
    </row>
    <row r="15" spans="1:9" x14ac:dyDescent="0.35">
      <c r="A15" s="1" t="s">
        <v>5</v>
      </c>
      <c r="B15" s="27">
        <v>11</v>
      </c>
      <c r="C15" s="1">
        <v>1726</v>
      </c>
      <c r="D15" s="1">
        <v>496</v>
      </c>
      <c r="E15" s="1">
        <v>407</v>
      </c>
      <c r="F15" s="1">
        <v>146</v>
      </c>
      <c r="G15" s="1">
        <f t="shared" si="2"/>
        <v>2775</v>
      </c>
      <c r="H15" s="1">
        <f t="shared" si="1"/>
        <v>26890</v>
      </c>
      <c r="I15" s="27" t="s">
        <v>9</v>
      </c>
    </row>
    <row r="16" spans="1:9" x14ac:dyDescent="0.35">
      <c r="A16" s="1" t="s">
        <v>44</v>
      </c>
      <c r="B16" s="27">
        <v>12</v>
      </c>
      <c r="C16" s="1">
        <v>1874</v>
      </c>
      <c r="D16" s="1">
        <v>535</v>
      </c>
      <c r="E16" s="1">
        <v>612</v>
      </c>
      <c r="F16" s="1">
        <v>113</v>
      </c>
      <c r="G16" s="1">
        <f t="shared" si="2"/>
        <v>3134</v>
      </c>
      <c r="H16" s="1">
        <f t="shared" si="1"/>
        <v>30024</v>
      </c>
      <c r="I16" s="27" t="s">
        <v>9</v>
      </c>
    </row>
    <row r="17" spans="1:11" x14ac:dyDescent="0.35">
      <c r="A17" s="33" t="s">
        <v>6</v>
      </c>
      <c r="B17" s="34">
        <v>13</v>
      </c>
      <c r="C17" s="33">
        <v>1379</v>
      </c>
      <c r="D17" s="33">
        <v>242</v>
      </c>
      <c r="E17" s="33">
        <v>137</v>
      </c>
      <c r="F17" s="33">
        <v>73</v>
      </c>
      <c r="G17" s="33">
        <f t="shared" si="2"/>
        <v>1831</v>
      </c>
      <c r="H17" s="33">
        <f t="shared" si="1"/>
        <v>31855</v>
      </c>
      <c r="I17" s="34" t="s">
        <v>14</v>
      </c>
    </row>
    <row r="18" spans="1:11" x14ac:dyDescent="0.35">
      <c r="A18" s="1" t="s">
        <v>7</v>
      </c>
      <c r="B18" s="27">
        <v>14</v>
      </c>
      <c r="C18" s="1">
        <v>1493</v>
      </c>
      <c r="D18" s="1">
        <v>352</v>
      </c>
      <c r="E18" s="1">
        <v>259</v>
      </c>
      <c r="F18" s="1">
        <v>149</v>
      </c>
      <c r="G18" s="1">
        <f t="shared" si="2"/>
        <v>2253</v>
      </c>
      <c r="H18" s="1">
        <f t="shared" si="1"/>
        <v>34108</v>
      </c>
      <c r="I18" s="27" t="s">
        <v>13</v>
      </c>
    </row>
    <row r="19" spans="1:11" x14ac:dyDescent="0.35">
      <c r="A19" s="1" t="s">
        <v>8</v>
      </c>
      <c r="B19" s="27">
        <v>15</v>
      </c>
      <c r="C19" s="1">
        <v>879</v>
      </c>
      <c r="D19" s="1">
        <v>193</v>
      </c>
      <c r="E19" s="1">
        <v>11</v>
      </c>
      <c r="F19" s="1">
        <v>54</v>
      </c>
      <c r="G19" s="1">
        <f t="shared" si="2"/>
        <v>1137</v>
      </c>
      <c r="H19" s="1">
        <f t="shared" si="1"/>
        <v>35245</v>
      </c>
      <c r="I19" s="27" t="s">
        <v>14</v>
      </c>
    </row>
    <row r="20" spans="1:11" x14ac:dyDescent="0.35">
      <c r="A20" s="1" t="s">
        <v>43</v>
      </c>
      <c r="B20" s="27">
        <v>16</v>
      </c>
      <c r="C20" s="1">
        <v>2168</v>
      </c>
      <c r="D20" s="1">
        <v>905</v>
      </c>
      <c r="E20" s="1">
        <v>891</v>
      </c>
      <c r="F20" s="1">
        <v>193</v>
      </c>
      <c r="G20" s="1">
        <f t="shared" si="2"/>
        <v>4157</v>
      </c>
      <c r="H20" s="1">
        <f t="shared" si="1"/>
        <v>39402</v>
      </c>
      <c r="I20" s="27" t="s">
        <v>9</v>
      </c>
    </row>
    <row r="21" spans="1:11" x14ac:dyDescent="0.35">
      <c r="A21" s="1" t="s">
        <v>4</v>
      </c>
      <c r="B21" s="27">
        <v>17</v>
      </c>
      <c r="C21" s="1">
        <v>577</v>
      </c>
      <c r="D21" s="1">
        <v>65</v>
      </c>
      <c r="E21" s="1">
        <v>29</v>
      </c>
      <c r="F21" s="1">
        <v>36</v>
      </c>
      <c r="G21" s="1">
        <f t="shared" si="2"/>
        <v>707</v>
      </c>
      <c r="H21" s="1">
        <f t="shared" si="1"/>
        <v>40109</v>
      </c>
      <c r="I21" s="27" t="s">
        <v>14</v>
      </c>
    </row>
    <row r="22" spans="1:11" x14ac:dyDescent="0.35">
      <c r="A22" s="1" t="s">
        <v>5</v>
      </c>
      <c r="B22" s="27">
        <v>18</v>
      </c>
      <c r="C22" s="1">
        <v>1136</v>
      </c>
      <c r="D22" s="1">
        <v>258</v>
      </c>
      <c r="E22" s="1">
        <v>95</v>
      </c>
      <c r="F22" s="1">
        <v>93</v>
      </c>
      <c r="G22" s="1">
        <f t="shared" si="2"/>
        <v>1582</v>
      </c>
      <c r="H22" s="1">
        <f t="shared" si="1"/>
        <v>41691</v>
      </c>
      <c r="I22" s="27" t="s">
        <v>14</v>
      </c>
    </row>
    <row r="23" spans="1:11" x14ac:dyDescent="0.35">
      <c r="A23" s="1" t="s">
        <v>44</v>
      </c>
      <c r="B23" s="27">
        <v>19</v>
      </c>
      <c r="C23" s="1">
        <v>2689</v>
      </c>
      <c r="D23" s="1">
        <v>765</v>
      </c>
      <c r="E23" s="1">
        <v>1066</v>
      </c>
      <c r="F23" s="1">
        <v>212</v>
      </c>
      <c r="G23" s="1">
        <f t="shared" si="2"/>
        <v>4732</v>
      </c>
      <c r="H23" s="1">
        <f t="shared" si="1"/>
        <v>46423</v>
      </c>
      <c r="I23" s="27" t="s">
        <v>9</v>
      </c>
    </row>
    <row r="24" spans="1:11" x14ac:dyDescent="0.35">
      <c r="A24" s="33" t="s">
        <v>6</v>
      </c>
      <c r="B24" s="34">
        <v>20</v>
      </c>
      <c r="C24" s="33">
        <v>3251</v>
      </c>
      <c r="D24" s="33">
        <v>1018</v>
      </c>
      <c r="E24" s="33">
        <v>1386</v>
      </c>
      <c r="F24" s="33">
        <v>319</v>
      </c>
      <c r="G24" s="35">
        <f t="shared" si="2"/>
        <v>5974</v>
      </c>
      <c r="H24" s="33">
        <f t="shared" si="1"/>
        <v>52397</v>
      </c>
      <c r="I24" s="34" t="s">
        <v>9</v>
      </c>
      <c r="J24" s="20">
        <v>5974</v>
      </c>
      <c r="K24" t="s">
        <v>49</v>
      </c>
    </row>
    <row r="25" spans="1:11" x14ac:dyDescent="0.35">
      <c r="A25" s="1" t="s">
        <v>7</v>
      </c>
      <c r="B25" s="27">
        <v>21</v>
      </c>
      <c r="C25" s="1">
        <v>2253</v>
      </c>
      <c r="D25" s="1">
        <v>520</v>
      </c>
      <c r="E25" s="1">
        <v>829</v>
      </c>
      <c r="F25" s="1">
        <v>162</v>
      </c>
      <c r="G25" s="1">
        <f t="shared" si="2"/>
        <v>3764</v>
      </c>
      <c r="H25" s="1">
        <f t="shared" si="1"/>
        <v>56161</v>
      </c>
      <c r="I25" s="27" t="s">
        <v>9</v>
      </c>
    </row>
    <row r="26" spans="1:11" x14ac:dyDescent="0.35">
      <c r="A26" s="1" t="s">
        <v>8</v>
      </c>
      <c r="B26" s="27">
        <v>22</v>
      </c>
      <c r="C26" s="1">
        <v>2568</v>
      </c>
      <c r="D26" s="1">
        <v>718</v>
      </c>
      <c r="E26" s="1">
        <v>775</v>
      </c>
      <c r="F26" s="1">
        <v>127</v>
      </c>
      <c r="G26" s="1">
        <f t="shared" si="2"/>
        <v>4188</v>
      </c>
      <c r="H26" s="1">
        <f t="shared" si="1"/>
        <v>60349</v>
      </c>
      <c r="I26" s="27" t="s">
        <v>9</v>
      </c>
    </row>
    <row r="27" spans="1:11" x14ac:dyDescent="0.35">
      <c r="A27" s="1" t="s">
        <v>43</v>
      </c>
      <c r="B27" s="27">
        <v>23</v>
      </c>
      <c r="C27" s="1">
        <v>716</v>
      </c>
      <c r="D27" s="1">
        <v>162</v>
      </c>
      <c r="E27" s="1">
        <v>75</v>
      </c>
      <c r="F27" s="1">
        <v>36</v>
      </c>
      <c r="G27" s="1">
        <f t="shared" si="2"/>
        <v>989</v>
      </c>
      <c r="H27" s="1">
        <f t="shared" si="1"/>
        <v>61338</v>
      </c>
      <c r="I27" s="27" t="s">
        <v>13</v>
      </c>
    </row>
    <row r="28" spans="1:11" x14ac:dyDescent="0.35">
      <c r="A28" s="1" t="s">
        <v>4</v>
      </c>
      <c r="B28" s="27">
        <v>24</v>
      </c>
      <c r="C28" s="1">
        <v>1987</v>
      </c>
      <c r="D28" s="1">
        <v>619</v>
      </c>
      <c r="E28" s="1">
        <v>708</v>
      </c>
      <c r="F28" s="1">
        <v>143</v>
      </c>
      <c r="G28" s="1">
        <f t="shared" si="2"/>
        <v>3457</v>
      </c>
      <c r="H28" s="1">
        <f t="shared" si="1"/>
        <v>64795</v>
      </c>
      <c r="I28" s="27" t="s">
        <v>9</v>
      </c>
    </row>
    <row r="29" spans="1:11" x14ac:dyDescent="0.35">
      <c r="A29" s="1" t="s">
        <v>5</v>
      </c>
      <c r="B29" s="27">
        <v>25</v>
      </c>
      <c r="C29" s="1">
        <v>1970</v>
      </c>
      <c r="D29" s="1">
        <v>622</v>
      </c>
      <c r="E29" s="1">
        <v>667</v>
      </c>
      <c r="F29" s="1">
        <v>125</v>
      </c>
      <c r="G29" s="1">
        <f t="shared" si="2"/>
        <v>3384</v>
      </c>
      <c r="H29" s="1">
        <f t="shared" si="1"/>
        <v>68179</v>
      </c>
      <c r="I29" s="27" t="s">
        <v>9</v>
      </c>
    </row>
    <row r="30" spans="1:11" x14ac:dyDescent="0.35">
      <c r="A30" s="1" t="s">
        <v>44</v>
      </c>
      <c r="B30" s="27">
        <v>26</v>
      </c>
      <c r="C30" s="1">
        <v>2219</v>
      </c>
      <c r="D30" s="1">
        <v>808</v>
      </c>
      <c r="E30" s="1">
        <v>928</v>
      </c>
      <c r="F30" s="1">
        <v>100</v>
      </c>
      <c r="G30" s="1">
        <f t="shared" si="2"/>
        <v>4055</v>
      </c>
      <c r="H30" s="1">
        <f t="shared" si="1"/>
        <v>72234</v>
      </c>
      <c r="I30" s="27" t="s">
        <v>9</v>
      </c>
    </row>
    <row r="31" spans="1:11" x14ac:dyDescent="0.35">
      <c r="A31" s="33" t="s">
        <v>6</v>
      </c>
      <c r="B31" s="34">
        <v>27</v>
      </c>
      <c r="C31" s="33">
        <v>2539</v>
      </c>
      <c r="D31" s="33">
        <v>786</v>
      </c>
      <c r="E31" s="33">
        <v>899</v>
      </c>
      <c r="F31" s="33">
        <v>143</v>
      </c>
      <c r="G31" s="33">
        <f t="shared" si="2"/>
        <v>4367</v>
      </c>
      <c r="H31" s="33">
        <f t="shared" si="1"/>
        <v>76601</v>
      </c>
      <c r="I31" s="34" t="s">
        <v>14</v>
      </c>
    </row>
    <row r="32" spans="1:11" x14ac:dyDescent="0.35">
      <c r="A32" s="1" t="s">
        <v>7</v>
      </c>
      <c r="B32" s="27">
        <v>28</v>
      </c>
      <c r="C32" s="1">
        <v>1688</v>
      </c>
      <c r="D32" s="1">
        <v>523</v>
      </c>
      <c r="E32" s="1">
        <v>496</v>
      </c>
      <c r="F32" s="1">
        <v>138</v>
      </c>
      <c r="G32" s="1">
        <f t="shared" si="2"/>
        <v>2845</v>
      </c>
      <c r="H32" s="1">
        <f t="shared" si="1"/>
        <v>79446</v>
      </c>
      <c r="I32" s="27" t="s">
        <v>9</v>
      </c>
    </row>
    <row r="33" spans="1:9" x14ac:dyDescent="0.35">
      <c r="A33" s="1" t="s">
        <v>8</v>
      </c>
      <c r="B33" s="27">
        <v>29</v>
      </c>
      <c r="C33" s="1">
        <v>1630</v>
      </c>
      <c r="D33" s="1">
        <v>506</v>
      </c>
      <c r="E33" s="1">
        <v>612</v>
      </c>
      <c r="F33" s="1">
        <v>108</v>
      </c>
      <c r="G33" s="1">
        <f t="shared" si="2"/>
        <v>2856</v>
      </c>
      <c r="H33" s="1">
        <f t="shared" si="1"/>
        <v>82302</v>
      </c>
      <c r="I33" s="27" t="s">
        <v>9</v>
      </c>
    </row>
    <row r="34" spans="1:9" x14ac:dyDescent="0.35">
      <c r="A34" s="1" t="s">
        <v>43</v>
      </c>
      <c r="B34" s="27">
        <v>30</v>
      </c>
      <c r="C34" s="1">
        <v>1177</v>
      </c>
      <c r="D34" s="1">
        <v>350</v>
      </c>
      <c r="E34" s="1">
        <v>286</v>
      </c>
      <c r="F34" s="1">
        <v>78</v>
      </c>
      <c r="G34" s="1">
        <f t="shared" si="2"/>
        <v>1891</v>
      </c>
      <c r="H34" s="1">
        <f t="shared" si="1"/>
        <v>84193</v>
      </c>
      <c r="I34" s="27" t="s">
        <v>14</v>
      </c>
    </row>
    <row r="35" spans="1:9" ht="15" thickBot="1" x14ac:dyDescent="0.4">
      <c r="A35" s="1" t="s">
        <v>4</v>
      </c>
      <c r="B35" s="27">
        <v>31</v>
      </c>
      <c r="C35" s="1">
        <v>985</v>
      </c>
      <c r="D35" s="1">
        <v>275</v>
      </c>
      <c r="E35" s="1">
        <v>157</v>
      </c>
      <c r="F35" s="1">
        <v>49</v>
      </c>
      <c r="G35" s="1">
        <f t="shared" si="2"/>
        <v>1466</v>
      </c>
      <c r="H35" s="1">
        <f t="shared" si="1"/>
        <v>85659</v>
      </c>
      <c r="I35" s="27" t="s">
        <v>10</v>
      </c>
    </row>
    <row r="36" spans="1:9" ht="15" thickBot="1" x14ac:dyDescent="0.4">
      <c r="B36"/>
      <c r="E36" s="28" t="s">
        <v>45</v>
      </c>
      <c r="F36" s="29"/>
      <c r="G36" s="29"/>
      <c r="H36" s="30">
        <f>H35/B35</f>
        <v>2763.1935483870966</v>
      </c>
      <c r="I36"/>
    </row>
    <row r="37" spans="1:9" ht="26" x14ac:dyDescent="0.6">
      <c r="A37" s="17" t="s">
        <v>46</v>
      </c>
      <c r="B37"/>
      <c r="H37" s="18">
        <v>85659</v>
      </c>
      <c r="I37"/>
    </row>
    <row r="38" spans="1:9" x14ac:dyDescent="0.35">
      <c r="H38" s="31"/>
      <c r="I38"/>
    </row>
    <row r="39" spans="1:9" x14ac:dyDescent="0.35">
      <c r="H39" s="22"/>
      <c r="I39"/>
    </row>
    <row r="40" spans="1:9" x14ac:dyDescent="0.35">
      <c r="H40" s="22"/>
      <c r="I40"/>
    </row>
    <row r="41" spans="1:9" x14ac:dyDescent="0.35">
      <c r="H41" s="22"/>
      <c r="I41"/>
    </row>
    <row r="42" spans="1:9" x14ac:dyDescent="0.35">
      <c r="H42" s="22"/>
      <c r="I42"/>
    </row>
    <row r="43" spans="1:9" x14ac:dyDescent="0.35">
      <c r="H43" s="22"/>
      <c r="I43"/>
    </row>
    <row r="44" spans="1:9" x14ac:dyDescent="0.35">
      <c r="H44" s="22"/>
      <c r="I44"/>
    </row>
    <row r="45" spans="1:9" x14ac:dyDescent="0.35">
      <c r="H45" s="22"/>
      <c r="I45"/>
    </row>
    <row r="46" spans="1:9" x14ac:dyDescent="0.35">
      <c r="H46" s="22"/>
      <c r="I46"/>
    </row>
    <row r="47" spans="1:9" x14ac:dyDescent="0.35">
      <c r="H47" s="22"/>
      <c r="I47"/>
    </row>
    <row r="48" spans="1:9" x14ac:dyDescent="0.35">
      <c r="H48" s="22"/>
      <c r="I48"/>
    </row>
    <row r="49" spans="8:9" x14ac:dyDescent="0.35">
      <c r="H49" s="22"/>
      <c r="I49"/>
    </row>
    <row r="50" spans="8:9" x14ac:dyDescent="0.35">
      <c r="H50" s="22"/>
      <c r="I50"/>
    </row>
    <row r="51" spans="8:9" x14ac:dyDescent="0.35">
      <c r="H51" s="22"/>
      <c r="I51"/>
    </row>
    <row r="52" spans="8:9" x14ac:dyDescent="0.35">
      <c r="H52" s="22"/>
      <c r="I52"/>
    </row>
    <row r="53" spans="8:9" x14ac:dyDescent="0.35">
      <c r="H53" s="22"/>
      <c r="I53"/>
    </row>
    <row r="54" spans="8:9" x14ac:dyDescent="0.35">
      <c r="H54" s="22"/>
      <c r="I54"/>
    </row>
    <row r="55" spans="8:9" x14ac:dyDescent="0.35">
      <c r="H55" s="22"/>
      <c r="I55"/>
    </row>
    <row r="56" spans="8:9" x14ac:dyDescent="0.35">
      <c r="H56" s="22"/>
      <c r="I56"/>
    </row>
    <row r="57" spans="8:9" x14ac:dyDescent="0.35">
      <c r="H57" s="22"/>
      <c r="I57"/>
    </row>
    <row r="58" spans="8:9" x14ac:dyDescent="0.35">
      <c r="H58" s="22"/>
      <c r="I58"/>
    </row>
    <row r="59" spans="8:9" x14ac:dyDescent="0.35">
      <c r="H59" s="22"/>
      <c r="I59"/>
    </row>
    <row r="60" spans="8:9" x14ac:dyDescent="0.35">
      <c r="H60" s="22"/>
      <c r="I60"/>
    </row>
    <row r="61" spans="8:9" x14ac:dyDescent="0.35">
      <c r="H61" s="22"/>
      <c r="I61"/>
    </row>
    <row r="62" spans="8:9" x14ac:dyDescent="0.35">
      <c r="H62" s="22"/>
      <c r="I62"/>
    </row>
    <row r="63" spans="8:9" x14ac:dyDescent="0.35">
      <c r="H63" s="22"/>
      <c r="I63"/>
    </row>
    <row r="64" spans="8:9" x14ac:dyDescent="0.35">
      <c r="H64" s="22"/>
      <c r="I64"/>
    </row>
    <row r="65" spans="3:9" x14ac:dyDescent="0.35">
      <c r="H65" s="22"/>
      <c r="I65"/>
    </row>
    <row r="66" spans="3:9" x14ac:dyDescent="0.35">
      <c r="H66" s="22"/>
      <c r="I66"/>
    </row>
    <row r="67" spans="3:9" x14ac:dyDescent="0.35">
      <c r="H67" s="22"/>
      <c r="I67"/>
    </row>
    <row r="68" spans="3:9" x14ac:dyDescent="0.35">
      <c r="H68" s="22"/>
      <c r="I68"/>
    </row>
    <row r="69" spans="3:9" x14ac:dyDescent="0.35">
      <c r="H69" s="22"/>
      <c r="I69"/>
    </row>
    <row r="70" spans="3:9" x14ac:dyDescent="0.35">
      <c r="H70" s="22"/>
      <c r="I70"/>
    </row>
    <row r="71" spans="3:9" x14ac:dyDescent="0.35">
      <c r="H71" s="22"/>
      <c r="I71"/>
    </row>
    <row r="72" spans="3:9" x14ac:dyDescent="0.35">
      <c r="H72" s="22"/>
      <c r="I72"/>
    </row>
    <row r="73" spans="3:9" x14ac:dyDescent="0.35">
      <c r="H73" s="22"/>
      <c r="I73"/>
    </row>
    <row r="74" spans="3:9" x14ac:dyDescent="0.35">
      <c r="H74" s="22"/>
      <c r="I74"/>
    </row>
    <row r="75" spans="3:9" x14ac:dyDescent="0.35">
      <c r="C75" s="32"/>
      <c r="D75" t="s">
        <v>47</v>
      </c>
      <c r="H75" s="22"/>
      <c r="I75"/>
    </row>
    <row r="76" spans="3:9" x14ac:dyDescent="0.35">
      <c r="C76" s="20"/>
      <c r="D76" t="s">
        <v>48</v>
      </c>
      <c r="H76" s="22"/>
      <c r="I76"/>
    </row>
    <row r="77" spans="3:9" x14ac:dyDescent="0.35">
      <c r="H77" s="22"/>
      <c r="I77"/>
    </row>
    <row r="78" spans="3:9" x14ac:dyDescent="0.35">
      <c r="H78" s="22"/>
      <c r="I78"/>
    </row>
    <row r="79" spans="3:9" x14ac:dyDescent="0.35">
      <c r="H79" s="22"/>
      <c r="I79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C609-8B85-4698-967F-87FADC8021B4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6"/>
  <sheetViews>
    <sheetView topLeftCell="A11" workbookViewId="0">
      <selection activeCell="J34" sqref="J34"/>
    </sheetView>
  </sheetViews>
  <sheetFormatPr baseColWidth="10" defaultRowHeight="14.5" x14ac:dyDescent="0.35"/>
  <cols>
    <col min="1" max="1" width="11.453125" customWidth="1"/>
    <col min="2" max="2" width="8.26953125" style="22" customWidth="1"/>
    <col min="3" max="3" width="19.26953125" customWidth="1"/>
    <col min="4" max="4" width="15.81640625" customWidth="1"/>
    <col min="5" max="5" width="13.453125" customWidth="1"/>
    <col min="6" max="6" width="14.26953125" customWidth="1"/>
    <col min="8" max="8" width="15.81640625" customWidth="1"/>
    <col min="9" max="9" width="10.1796875" style="22" customWidth="1"/>
  </cols>
  <sheetData>
    <row r="1" spans="1:11" ht="26" x14ac:dyDescent="0.6">
      <c r="A1" s="2" t="s">
        <v>54</v>
      </c>
      <c r="H1" s="22"/>
    </row>
    <row r="2" spans="1:11" ht="26.5" thickBot="1" x14ac:dyDescent="0.65">
      <c r="A2" s="2"/>
      <c r="H2" s="22"/>
    </row>
    <row r="3" spans="1:11" ht="19" thickBot="1" x14ac:dyDescent="0.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11" ht="18.5" x14ac:dyDescent="0.45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11" x14ac:dyDescent="0.35">
      <c r="A5" s="1" t="s">
        <v>5</v>
      </c>
      <c r="B5" s="27">
        <v>1</v>
      </c>
      <c r="C5" s="1">
        <v>867</v>
      </c>
      <c r="D5" s="1">
        <v>181</v>
      </c>
      <c r="E5" s="1">
        <v>101</v>
      </c>
      <c r="F5" s="1">
        <v>35</v>
      </c>
      <c r="G5" s="1">
        <f>SUM(C5:F5)</f>
        <v>1184</v>
      </c>
      <c r="H5" s="1">
        <f>G5</f>
        <v>1184</v>
      </c>
      <c r="I5" s="27" t="s">
        <v>13</v>
      </c>
    </row>
    <row r="6" spans="1:11" x14ac:dyDescent="0.35">
      <c r="A6" s="1" t="s">
        <v>44</v>
      </c>
      <c r="B6" s="27">
        <v>2</v>
      </c>
      <c r="C6" s="1">
        <v>2171</v>
      </c>
      <c r="D6" s="1">
        <v>704</v>
      </c>
      <c r="E6" s="1">
        <v>722</v>
      </c>
      <c r="F6" s="1">
        <v>142</v>
      </c>
      <c r="G6" s="1">
        <f>SUM(C6:F6)</f>
        <v>3739</v>
      </c>
      <c r="H6" s="1">
        <f>G6+H5</f>
        <v>4923</v>
      </c>
      <c r="I6" s="27" t="s">
        <v>9</v>
      </c>
    </row>
    <row r="7" spans="1:11" x14ac:dyDescent="0.35">
      <c r="A7" s="33" t="s">
        <v>6</v>
      </c>
      <c r="B7" s="34">
        <v>3</v>
      </c>
      <c r="C7" s="33">
        <v>2878</v>
      </c>
      <c r="D7" s="33">
        <v>875</v>
      </c>
      <c r="E7" s="33">
        <v>980</v>
      </c>
      <c r="F7" s="33">
        <v>172</v>
      </c>
      <c r="G7" s="35">
        <f t="shared" ref="G7:G32" si="0">SUM(C7:F7)</f>
        <v>4905</v>
      </c>
      <c r="H7" s="33">
        <f t="shared" ref="H7:H32" si="1">G7+H6</f>
        <v>9828</v>
      </c>
      <c r="I7" s="34" t="s">
        <v>9</v>
      </c>
      <c r="J7" s="20">
        <v>4905</v>
      </c>
      <c r="K7" t="s">
        <v>49</v>
      </c>
    </row>
    <row r="8" spans="1:11" x14ac:dyDescent="0.35">
      <c r="A8" s="1" t="s">
        <v>7</v>
      </c>
      <c r="B8" s="27">
        <v>4</v>
      </c>
      <c r="C8" s="1">
        <v>1572</v>
      </c>
      <c r="D8" s="1">
        <v>455</v>
      </c>
      <c r="E8" s="1">
        <v>499</v>
      </c>
      <c r="F8" s="1">
        <v>146</v>
      </c>
      <c r="G8" s="1">
        <f t="shared" si="0"/>
        <v>2672</v>
      </c>
      <c r="H8" s="1">
        <f t="shared" si="1"/>
        <v>12500</v>
      </c>
      <c r="I8" s="27" t="s">
        <v>9</v>
      </c>
    </row>
    <row r="9" spans="1:11" x14ac:dyDescent="0.35">
      <c r="A9" s="1" t="s">
        <v>8</v>
      </c>
      <c r="B9" s="27">
        <v>5</v>
      </c>
      <c r="C9" s="1">
        <v>1770</v>
      </c>
      <c r="D9" s="1">
        <v>479</v>
      </c>
      <c r="E9" s="1">
        <v>607</v>
      </c>
      <c r="F9" s="1">
        <v>123</v>
      </c>
      <c r="G9" s="1">
        <f t="shared" si="0"/>
        <v>2979</v>
      </c>
      <c r="H9" s="1">
        <f t="shared" si="1"/>
        <v>15479</v>
      </c>
      <c r="I9" s="27" t="s">
        <v>9</v>
      </c>
    </row>
    <row r="10" spans="1:11" x14ac:dyDescent="0.35">
      <c r="A10" s="1" t="s">
        <v>43</v>
      </c>
      <c r="B10" s="27">
        <v>6</v>
      </c>
      <c r="C10" s="1">
        <v>1864</v>
      </c>
      <c r="D10" s="1">
        <v>612</v>
      </c>
      <c r="E10" s="1">
        <v>625</v>
      </c>
      <c r="F10" s="1">
        <v>156</v>
      </c>
      <c r="G10" s="1">
        <f t="shared" si="0"/>
        <v>3257</v>
      </c>
      <c r="H10" s="1">
        <f t="shared" si="1"/>
        <v>18736</v>
      </c>
      <c r="I10" s="27" t="s">
        <v>9</v>
      </c>
    </row>
    <row r="11" spans="1:11" x14ac:dyDescent="0.35">
      <c r="A11" s="1" t="s">
        <v>4</v>
      </c>
      <c r="B11" s="27">
        <v>7</v>
      </c>
      <c r="C11" s="1">
        <v>1932</v>
      </c>
      <c r="D11" s="1">
        <v>550</v>
      </c>
      <c r="E11" s="1">
        <v>546</v>
      </c>
      <c r="F11" s="1">
        <v>147</v>
      </c>
      <c r="G11" s="1">
        <f t="shared" si="0"/>
        <v>3175</v>
      </c>
      <c r="H11" s="1">
        <f t="shared" si="1"/>
        <v>21911</v>
      </c>
      <c r="I11" s="27" t="s">
        <v>9</v>
      </c>
    </row>
    <row r="12" spans="1:11" x14ac:dyDescent="0.35">
      <c r="A12" s="1" t="s">
        <v>5</v>
      </c>
      <c r="B12" s="27">
        <v>8</v>
      </c>
      <c r="C12" s="1">
        <v>2156</v>
      </c>
      <c r="D12" s="1">
        <v>602</v>
      </c>
      <c r="E12" s="1">
        <v>601</v>
      </c>
      <c r="F12" s="1">
        <v>169</v>
      </c>
      <c r="G12" s="1">
        <f t="shared" si="0"/>
        <v>3528</v>
      </c>
      <c r="H12" s="1">
        <f t="shared" si="1"/>
        <v>25439</v>
      </c>
      <c r="I12" s="27" t="s">
        <v>9</v>
      </c>
    </row>
    <row r="13" spans="1:11" x14ac:dyDescent="0.35">
      <c r="A13" s="1" t="s">
        <v>44</v>
      </c>
      <c r="B13" s="27">
        <v>9</v>
      </c>
      <c r="C13" s="1">
        <v>2393</v>
      </c>
      <c r="D13" s="1">
        <v>783</v>
      </c>
      <c r="E13" s="1">
        <v>987</v>
      </c>
      <c r="F13" s="1">
        <v>181</v>
      </c>
      <c r="G13" s="1">
        <f t="shared" si="0"/>
        <v>4344</v>
      </c>
      <c r="H13" s="1">
        <f t="shared" si="1"/>
        <v>29783</v>
      </c>
      <c r="I13" s="27" t="s">
        <v>9</v>
      </c>
    </row>
    <row r="14" spans="1:11" x14ac:dyDescent="0.35">
      <c r="A14" s="33" t="s">
        <v>6</v>
      </c>
      <c r="B14" s="34">
        <v>10</v>
      </c>
      <c r="C14" s="33">
        <v>2468</v>
      </c>
      <c r="D14" s="33">
        <v>623</v>
      </c>
      <c r="E14" s="33">
        <v>1004</v>
      </c>
      <c r="F14" s="33">
        <v>192</v>
      </c>
      <c r="G14" s="33">
        <f t="shared" si="0"/>
        <v>4287</v>
      </c>
      <c r="H14" s="33">
        <f t="shared" si="1"/>
        <v>34070</v>
      </c>
      <c r="I14" s="34" t="s">
        <v>9</v>
      </c>
    </row>
    <row r="15" spans="1:11" x14ac:dyDescent="0.35">
      <c r="A15" s="1" t="s">
        <v>7</v>
      </c>
      <c r="B15" s="27">
        <v>11</v>
      </c>
      <c r="C15" s="1">
        <v>947</v>
      </c>
      <c r="D15" s="1">
        <v>224</v>
      </c>
      <c r="E15" s="1">
        <v>200</v>
      </c>
      <c r="F15" s="1">
        <v>93</v>
      </c>
      <c r="G15" s="1">
        <f t="shared" si="0"/>
        <v>1464</v>
      </c>
      <c r="H15" s="1">
        <f t="shared" si="1"/>
        <v>35534</v>
      </c>
      <c r="I15" s="27" t="s">
        <v>13</v>
      </c>
    </row>
    <row r="16" spans="1:11" x14ac:dyDescent="0.35">
      <c r="A16" s="1" t="s">
        <v>8</v>
      </c>
      <c r="B16" s="27">
        <v>12</v>
      </c>
      <c r="C16" s="1">
        <v>1569</v>
      </c>
      <c r="D16" s="1">
        <v>391</v>
      </c>
      <c r="E16" s="1">
        <v>300</v>
      </c>
      <c r="F16" s="1">
        <v>89</v>
      </c>
      <c r="G16" s="1">
        <f t="shared" si="0"/>
        <v>2349</v>
      </c>
      <c r="H16" s="1">
        <f t="shared" si="1"/>
        <v>37883</v>
      </c>
      <c r="I16" s="27" t="s">
        <v>9</v>
      </c>
    </row>
    <row r="17" spans="1:9" x14ac:dyDescent="0.35">
      <c r="A17" s="1" t="s">
        <v>43</v>
      </c>
      <c r="B17" s="27">
        <v>13</v>
      </c>
      <c r="C17" s="1">
        <v>1845</v>
      </c>
      <c r="D17" s="1">
        <v>517</v>
      </c>
      <c r="E17" s="1">
        <v>627</v>
      </c>
      <c r="F17" s="1">
        <v>148</v>
      </c>
      <c r="G17" s="1">
        <f t="shared" si="0"/>
        <v>3137</v>
      </c>
      <c r="H17" s="1">
        <f t="shared" si="1"/>
        <v>41020</v>
      </c>
      <c r="I17" s="27" t="s">
        <v>9</v>
      </c>
    </row>
    <row r="18" spans="1:9" x14ac:dyDescent="0.35">
      <c r="A18" s="1" t="s">
        <v>4</v>
      </c>
      <c r="B18" s="27">
        <v>14</v>
      </c>
      <c r="C18" s="1">
        <v>1550</v>
      </c>
      <c r="D18" s="1">
        <v>360</v>
      </c>
      <c r="E18" s="1">
        <v>438</v>
      </c>
      <c r="F18" s="1">
        <v>114</v>
      </c>
      <c r="G18" s="1">
        <f t="shared" si="0"/>
        <v>2462</v>
      </c>
      <c r="H18" s="1">
        <f t="shared" si="1"/>
        <v>43482</v>
      </c>
      <c r="I18" s="27" t="s">
        <v>9</v>
      </c>
    </row>
    <row r="19" spans="1:9" x14ac:dyDescent="0.35">
      <c r="A19" s="1" t="s">
        <v>5</v>
      </c>
      <c r="B19" s="27">
        <v>15</v>
      </c>
      <c r="C19" s="1">
        <v>1730</v>
      </c>
      <c r="D19" s="1">
        <v>462</v>
      </c>
      <c r="E19" s="1">
        <v>379</v>
      </c>
      <c r="F19" s="1">
        <v>133</v>
      </c>
      <c r="G19" s="1">
        <f t="shared" si="0"/>
        <v>2704</v>
      </c>
      <c r="H19" s="1">
        <f t="shared" si="1"/>
        <v>46186</v>
      </c>
      <c r="I19" s="27" t="s">
        <v>9</v>
      </c>
    </row>
    <row r="20" spans="1:9" x14ac:dyDescent="0.35">
      <c r="A20" s="1" t="s">
        <v>44</v>
      </c>
      <c r="B20" s="27">
        <v>16</v>
      </c>
      <c r="C20" s="1">
        <v>2323</v>
      </c>
      <c r="D20" s="1">
        <v>890</v>
      </c>
      <c r="E20" s="1">
        <v>930</v>
      </c>
      <c r="F20" s="1">
        <v>181</v>
      </c>
      <c r="G20" s="1">
        <f t="shared" si="0"/>
        <v>4324</v>
      </c>
      <c r="H20" s="1">
        <f t="shared" si="1"/>
        <v>50510</v>
      </c>
      <c r="I20" s="27" t="s">
        <v>9</v>
      </c>
    </row>
    <row r="21" spans="1:9" x14ac:dyDescent="0.35">
      <c r="A21" s="33" t="s">
        <v>6</v>
      </c>
      <c r="B21" s="34">
        <v>17</v>
      </c>
      <c r="C21" s="33">
        <v>2616</v>
      </c>
      <c r="D21" s="33">
        <v>835</v>
      </c>
      <c r="E21" s="33">
        <v>940</v>
      </c>
      <c r="F21" s="33">
        <v>164</v>
      </c>
      <c r="G21" s="33">
        <f t="shared" si="0"/>
        <v>4555</v>
      </c>
      <c r="H21" s="33">
        <f t="shared" si="1"/>
        <v>55065</v>
      </c>
      <c r="I21" s="34" t="s">
        <v>9</v>
      </c>
    </row>
    <row r="22" spans="1:9" x14ac:dyDescent="0.35">
      <c r="A22" s="1" t="s">
        <v>7</v>
      </c>
      <c r="B22" s="27">
        <v>18</v>
      </c>
      <c r="C22" s="1">
        <v>1358</v>
      </c>
      <c r="D22" s="1">
        <v>501</v>
      </c>
      <c r="E22" s="1">
        <v>420</v>
      </c>
      <c r="F22" s="1">
        <v>127</v>
      </c>
      <c r="G22" s="1">
        <f t="shared" si="0"/>
        <v>2406</v>
      </c>
      <c r="H22" s="1">
        <f t="shared" si="1"/>
        <v>57471</v>
      </c>
      <c r="I22" s="27" t="s">
        <v>9</v>
      </c>
    </row>
    <row r="23" spans="1:9" x14ac:dyDescent="0.35">
      <c r="A23" s="1" t="s">
        <v>8</v>
      </c>
      <c r="B23" s="27">
        <v>19</v>
      </c>
      <c r="C23" s="1">
        <v>1550</v>
      </c>
      <c r="D23" s="1">
        <v>439</v>
      </c>
      <c r="E23" s="1">
        <v>405</v>
      </c>
      <c r="F23" s="1">
        <v>120</v>
      </c>
      <c r="G23" s="1">
        <f t="shared" si="0"/>
        <v>2514</v>
      </c>
      <c r="H23" s="1">
        <f t="shared" si="1"/>
        <v>59985</v>
      </c>
      <c r="I23" s="27" t="s">
        <v>11</v>
      </c>
    </row>
    <row r="24" spans="1:9" x14ac:dyDescent="0.35">
      <c r="A24" s="1" t="s">
        <v>43</v>
      </c>
      <c r="B24" s="27">
        <v>20</v>
      </c>
      <c r="C24" s="1">
        <v>1631</v>
      </c>
      <c r="D24" s="1">
        <v>395</v>
      </c>
      <c r="E24" s="1">
        <v>405</v>
      </c>
      <c r="F24" s="1">
        <v>132</v>
      </c>
      <c r="G24" s="1">
        <f t="shared" si="0"/>
        <v>2563</v>
      </c>
      <c r="H24" s="1">
        <f t="shared" si="1"/>
        <v>62548</v>
      </c>
      <c r="I24" s="27" t="s">
        <v>9</v>
      </c>
    </row>
    <row r="25" spans="1:9" x14ac:dyDescent="0.35">
      <c r="A25" s="1" t="s">
        <v>4</v>
      </c>
      <c r="B25" s="27">
        <v>21</v>
      </c>
      <c r="C25" s="1">
        <v>1549</v>
      </c>
      <c r="D25" s="1">
        <v>458</v>
      </c>
      <c r="E25" s="1">
        <v>469</v>
      </c>
      <c r="F25" s="1">
        <v>173</v>
      </c>
      <c r="G25" s="1">
        <f t="shared" si="0"/>
        <v>2649</v>
      </c>
      <c r="H25" s="1">
        <f t="shared" si="1"/>
        <v>65197</v>
      </c>
      <c r="I25" s="27" t="s">
        <v>9</v>
      </c>
    </row>
    <row r="26" spans="1:9" x14ac:dyDescent="0.35">
      <c r="A26" s="1" t="s">
        <v>5</v>
      </c>
      <c r="B26" s="27">
        <v>22</v>
      </c>
      <c r="C26" s="1">
        <v>1588</v>
      </c>
      <c r="D26" s="1">
        <v>402</v>
      </c>
      <c r="E26" s="1">
        <v>457</v>
      </c>
      <c r="F26" s="1">
        <v>162</v>
      </c>
      <c r="G26" s="1">
        <f t="shared" si="0"/>
        <v>2609</v>
      </c>
      <c r="H26" s="1">
        <f t="shared" si="1"/>
        <v>67806</v>
      </c>
      <c r="I26" s="27" t="s">
        <v>9</v>
      </c>
    </row>
    <row r="27" spans="1:9" x14ac:dyDescent="0.35">
      <c r="A27" s="1" t="s">
        <v>44</v>
      </c>
      <c r="B27" s="27">
        <v>23</v>
      </c>
      <c r="C27" s="1">
        <v>1939</v>
      </c>
      <c r="D27" s="1">
        <v>489</v>
      </c>
      <c r="E27" s="1">
        <v>633</v>
      </c>
      <c r="F27" s="1">
        <v>179</v>
      </c>
      <c r="G27" s="1">
        <f t="shared" si="0"/>
        <v>3240</v>
      </c>
      <c r="H27" s="1">
        <f t="shared" si="1"/>
        <v>71046</v>
      </c>
      <c r="I27" s="27" t="s">
        <v>9</v>
      </c>
    </row>
    <row r="28" spans="1:9" x14ac:dyDescent="0.35">
      <c r="A28" s="33" t="s">
        <v>6</v>
      </c>
      <c r="B28" s="34">
        <v>24</v>
      </c>
      <c r="C28" s="33">
        <v>816</v>
      </c>
      <c r="D28" s="33">
        <v>116</v>
      </c>
      <c r="E28" s="33">
        <v>46</v>
      </c>
      <c r="F28" s="33">
        <v>77</v>
      </c>
      <c r="G28" s="33">
        <f t="shared" si="0"/>
        <v>1055</v>
      </c>
      <c r="H28" s="33">
        <f t="shared" si="1"/>
        <v>72101</v>
      </c>
      <c r="I28" s="34" t="s">
        <v>10</v>
      </c>
    </row>
    <row r="29" spans="1:9" x14ac:dyDescent="0.35">
      <c r="A29" s="1" t="s">
        <v>7</v>
      </c>
      <c r="B29" s="27">
        <v>25</v>
      </c>
      <c r="C29" s="1">
        <v>1183</v>
      </c>
      <c r="D29" s="1">
        <v>339</v>
      </c>
      <c r="E29" s="1">
        <v>227</v>
      </c>
      <c r="F29" s="1">
        <v>105</v>
      </c>
      <c r="G29" s="1">
        <f t="shared" si="0"/>
        <v>1854</v>
      </c>
      <c r="H29" s="1">
        <f t="shared" si="1"/>
        <v>73955</v>
      </c>
      <c r="I29" s="27" t="s">
        <v>9</v>
      </c>
    </row>
    <row r="30" spans="1:9" x14ac:dyDescent="0.35">
      <c r="A30" s="1" t="s">
        <v>8</v>
      </c>
      <c r="B30" s="27">
        <v>26</v>
      </c>
      <c r="C30" s="1">
        <v>1441</v>
      </c>
      <c r="D30" s="1">
        <v>367</v>
      </c>
      <c r="E30" s="1">
        <v>335</v>
      </c>
      <c r="F30" s="1">
        <v>95</v>
      </c>
      <c r="G30" s="1">
        <f t="shared" si="0"/>
        <v>2238</v>
      </c>
      <c r="H30" s="1">
        <f t="shared" si="1"/>
        <v>76193</v>
      </c>
      <c r="I30" s="27" t="s">
        <v>9</v>
      </c>
    </row>
    <row r="31" spans="1:9" x14ac:dyDescent="0.35">
      <c r="A31" s="1" t="s">
        <v>43</v>
      </c>
      <c r="B31" s="27">
        <v>27</v>
      </c>
      <c r="C31" s="1">
        <v>1293</v>
      </c>
      <c r="D31" s="1">
        <v>408</v>
      </c>
      <c r="E31" s="1">
        <v>341</v>
      </c>
      <c r="F31" s="1">
        <v>118</v>
      </c>
      <c r="G31" s="1">
        <f t="shared" si="0"/>
        <v>2160</v>
      </c>
      <c r="H31" s="1">
        <f t="shared" si="1"/>
        <v>78353</v>
      </c>
      <c r="I31" s="27" t="s">
        <v>9</v>
      </c>
    </row>
    <row r="32" spans="1:9" ht="15" thickBot="1" x14ac:dyDescent="0.4">
      <c r="A32" s="1" t="s">
        <v>4</v>
      </c>
      <c r="B32" s="27">
        <v>28</v>
      </c>
      <c r="C32" s="1">
        <v>1383</v>
      </c>
      <c r="D32" s="1">
        <v>358</v>
      </c>
      <c r="E32" s="1">
        <v>373</v>
      </c>
      <c r="F32" s="1">
        <v>103</v>
      </c>
      <c r="G32" s="1">
        <f t="shared" si="0"/>
        <v>2217</v>
      </c>
      <c r="H32" s="1">
        <f t="shared" si="1"/>
        <v>80570</v>
      </c>
      <c r="I32" s="27" t="s">
        <v>9</v>
      </c>
    </row>
    <row r="33" spans="1:8" ht="15" thickBot="1" x14ac:dyDescent="0.4">
      <c r="E33" s="28" t="s">
        <v>45</v>
      </c>
      <c r="F33" s="29"/>
      <c r="G33" s="29"/>
      <c r="H33" s="30">
        <f>H32/B32</f>
        <v>2877.5</v>
      </c>
    </row>
    <row r="34" spans="1:8" ht="26" x14ac:dyDescent="0.6">
      <c r="A34" s="17" t="s">
        <v>46</v>
      </c>
      <c r="H34" s="18">
        <f>ENERO2019!H37+H32</f>
        <v>166229</v>
      </c>
    </row>
    <row r="35" spans="1:8" x14ac:dyDescent="0.35">
      <c r="H35" s="31"/>
    </row>
    <row r="36" spans="1:8" x14ac:dyDescent="0.35">
      <c r="H36" s="22"/>
    </row>
    <row r="37" spans="1:8" x14ac:dyDescent="0.35">
      <c r="H37" s="22"/>
    </row>
    <row r="38" spans="1:8" x14ac:dyDescent="0.35">
      <c r="H38" s="22"/>
    </row>
    <row r="39" spans="1:8" x14ac:dyDescent="0.35">
      <c r="H39" s="22"/>
    </row>
    <row r="40" spans="1:8" x14ac:dyDescent="0.35">
      <c r="H40" s="22"/>
    </row>
    <row r="41" spans="1:8" x14ac:dyDescent="0.35">
      <c r="H41" s="22"/>
    </row>
    <row r="42" spans="1:8" x14ac:dyDescent="0.35">
      <c r="H42" s="22"/>
    </row>
    <row r="43" spans="1:8" x14ac:dyDescent="0.35">
      <c r="H43" s="22"/>
    </row>
    <row r="44" spans="1:8" x14ac:dyDescent="0.35">
      <c r="H44" s="22"/>
    </row>
    <row r="45" spans="1:8" x14ac:dyDescent="0.35">
      <c r="H45" s="22"/>
    </row>
    <row r="46" spans="1:8" x14ac:dyDescent="0.35">
      <c r="H46" s="22"/>
    </row>
    <row r="47" spans="1:8" x14ac:dyDescent="0.35">
      <c r="H47" s="22"/>
    </row>
    <row r="48" spans="1:8" x14ac:dyDescent="0.35">
      <c r="H48" s="22"/>
    </row>
    <row r="49" spans="8:8" x14ac:dyDescent="0.35">
      <c r="H49" s="22"/>
    </row>
    <row r="50" spans="8:8" x14ac:dyDescent="0.35">
      <c r="H50" s="22"/>
    </row>
    <row r="51" spans="8:8" x14ac:dyDescent="0.35">
      <c r="H51" s="22"/>
    </row>
    <row r="52" spans="8:8" x14ac:dyDescent="0.35">
      <c r="H52" s="22"/>
    </row>
    <row r="53" spans="8:8" x14ac:dyDescent="0.35">
      <c r="H53" s="22"/>
    </row>
    <row r="54" spans="8:8" x14ac:dyDescent="0.35">
      <c r="H54" s="22"/>
    </row>
    <row r="55" spans="8:8" x14ac:dyDescent="0.35">
      <c r="H55" s="22"/>
    </row>
    <row r="56" spans="8:8" x14ac:dyDescent="0.35">
      <c r="H56" s="22"/>
    </row>
    <row r="57" spans="8:8" x14ac:dyDescent="0.35">
      <c r="H57" s="22"/>
    </row>
    <row r="58" spans="8:8" x14ac:dyDescent="0.35">
      <c r="H58" s="22"/>
    </row>
    <row r="59" spans="8:8" x14ac:dyDescent="0.35">
      <c r="H59" s="22"/>
    </row>
    <row r="60" spans="8:8" x14ac:dyDescent="0.35">
      <c r="H60" s="22"/>
    </row>
    <row r="61" spans="8:8" x14ac:dyDescent="0.35">
      <c r="H61" s="22"/>
    </row>
    <row r="62" spans="8:8" x14ac:dyDescent="0.35">
      <c r="H62" s="22"/>
    </row>
    <row r="63" spans="8:8" x14ac:dyDescent="0.35">
      <c r="H63" s="22"/>
    </row>
    <row r="64" spans="8:8" x14ac:dyDescent="0.35">
      <c r="H64" s="22"/>
    </row>
    <row r="65" spans="3:8" x14ac:dyDescent="0.35">
      <c r="H65" s="22"/>
    </row>
    <row r="66" spans="3:8" x14ac:dyDescent="0.35">
      <c r="H66" s="22"/>
    </row>
    <row r="67" spans="3:8" x14ac:dyDescent="0.35">
      <c r="H67" s="22"/>
    </row>
    <row r="68" spans="3:8" x14ac:dyDescent="0.35">
      <c r="H68" s="22"/>
    </row>
    <row r="69" spans="3:8" x14ac:dyDescent="0.35">
      <c r="H69" s="22"/>
    </row>
    <row r="70" spans="3:8" x14ac:dyDescent="0.35">
      <c r="H70" s="22"/>
    </row>
    <row r="71" spans="3:8" x14ac:dyDescent="0.35">
      <c r="H71" s="22"/>
    </row>
    <row r="72" spans="3:8" x14ac:dyDescent="0.35">
      <c r="C72" s="32"/>
      <c r="D72" t="s">
        <v>47</v>
      </c>
      <c r="H72" s="22"/>
    </row>
    <row r="73" spans="3:8" x14ac:dyDescent="0.35">
      <c r="C73" s="20"/>
      <c r="D73" t="s">
        <v>48</v>
      </c>
      <c r="H73" s="22"/>
    </row>
    <row r="74" spans="3:8" x14ac:dyDescent="0.35">
      <c r="H74" s="22"/>
    </row>
    <row r="75" spans="3:8" x14ac:dyDescent="0.35">
      <c r="H75" s="22"/>
    </row>
    <row r="76" spans="3:8" x14ac:dyDescent="0.35">
      <c r="H76" s="22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9"/>
  <sheetViews>
    <sheetView workbookViewId="0">
      <selection activeCell="B5" sqref="B5:B35"/>
    </sheetView>
  </sheetViews>
  <sheetFormatPr baseColWidth="10" defaultRowHeight="14.5" x14ac:dyDescent="0.35"/>
  <cols>
    <col min="2" max="2" width="11.453125" style="22"/>
    <col min="3" max="3" width="13.453125" customWidth="1"/>
    <col min="4" max="4" width="15.453125" customWidth="1"/>
    <col min="5" max="5" width="14.54296875" customWidth="1"/>
    <col min="6" max="6" width="14.453125" customWidth="1"/>
    <col min="7" max="7" width="12.453125" customWidth="1"/>
    <col min="8" max="8" width="15" customWidth="1"/>
    <col min="9" max="9" width="11.453125" style="22"/>
  </cols>
  <sheetData>
    <row r="1" spans="1:11" ht="26" x14ac:dyDescent="0.6">
      <c r="A1" s="2" t="s">
        <v>55</v>
      </c>
      <c r="H1" s="22"/>
    </row>
    <row r="2" spans="1:11" ht="26.5" thickBot="1" x14ac:dyDescent="0.65">
      <c r="A2" s="2"/>
      <c r="H2" s="22"/>
    </row>
    <row r="3" spans="1:11" ht="19" thickBot="1" x14ac:dyDescent="0.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11" ht="18.5" x14ac:dyDescent="0.45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11" x14ac:dyDescent="0.35">
      <c r="A5" s="1" t="s">
        <v>5</v>
      </c>
      <c r="B5" s="27">
        <f>FEBRERO2019!B5</f>
        <v>1</v>
      </c>
      <c r="C5" s="1">
        <v>1441</v>
      </c>
      <c r="D5" s="1">
        <v>398</v>
      </c>
      <c r="E5" s="1">
        <v>325</v>
      </c>
      <c r="F5" s="1">
        <v>114</v>
      </c>
      <c r="G5" s="1">
        <f>SUM(C5:F5)</f>
        <v>2278</v>
      </c>
      <c r="H5" s="1">
        <f>G5</f>
        <v>2278</v>
      </c>
      <c r="I5" s="27" t="s">
        <v>9</v>
      </c>
    </row>
    <row r="6" spans="1:11" x14ac:dyDescent="0.35">
      <c r="A6" s="1" t="s">
        <v>44</v>
      </c>
      <c r="B6" s="27">
        <f>FEBRERO2019!B6</f>
        <v>2</v>
      </c>
      <c r="C6" s="1">
        <v>2528</v>
      </c>
      <c r="D6" s="1">
        <v>1071</v>
      </c>
      <c r="E6" s="1">
        <v>877</v>
      </c>
      <c r="F6" s="1">
        <v>213</v>
      </c>
      <c r="G6" s="1">
        <f>SUM(C6:F6)</f>
        <v>4689</v>
      </c>
      <c r="H6" s="1">
        <f>H5+G6</f>
        <v>6967</v>
      </c>
      <c r="I6" s="27" t="s">
        <v>9</v>
      </c>
    </row>
    <row r="7" spans="1:11" x14ac:dyDescent="0.35">
      <c r="A7" s="33" t="s">
        <v>6</v>
      </c>
      <c r="B7" s="34">
        <f>FEBRERO2019!B7</f>
        <v>3</v>
      </c>
      <c r="C7" s="33">
        <v>4021</v>
      </c>
      <c r="D7" s="33">
        <v>2166</v>
      </c>
      <c r="E7" s="33">
        <v>1925</v>
      </c>
      <c r="F7" s="33">
        <v>252</v>
      </c>
      <c r="G7" s="35">
        <f t="shared" ref="G7:G35" si="0">SUM(C7:F7)</f>
        <v>8364</v>
      </c>
      <c r="H7" s="33">
        <f t="shared" ref="H7:H35" si="1">H6+G7</f>
        <v>15331</v>
      </c>
      <c r="I7" s="34" t="s">
        <v>9</v>
      </c>
      <c r="J7" s="20">
        <v>8364</v>
      </c>
      <c r="K7" t="s">
        <v>49</v>
      </c>
    </row>
    <row r="8" spans="1:11" x14ac:dyDescent="0.35">
      <c r="A8" s="1" t="s">
        <v>7</v>
      </c>
      <c r="B8" s="27">
        <f>FEBRERO2019!B8</f>
        <v>4</v>
      </c>
      <c r="C8" s="1">
        <v>3475</v>
      </c>
      <c r="D8" s="1">
        <v>1616</v>
      </c>
      <c r="E8" s="1">
        <v>1432</v>
      </c>
      <c r="F8" s="1">
        <v>293</v>
      </c>
      <c r="G8" s="1">
        <f t="shared" si="0"/>
        <v>6816</v>
      </c>
      <c r="H8" s="1">
        <f t="shared" si="1"/>
        <v>22147</v>
      </c>
      <c r="I8" s="27" t="s">
        <v>14</v>
      </c>
    </row>
    <row r="9" spans="1:11" x14ac:dyDescent="0.35">
      <c r="A9" s="1" t="s">
        <v>8</v>
      </c>
      <c r="B9" s="27">
        <f>FEBRERO2019!B9</f>
        <v>5</v>
      </c>
      <c r="C9" s="1">
        <v>1217</v>
      </c>
      <c r="D9" s="1">
        <v>383</v>
      </c>
      <c r="E9" s="1">
        <v>224</v>
      </c>
      <c r="F9" s="1">
        <v>90</v>
      </c>
      <c r="G9" s="1">
        <f t="shared" si="0"/>
        <v>1914</v>
      </c>
      <c r="H9" s="1">
        <f t="shared" si="1"/>
        <v>24061</v>
      </c>
      <c r="I9" s="27" t="s">
        <v>9</v>
      </c>
    </row>
    <row r="10" spans="1:11" x14ac:dyDescent="0.35">
      <c r="A10" s="1" t="s">
        <v>43</v>
      </c>
      <c r="B10" s="27">
        <f>FEBRERO2019!B10</f>
        <v>6</v>
      </c>
      <c r="C10" s="1">
        <v>1003</v>
      </c>
      <c r="D10" s="1">
        <v>210</v>
      </c>
      <c r="E10" s="1">
        <v>98</v>
      </c>
      <c r="F10" s="1">
        <v>96</v>
      </c>
      <c r="G10" s="1">
        <f t="shared" si="0"/>
        <v>1407</v>
      </c>
      <c r="H10" s="1">
        <f t="shared" si="1"/>
        <v>25468</v>
      </c>
      <c r="I10" s="27" t="s">
        <v>9</v>
      </c>
    </row>
    <row r="11" spans="1:11" x14ac:dyDescent="0.35">
      <c r="A11" s="1" t="s">
        <v>4</v>
      </c>
      <c r="B11" s="27">
        <f>FEBRERO2019!B11</f>
        <v>7</v>
      </c>
      <c r="C11" s="1">
        <v>776</v>
      </c>
      <c r="D11" s="1">
        <v>193</v>
      </c>
      <c r="E11" s="1">
        <v>118</v>
      </c>
      <c r="F11" s="1">
        <v>90</v>
      </c>
      <c r="G11" s="1">
        <f t="shared" si="0"/>
        <v>1177</v>
      </c>
      <c r="H11" s="1">
        <f t="shared" si="1"/>
        <v>26645</v>
      </c>
      <c r="I11" s="27" t="s">
        <v>14</v>
      </c>
    </row>
    <row r="12" spans="1:11" x14ac:dyDescent="0.35">
      <c r="A12" s="1" t="s">
        <v>5</v>
      </c>
      <c r="B12" s="27">
        <f>FEBRERO2019!B12</f>
        <v>8</v>
      </c>
      <c r="C12" s="1">
        <v>748</v>
      </c>
      <c r="D12" s="1">
        <v>152</v>
      </c>
      <c r="E12" s="1">
        <v>76</v>
      </c>
      <c r="F12" s="1">
        <v>80</v>
      </c>
      <c r="G12" s="1">
        <f t="shared" si="0"/>
        <v>1056</v>
      </c>
      <c r="H12" s="1">
        <f t="shared" si="1"/>
        <v>27701</v>
      </c>
      <c r="I12" s="27" t="s">
        <v>14</v>
      </c>
    </row>
    <row r="13" spans="1:11" x14ac:dyDescent="0.35">
      <c r="A13" s="1" t="s">
        <v>44</v>
      </c>
      <c r="B13" s="27">
        <f>FEBRERO2019!B13</f>
        <v>9</v>
      </c>
      <c r="C13" s="1">
        <v>1349</v>
      </c>
      <c r="D13" s="1">
        <v>348</v>
      </c>
      <c r="E13" s="1">
        <v>194</v>
      </c>
      <c r="F13" s="1">
        <v>102</v>
      </c>
      <c r="G13" s="1">
        <f t="shared" si="0"/>
        <v>1993</v>
      </c>
      <c r="H13" s="1">
        <f t="shared" si="1"/>
        <v>29694</v>
      </c>
      <c r="I13" s="27" t="s">
        <v>9</v>
      </c>
    </row>
    <row r="14" spans="1:11" x14ac:dyDescent="0.35">
      <c r="A14" s="33" t="s">
        <v>6</v>
      </c>
      <c r="B14" s="34">
        <f>FEBRERO2019!B14</f>
        <v>10</v>
      </c>
      <c r="C14" s="33">
        <v>1340</v>
      </c>
      <c r="D14" s="33">
        <v>440</v>
      </c>
      <c r="E14" s="33">
        <v>192</v>
      </c>
      <c r="F14" s="33">
        <v>120</v>
      </c>
      <c r="G14" s="33">
        <f t="shared" si="0"/>
        <v>2092</v>
      </c>
      <c r="H14" s="33">
        <f t="shared" si="1"/>
        <v>31786</v>
      </c>
      <c r="I14" s="34" t="s">
        <v>9</v>
      </c>
    </row>
    <row r="15" spans="1:11" x14ac:dyDescent="0.35">
      <c r="A15" s="1" t="s">
        <v>7</v>
      </c>
      <c r="B15" s="27">
        <f>FEBRERO2019!B15</f>
        <v>11</v>
      </c>
      <c r="C15" s="1">
        <v>736</v>
      </c>
      <c r="D15" s="1">
        <v>236</v>
      </c>
      <c r="E15" s="1">
        <v>0</v>
      </c>
      <c r="F15" s="1">
        <v>67</v>
      </c>
      <c r="G15" s="1">
        <f t="shared" si="0"/>
        <v>1039</v>
      </c>
      <c r="H15" s="1">
        <f t="shared" si="1"/>
        <v>32825</v>
      </c>
      <c r="I15" s="27" t="s">
        <v>9</v>
      </c>
    </row>
    <row r="16" spans="1:11" x14ac:dyDescent="0.35">
      <c r="A16" s="1" t="s">
        <v>8</v>
      </c>
      <c r="B16" s="27">
        <f>FEBRERO2019!B16</f>
        <v>12</v>
      </c>
      <c r="C16" s="1">
        <v>766</v>
      </c>
      <c r="D16" s="1">
        <v>260</v>
      </c>
      <c r="E16" s="1">
        <v>0</v>
      </c>
      <c r="F16" s="1">
        <v>89</v>
      </c>
      <c r="G16" s="1">
        <f t="shared" si="0"/>
        <v>1115</v>
      </c>
      <c r="H16" s="1">
        <f t="shared" si="1"/>
        <v>33940</v>
      </c>
      <c r="I16" s="27" t="s">
        <v>9</v>
      </c>
    </row>
    <row r="17" spans="1:9" x14ac:dyDescent="0.35">
      <c r="A17" s="1" t="s">
        <v>43</v>
      </c>
      <c r="B17" s="27">
        <f>FEBRERO2019!B17</f>
        <v>13</v>
      </c>
      <c r="C17" s="1">
        <v>843</v>
      </c>
      <c r="D17" s="1">
        <v>340</v>
      </c>
      <c r="E17" s="1">
        <v>0</v>
      </c>
      <c r="F17" s="1">
        <v>88</v>
      </c>
      <c r="G17" s="1">
        <f t="shared" si="0"/>
        <v>1271</v>
      </c>
      <c r="H17" s="1">
        <f t="shared" si="1"/>
        <v>35211</v>
      </c>
      <c r="I17" s="27" t="s">
        <v>9</v>
      </c>
    </row>
    <row r="18" spans="1:9" x14ac:dyDescent="0.35">
      <c r="A18" s="1" t="s">
        <v>4</v>
      </c>
      <c r="B18" s="27">
        <f>FEBRERO2019!B18</f>
        <v>14</v>
      </c>
      <c r="C18" s="1">
        <v>954</v>
      </c>
      <c r="D18" s="1">
        <v>270</v>
      </c>
      <c r="E18" s="1">
        <v>0</v>
      </c>
      <c r="F18" s="1">
        <v>83</v>
      </c>
      <c r="G18" s="1">
        <f t="shared" si="0"/>
        <v>1307</v>
      </c>
      <c r="H18" s="1">
        <f t="shared" si="1"/>
        <v>36518</v>
      </c>
      <c r="I18" s="27" t="s">
        <v>9</v>
      </c>
    </row>
    <row r="19" spans="1:9" x14ac:dyDescent="0.35">
      <c r="A19" s="1" t="s">
        <v>5</v>
      </c>
      <c r="B19" s="27">
        <f>FEBRERO2019!B19</f>
        <v>15</v>
      </c>
      <c r="C19" s="1">
        <v>1058</v>
      </c>
      <c r="D19" s="1">
        <v>321</v>
      </c>
      <c r="E19" s="1">
        <v>66</v>
      </c>
      <c r="F19" s="1">
        <v>112</v>
      </c>
      <c r="G19" s="1">
        <f t="shared" si="0"/>
        <v>1557</v>
      </c>
      <c r="H19" s="1">
        <f t="shared" si="1"/>
        <v>38075</v>
      </c>
      <c r="I19" s="27" t="s">
        <v>9</v>
      </c>
    </row>
    <row r="20" spans="1:9" x14ac:dyDescent="0.35">
      <c r="A20" s="1" t="s">
        <v>44</v>
      </c>
      <c r="B20" s="27">
        <f>FEBRERO2019!B20</f>
        <v>16</v>
      </c>
      <c r="C20" s="1">
        <v>1299</v>
      </c>
      <c r="D20" s="1">
        <v>514</v>
      </c>
      <c r="E20" s="1">
        <v>89</v>
      </c>
      <c r="F20" s="1">
        <v>105</v>
      </c>
      <c r="G20" s="1">
        <f t="shared" si="0"/>
        <v>2007</v>
      </c>
      <c r="H20" s="1">
        <f t="shared" si="1"/>
        <v>40082</v>
      </c>
      <c r="I20" s="27" t="s">
        <v>9</v>
      </c>
    </row>
    <row r="21" spans="1:9" x14ac:dyDescent="0.35">
      <c r="A21" s="33" t="s">
        <v>6</v>
      </c>
      <c r="B21" s="34">
        <f>FEBRERO2019!B21</f>
        <v>17</v>
      </c>
      <c r="C21" s="33">
        <v>757</v>
      </c>
      <c r="D21" s="33">
        <v>209</v>
      </c>
      <c r="E21" s="33">
        <v>38</v>
      </c>
      <c r="F21" s="33">
        <v>55</v>
      </c>
      <c r="G21" s="33">
        <f t="shared" si="0"/>
        <v>1059</v>
      </c>
      <c r="H21" s="33">
        <f t="shared" si="1"/>
        <v>41141</v>
      </c>
      <c r="I21" s="34" t="s">
        <v>14</v>
      </c>
    </row>
    <row r="22" spans="1:9" x14ac:dyDescent="0.35">
      <c r="A22" s="1" t="s">
        <v>7</v>
      </c>
      <c r="B22" s="27">
        <f>FEBRERO2019!B22</f>
        <v>18</v>
      </c>
      <c r="C22" s="1">
        <v>816</v>
      </c>
      <c r="D22" s="1">
        <v>222</v>
      </c>
      <c r="E22" s="1">
        <v>0</v>
      </c>
      <c r="F22" s="1">
        <v>85</v>
      </c>
      <c r="G22" s="1">
        <f t="shared" si="0"/>
        <v>1123</v>
      </c>
      <c r="H22" s="1">
        <f t="shared" si="1"/>
        <v>42264</v>
      </c>
      <c r="I22" s="27" t="s">
        <v>9</v>
      </c>
    </row>
    <row r="23" spans="1:9" x14ac:dyDescent="0.35">
      <c r="A23" s="1" t="s">
        <v>8</v>
      </c>
      <c r="B23" s="27">
        <f>FEBRERO2019!B23</f>
        <v>19</v>
      </c>
      <c r="C23" s="1">
        <v>805</v>
      </c>
      <c r="D23" s="1">
        <v>286</v>
      </c>
      <c r="E23" s="1">
        <v>0</v>
      </c>
      <c r="F23" s="1">
        <v>75</v>
      </c>
      <c r="G23" s="1">
        <f t="shared" si="0"/>
        <v>1166</v>
      </c>
      <c r="H23" s="1">
        <f t="shared" si="1"/>
        <v>43430</v>
      </c>
      <c r="I23" s="27" t="s">
        <v>9</v>
      </c>
    </row>
    <row r="24" spans="1:9" x14ac:dyDescent="0.35">
      <c r="A24" s="1" t="s">
        <v>43</v>
      </c>
      <c r="B24" s="27">
        <f>FEBRERO2019!B24</f>
        <v>20</v>
      </c>
      <c r="C24" s="1">
        <v>842</v>
      </c>
      <c r="D24" s="1">
        <v>227</v>
      </c>
      <c r="E24" s="1">
        <v>0</v>
      </c>
      <c r="F24" s="1">
        <v>107</v>
      </c>
      <c r="G24" s="1">
        <f t="shared" si="0"/>
        <v>1176</v>
      </c>
      <c r="H24" s="1">
        <f t="shared" si="1"/>
        <v>44606</v>
      </c>
      <c r="I24" s="27" t="s">
        <v>9</v>
      </c>
    </row>
    <row r="25" spans="1:9" x14ac:dyDescent="0.35">
      <c r="A25" s="1" t="s">
        <v>4</v>
      </c>
      <c r="B25" s="27">
        <f>FEBRERO2019!B25</f>
        <v>21</v>
      </c>
      <c r="C25" s="1">
        <v>794</v>
      </c>
      <c r="D25" s="1">
        <v>264</v>
      </c>
      <c r="E25" s="1">
        <v>0</v>
      </c>
      <c r="F25" s="1">
        <v>82</v>
      </c>
      <c r="G25" s="1">
        <f t="shared" si="0"/>
        <v>1140</v>
      </c>
      <c r="H25" s="1">
        <f t="shared" si="1"/>
        <v>45746</v>
      </c>
      <c r="I25" s="27" t="s">
        <v>9</v>
      </c>
    </row>
    <row r="26" spans="1:9" x14ac:dyDescent="0.35">
      <c r="A26" s="1" t="s">
        <v>5</v>
      </c>
      <c r="B26" s="27">
        <f>FEBRERO2019!B26</f>
        <v>22</v>
      </c>
      <c r="C26" s="1">
        <v>1043</v>
      </c>
      <c r="D26" s="1">
        <v>296</v>
      </c>
      <c r="E26" s="1">
        <v>22</v>
      </c>
      <c r="F26" s="1">
        <v>106</v>
      </c>
      <c r="G26" s="1">
        <f t="shared" si="0"/>
        <v>1467</v>
      </c>
      <c r="H26" s="1">
        <f t="shared" si="1"/>
        <v>47213</v>
      </c>
      <c r="I26" s="27" t="s">
        <v>9</v>
      </c>
    </row>
    <row r="27" spans="1:9" x14ac:dyDescent="0.35">
      <c r="A27" s="1" t="s">
        <v>44</v>
      </c>
      <c r="B27" s="27">
        <f>FEBRERO2019!B27</f>
        <v>23</v>
      </c>
      <c r="C27" s="1">
        <v>1263</v>
      </c>
      <c r="D27" s="1">
        <v>455</v>
      </c>
      <c r="E27" s="1">
        <v>162</v>
      </c>
      <c r="F27" s="1">
        <v>131</v>
      </c>
      <c r="G27" s="1">
        <f t="shared" si="0"/>
        <v>2011</v>
      </c>
      <c r="H27" s="1">
        <f t="shared" si="1"/>
        <v>49224</v>
      </c>
      <c r="I27" s="27" t="s">
        <v>9</v>
      </c>
    </row>
    <row r="28" spans="1:9" x14ac:dyDescent="0.35">
      <c r="A28" s="33" t="s">
        <v>6</v>
      </c>
      <c r="B28" s="34">
        <f>FEBRERO2019!B28</f>
        <v>24</v>
      </c>
      <c r="C28" s="33">
        <v>1352</v>
      </c>
      <c r="D28" s="33">
        <v>411</v>
      </c>
      <c r="E28" s="33">
        <v>237</v>
      </c>
      <c r="F28" s="33">
        <v>161</v>
      </c>
      <c r="G28" s="33">
        <f t="shared" si="0"/>
        <v>2161</v>
      </c>
      <c r="H28" s="33">
        <f t="shared" si="1"/>
        <v>51385</v>
      </c>
      <c r="I28" s="34" t="s">
        <v>9</v>
      </c>
    </row>
    <row r="29" spans="1:9" x14ac:dyDescent="0.35">
      <c r="A29" s="1" t="s">
        <v>7</v>
      </c>
      <c r="B29" s="27">
        <f>FEBRERO2019!B29</f>
        <v>25</v>
      </c>
      <c r="C29" s="1">
        <v>891</v>
      </c>
      <c r="D29" s="1">
        <v>258</v>
      </c>
      <c r="E29" s="1">
        <v>0</v>
      </c>
      <c r="F29" s="1">
        <v>105</v>
      </c>
      <c r="G29" s="1">
        <f t="shared" si="0"/>
        <v>1254</v>
      </c>
      <c r="H29" s="1">
        <f t="shared" si="1"/>
        <v>52639</v>
      </c>
      <c r="I29" s="27" t="s">
        <v>9</v>
      </c>
    </row>
    <row r="30" spans="1:9" x14ac:dyDescent="0.35">
      <c r="A30" s="1" t="s">
        <v>8</v>
      </c>
      <c r="B30" s="27">
        <f>FEBRERO2019!B30</f>
        <v>26</v>
      </c>
      <c r="C30" s="1">
        <v>756</v>
      </c>
      <c r="D30" s="1">
        <v>264</v>
      </c>
      <c r="E30" s="1">
        <v>0</v>
      </c>
      <c r="F30" s="1">
        <v>112</v>
      </c>
      <c r="G30" s="1">
        <f t="shared" si="0"/>
        <v>1132</v>
      </c>
      <c r="H30" s="1">
        <f t="shared" si="1"/>
        <v>53771</v>
      </c>
      <c r="I30" s="27" t="s">
        <v>9</v>
      </c>
    </row>
    <row r="31" spans="1:9" x14ac:dyDescent="0.35">
      <c r="A31" s="1" t="s">
        <v>43</v>
      </c>
      <c r="B31" s="27">
        <f>FEBRERO2019!B31</f>
        <v>27</v>
      </c>
      <c r="C31" s="1">
        <v>720</v>
      </c>
      <c r="D31" s="1">
        <v>210</v>
      </c>
      <c r="E31" s="1">
        <v>0</v>
      </c>
      <c r="F31" s="1">
        <v>105</v>
      </c>
      <c r="G31" s="1">
        <f t="shared" si="0"/>
        <v>1035</v>
      </c>
      <c r="H31" s="1">
        <f t="shared" si="1"/>
        <v>54806</v>
      </c>
      <c r="I31" s="27" t="s">
        <v>9</v>
      </c>
    </row>
    <row r="32" spans="1:9" x14ac:dyDescent="0.35">
      <c r="A32" s="1" t="s">
        <v>4</v>
      </c>
      <c r="B32" s="27">
        <f>FEBRERO2019!B32</f>
        <v>28</v>
      </c>
      <c r="C32" s="1">
        <v>853</v>
      </c>
      <c r="D32" s="1">
        <v>284</v>
      </c>
      <c r="E32" s="1">
        <v>0</v>
      </c>
      <c r="F32" s="1">
        <v>101</v>
      </c>
      <c r="G32" s="1">
        <f t="shared" si="0"/>
        <v>1238</v>
      </c>
      <c r="H32" s="1">
        <f t="shared" si="1"/>
        <v>56044</v>
      </c>
      <c r="I32" s="27" t="s">
        <v>9</v>
      </c>
    </row>
    <row r="33" spans="1:11" x14ac:dyDescent="0.35">
      <c r="A33" s="1" t="s">
        <v>5</v>
      </c>
      <c r="B33" s="27">
        <v>29</v>
      </c>
      <c r="C33" s="1">
        <v>1006</v>
      </c>
      <c r="D33" s="1">
        <v>270</v>
      </c>
      <c r="E33" s="1">
        <v>0</v>
      </c>
      <c r="F33" s="1">
        <v>108</v>
      </c>
      <c r="G33" s="1">
        <f t="shared" si="0"/>
        <v>1384</v>
      </c>
      <c r="H33" s="1">
        <f t="shared" si="1"/>
        <v>57428</v>
      </c>
      <c r="I33" s="27" t="s">
        <v>9</v>
      </c>
    </row>
    <row r="34" spans="1:11" x14ac:dyDescent="0.35">
      <c r="A34" s="1" t="s">
        <v>44</v>
      </c>
      <c r="B34" s="27">
        <v>30</v>
      </c>
      <c r="C34" s="1">
        <v>936</v>
      </c>
      <c r="D34" s="1">
        <v>239</v>
      </c>
      <c r="E34" s="1">
        <v>0</v>
      </c>
      <c r="F34" s="1">
        <v>63</v>
      </c>
      <c r="G34" s="1">
        <f t="shared" si="0"/>
        <v>1238</v>
      </c>
      <c r="H34" s="1">
        <f t="shared" si="1"/>
        <v>58666</v>
      </c>
      <c r="I34" s="27" t="s">
        <v>14</v>
      </c>
    </row>
    <row r="35" spans="1:11" ht="15" thickBot="1" x14ac:dyDescent="0.4">
      <c r="A35" s="33" t="s">
        <v>6</v>
      </c>
      <c r="B35" s="34">
        <v>31</v>
      </c>
      <c r="C35" s="33">
        <v>1429</v>
      </c>
      <c r="D35" s="33">
        <v>498</v>
      </c>
      <c r="E35" s="33">
        <v>0</v>
      </c>
      <c r="F35" s="33">
        <v>110</v>
      </c>
      <c r="G35" s="33">
        <f t="shared" si="0"/>
        <v>2037</v>
      </c>
      <c r="H35" s="33">
        <f t="shared" si="1"/>
        <v>60703</v>
      </c>
      <c r="I35" s="34" t="s">
        <v>9</v>
      </c>
      <c r="K35" t="s">
        <v>49</v>
      </c>
    </row>
    <row r="36" spans="1:11" ht="15" thickBot="1" x14ac:dyDescent="0.4">
      <c r="E36" s="28" t="s">
        <v>45</v>
      </c>
      <c r="F36" s="29"/>
      <c r="G36" s="29"/>
      <c r="H36" s="30">
        <f>H35/B35</f>
        <v>1958.1612903225807</v>
      </c>
    </row>
    <row r="37" spans="1:11" ht="23.5" x14ac:dyDescent="0.55000000000000004">
      <c r="A37" s="17" t="s">
        <v>46</v>
      </c>
      <c r="H37" s="36">
        <f>FEBRERO2019!H34+MARZO2019!H35</f>
        <v>226932</v>
      </c>
    </row>
    <row r="38" spans="1:11" x14ac:dyDescent="0.35">
      <c r="H38" s="31"/>
    </row>
    <row r="39" spans="1:11" x14ac:dyDescent="0.35">
      <c r="H39" s="22"/>
    </row>
    <row r="40" spans="1:11" x14ac:dyDescent="0.35">
      <c r="H40" s="22"/>
    </row>
    <row r="41" spans="1:11" x14ac:dyDescent="0.35">
      <c r="H41" s="22"/>
    </row>
    <row r="42" spans="1:11" x14ac:dyDescent="0.35">
      <c r="H42" s="22"/>
    </row>
    <row r="43" spans="1:11" x14ac:dyDescent="0.35">
      <c r="H43" s="22"/>
    </row>
    <row r="44" spans="1:11" x14ac:dyDescent="0.35">
      <c r="H44" s="22"/>
    </row>
    <row r="45" spans="1:11" x14ac:dyDescent="0.35">
      <c r="H45" s="22"/>
    </row>
    <row r="46" spans="1:11" x14ac:dyDescent="0.35">
      <c r="H46" s="22"/>
    </row>
    <row r="47" spans="1:11" x14ac:dyDescent="0.35">
      <c r="H47" s="22"/>
    </row>
    <row r="48" spans="1:11" x14ac:dyDescent="0.35">
      <c r="H48" s="22"/>
    </row>
    <row r="49" spans="8:8" x14ac:dyDescent="0.35">
      <c r="H49" s="22"/>
    </row>
    <row r="50" spans="8:8" x14ac:dyDescent="0.35">
      <c r="H50" s="22"/>
    </row>
    <row r="51" spans="8:8" x14ac:dyDescent="0.35">
      <c r="H51" s="22"/>
    </row>
    <row r="52" spans="8:8" x14ac:dyDescent="0.35">
      <c r="H52" s="22"/>
    </row>
    <row r="53" spans="8:8" x14ac:dyDescent="0.35">
      <c r="H53" s="22"/>
    </row>
    <row r="54" spans="8:8" x14ac:dyDescent="0.35">
      <c r="H54" s="22"/>
    </row>
    <row r="55" spans="8:8" x14ac:dyDescent="0.35">
      <c r="H55" s="22"/>
    </row>
    <row r="56" spans="8:8" x14ac:dyDescent="0.35">
      <c r="H56" s="22"/>
    </row>
    <row r="57" spans="8:8" x14ac:dyDescent="0.35">
      <c r="H57" s="22"/>
    </row>
    <row r="58" spans="8:8" x14ac:dyDescent="0.35">
      <c r="H58" s="22"/>
    </row>
    <row r="59" spans="8:8" x14ac:dyDescent="0.35">
      <c r="H59" s="22"/>
    </row>
    <row r="60" spans="8:8" x14ac:dyDescent="0.35">
      <c r="H60" s="22"/>
    </row>
    <row r="61" spans="8:8" x14ac:dyDescent="0.35">
      <c r="H61" s="22"/>
    </row>
    <row r="62" spans="8:8" x14ac:dyDescent="0.35">
      <c r="H62" s="22"/>
    </row>
    <row r="63" spans="8:8" x14ac:dyDescent="0.35">
      <c r="H63" s="22"/>
    </row>
    <row r="64" spans="8:8" x14ac:dyDescent="0.35">
      <c r="H64" s="22"/>
    </row>
    <row r="65" spans="3:8" x14ac:dyDescent="0.35">
      <c r="H65" s="22"/>
    </row>
    <row r="66" spans="3:8" x14ac:dyDescent="0.35">
      <c r="H66" s="22"/>
    </row>
    <row r="67" spans="3:8" x14ac:dyDescent="0.35">
      <c r="H67" s="22"/>
    </row>
    <row r="68" spans="3:8" x14ac:dyDescent="0.35">
      <c r="H68" s="22"/>
    </row>
    <row r="69" spans="3:8" x14ac:dyDescent="0.35">
      <c r="H69" s="22"/>
    </row>
    <row r="70" spans="3:8" x14ac:dyDescent="0.35">
      <c r="H70" s="22"/>
    </row>
    <row r="71" spans="3:8" x14ac:dyDescent="0.35">
      <c r="H71" s="22"/>
    </row>
    <row r="72" spans="3:8" x14ac:dyDescent="0.35">
      <c r="H72" s="22"/>
    </row>
    <row r="73" spans="3:8" x14ac:dyDescent="0.35">
      <c r="H73" s="22"/>
    </row>
    <row r="74" spans="3:8" x14ac:dyDescent="0.35">
      <c r="H74" s="22"/>
    </row>
    <row r="75" spans="3:8" x14ac:dyDescent="0.35">
      <c r="C75" s="32"/>
      <c r="D75" t="s">
        <v>47</v>
      </c>
      <c r="H75" s="22"/>
    </row>
    <row r="76" spans="3:8" x14ac:dyDescent="0.35">
      <c r="C76" s="20"/>
      <c r="D76" t="s">
        <v>48</v>
      </c>
      <c r="H76" s="22"/>
    </row>
    <row r="77" spans="3:8" x14ac:dyDescent="0.35">
      <c r="H77" s="22"/>
    </row>
    <row r="78" spans="3:8" x14ac:dyDescent="0.35">
      <c r="H78" s="22"/>
    </row>
    <row r="79" spans="3:8" x14ac:dyDescent="0.35">
      <c r="H79" s="22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8"/>
  <sheetViews>
    <sheetView topLeftCell="A5" workbookViewId="0">
      <selection activeCell="J24" sqref="J24"/>
    </sheetView>
  </sheetViews>
  <sheetFormatPr baseColWidth="10" defaultRowHeight="14.5" x14ac:dyDescent="0.35"/>
  <cols>
    <col min="2" max="2" width="11.453125" style="22"/>
    <col min="3" max="3" width="13.26953125" customWidth="1"/>
    <col min="4" max="4" width="15.453125" customWidth="1"/>
    <col min="5" max="5" width="14.54296875" customWidth="1"/>
    <col min="6" max="6" width="14.453125" customWidth="1"/>
    <col min="7" max="7" width="12.453125" customWidth="1"/>
    <col min="8" max="8" width="16.26953125" customWidth="1"/>
    <col min="9" max="9" width="11.81640625" style="22" bestFit="1" customWidth="1"/>
  </cols>
  <sheetData>
    <row r="1" spans="1:9" ht="26" x14ac:dyDescent="0.6">
      <c r="A1" s="2" t="s">
        <v>56</v>
      </c>
      <c r="H1" s="22"/>
    </row>
    <row r="2" spans="1:9" ht="26.5" thickBot="1" x14ac:dyDescent="0.65">
      <c r="A2" s="2"/>
      <c r="H2" s="22"/>
    </row>
    <row r="3" spans="1:9" ht="19" thickBot="1" x14ac:dyDescent="0.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9" ht="18.5" x14ac:dyDescent="0.45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9" x14ac:dyDescent="0.35">
      <c r="A5" s="1" t="s">
        <v>7</v>
      </c>
      <c r="B5" s="27">
        <f>FEBRERO2019!B5</f>
        <v>1</v>
      </c>
      <c r="C5" s="1">
        <v>1242</v>
      </c>
      <c r="D5" s="1">
        <v>411</v>
      </c>
      <c r="E5" s="1">
        <v>0</v>
      </c>
      <c r="F5" s="1">
        <v>124</v>
      </c>
      <c r="G5" s="1">
        <f>SUM(C5:F5)</f>
        <v>1777</v>
      </c>
      <c r="H5" s="1">
        <f>G5</f>
        <v>1777</v>
      </c>
      <c r="I5" s="27" t="s">
        <v>9</v>
      </c>
    </row>
    <row r="6" spans="1:9" x14ac:dyDescent="0.35">
      <c r="A6" s="1" t="s">
        <v>8</v>
      </c>
      <c r="B6" s="27">
        <f>FEBRERO2019!B6</f>
        <v>2</v>
      </c>
      <c r="C6" s="1">
        <v>1152</v>
      </c>
      <c r="D6" s="1">
        <v>333</v>
      </c>
      <c r="E6" s="1">
        <v>0</v>
      </c>
      <c r="F6" s="1">
        <v>112</v>
      </c>
      <c r="G6" s="1">
        <f>SUM(C6:F6)</f>
        <v>1597</v>
      </c>
      <c r="H6" s="1">
        <f>H5+G6</f>
        <v>3374</v>
      </c>
      <c r="I6" s="27" t="s">
        <v>9</v>
      </c>
    </row>
    <row r="7" spans="1:9" x14ac:dyDescent="0.35">
      <c r="A7" s="1" t="s">
        <v>43</v>
      </c>
      <c r="B7" s="27">
        <f>FEBRERO2019!B7</f>
        <v>3</v>
      </c>
      <c r="C7" s="1">
        <v>642</v>
      </c>
      <c r="D7" s="1">
        <v>194</v>
      </c>
      <c r="E7" s="1">
        <v>0</v>
      </c>
      <c r="F7" s="1">
        <v>70</v>
      </c>
      <c r="G7" s="1">
        <f t="shared" ref="G7:G34" si="0">SUM(C7:F7)</f>
        <v>906</v>
      </c>
      <c r="H7" s="1">
        <f t="shared" ref="H7:H34" si="1">H6+G7</f>
        <v>4280</v>
      </c>
      <c r="I7" s="27" t="s">
        <v>9</v>
      </c>
    </row>
    <row r="8" spans="1:9" x14ac:dyDescent="0.35">
      <c r="A8" s="1" t="s">
        <v>4</v>
      </c>
      <c r="B8" s="27">
        <f>FEBRERO2019!B8</f>
        <v>4</v>
      </c>
      <c r="C8" s="1">
        <v>618</v>
      </c>
      <c r="D8" s="1">
        <v>190</v>
      </c>
      <c r="E8" s="1">
        <v>0</v>
      </c>
      <c r="F8" s="1">
        <v>41</v>
      </c>
      <c r="G8" s="1">
        <f t="shared" si="0"/>
        <v>849</v>
      </c>
      <c r="H8" s="1">
        <f t="shared" si="1"/>
        <v>5129</v>
      </c>
      <c r="I8" s="27" t="s">
        <v>14</v>
      </c>
    </row>
    <row r="9" spans="1:9" x14ac:dyDescent="0.35">
      <c r="A9" s="1" t="s">
        <v>5</v>
      </c>
      <c r="B9" s="27">
        <f>FEBRERO2019!B9</f>
        <v>5</v>
      </c>
      <c r="C9" s="1">
        <v>778</v>
      </c>
      <c r="D9" s="1">
        <v>240</v>
      </c>
      <c r="E9" s="1">
        <v>0</v>
      </c>
      <c r="F9" s="1">
        <v>60</v>
      </c>
      <c r="G9" s="1">
        <f t="shared" si="0"/>
        <v>1078</v>
      </c>
      <c r="H9" s="1">
        <f t="shared" si="1"/>
        <v>6207</v>
      </c>
      <c r="I9" s="27" t="s">
        <v>9</v>
      </c>
    </row>
    <row r="10" spans="1:9" x14ac:dyDescent="0.35">
      <c r="A10" s="1" t="s">
        <v>44</v>
      </c>
      <c r="B10" s="27">
        <f>FEBRERO2019!B10</f>
        <v>6</v>
      </c>
      <c r="C10" s="1">
        <v>1244</v>
      </c>
      <c r="D10" s="1">
        <v>464</v>
      </c>
      <c r="E10" s="1">
        <v>0</v>
      </c>
      <c r="F10" s="1">
        <v>112</v>
      </c>
      <c r="G10" s="1">
        <f t="shared" si="0"/>
        <v>1820</v>
      </c>
      <c r="H10" s="1">
        <f t="shared" si="1"/>
        <v>8027</v>
      </c>
      <c r="I10" s="27" t="s">
        <v>9</v>
      </c>
    </row>
    <row r="11" spans="1:9" x14ac:dyDescent="0.35">
      <c r="A11" s="33" t="s">
        <v>6</v>
      </c>
      <c r="B11" s="34">
        <f>FEBRERO2019!B11</f>
        <v>7</v>
      </c>
      <c r="C11" s="33">
        <v>1258</v>
      </c>
      <c r="D11" s="33">
        <v>424</v>
      </c>
      <c r="E11" s="33">
        <v>0</v>
      </c>
      <c r="F11" s="33">
        <v>144</v>
      </c>
      <c r="G11" s="33">
        <f t="shared" si="0"/>
        <v>1826</v>
      </c>
      <c r="H11" s="33">
        <f t="shared" si="1"/>
        <v>9853</v>
      </c>
      <c r="I11" s="34" t="s">
        <v>9</v>
      </c>
    </row>
    <row r="12" spans="1:9" x14ac:dyDescent="0.35">
      <c r="A12" s="1" t="s">
        <v>7</v>
      </c>
      <c r="B12" s="27">
        <f>FEBRERO2019!B12</f>
        <v>8</v>
      </c>
      <c r="C12" s="1">
        <v>967</v>
      </c>
      <c r="D12" s="1">
        <v>307</v>
      </c>
      <c r="E12" s="1">
        <v>0</v>
      </c>
      <c r="F12" s="1">
        <v>100</v>
      </c>
      <c r="G12" s="1">
        <f t="shared" si="0"/>
        <v>1374</v>
      </c>
      <c r="H12" s="1">
        <f t="shared" si="1"/>
        <v>11227</v>
      </c>
      <c r="I12" s="27" t="s">
        <v>9</v>
      </c>
    </row>
    <row r="13" spans="1:9" x14ac:dyDescent="0.35">
      <c r="A13" s="1" t="s">
        <v>8</v>
      </c>
      <c r="B13" s="27">
        <f>FEBRERO2019!B13</f>
        <v>9</v>
      </c>
      <c r="C13" s="1">
        <v>924</v>
      </c>
      <c r="D13" s="1">
        <v>290</v>
      </c>
      <c r="E13" s="1">
        <v>0</v>
      </c>
      <c r="F13" s="1">
        <v>106</v>
      </c>
      <c r="G13" s="1">
        <f t="shared" si="0"/>
        <v>1320</v>
      </c>
      <c r="H13" s="1">
        <f t="shared" si="1"/>
        <v>12547</v>
      </c>
      <c r="I13" s="27" t="s">
        <v>9</v>
      </c>
    </row>
    <row r="14" spans="1:9" x14ac:dyDescent="0.35">
      <c r="A14" s="1" t="s">
        <v>43</v>
      </c>
      <c r="B14" s="27">
        <f>FEBRERO2019!B14</f>
        <v>10</v>
      </c>
      <c r="C14" s="1">
        <v>813</v>
      </c>
      <c r="D14" s="1">
        <v>297</v>
      </c>
      <c r="E14" s="1">
        <v>0</v>
      </c>
      <c r="F14" s="1">
        <v>104</v>
      </c>
      <c r="G14" s="1">
        <f t="shared" si="0"/>
        <v>1214</v>
      </c>
      <c r="H14" s="1">
        <f t="shared" si="1"/>
        <v>13761</v>
      </c>
      <c r="I14" s="27" t="s">
        <v>9</v>
      </c>
    </row>
    <row r="15" spans="1:9" x14ac:dyDescent="0.35">
      <c r="A15" s="1" t="s">
        <v>4</v>
      </c>
      <c r="B15" s="27">
        <f>FEBRERO2019!B15</f>
        <v>11</v>
      </c>
      <c r="C15" s="1">
        <v>648</v>
      </c>
      <c r="D15" s="1">
        <v>241</v>
      </c>
      <c r="E15" s="1">
        <v>0</v>
      </c>
      <c r="F15" s="1">
        <v>76</v>
      </c>
      <c r="G15" s="1">
        <f t="shared" si="0"/>
        <v>965</v>
      </c>
      <c r="H15" s="1">
        <f t="shared" si="1"/>
        <v>14726</v>
      </c>
      <c r="I15" s="27" t="s">
        <v>11</v>
      </c>
    </row>
    <row r="16" spans="1:9" x14ac:dyDescent="0.35">
      <c r="A16" s="1" t="s">
        <v>5</v>
      </c>
      <c r="B16" s="27">
        <f>FEBRERO2019!B16</f>
        <v>12</v>
      </c>
      <c r="C16" s="1">
        <v>946</v>
      </c>
      <c r="D16" s="1">
        <v>384</v>
      </c>
      <c r="E16" s="1">
        <v>0</v>
      </c>
      <c r="F16" s="1">
        <v>97</v>
      </c>
      <c r="G16" s="1">
        <f t="shared" si="0"/>
        <v>1427</v>
      </c>
      <c r="H16" s="1">
        <f t="shared" si="1"/>
        <v>16153</v>
      </c>
      <c r="I16" s="27" t="s">
        <v>9</v>
      </c>
    </row>
    <row r="17" spans="1:11" x14ac:dyDescent="0.35">
      <c r="A17" s="1" t="s">
        <v>44</v>
      </c>
      <c r="B17" s="27">
        <f>FEBRERO2019!B17</f>
        <v>13</v>
      </c>
      <c r="C17" s="1">
        <v>1710</v>
      </c>
      <c r="D17" s="1">
        <v>656</v>
      </c>
      <c r="E17" s="1">
        <v>0</v>
      </c>
      <c r="F17" s="1">
        <v>107</v>
      </c>
      <c r="G17" s="1">
        <f t="shared" si="0"/>
        <v>2473</v>
      </c>
      <c r="H17" s="1">
        <f t="shared" si="1"/>
        <v>18626</v>
      </c>
      <c r="I17" s="27" t="s">
        <v>9</v>
      </c>
    </row>
    <row r="18" spans="1:11" x14ac:dyDescent="0.35">
      <c r="A18" s="33" t="s">
        <v>6</v>
      </c>
      <c r="B18" s="34">
        <f>FEBRERO2019!B18</f>
        <v>14</v>
      </c>
      <c r="C18" s="33">
        <v>1125</v>
      </c>
      <c r="D18" s="33">
        <v>468</v>
      </c>
      <c r="E18" s="33">
        <v>0</v>
      </c>
      <c r="F18" s="33">
        <v>26</v>
      </c>
      <c r="G18" s="33">
        <f t="shared" si="0"/>
        <v>1619</v>
      </c>
      <c r="H18" s="33">
        <f t="shared" si="1"/>
        <v>20245</v>
      </c>
      <c r="I18" s="34" t="s">
        <v>9</v>
      </c>
    </row>
    <row r="19" spans="1:11" x14ac:dyDescent="0.35">
      <c r="A19" s="1" t="s">
        <v>7</v>
      </c>
      <c r="B19" s="27">
        <f>FEBRERO2019!B19</f>
        <v>15</v>
      </c>
      <c r="C19" s="1">
        <v>1464</v>
      </c>
      <c r="D19" s="1">
        <v>575</v>
      </c>
      <c r="E19" s="1">
        <v>0</v>
      </c>
      <c r="F19" s="1">
        <v>53</v>
      </c>
      <c r="G19" s="1">
        <f t="shared" si="0"/>
        <v>2092</v>
      </c>
      <c r="H19" s="1">
        <f t="shared" si="1"/>
        <v>22337</v>
      </c>
      <c r="I19" s="27" t="s">
        <v>14</v>
      </c>
    </row>
    <row r="20" spans="1:11" x14ac:dyDescent="0.35">
      <c r="A20" s="1" t="s">
        <v>8</v>
      </c>
      <c r="B20" s="27">
        <f>FEBRERO2019!B20</f>
        <v>16</v>
      </c>
      <c r="C20" s="1">
        <v>2205</v>
      </c>
      <c r="D20" s="1">
        <v>882</v>
      </c>
      <c r="E20" s="1">
        <v>0</v>
      </c>
      <c r="F20" s="1">
        <v>59</v>
      </c>
      <c r="G20" s="1">
        <f t="shared" si="0"/>
        <v>3146</v>
      </c>
      <c r="H20" s="1">
        <f t="shared" si="1"/>
        <v>25483</v>
      </c>
      <c r="I20" s="27" t="s">
        <v>9</v>
      </c>
    </row>
    <row r="21" spans="1:11" x14ac:dyDescent="0.35">
      <c r="A21" s="1" t="s">
        <v>43</v>
      </c>
      <c r="B21" s="27">
        <f>FEBRERO2019!B21</f>
        <v>17</v>
      </c>
      <c r="C21" s="1">
        <v>1939</v>
      </c>
      <c r="D21" s="1">
        <v>692</v>
      </c>
      <c r="E21" s="1">
        <v>0</v>
      </c>
      <c r="F21" s="1">
        <v>57</v>
      </c>
      <c r="G21" s="1">
        <f t="shared" si="0"/>
        <v>2688</v>
      </c>
      <c r="H21" s="1">
        <f t="shared" si="1"/>
        <v>28171</v>
      </c>
      <c r="I21" s="27" t="s">
        <v>9</v>
      </c>
    </row>
    <row r="22" spans="1:11" x14ac:dyDescent="0.35">
      <c r="A22" s="1" t="s">
        <v>4</v>
      </c>
      <c r="B22" s="27">
        <f>FEBRERO2019!B22</f>
        <v>18</v>
      </c>
      <c r="C22" s="1">
        <v>2811</v>
      </c>
      <c r="D22" s="1">
        <v>1399</v>
      </c>
      <c r="E22" s="1">
        <v>866</v>
      </c>
      <c r="F22" s="1">
        <v>125</v>
      </c>
      <c r="G22" s="1">
        <f t="shared" si="0"/>
        <v>5201</v>
      </c>
      <c r="H22" s="1">
        <f t="shared" si="1"/>
        <v>33372</v>
      </c>
      <c r="I22" s="27" t="s">
        <v>9</v>
      </c>
    </row>
    <row r="23" spans="1:11" x14ac:dyDescent="0.35">
      <c r="A23" s="1" t="s">
        <v>5</v>
      </c>
      <c r="B23" s="27">
        <f>FEBRERO2019!B23</f>
        <v>19</v>
      </c>
      <c r="C23" s="1">
        <v>4138</v>
      </c>
      <c r="D23" s="1">
        <v>2345</v>
      </c>
      <c r="E23" s="1">
        <v>1245</v>
      </c>
      <c r="F23" s="1">
        <v>263</v>
      </c>
      <c r="G23" s="35">
        <f t="shared" si="0"/>
        <v>7991</v>
      </c>
      <c r="H23" s="1">
        <f t="shared" si="1"/>
        <v>41363</v>
      </c>
      <c r="I23" s="27" t="s">
        <v>9</v>
      </c>
      <c r="J23" s="20">
        <v>7991</v>
      </c>
      <c r="K23" t="s">
        <v>49</v>
      </c>
    </row>
    <row r="24" spans="1:11" x14ac:dyDescent="0.35">
      <c r="A24" s="1" t="s">
        <v>44</v>
      </c>
      <c r="B24" s="27">
        <f>FEBRERO2019!B24</f>
        <v>20</v>
      </c>
      <c r="C24" s="1">
        <v>3038</v>
      </c>
      <c r="D24" s="1">
        <v>1498</v>
      </c>
      <c r="E24" s="1">
        <v>767</v>
      </c>
      <c r="F24" s="1">
        <v>190</v>
      </c>
      <c r="G24" s="1">
        <f t="shared" si="0"/>
        <v>5493</v>
      </c>
      <c r="H24" s="1">
        <f t="shared" si="1"/>
        <v>46856</v>
      </c>
      <c r="I24" s="27" t="s">
        <v>15</v>
      </c>
    </row>
    <row r="25" spans="1:11" x14ac:dyDescent="0.35">
      <c r="A25" s="33" t="s">
        <v>6</v>
      </c>
      <c r="B25" s="34">
        <f>FEBRERO2019!B25</f>
        <v>21</v>
      </c>
      <c r="C25" s="33">
        <v>1305</v>
      </c>
      <c r="D25" s="33">
        <v>655</v>
      </c>
      <c r="E25" s="33">
        <v>154</v>
      </c>
      <c r="F25" s="33">
        <v>112</v>
      </c>
      <c r="G25" s="33">
        <f t="shared" si="0"/>
        <v>2226</v>
      </c>
      <c r="H25" s="33">
        <f t="shared" si="1"/>
        <v>49082</v>
      </c>
      <c r="I25" s="34" t="s">
        <v>9</v>
      </c>
    </row>
    <row r="26" spans="1:11" x14ac:dyDescent="0.35">
      <c r="A26" s="1" t="s">
        <v>7</v>
      </c>
      <c r="B26" s="27">
        <f>FEBRERO2019!B26</f>
        <v>22</v>
      </c>
      <c r="C26" s="1">
        <v>671</v>
      </c>
      <c r="D26" s="1">
        <v>239</v>
      </c>
      <c r="E26" s="1">
        <v>0</v>
      </c>
      <c r="F26" s="1">
        <v>80</v>
      </c>
      <c r="G26" s="1">
        <f t="shared" si="0"/>
        <v>990</v>
      </c>
      <c r="H26" s="1">
        <f t="shared" si="1"/>
        <v>50072</v>
      </c>
      <c r="I26" s="27" t="s">
        <v>9</v>
      </c>
    </row>
    <row r="27" spans="1:11" x14ac:dyDescent="0.35">
      <c r="A27" s="1" t="s">
        <v>8</v>
      </c>
      <c r="B27" s="27">
        <f>FEBRERO2019!B27</f>
        <v>23</v>
      </c>
      <c r="C27" s="1">
        <v>854</v>
      </c>
      <c r="D27" s="1">
        <v>320</v>
      </c>
      <c r="E27" s="1">
        <v>0</v>
      </c>
      <c r="F27" s="1">
        <v>101</v>
      </c>
      <c r="G27" s="1">
        <f t="shared" si="0"/>
        <v>1275</v>
      </c>
      <c r="H27" s="1">
        <f t="shared" si="1"/>
        <v>51347</v>
      </c>
      <c r="I27" s="27" t="s">
        <v>9</v>
      </c>
    </row>
    <row r="28" spans="1:11" x14ac:dyDescent="0.35">
      <c r="A28" s="1" t="s">
        <v>43</v>
      </c>
      <c r="B28" s="27">
        <f>FEBRERO2019!B28</f>
        <v>24</v>
      </c>
      <c r="C28" s="1">
        <v>727</v>
      </c>
      <c r="D28" s="1">
        <v>264</v>
      </c>
      <c r="E28" s="1">
        <v>0</v>
      </c>
      <c r="F28" s="1">
        <v>108</v>
      </c>
      <c r="G28" s="1">
        <f t="shared" si="0"/>
        <v>1099</v>
      </c>
      <c r="H28" s="1">
        <f t="shared" si="1"/>
        <v>52446</v>
      </c>
      <c r="I28" s="27" t="s">
        <v>10</v>
      </c>
    </row>
    <row r="29" spans="1:11" x14ac:dyDescent="0.35">
      <c r="A29" s="1" t="s">
        <v>4</v>
      </c>
      <c r="B29" s="27">
        <f>FEBRERO2019!B29</f>
        <v>25</v>
      </c>
      <c r="C29" s="1">
        <v>455</v>
      </c>
      <c r="D29" s="1">
        <v>207</v>
      </c>
      <c r="E29" s="1">
        <v>0</v>
      </c>
      <c r="F29" s="1">
        <v>56</v>
      </c>
      <c r="G29" s="1">
        <f t="shared" si="0"/>
        <v>718</v>
      </c>
      <c r="H29" s="1">
        <f t="shared" si="1"/>
        <v>53164</v>
      </c>
      <c r="I29" s="27" t="s">
        <v>10</v>
      </c>
    </row>
    <row r="30" spans="1:11" x14ac:dyDescent="0.35">
      <c r="A30" s="1" t="s">
        <v>5</v>
      </c>
      <c r="B30" s="27">
        <f>FEBRERO2019!B30</f>
        <v>26</v>
      </c>
      <c r="C30" s="1">
        <v>793</v>
      </c>
      <c r="D30" s="1">
        <v>341</v>
      </c>
      <c r="E30" s="1">
        <v>0</v>
      </c>
      <c r="F30" s="1">
        <v>94</v>
      </c>
      <c r="G30" s="1">
        <f t="shared" si="0"/>
        <v>1228</v>
      </c>
      <c r="H30" s="1">
        <f t="shared" si="1"/>
        <v>54392</v>
      </c>
      <c r="I30" s="27" t="s">
        <v>13</v>
      </c>
    </row>
    <row r="31" spans="1:11" x14ac:dyDescent="0.35">
      <c r="A31" s="1" t="s">
        <v>44</v>
      </c>
      <c r="B31" s="27">
        <f>FEBRERO2019!B31</f>
        <v>27</v>
      </c>
      <c r="C31" s="1">
        <v>1004</v>
      </c>
      <c r="D31" s="1">
        <v>382</v>
      </c>
      <c r="E31" s="1">
        <v>0</v>
      </c>
      <c r="F31" s="1">
        <v>112</v>
      </c>
      <c r="G31" s="1">
        <f t="shared" si="0"/>
        <v>1498</v>
      </c>
      <c r="H31" s="1">
        <f t="shared" si="1"/>
        <v>55890</v>
      </c>
      <c r="I31" s="27" t="s">
        <v>13</v>
      </c>
    </row>
    <row r="32" spans="1:11" x14ac:dyDescent="0.35">
      <c r="A32" s="33" t="s">
        <v>6</v>
      </c>
      <c r="B32" s="34">
        <f>FEBRERO2019!B32</f>
        <v>28</v>
      </c>
      <c r="C32" s="33">
        <v>1128</v>
      </c>
      <c r="D32" s="33">
        <v>376</v>
      </c>
      <c r="E32" s="33">
        <v>0</v>
      </c>
      <c r="F32" s="33">
        <v>122</v>
      </c>
      <c r="G32" s="33">
        <f t="shared" si="0"/>
        <v>1626</v>
      </c>
      <c r="H32" s="33">
        <f t="shared" si="1"/>
        <v>57516</v>
      </c>
      <c r="I32" s="34" t="s">
        <v>9</v>
      </c>
    </row>
    <row r="33" spans="1:9" x14ac:dyDescent="0.35">
      <c r="A33" s="1" t="s">
        <v>7</v>
      </c>
      <c r="B33" s="27">
        <v>29</v>
      </c>
      <c r="C33" s="1">
        <v>1068</v>
      </c>
      <c r="D33" s="1">
        <v>416</v>
      </c>
      <c r="E33" s="1">
        <v>0</v>
      </c>
      <c r="F33" s="1">
        <v>94</v>
      </c>
      <c r="G33" s="1">
        <f t="shared" si="0"/>
        <v>1578</v>
      </c>
      <c r="H33" s="1">
        <f t="shared" si="1"/>
        <v>59094</v>
      </c>
      <c r="I33" s="27" t="s">
        <v>9</v>
      </c>
    </row>
    <row r="34" spans="1:9" ht="15" thickBot="1" x14ac:dyDescent="0.4">
      <c r="A34" s="1" t="s">
        <v>8</v>
      </c>
      <c r="B34" s="27">
        <v>30</v>
      </c>
      <c r="C34" s="1">
        <v>921</v>
      </c>
      <c r="D34" s="1">
        <v>373</v>
      </c>
      <c r="E34" s="1">
        <v>0</v>
      </c>
      <c r="F34" s="1">
        <v>98</v>
      </c>
      <c r="G34" s="1">
        <f t="shared" si="0"/>
        <v>1392</v>
      </c>
      <c r="H34" s="1">
        <f t="shared" si="1"/>
        <v>60486</v>
      </c>
      <c r="I34" s="27" t="s">
        <v>9</v>
      </c>
    </row>
    <row r="35" spans="1:9" ht="15" thickBot="1" x14ac:dyDescent="0.4">
      <c r="E35" s="28" t="s">
        <v>45</v>
      </c>
      <c r="F35" s="29"/>
      <c r="G35" s="29"/>
      <c r="H35" s="30">
        <f>H34/B34</f>
        <v>2016.2</v>
      </c>
    </row>
    <row r="36" spans="1:9" ht="23.5" x14ac:dyDescent="0.55000000000000004">
      <c r="A36" s="17" t="s">
        <v>46</v>
      </c>
      <c r="H36" s="36">
        <f>MARZO2019!H37+H34</f>
        <v>287418</v>
      </c>
    </row>
    <row r="37" spans="1:9" x14ac:dyDescent="0.35">
      <c r="H37" s="31"/>
    </row>
    <row r="38" spans="1:9" x14ac:dyDescent="0.35">
      <c r="H38" s="22"/>
    </row>
    <row r="39" spans="1:9" x14ac:dyDescent="0.35">
      <c r="H39" s="22"/>
    </row>
    <row r="40" spans="1:9" x14ac:dyDescent="0.35">
      <c r="H40" s="22"/>
    </row>
    <row r="41" spans="1:9" x14ac:dyDescent="0.35">
      <c r="H41" s="22"/>
    </row>
    <row r="42" spans="1:9" x14ac:dyDescent="0.35">
      <c r="H42" s="22"/>
    </row>
    <row r="43" spans="1:9" x14ac:dyDescent="0.35">
      <c r="H43" s="22"/>
    </row>
    <row r="44" spans="1:9" x14ac:dyDescent="0.35">
      <c r="H44" s="22"/>
    </row>
    <row r="45" spans="1:9" x14ac:dyDescent="0.35">
      <c r="H45" s="22"/>
    </row>
    <row r="46" spans="1:9" x14ac:dyDescent="0.35">
      <c r="H46" s="22"/>
    </row>
    <row r="47" spans="1:9" x14ac:dyDescent="0.35">
      <c r="H47" s="22"/>
    </row>
    <row r="48" spans="1:9" x14ac:dyDescent="0.35">
      <c r="H48" s="22"/>
    </row>
    <row r="49" spans="8:8" x14ac:dyDescent="0.35">
      <c r="H49" s="22"/>
    </row>
    <row r="50" spans="8:8" x14ac:dyDescent="0.35">
      <c r="H50" s="22"/>
    </row>
    <row r="51" spans="8:8" x14ac:dyDescent="0.35">
      <c r="H51" s="22"/>
    </row>
    <row r="52" spans="8:8" x14ac:dyDescent="0.35">
      <c r="H52" s="22"/>
    </row>
    <row r="53" spans="8:8" x14ac:dyDescent="0.35">
      <c r="H53" s="22"/>
    </row>
    <row r="54" spans="8:8" x14ac:dyDescent="0.35">
      <c r="H54" s="22"/>
    </row>
    <row r="55" spans="8:8" x14ac:dyDescent="0.35">
      <c r="H55" s="22"/>
    </row>
    <row r="56" spans="8:8" x14ac:dyDescent="0.35">
      <c r="H56" s="22"/>
    </row>
    <row r="57" spans="8:8" x14ac:dyDescent="0.35">
      <c r="H57" s="22"/>
    </row>
    <row r="58" spans="8:8" x14ac:dyDescent="0.35">
      <c r="H58" s="22"/>
    </row>
    <row r="59" spans="8:8" x14ac:dyDescent="0.35">
      <c r="H59" s="22"/>
    </row>
    <row r="60" spans="8:8" x14ac:dyDescent="0.35">
      <c r="H60" s="22"/>
    </row>
    <row r="61" spans="8:8" x14ac:dyDescent="0.35">
      <c r="H61" s="22"/>
    </row>
    <row r="62" spans="8:8" x14ac:dyDescent="0.35">
      <c r="H62" s="22"/>
    </row>
    <row r="63" spans="8:8" x14ac:dyDescent="0.35">
      <c r="H63" s="22"/>
    </row>
    <row r="64" spans="8:8" x14ac:dyDescent="0.35">
      <c r="H64" s="22"/>
    </row>
    <row r="65" spans="3:8" x14ac:dyDescent="0.35">
      <c r="H65" s="22"/>
    </row>
    <row r="66" spans="3:8" x14ac:dyDescent="0.35">
      <c r="H66" s="22"/>
    </row>
    <row r="67" spans="3:8" x14ac:dyDescent="0.35">
      <c r="H67" s="22"/>
    </row>
    <row r="68" spans="3:8" x14ac:dyDescent="0.35">
      <c r="H68" s="22"/>
    </row>
    <row r="69" spans="3:8" x14ac:dyDescent="0.35">
      <c r="H69" s="22"/>
    </row>
    <row r="70" spans="3:8" x14ac:dyDescent="0.35">
      <c r="H70" s="22"/>
    </row>
    <row r="71" spans="3:8" x14ac:dyDescent="0.35">
      <c r="H71" s="22"/>
    </row>
    <row r="72" spans="3:8" x14ac:dyDescent="0.35">
      <c r="H72" s="22"/>
    </row>
    <row r="73" spans="3:8" x14ac:dyDescent="0.35">
      <c r="H73" s="22"/>
    </row>
    <row r="74" spans="3:8" x14ac:dyDescent="0.35">
      <c r="C74" s="32"/>
      <c r="D74" t="s">
        <v>47</v>
      </c>
      <c r="H74" s="22"/>
    </row>
    <row r="75" spans="3:8" x14ac:dyDescent="0.35">
      <c r="C75" s="20"/>
      <c r="D75" t="s">
        <v>48</v>
      </c>
      <c r="H75" s="22"/>
    </row>
    <row r="76" spans="3:8" x14ac:dyDescent="0.35">
      <c r="H76" s="22"/>
    </row>
    <row r="77" spans="3:8" x14ac:dyDescent="0.35">
      <c r="H77" s="22"/>
    </row>
    <row r="78" spans="3:8" x14ac:dyDescent="0.35">
      <c r="H78" s="22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9"/>
  <sheetViews>
    <sheetView topLeftCell="A5" workbookViewId="0">
      <selection activeCell="K22" sqref="K22"/>
    </sheetView>
  </sheetViews>
  <sheetFormatPr baseColWidth="10" defaultRowHeight="14.5" x14ac:dyDescent="0.35"/>
  <cols>
    <col min="2" max="2" width="11.453125" style="22"/>
    <col min="3" max="3" width="13" customWidth="1"/>
    <col min="4" max="4" width="15.453125" customWidth="1"/>
    <col min="5" max="5" width="14.54296875" customWidth="1"/>
    <col min="6" max="6" width="14.453125" customWidth="1"/>
    <col min="7" max="7" width="12.453125" customWidth="1"/>
    <col min="8" max="8" width="15" customWidth="1"/>
    <col min="9" max="9" width="11.453125" style="22"/>
  </cols>
  <sheetData>
    <row r="1" spans="1:9" ht="26" x14ac:dyDescent="0.6">
      <c r="A1" s="2" t="s">
        <v>57</v>
      </c>
      <c r="H1" s="22"/>
    </row>
    <row r="2" spans="1:9" ht="26.5" thickBot="1" x14ac:dyDescent="0.65">
      <c r="A2" s="2"/>
      <c r="H2" s="22"/>
    </row>
    <row r="3" spans="1:9" ht="19" thickBot="1" x14ac:dyDescent="0.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9" ht="18.5" x14ac:dyDescent="0.45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9" x14ac:dyDescent="0.35">
      <c r="A5" s="1" t="s">
        <v>43</v>
      </c>
      <c r="B5" s="27">
        <f>FEBRERO2019!B5</f>
        <v>1</v>
      </c>
      <c r="C5" s="1">
        <v>920</v>
      </c>
      <c r="D5" s="1">
        <v>419</v>
      </c>
      <c r="E5" s="1">
        <v>0</v>
      </c>
      <c r="F5" s="1">
        <v>90</v>
      </c>
      <c r="G5" s="1">
        <f>SUM(C5:F5)</f>
        <v>1429</v>
      </c>
      <c r="H5" s="1">
        <f>G5</f>
        <v>1429</v>
      </c>
      <c r="I5" s="27" t="s">
        <v>9</v>
      </c>
    </row>
    <row r="6" spans="1:9" x14ac:dyDescent="0.35">
      <c r="A6" s="1" t="s">
        <v>4</v>
      </c>
      <c r="B6" s="27">
        <f>FEBRERO2019!B6</f>
        <v>2</v>
      </c>
      <c r="C6" s="1">
        <v>785</v>
      </c>
      <c r="D6" s="1">
        <v>254</v>
      </c>
      <c r="E6" s="1">
        <v>0</v>
      </c>
      <c r="F6" s="1">
        <v>82</v>
      </c>
      <c r="G6" s="1">
        <f>SUM(C6:F6)</f>
        <v>1121</v>
      </c>
      <c r="H6" s="1">
        <f>H5+G6</f>
        <v>2550</v>
      </c>
      <c r="I6" s="27" t="s">
        <v>9</v>
      </c>
    </row>
    <row r="7" spans="1:9" x14ac:dyDescent="0.35">
      <c r="A7" s="1" t="s">
        <v>5</v>
      </c>
      <c r="B7" s="27">
        <f>FEBRERO2019!B7</f>
        <v>3</v>
      </c>
      <c r="C7" s="1">
        <v>738</v>
      </c>
      <c r="D7" s="1">
        <v>228</v>
      </c>
      <c r="E7" s="1">
        <v>0</v>
      </c>
      <c r="F7" s="1">
        <v>84</v>
      </c>
      <c r="G7" s="1">
        <f t="shared" ref="G7:G35" si="0">SUM(C7:F7)</f>
        <v>1050</v>
      </c>
      <c r="H7" s="1">
        <f t="shared" ref="H7:H35" si="1">H6+G7</f>
        <v>3600</v>
      </c>
      <c r="I7" s="27" t="s">
        <v>12</v>
      </c>
    </row>
    <row r="8" spans="1:9" x14ac:dyDescent="0.35">
      <c r="A8" s="1" t="s">
        <v>44</v>
      </c>
      <c r="B8" s="27">
        <f>FEBRERO2019!B8</f>
        <v>4</v>
      </c>
      <c r="C8" s="1">
        <v>961</v>
      </c>
      <c r="D8" s="1">
        <v>267</v>
      </c>
      <c r="E8" s="1">
        <v>0</v>
      </c>
      <c r="F8" s="1">
        <v>79</v>
      </c>
      <c r="G8" s="1">
        <f t="shared" si="0"/>
        <v>1307</v>
      </c>
      <c r="H8" s="1">
        <f t="shared" si="1"/>
        <v>4907</v>
      </c>
      <c r="I8" s="27" t="s">
        <v>12</v>
      </c>
    </row>
    <row r="9" spans="1:9" x14ac:dyDescent="0.35">
      <c r="A9" s="33" t="s">
        <v>6</v>
      </c>
      <c r="B9" s="34">
        <f>FEBRERO2019!B9</f>
        <v>5</v>
      </c>
      <c r="C9" s="33">
        <v>470</v>
      </c>
      <c r="D9" s="33">
        <v>165</v>
      </c>
      <c r="E9" s="33">
        <v>0</v>
      </c>
      <c r="F9" s="33">
        <v>67</v>
      </c>
      <c r="G9" s="33">
        <f t="shared" si="0"/>
        <v>702</v>
      </c>
      <c r="H9" s="33">
        <f t="shared" si="1"/>
        <v>5609</v>
      </c>
      <c r="I9" s="34" t="s">
        <v>12</v>
      </c>
    </row>
    <row r="10" spans="1:9" x14ac:dyDescent="0.35">
      <c r="A10" s="1" t="s">
        <v>7</v>
      </c>
      <c r="B10" s="27">
        <f>FEBRERO2019!B10</f>
        <v>6</v>
      </c>
      <c r="C10" s="1">
        <v>444</v>
      </c>
      <c r="D10" s="1">
        <v>126</v>
      </c>
      <c r="E10" s="1">
        <v>0</v>
      </c>
      <c r="F10" s="1">
        <v>64</v>
      </c>
      <c r="G10" s="1">
        <f t="shared" si="0"/>
        <v>634</v>
      </c>
      <c r="H10" s="1">
        <f t="shared" si="1"/>
        <v>6243</v>
      </c>
      <c r="I10" s="27" t="s">
        <v>11</v>
      </c>
    </row>
    <row r="11" spans="1:9" x14ac:dyDescent="0.35">
      <c r="A11" s="1" t="s">
        <v>8</v>
      </c>
      <c r="B11" s="27">
        <f>FEBRERO2019!B11</f>
        <v>7</v>
      </c>
      <c r="C11" s="1">
        <v>584</v>
      </c>
      <c r="D11" s="1">
        <v>146</v>
      </c>
      <c r="E11" s="1">
        <v>0</v>
      </c>
      <c r="F11" s="1">
        <v>70</v>
      </c>
      <c r="G11" s="1">
        <f t="shared" si="0"/>
        <v>800</v>
      </c>
      <c r="H11" s="1">
        <f t="shared" si="1"/>
        <v>7043</v>
      </c>
      <c r="I11" s="27" t="s">
        <v>9</v>
      </c>
    </row>
    <row r="12" spans="1:9" x14ac:dyDescent="0.35">
      <c r="A12" s="1" t="s">
        <v>43</v>
      </c>
      <c r="B12" s="27">
        <f>FEBRERO2019!B12</f>
        <v>8</v>
      </c>
      <c r="C12" s="1">
        <v>454</v>
      </c>
      <c r="D12" s="1">
        <v>125</v>
      </c>
      <c r="E12" s="1">
        <v>0</v>
      </c>
      <c r="F12" s="1">
        <v>46</v>
      </c>
      <c r="G12" s="1">
        <f t="shared" si="0"/>
        <v>625</v>
      </c>
      <c r="H12" s="1">
        <f t="shared" si="1"/>
        <v>7668</v>
      </c>
      <c r="I12" s="27" t="s">
        <v>9</v>
      </c>
    </row>
    <row r="13" spans="1:9" x14ac:dyDescent="0.35">
      <c r="A13" s="1" t="s">
        <v>4</v>
      </c>
      <c r="B13" s="27">
        <f>FEBRERO2019!B13</f>
        <v>9</v>
      </c>
      <c r="C13" s="1">
        <v>421</v>
      </c>
      <c r="D13" s="1">
        <v>90</v>
      </c>
      <c r="E13" s="1">
        <v>0</v>
      </c>
      <c r="F13" s="1">
        <v>48</v>
      </c>
      <c r="G13" s="1">
        <f t="shared" si="0"/>
        <v>559</v>
      </c>
      <c r="H13" s="1">
        <f t="shared" si="1"/>
        <v>8227</v>
      </c>
      <c r="I13" s="27" t="s">
        <v>10</v>
      </c>
    </row>
    <row r="14" spans="1:9" x14ac:dyDescent="0.35">
      <c r="A14" s="1" t="s">
        <v>5</v>
      </c>
      <c r="B14" s="27">
        <f>FEBRERO2019!B14</f>
        <v>10</v>
      </c>
      <c r="C14" s="1">
        <v>587</v>
      </c>
      <c r="D14" s="1">
        <v>170</v>
      </c>
      <c r="E14" s="1">
        <v>0</v>
      </c>
      <c r="F14" s="1">
        <v>49</v>
      </c>
      <c r="G14" s="1">
        <f t="shared" si="0"/>
        <v>806</v>
      </c>
      <c r="H14" s="1">
        <f t="shared" si="1"/>
        <v>9033</v>
      </c>
      <c r="I14" s="27" t="s">
        <v>9</v>
      </c>
    </row>
    <row r="15" spans="1:9" x14ac:dyDescent="0.35">
      <c r="A15" s="1" t="s">
        <v>44</v>
      </c>
      <c r="B15" s="27">
        <f>FEBRERO2019!B15</f>
        <v>11</v>
      </c>
      <c r="C15" s="1">
        <v>984</v>
      </c>
      <c r="D15" s="1">
        <v>329</v>
      </c>
      <c r="E15" s="1">
        <v>0</v>
      </c>
      <c r="F15" s="1">
        <v>56</v>
      </c>
      <c r="G15" s="1">
        <f t="shared" si="0"/>
        <v>1369</v>
      </c>
      <c r="H15" s="1">
        <f t="shared" si="1"/>
        <v>10402</v>
      </c>
      <c r="I15" s="27" t="s">
        <v>9</v>
      </c>
    </row>
    <row r="16" spans="1:9" x14ac:dyDescent="0.35">
      <c r="A16" s="33" t="s">
        <v>6</v>
      </c>
      <c r="B16" s="34">
        <f>FEBRERO2019!B16</f>
        <v>12</v>
      </c>
      <c r="C16" s="33">
        <v>611</v>
      </c>
      <c r="D16" s="33">
        <v>226</v>
      </c>
      <c r="E16" s="33">
        <v>0</v>
      </c>
      <c r="F16" s="33">
        <v>52</v>
      </c>
      <c r="G16" s="33">
        <f t="shared" si="0"/>
        <v>889</v>
      </c>
      <c r="H16" s="33">
        <f t="shared" si="1"/>
        <v>11291</v>
      </c>
      <c r="I16" s="34" t="s">
        <v>9</v>
      </c>
    </row>
    <row r="17" spans="1:11" x14ac:dyDescent="0.35">
      <c r="A17" s="1" t="s">
        <v>7</v>
      </c>
      <c r="B17" s="27">
        <f>FEBRERO2019!B17</f>
        <v>13</v>
      </c>
      <c r="C17" s="1">
        <v>448</v>
      </c>
      <c r="D17" s="1">
        <v>112</v>
      </c>
      <c r="E17" s="1">
        <v>0</v>
      </c>
      <c r="F17" s="1">
        <v>46</v>
      </c>
      <c r="G17" s="1">
        <f t="shared" si="0"/>
        <v>606</v>
      </c>
      <c r="H17" s="1">
        <f t="shared" si="1"/>
        <v>11897</v>
      </c>
      <c r="I17" s="27" t="s">
        <v>9</v>
      </c>
    </row>
    <row r="18" spans="1:11" x14ac:dyDescent="0.35">
      <c r="A18" s="1" t="s">
        <v>8</v>
      </c>
      <c r="B18" s="27">
        <f>FEBRERO2019!B18</f>
        <v>14</v>
      </c>
      <c r="C18" s="1">
        <v>429</v>
      </c>
      <c r="D18" s="1">
        <v>156</v>
      </c>
      <c r="E18" s="1">
        <v>0</v>
      </c>
      <c r="F18" s="1">
        <v>38</v>
      </c>
      <c r="G18" s="1">
        <f t="shared" si="0"/>
        <v>623</v>
      </c>
      <c r="H18" s="1">
        <f t="shared" si="1"/>
        <v>12520</v>
      </c>
      <c r="I18" s="27" t="s">
        <v>9</v>
      </c>
    </row>
    <row r="19" spans="1:11" x14ac:dyDescent="0.35">
      <c r="A19" s="1" t="s">
        <v>43</v>
      </c>
      <c r="B19" s="27">
        <f>FEBRERO2019!B19</f>
        <v>15</v>
      </c>
      <c r="C19" s="1">
        <v>498</v>
      </c>
      <c r="D19" s="1">
        <v>150</v>
      </c>
      <c r="E19" s="1">
        <v>0</v>
      </c>
      <c r="F19" s="1">
        <v>40</v>
      </c>
      <c r="G19" s="1">
        <f t="shared" si="0"/>
        <v>688</v>
      </c>
      <c r="H19" s="1">
        <f t="shared" si="1"/>
        <v>13208</v>
      </c>
      <c r="I19" s="27" t="s">
        <v>9</v>
      </c>
    </row>
    <row r="20" spans="1:11" x14ac:dyDescent="0.35">
      <c r="A20" s="1" t="s">
        <v>4</v>
      </c>
      <c r="B20" s="27">
        <f>FEBRERO2019!B20</f>
        <v>16</v>
      </c>
      <c r="C20" s="1">
        <v>621</v>
      </c>
      <c r="D20" s="1">
        <v>241</v>
      </c>
      <c r="E20" s="1">
        <v>0</v>
      </c>
      <c r="F20" s="1">
        <v>76</v>
      </c>
      <c r="G20" s="1">
        <f t="shared" si="0"/>
        <v>938</v>
      </c>
      <c r="H20" s="1">
        <f t="shared" si="1"/>
        <v>14146</v>
      </c>
      <c r="I20" s="27" t="s">
        <v>9</v>
      </c>
    </row>
    <row r="21" spans="1:11" x14ac:dyDescent="0.35">
      <c r="A21" s="1" t="s">
        <v>5</v>
      </c>
      <c r="B21" s="27">
        <f>FEBRERO2019!B21</f>
        <v>17</v>
      </c>
      <c r="C21" s="1">
        <v>804</v>
      </c>
      <c r="D21" s="1">
        <v>219</v>
      </c>
      <c r="E21" s="1">
        <v>0</v>
      </c>
      <c r="F21" s="1">
        <v>71</v>
      </c>
      <c r="G21" s="1">
        <f t="shared" si="0"/>
        <v>1094</v>
      </c>
      <c r="H21" s="1">
        <f t="shared" si="1"/>
        <v>15240</v>
      </c>
      <c r="I21" s="27" t="s">
        <v>9</v>
      </c>
    </row>
    <row r="22" spans="1:11" x14ac:dyDescent="0.35">
      <c r="A22" s="1" t="s">
        <v>44</v>
      </c>
      <c r="B22" s="27">
        <f>FEBRERO2019!B22</f>
        <v>18</v>
      </c>
      <c r="C22" s="1">
        <v>1260</v>
      </c>
      <c r="D22" s="1">
        <v>262</v>
      </c>
      <c r="E22" s="1">
        <v>0</v>
      </c>
      <c r="F22" s="1">
        <v>102</v>
      </c>
      <c r="G22" s="35">
        <f t="shared" si="0"/>
        <v>1624</v>
      </c>
      <c r="H22" s="1">
        <f t="shared" si="1"/>
        <v>16864</v>
      </c>
      <c r="I22" s="27" t="s">
        <v>9</v>
      </c>
      <c r="J22" s="20">
        <v>1624</v>
      </c>
      <c r="K22" t="s">
        <v>49</v>
      </c>
    </row>
    <row r="23" spans="1:11" x14ac:dyDescent="0.35">
      <c r="A23" s="33" t="s">
        <v>6</v>
      </c>
      <c r="B23" s="34">
        <f>FEBRERO2019!B23</f>
        <v>19</v>
      </c>
      <c r="C23" s="33">
        <v>768</v>
      </c>
      <c r="D23" s="33">
        <v>133</v>
      </c>
      <c r="E23" s="33">
        <v>0</v>
      </c>
      <c r="F23" s="33">
        <v>66</v>
      </c>
      <c r="G23" s="33">
        <f t="shared" si="0"/>
        <v>967</v>
      </c>
      <c r="H23" s="33">
        <f t="shared" si="1"/>
        <v>17831</v>
      </c>
      <c r="I23" s="34" t="s">
        <v>9</v>
      </c>
    </row>
    <row r="24" spans="1:11" x14ac:dyDescent="0.35">
      <c r="A24" s="1" t="s">
        <v>7</v>
      </c>
      <c r="B24" s="27">
        <f>FEBRERO2019!B24</f>
        <v>20</v>
      </c>
      <c r="C24" s="1">
        <v>371</v>
      </c>
      <c r="D24" s="1">
        <v>37</v>
      </c>
      <c r="E24" s="1">
        <v>0</v>
      </c>
      <c r="F24" s="1">
        <v>27</v>
      </c>
      <c r="G24" s="1">
        <f t="shared" si="0"/>
        <v>435</v>
      </c>
      <c r="H24" s="1">
        <f t="shared" si="1"/>
        <v>18266</v>
      </c>
      <c r="I24" s="27" t="s">
        <v>10</v>
      </c>
    </row>
    <row r="25" spans="1:11" x14ac:dyDescent="0.35">
      <c r="A25" s="1" t="s">
        <v>8</v>
      </c>
      <c r="B25" s="27">
        <f>FEBRERO2019!B25</f>
        <v>21</v>
      </c>
      <c r="C25" s="1">
        <v>406</v>
      </c>
      <c r="D25" s="1">
        <v>97</v>
      </c>
      <c r="E25" s="1">
        <v>0</v>
      </c>
      <c r="F25" s="1">
        <v>62</v>
      </c>
      <c r="G25" s="1">
        <f t="shared" si="0"/>
        <v>565</v>
      </c>
      <c r="H25" s="1">
        <f t="shared" si="1"/>
        <v>18831</v>
      </c>
      <c r="I25" s="27" t="s">
        <v>10</v>
      </c>
    </row>
    <row r="26" spans="1:11" x14ac:dyDescent="0.35">
      <c r="A26" s="1" t="s">
        <v>43</v>
      </c>
      <c r="B26" s="27">
        <f>FEBRERO2019!B26</f>
        <v>22</v>
      </c>
      <c r="C26" s="1">
        <v>281</v>
      </c>
      <c r="D26" s="1">
        <v>51</v>
      </c>
      <c r="E26" s="1">
        <v>0</v>
      </c>
      <c r="F26" s="1">
        <v>36</v>
      </c>
      <c r="G26" s="1">
        <f t="shared" si="0"/>
        <v>368</v>
      </c>
      <c r="H26" s="1">
        <f t="shared" si="1"/>
        <v>19199</v>
      </c>
      <c r="I26" s="27" t="s">
        <v>10</v>
      </c>
    </row>
    <row r="27" spans="1:11" x14ac:dyDescent="0.35">
      <c r="A27" s="1" t="s">
        <v>4</v>
      </c>
      <c r="B27" s="27">
        <f>FEBRERO2019!B27</f>
        <v>23</v>
      </c>
      <c r="C27" s="1">
        <v>391</v>
      </c>
      <c r="D27" s="1">
        <v>114</v>
      </c>
      <c r="E27" s="1">
        <v>0</v>
      </c>
      <c r="F27" s="1">
        <v>55</v>
      </c>
      <c r="G27" s="1">
        <f t="shared" si="0"/>
        <v>560</v>
      </c>
      <c r="H27" s="1">
        <f t="shared" si="1"/>
        <v>19759</v>
      </c>
      <c r="I27" s="27" t="s">
        <v>9</v>
      </c>
    </row>
    <row r="28" spans="1:11" x14ac:dyDescent="0.35">
      <c r="A28" s="1" t="s">
        <v>5</v>
      </c>
      <c r="B28" s="27">
        <f>FEBRERO2019!B28</f>
        <v>24</v>
      </c>
      <c r="C28" s="1">
        <v>594</v>
      </c>
      <c r="D28" s="1">
        <v>193</v>
      </c>
      <c r="E28" s="1">
        <v>0</v>
      </c>
      <c r="F28" s="1">
        <v>57</v>
      </c>
      <c r="G28" s="1">
        <f t="shared" si="0"/>
        <v>844</v>
      </c>
      <c r="H28" s="1">
        <f t="shared" si="1"/>
        <v>20603</v>
      </c>
      <c r="I28" s="27" t="s">
        <v>9</v>
      </c>
    </row>
    <row r="29" spans="1:11" x14ac:dyDescent="0.35">
      <c r="A29" s="1" t="s">
        <v>44</v>
      </c>
      <c r="B29" s="27">
        <f>FEBRERO2019!B29</f>
        <v>25</v>
      </c>
      <c r="C29" s="1">
        <v>995</v>
      </c>
      <c r="D29" s="1">
        <v>253</v>
      </c>
      <c r="E29" s="1">
        <v>0</v>
      </c>
      <c r="F29" s="1">
        <v>62</v>
      </c>
      <c r="G29" s="1">
        <f t="shared" si="0"/>
        <v>1310</v>
      </c>
      <c r="H29" s="1">
        <f t="shared" si="1"/>
        <v>21913</v>
      </c>
      <c r="I29" s="27" t="s">
        <v>9</v>
      </c>
    </row>
    <row r="30" spans="1:11" x14ac:dyDescent="0.35">
      <c r="A30" s="33" t="s">
        <v>6</v>
      </c>
      <c r="B30" s="34">
        <f>FEBRERO2019!B30</f>
        <v>26</v>
      </c>
      <c r="C30" s="33">
        <v>772</v>
      </c>
      <c r="D30" s="33">
        <v>142</v>
      </c>
      <c r="E30" s="33">
        <v>0</v>
      </c>
      <c r="F30" s="33">
        <v>44</v>
      </c>
      <c r="G30" s="33">
        <f t="shared" si="0"/>
        <v>958</v>
      </c>
      <c r="H30" s="33">
        <f t="shared" si="1"/>
        <v>22871</v>
      </c>
      <c r="I30" s="34" t="s">
        <v>9</v>
      </c>
    </row>
    <row r="31" spans="1:11" x14ac:dyDescent="0.35">
      <c r="A31" s="1" t="s">
        <v>7</v>
      </c>
      <c r="B31" s="27">
        <f>FEBRERO2019!B31</f>
        <v>27</v>
      </c>
      <c r="C31" s="1">
        <v>490</v>
      </c>
      <c r="D31" s="1">
        <v>105</v>
      </c>
      <c r="E31" s="1">
        <v>0</v>
      </c>
      <c r="F31" s="1">
        <v>53</v>
      </c>
      <c r="G31" s="1">
        <f t="shared" si="0"/>
        <v>648</v>
      </c>
      <c r="H31" s="1">
        <f t="shared" si="1"/>
        <v>23519</v>
      </c>
      <c r="I31" s="27" t="s">
        <v>9</v>
      </c>
    </row>
    <row r="32" spans="1:11" x14ac:dyDescent="0.35">
      <c r="A32" s="1" t="s">
        <v>8</v>
      </c>
      <c r="B32" s="27">
        <f>FEBRERO2019!B32</f>
        <v>28</v>
      </c>
      <c r="C32" s="1">
        <v>339</v>
      </c>
      <c r="D32" s="1">
        <v>109</v>
      </c>
      <c r="E32" s="1">
        <v>0</v>
      </c>
      <c r="F32" s="1">
        <v>44</v>
      </c>
      <c r="G32" s="1">
        <f t="shared" si="0"/>
        <v>492</v>
      </c>
      <c r="H32" s="1">
        <f t="shared" si="1"/>
        <v>24011</v>
      </c>
      <c r="I32" s="27" t="s">
        <v>9</v>
      </c>
    </row>
    <row r="33" spans="1:9" x14ac:dyDescent="0.35">
      <c r="A33" s="1" t="s">
        <v>43</v>
      </c>
      <c r="B33" s="27">
        <v>29</v>
      </c>
      <c r="C33" s="1">
        <v>381</v>
      </c>
      <c r="D33" s="1">
        <v>79</v>
      </c>
      <c r="E33" s="1">
        <v>0</v>
      </c>
      <c r="F33" s="1">
        <v>59</v>
      </c>
      <c r="G33" s="1">
        <f t="shared" si="0"/>
        <v>519</v>
      </c>
      <c r="H33" s="1">
        <f t="shared" si="1"/>
        <v>24530</v>
      </c>
      <c r="I33" s="27" t="s">
        <v>9</v>
      </c>
    </row>
    <row r="34" spans="1:9" x14ac:dyDescent="0.35">
      <c r="A34" s="1" t="s">
        <v>4</v>
      </c>
      <c r="B34" s="27">
        <v>30</v>
      </c>
      <c r="C34" s="1">
        <v>218</v>
      </c>
      <c r="D34" s="1">
        <v>45</v>
      </c>
      <c r="E34" s="1">
        <v>0</v>
      </c>
      <c r="F34" s="1">
        <v>27</v>
      </c>
      <c r="G34" s="1">
        <f t="shared" si="0"/>
        <v>290</v>
      </c>
      <c r="H34" s="1">
        <f t="shared" si="1"/>
        <v>24820</v>
      </c>
      <c r="I34" s="27" t="s">
        <v>10</v>
      </c>
    </row>
    <row r="35" spans="1:9" ht="15" thickBot="1" x14ac:dyDescent="0.4">
      <c r="A35" s="1" t="s">
        <v>5</v>
      </c>
      <c r="B35" s="27">
        <v>31</v>
      </c>
      <c r="C35" s="1">
        <v>360</v>
      </c>
      <c r="D35" s="1">
        <v>120</v>
      </c>
      <c r="E35" s="1">
        <v>0</v>
      </c>
      <c r="F35" s="1">
        <v>40</v>
      </c>
      <c r="G35" s="1">
        <f t="shared" si="0"/>
        <v>520</v>
      </c>
      <c r="H35" s="1">
        <f t="shared" si="1"/>
        <v>25340</v>
      </c>
      <c r="I35" s="27" t="s">
        <v>9</v>
      </c>
    </row>
    <row r="36" spans="1:9" ht="15" thickBot="1" x14ac:dyDescent="0.4">
      <c r="E36" s="28" t="s">
        <v>45</v>
      </c>
      <c r="F36" s="29"/>
      <c r="G36" s="29"/>
      <c r="H36" s="30">
        <f>H35/B35</f>
        <v>817.41935483870964</v>
      </c>
    </row>
    <row r="37" spans="1:9" ht="23.5" x14ac:dyDescent="0.55000000000000004">
      <c r="A37" s="17" t="s">
        <v>46</v>
      </c>
      <c r="H37" s="36">
        <f>ABRIL2019!H36+MAYO2019!H35</f>
        <v>312758</v>
      </c>
    </row>
    <row r="38" spans="1:9" x14ac:dyDescent="0.35">
      <c r="H38" s="31"/>
    </row>
    <row r="39" spans="1:9" x14ac:dyDescent="0.35">
      <c r="H39" s="22"/>
    </row>
    <row r="40" spans="1:9" x14ac:dyDescent="0.35">
      <c r="H40" s="22"/>
    </row>
    <row r="41" spans="1:9" x14ac:dyDescent="0.35">
      <c r="H41" s="22"/>
    </row>
    <row r="42" spans="1:9" x14ac:dyDescent="0.35">
      <c r="H42" s="22"/>
    </row>
    <row r="43" spans="1:9" x14ac:dyDescent="0.35">
      <c r="H43" s="22"/>
    </row>
    <row r="44" spans="1:9" x14ac:dyDescent="0.35">
      <c r="H44" s="22"/>
    </row>
    <row r="45" spans="1:9" x14ac:dyDescent="0.35">
      <c r="H45" s="22"/>
    </row>
    <row r="46" spans="1:9" x14ac:dyDescent="0.35">
      <c r="H46" s="22"/>
    </row>
    <row r="47" spans="1:9" x14ac:dyDescent="0.35">
      <c r="H47" s="22"/>
    </row>
    <row r="48" spans="1:9" x14ac:dyDescent="0.35">
      <c r="H48" s="22"/>
    </row>
    <row r="49" spans="8:8" x14ac:dyDescent="0.35">
      <c r="H49" s="22"/>
    </row>
    <row r="50" spans="8:8" x14ac:dyDescent="0.35">
      <c r="H50" s="22"/>
    </row>
    <row r="51" spans="8:8" x14ac:dyDescent="0.35">
      <c r="H51" s="22"/>
    </row>
    <row r="52" spans="8:8" x14ac:dyDescent="0.35">
      <c r="H52" s="22"/>
    </row>
    <row r="53" spans="8:8" x14ac:dyDescent="0.35">
      <c r="H53" s="22"/>
    </row>
    <row r="54" spans="8:8" x14ac:dyDescent="0.35">
      <c r="H54" s="22"/>
    </row>
    <row r="55" spans="8:8" x14ac:dyDescent="0.35">
      <c r="H55" s="22"/>
    </row>
    <row r="56" spans="8:8" x14ac:dyDescent="0.35">
      <c r="H56" s="22"/>
    </row>
    <row r="57" spans="8:8" x14ac:dyDescent="0.35">
      <c r="H57" s="22"/>
    </row>
    <row r="58" spans="8:8" x14ac:dyDescent="0.35">
      <c r="H58" s="22"/>
    </row>
    <row r="59" spans="8:8" x14ac:dyDescent="0.35">
      <c r="H59" s="22"/>
    </row>
    <row r="60" spans="8:8" x14ac:dyDescent="0.35">
      <c r="H60" s="22"/>
    </row>
    <row r="61" spans="8:8" x14ac:dyDescent="0.35">
      <c r="H61" s="22"/>
    </row>
    <row r="62" spans="8:8" x14ac:dyDescent="0.35">
      <c r="H62" s="22"/>
    </row>
    <row r="63" spans="8:8" x14ac:dyDescent="0.35">
      <c r="H63" s="22"/>
    </row>
    <row r="64" spans="8:8" x14ac:dyDescent="0.35">
      <c r="H64" s="22"/>
    </row>
    <row r="65" spans="3:8" x14ac:dyDescent="0.35">
      <c r="H65" s="22"/>
    </row>
    <row r="66" spans="3:8" x14ac:dyDescent="0.35">
      <c r="H66" s="22"/>
    </row>
    <row r="67" spans="3:8" x14ac:dyDescent="0.35">
      <c r="H67" s="22"/>
    </row>
    <row r="68" spans="3:8" x14ac:dyDescent="0.35">
      <c r="H68" s="22"/>
    </row>
    <row r="69" spans="3:8" x14ac:dyDescent="0.35">
      <c r="H69" s="22"/>
    </row>
    <row r="70" spans="3:8" x14ac:dyDescent="0.35">
      <c r="H70" s="22"/>
    </row>
    <row r="71" spans="3:8" x14ac:dyDescent="0.35">
      <c r="H71" s="22"/>
    </row>
    <row r="72" spans="3:8" x14ac:dyDescent="0.35">
      <c r="H72" s="22"/>
    </row>
    <row r="73" spans="3:8" x14ac:dyDescent="0.35">
      <c r="H73" s="22"/>
    </row>
    <row r="74" spans="3:8" x14ac:dyDescent="0.35">
      <c r="H74" s="22"/>
    </row>
    <row r="75" spans="3:8" x14ac:dyDescent="0.35">
      <c r="C75" s="32"/>
      <c r="D75" t="s">
        <v>47</v>
      </c>
      <c r="H75" s="22"/>
    </row>
    <row r="76" spans="3:8" x14ac:dyDescent="0.35">
      <c r="C76" s="20"/>
      <c r="D76" t="s">
        <v>48</v>
      </c>
      <c r="H76" s="22"/>
    </row>
    <row r="77" spans="3:8" x14ac:dyDescent="0.35">
      <c r="H77" s="22"/>
    </row>
    <row r="78" spans="3:8" x14ac:dyDescent="0.35">
      <c r="H78" s="22"/>
    </row>
    <row r="79" spans="3:8" x14ac:dyDescent="0.35">
      <c r="H79" s="22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8"/>
  <sheetViews>
    <sheetView topLeftCell="A20" workbookViewId="0">
      <selection activeCell="J32" sqref="J32"/>
    </sheetView>
  </sheetViews>
  <sheetFormatPr baseColWidth="10" defaultRowHeight="14.5" x14ac:dyDescent="0.35"/>
  <cols>
    <col min="2" max="2" width="11.453125" style="22"/>
    <col min="3" max="3" width="13.26953125" customWidth="1"/>
    <col min="4" max="4" width="15.453125" customWidth="1"/>
    <col min="5" max="5" width="14.54296875" customWidth="1"/>
    <col min="6" max="6" width="14.453125" customWidth="1"/>
    <col min="7" max="7" width="12.453125" customWidth="1"/>
    <col min="8" max="8" width="16.26953125" customWidth="1"/>
    <col min="9" max="9" width="11.453125" style="22"/>
  </cols>
  <sheetData>
    <row r="1" spans="1:9" ht="26" x14ac:dyDescent="0.6">
      <c r="A1" s="2" t="s">
        <v>58</v>
      </c>
      <c r="H1" s="22"/>
    </row>
    <row r="2" spans="1:9" ht="26.5" thickBot="1" x14ac:dyDescent="0.65">
      <c r="A2" s="2"/>
      <c r="H2" s="22"/>
    </row>
    <row r="3" spans="1:9" ht="19" thickBot="1" x14ac:dyDescent="0.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9" ht="18.5" x14ac:dyDescent="0.45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9" x14ac:dyDescent="0.35">
      <c r="A5" s="1" t="s">
        <v>44</v>
      </c>
      <c r="B5" s="27">
        <f>FEBRERO2019!B5</f>
        <v>1</v>
      </c>
      <c r="C5" s="1">
        <v>680</v>
      </c>
      <c r="D5" s="1">
        <v>212</v>
      </c>
      <c r="E5" s="1">
        <v>0</v>
      </c>
      <c r="F5" s="1">
        <v>65</v>
      </c>
      <c r="G5" s="1">
        <f>SUM(C5:F5)</f>
        <v>957</v>
      </c>
      <c r="H5" s="1">
        <f>G5</f>
        <v>957</v>
      </c>
      <c r="I5" s="27" t="s">
        <v>9</v>
      </c>
    </row>
    <row r="6" spans="1:9" x14ac:dyDescent="0.35">
      <c r="A6" s="33" t="s">
        <v>6</v>
      </c>
      <c r="B6" s="34">
        <f>FEBRERO2019!B6</f>
        <v>2</v>
      </c>
      <c r="C6" s="33">
        <v>741</v>
      </c>
      <c r="D6" s="33">
        <v>143</v>
      </c>
      <c r="E6" s="33">
        <v>0</v>
      </c>
      <c r="F6" s="33">
        <v>56</v>
      </c>
      <c r="G6" s="33">
        <f t="shared" ref="G6:G34" si="0">SUM(C6:F6)</f>
        <v>940</v>
      </c>
      <c r="H6" s="33">
        <f>H5+G6</f>
        <v>1897</v>
      </c>
      <c r="I6" s="34" t="s">
        <v>9</v>
      </c>
    </row>
    <row r="7" spans="1:9" x14ac:dyDescent="0.35">
      <c r="A7" s="1" t="s">
        <v>7</v>
      </c>
      <c r="B7" s="27">
        <f>FEBRERO2019!B7</f>
        <v>3</v>
      </c>
      <c r="C7" s="1">
        <v>320</v>
      </c>
      <c r="D7" s="1">
        <v>101</v>
      </c>
      <c r="E7" s="1">
        <v>0</v>
      </c>
      <c r="F7" s="1">
        <v>49</v>
      </c>
      <c r="G7" s="1">
        <f t="shared" si="0"/>
        <v>470</v>
      </c>
      <c r="H7" s="1">
        <f t="shared" ref="H7:H34" si="1">H6+G7</f>
        <v>2367</v>
      </c>
      <c r="I7" s="27" t="s">
        <v>9</v>
      </c>
    </row>
    <row r="8" spans="1:9" x14ac:dyDescent="0.35">
      <c r="A8" s="1" t="s">
        <v>8</v>
      </c>
      <c r="B8" s="27">
        <f>FEBRERO2019!B8</f>
        <v>4</v>
      </c>
      <c r="C8" s="1">
        <v>287</v>
      </c>
      <c r="D8" s="1">
        <v>107</v>
      </c>
      <c r="E8" s="1">
        <v>0</v>
      </c>
      <c r="F8" s="1">
        <v>35</v>
      </c>
      <c r="G8" s="1">
        <f t="shared" si="0"/>
        <v>429</v>
      </c>
      <c r="H8" s="1">
        <f t="shared" si="1"/>
        <v>2796</v>
      </c>
      <c r="I8" s="27" t="s">
        <v>9</v>
      </c>
    </row>
    <row r="9" spans="1:9" x14ac:dyDescent="0.35">
      <c r="A9" s="1" t="s">
        <v>43</v>
      </c>
      <c r="B9" s="27">
        <f>FEBRERO2019!B9</f>
        <v>5</v>
      </c>
      <c r="C9" s="1">
        <v>254</v>
      </c>
      <c r="D9" s="1">
        <v>106</v>
      </c>
      <c r="E9" s="1">
        <v>0</v>
      </c>
      <c r="F9" s="1">
        <v>31</v>
      </c>
      <c r="G9" s="1">
        <f t="shared" si="0"/>
        <v>391</v>
      </c>
      <c r="H9" s="1">
        <f t="shared" si="1"/>
        <v>3187</v>
      </c>
      <c r="I9" s="27" t="s">
        <v>9</v>
      </c>
    </row>
    <row r="10" spans="1:9" x14ac:dyDescent="0.35">
      <c r="A10" s="1" t="s">
        <v>4</v>
      </c>
      <c r="B10" s="27">
        <f>FEBRERO2019!B10</f>
        <v>6</v>
      </c>
      <c r="C10" s="1">
        <v>288</v>
      </c>
      <c r="D10" s="1">
        <v>126</v>
      </c>
      <c r="E10" s="1">
        <v>0</v>
      </c>
      <c r="F10" s="1">
        <v>35</v>
      </c>
      <c r="G10" s="1">
        <f t="shared" si="0"/>
        <v>449</v>
      </c>
      <c r="H10" s="1">
        <f t="shared" si="1"/>
        <v>3636</v>
      </c>
      <c r="I10" s="27" t="s">
        <v>9</v>
      </c>
    </row>
    <row r="11" spans="1:9" x14ac:dyDescent="0.35">
      <c r="A11" s="1" t="s">
        <v>5</v>
      </c>
      <c r="B11" s="27">
        <f>FEBRERO2019!B11</f>
        <v>7</v>
      </c>
      <c r="C11" s="1">
        <v>360</v>
      </c>
      <c r="D11" s="1">
        <v>157</v>
      </c>
      <c r="E11" s="1">
        <v>0</v>
      </c>
      <c r="F11" s="1">
        <v>39</v>
      </c>
      <c r="G11" s="1">
        <f t="shared" si="0"/>
        <v>556</v>
      </c>
      <c r="H11" s="1">
        <f t="shared" si="1"/>
        <v>4192</v>
      </c>
      <c r="I11" s="27" t="s">
        <v>9</v>
      </c>
    </row>
    <row r="12" spans="1:9" x14ac:dyDescent="0.35">
      <c r="A12" s="1" t="s">
        <v>44</v>
      </c>
      <c r="B12" s="27">
        <f>FEBRERO2019!B12</f>
        <v>8</v>
      </c>
      <c r="C12" s="1">
        <v>753</v>
      </c>
      <c r="D12" s="1">
        <v>401</v>
      </c>
      <c r="E12" s="1">
        <v>0</v>
      </c>
      <c r="F12" s="1">
        <v>57</v>
      </c>
      <c r="G12" s="1">
        <f t="shared" si="0"/>
        <v>1211</v>
      </c>
      <c r="H12" s="1">
        <f t="shared" si="1"/>
        <v>5403</v>
      </c>
      <c r="I12" s="27" t="s">
        <v>9</v>
      </c>
    </row>
    <row r="13" spans="1:9" x14ac:dyDescent="0.35">
      <c r="A13" s="33" t="s">
        <v>6</v>
      </c>
      <c r="B13" s="34">
        <f>FEBRERO2019!B13</f>
        <v>9</v>
      </c>
      <c r="C13" s="33">
        <v>208</v>
      </c>
      <c r="D13" s="33">
        <v>67</v>
      </c>
      <c r="E13" s="33">
        <v>0</v>
      </c>
      <c r="F13" s="33">
        <v>17</v>
      </c>
      <c r="G13" s="33">
        <f t="shared" si="0"/>
        <v>292</v>
      </c>
      <c r="H13" s="33">
        <f t="shared" si="1"/>
        <v>5695</v>
      </c>
      <c r="I13" s="34" t="s">
        <v>9</v>
      </c>
    </row>
    <row r="14" spans="1:9" x14ac:dyDescent="0.35">
      <c r="A14" s="1" t="s">
        <v>7</v>
      </c>
      <c r="B14" s="27">
        <f>FEBRERO2019!B14</f>
        <v>10</v>
      </c>
      <c r="C14" s="1">
        <v>339</v>
      </c>
      <c r="D14" s="1">
        <v>101</v>
      </c>
      <c r="E14" s="1">
        <v>0</v>
      </c>
      <c r="F14" s="1">
        <v>42</v>
      </c>
      <c r="G14" s="1">
        <f t="shared" si="0"/>
        <v>482</v>
      </c>
      <c r="H14" s="1">
        <f t="shared" si="1"/>
        <v>6177</v>
      </c>
      <c r="I14" s="27" t="s">
        <v>14</v>
      </c>
    </row>
    <row r="15" spans="1:9" x14ac:dyDescent="0.35">
      <c r="A15" s="1" t="s">
        <v>8</v>
      </c>
      <c r="B15" s="27">
        <f>FEBRERO2019!B15</f>
        <v>11</v>
      </c>
      <c r="C15" s="1">
        <v>325</v>
      </c>
      <c r="D15" s="1">
        <v>60</v>
      </c>
      <c r="E15" s="1">
        <v>0</v>
      </c>
      <c r="F15" s="1">
        <v>30</v>
      </c>
      <c r="G15" s="1">
        <f t="shared" si="0"/>
        <v>415</v>
      </c>
      <c r="H15" s="1">
        <f t="shared" si="1"/>
        <v>6592</v>
      </c>
      <c r="I15" s="27" t="s">
        <v>9</v>
      </c>
    </row>
    <row r="16" spans="1:9" x14ac:dyDescent="0.35">
      <c r="A16" s="1" t="s">
        <v>43</v>
      </c>
      <c r="B16" s="27">
        <f>FEBRERO2019!B16</f>
        <v>12</v>
      </c>
      <c r="C16" s="1">
        <v>220</v>
      </c>
      <c r="D16" s="1">
        <v>71</v>
      </c>
      <c r="E16" s="1">
        <v>0</v>
      </c>
      <c r="F16" s="1">
        <v>21</v>
      </c>
      <c r="G16" s="1">
        <f t="shared" si="0"/>
        <v>312</v>
      </c>
      <c r="H16" s="1">
        <f t="shared" si="1"/>
        <v>6904</v>
      </c>
      <c r="I16" s="27" t="s">
        <v>14</v>
      </c>
    </row>
    <row r="17" spans="1:11" x14ac:dyDescent="0.35">
      <c r="A17" s="1" t="s">
        <v>4</v>
      </c>
      <c r="B17" s="27">
        <f>FEBRERO2019!B17</f>
        <v>13</v>
      </c>
      <c r="C17" s="1">
        <v>253</v>
      </c>
      <c r="D17" s="1">
        <v>84</v>
      </c>
      <c r="E17" s="1">
        <v>0</v>
      </c>
      <c r="F17" s="1">
        <v>29</v>
      </c>
      <c r="G17" s="1">
        <f t="shared" si="0"/>
        <v>366</v>
      </c>
      <c r="H17" s="1">
        <f t="shared" si="1"/>
        <v>7270</v>
      </c>
      <c r="I17" s="27" t="s">
        <v>9</v>
      </c>
    </row>
    <row r="18" spans="1:11" x14ac:dyDescent="0.35">
      <c r="A18" s="1" t="s">
        <v>5</v>
      </c>
      <c r="B18" s="27">
        <f>FEBRERO2019!B18</f>
        <v>14</v>
      </c>
      <c r="C18" s="1">
        <v>258</v>
      </c>
      <c r="D18" s="1">
        <v>48</v>
      </c>
      <c r="E18" s="1">
        <v>0</v>
      </c>
      <c r="F18" s="1">
        <v>13</v>
      </c>
      <c r="G18" s="1">
        <f t="shared" si="0"/>
        <v>319</v>
      </c>
      <c r="H18" s="1">
        <f t="shared" si="1"/>
        <v>7589</v>
      </c>
      <c r="I18" s="27" t="s">
        <v>10</v>
      </c>
    </row>
    <row r="19" spans="1:11" x14ac:dyDescent="0.35">
      <c r="A19" s="1" t="s">
        <v>44</v>
      </c>
      <c r="B19" s="27">
        <f>FEBRERO2019!B19</f>
        <v>15</v>
      </c>
      <c r="C19" s="1">
        <v>597</v>
      </c>
      <c r="D19" s="1">
        <v>178</v>
      </c>
      <c r="E19" s="1">
        <v>0</v>
      </c>
      <c r="F19" s="1">
        <v>42</v>
      </c>
      <c r="G19" s="1">
        <f t="shared" si="0"/>
        <v>817</v>
      </c>
      <c r="H19" s="1">
        <f t="shared" si="1"/>
        <v>8406</v>
      </c>
      <c r="I19" s="27" t="s">
        <v>10</v>
      </c>
    </row>
    <row r="20" spans="1:11" x14ac:dyDescent="0.35">
      <c r="A20" s="33" t="s">
        <v>6</v>
      </c>
      <c r="B20" s="34">
        <f>FEBRERO2019!B20</f>
        <v>16</v>
      </c>
      <c r="C20" s="33">
        <v>903</v>
      </c>
      <c r="D20" s="33">
        <v>194</v>
      </c>
      <c r="E20" s="33">
        <v>0</v>
      </c>
      <c r="F20" s="33">
        <v>48</v>
      </c>
      <c r="G20" s="33">
        <f t="shared" si="0"/>
        <v>1145</v>
      </c>
      <c r="H20" s="33">
        <f t="shared" si="1"/>
        <v>9551</v>
      </c>
      <c r="I20" s="34" t="s">
        <v>10</v>
      </c>
    </row>
    <row r="21" spans="1:11" x14ac:dyDescent="0.35">
      <c r="A21" s="1" t="s">
        <v>7</v>
      </c>
      <c r="B21" s="27">
        <f>FEBRERO2019!B21</f>
        <v>17</v>
      </c>
      <c r="C21" s="1">
        <v>501</v>
      </c>
      <c r="D21" s="1">
        <v>108</v>
      </c>
      <c r="E21" s="1">
        <v>0</v>
      </c>
      <c r="F21" s="1">
        <v>28</v>
      </c>
      <c r="G21" s="1">
        <f t="shared" si="0"/>
        <v>637</v>
      </c>
      <c r="H21" s="1">
        <f t="shared" si="1"/>
        <v>10188</v>
      </c>
      <c r="I21" s="27" t="s">
        <v>10</v>
      </c>
    </row>
    <row r="22" spans="1:11" x14ac:dyDescent="0.35">
      <c r="A22" s="1" t="s">
        <v>8</v>
      </c>
      <c r="B22" s="27">
        <f>FEBRERO2019!B22</f>
        <v>18</v>
      </c>
      <c r="C22" s="1">
        <v>203</v>
      </c>
      <c r="D22" s="1">
        <v>54</v>
      </c>
      <c r="E22" s="1">
        <v>0</v>
      </c>
      <c r="F22" s="1">
        <v>17</v>
      </c>
      <c r="G22" s="1">
        <f t="shared" si="0"/>
        <v>274</v>
      </c>
      <c r="H22" s="1">
        <f t="shared" si="1"/>
        <v>10462</v>
      </c>
      <c r="I22" s="27" t="s">
        <v>13</v>
      </c>
    </row>
    <row r="23" spans="1:11" x14ac:dyDescent="0.35">
      <c r="A23" s="1" t="s">
        <v>43</v>
      </c>
      <c r="B23" s="27">
        <f>FEBRERO2019!B23</f>
        <v>19</v>
      </c>
      <c r="C23" s="1">
        <v>308</v>
      </c>
      <c r="D23" s="1">
        <v>160</v>
      </c>
      <c r="E23" s="1">
        <v>0</v>
      </c>
      <c r="F23" s="1">
        <v>34</v>
      </c>
      <c r="G23" s="1">
        <f t="shared" si="0"/>
        <v>502</v>
      </c>
      <c r="H23" s="1">
        <f t="shared" si="1"/>
        <v>10964</v>
      </c>
      <c r="I23" s="27" t="s">
        <v>9</v>
      </c>
    </row>
    <row r="24" spans="1:11" x14ac:dyDescent="0.35">
      <c r="A24" s="1" t="s">
        <v>4</v>
      </c>
      <c r="B24" s="27">
        <f>FEBRERO2019!B24</f>
        <v>20</v>
      </c>
      <c r="C24" s="1">
        <v>642</v>
      </c>
      <c r="D24" s="1">
        <v>245</v>
      </c>
      <c r="E24" s="1">
        <v>0</v>
      </c>
      <c r="F24" s="1">
        <v>79</v>
      </c>
      <c r="G24" s="1">
        <f t="shared" si="0"/>
        <v>966</v>
      </c>
      <c r="H24" s="1">
        <f t="shared" si="1"/>
        <v>11930</v>
      </c>
      <c r="I24" s="27" t="s">
        <v>9</v>
      </c>
    </row>
    <row r="25" spans="1:11" x14ac:dyDescent="0.35">
      <c r="A25" s="1" t="s">
        <v>5</v>
      </c>
      <c r="B25" s="27">
        <f>FEBRERO2019!B25</f>
        <v>21</v>
      </c>
      <c r="C25" s="1">
        <v>996</v>
      </c>
      <c r="D25" s="1">
        <v>350</v>
      </c>
      <c r="E25" s="1">
        <v>0</v>
      </c>
      <c r="F25" s="1">
        <v>84</v>
      </c>
      <c r="G25" s="1">
        <f t="shared" si="0"/>
        <v>1430</v>
      </c>
      <c r="H25" s="1">
        <f t="shared" si="1"/>
        <v>13360</v>
      </c>
      <c r="I25" s="27" t="s">
        <v>9</v>
      </c>
    </row>
    <row r="26" spans="1:11" x14ac:dyDescent="0.35">
      <c r="A26" s="1" t="s">
        <v>44</v>
      </c>
      <c r="B26" s="27">
        <f>FEBRERO2019!B26</f>
        <v>22</v>
      </c>
      <c r="C26" s="1">
        <v>1281</v>
      </c>
      <c r="D26" s="1">
        <v>487</v>
      </c>
      <c r="E26" s="1">
        <v>0</v>
      </c>
      <c r="F26" s="1">
        <v>105</v>
      </c>
      <c r="G26" s="35">
        <f t="shared" si="0"/>
        <v>1873</v>
      </c>
      <c r="H26" s="1">
        <f t="shared" si="1"/>
        <v>15233</v>
      </c>
      <c r="I26" s="27" t="s">
        <v>9</v>
      </c>
      <c r="J26" s="20">
        <v>1873</v>
      </c>
      <c r="K26" t="s">
        <v>49</v>
      </c>
    </row>
    <row r="27" spans="1:11" x14ac:dyDescent="0.35">
      <c r="A27" s="33" t="s">
        <v>6</v>
      </c>
      <c r="B27" s="34">
        <f>FEBRERO2019!B27</f>
        <v>23</v>
      </c>
      <c r="C27" s="33">
        <v>832</v>
      </c>
      <c r="D27" s="33">
        <v>208</v>
      </c>
      <c r="E27" s="33">
        <v>0</v>
      </c>
      <c r="F27" s="33">
        <v>73</v>
      </c>
      <c r="G27" s="33">
        <f t="shared" si="0"/>
        <v>1113</v>
      </c>
      <c r="H27" s="33">
        <f t="shared" si="1"/>
        <v>16346</v>
      </c>
      <c r="I27" s="34" t="s">
        <v>9</v>
      </c>
    </row>
    <row r="28" spans="1:11" x14ac:dyDescent="0.35">
      <c r="A28" s="1" t="s">
        <v>7</v>
      </c>
      <c r="B28" s="27">
        <f>FEBRERO2019!B28</f>
        <v>24</v>
      </c>
      <c r="C28" s="1">
        <v>470</v>
      </c>
      <c r="D28" s="1">
        <v>153</v>
      </c>
      <c r="E28" s="1">
        <v>0</v>
      </c>
      <c r="F28" s="1">
        <v>72</v>
      </c>
      <c r="G28" s="1">
        <f t="shared" si="0"/>
        <v>695</v>
      </c>
      <c r="H28" s="1">
        <f t="shared" si="1"/>
        <v>17041</v>
      </c>
      <c r="I28" s="27" t="s">
        <v>9</v>
      </c>
    </row>
    <row r="29" spans="1:11" x14ac:dyDescent="0.35">
      <c r="A29" s="1" t="s">
        <v>8</v>
      </c>
      <c r="B29" s="27">
        <f>FEBRERO2019!B29</f>
        <v>25</v>
      </c>
      <c r="C29" s="1">
        <v>246</v>
      </c>
      <c r="D29" s="1">
        <v>109</v>
      </c>
      <c r="E29" s="1">
        <v>0</v>
      </c>
      <c r="F29" s="1">
        <v>20</v>
      </c>
      <c r="G29" s="1">
        <f t="shared" si="0"/>
        <v>375</v>
      </c>
      <c r="H29" s="1">
        <f t="shared" si="1"/>
        <v>17416</v>
      </c>
      <c r="I29" s="27" t="s">
        <v>9</v>
      </c>
    </row>
    <row r="30" spans="1:11" x14ac:dyDescent="0.35">
      <c r="A30" s="1" t="s">
        <v>43</v>
      </c>
      <c r="B30" s="27">
        <f>FEBRERO2019!B30</f>
        <v>26</v>
      </c>
      <c r="C30" s="1">
        <v>344</v>
      </c>
      <c r="D30" s="1">
        <v>121</v>
      </c>
      <c r="E30" s="1">
        <v>0</v>
      </c>
      <c r="F30" s="1">
        <v>55</v>
      </c>
      <c r="G30" s="1">
        <f t="shared" si="0"/>
        <v>520</v>
      </c>
      <c r="H30" s="1">
        <f t="shared" si="1"/>
        <v>17936</v>
      </c>
      <c r="I30" s="27" t="s">
        <v>9</v>
      </c>
    </row>
    <row r="31" spans="1:11" x14ac:dyDescent="0.35">
      <c r="A31" s="1" t="s">
        <v>4</v>
      </c>
      <c r="B31" s="27">
        <f>FEBRERO2019!B31</f>
        <v>27</v>
      </c>
      <c r="C31" s="1">
        <v>375</v>
      </c>
      <c r="D31" s="1">
        <v>90</v>
      </c>
      <c r="E31" s="1">
        <v>0</v>
      </c>
      <c r="F31" s="1">
        <v>115</v>
      </c>
      <c r="G31" s="1">
        <f t="shared" si="0"/>
        <v>580</v>
      </c>
      <c r="H31" s="1">
        <f t="shared" si="1"/>
        <v>18516</v>
      </c>
      <c r="I31" s="27" t="s">
        <v>9</v>
      </c>
    </row>
    <row r="32" spans="1:11" x14ac:dyDescent="0.35">
      <c r="A32" s="1" t="s">
        <v>5</v>
      </c>
      <c r="B32" s="27">
        <f>FEBRERO2019!B32</f>
        <v>28</v>
      </c>
      <c r="C32" s="1">
        <v>327</v>
      </c>
      <c r="D32" s="1">
        <v>120</v>
      </c>
      <c r="E32" s="1">
        <v>0</v>
      </c>
      <c r="F32" s="1">
        <v>50</v>
      </c>
      <c r="G32" s="1">
        <f t="shared" si="0"/>
        <v>497</v>
      </c>
      <c r="H32" s="1">
        <f t="shared" si="1"/>
        <v>19013</v>
      </c>
      <c r="I32" s="27" t="s">
        <v>10</v>
      </c>
    </row>
    <row r="33" spans="1:9" x14ac:dyDescent="0.35">
      <c r="A33" s="1" t="s">
        <v>44</v>
      </c>
      <c r="B33" s="27">
        <v>29</v>
      </c>
      <c r="C33" s="1">
        <v>826</v>
      </c>
      <c r="D33" s="1">
        <v>257</v>
      </c>
      <c r="E33" s="1">
        <v>0</v>
      </c>
      <c r="F33" s="1">
        <v>127</v>
      </c>
      <c r="G33" s="1">
        <f t="shared" si="0"/>
        <v>1210</v>
      </c>
      <c r="H33" s="1">
        <f t="shared" si="1"/>
        <v>20223</v>
      </c>
      <c r="I33" s="27" t="s">
        <v>9</v>
      </c>
    </row>
    <row r="34" spans="1:9" ht="15" thickBot="1" x14ac:dyDescent="0.4">
      <c r="A34" s="33" t="s">
        <v>6</v>
      </c>
      <c r="B34" s="34">
        <v>30</v>
      </c>
      <c r="C34" s="33">
        <v>834</v>
      </c>
      <c r="D34" s="33">
        <v>106</v>
      </c>
      <c r="E34" s="33">
        <v>0</v>
      </c>
      <c r="F34" s="33">
        <v>55</v>
      </c>
      <c r="G34" s="33">
        <f t="shared" si="0"/>
        <v>995</v>
      </c>
      <c r="H34" s="33">
        <f t="shared" si="1"/>
        <v>21218</v>
      </c>
      <c r="I34" s="34" t="s">
        <v>9</v>
      </c>
    </row>
    <row r="35" spans="1:9" ht="15" thickBot="1" x14ac:dyDescent="0.4">
      <c r="E35" s="28" t="s">
        <v>45</v>
      </c>
      <c r="F35" s="29"/>
      <c r="G35" s="29"/>
      <c r="H35" s="30">
        <f>H34/B34</f>
        <v>707.26666666666665</v>
      </c>
    </row>
    <row r="36" spans="1:9" ht="23.5" x14ac:dyDescent="0.55000000000000004">
      <c r="A36" s="17" t="s">
        <v>46</v>
      </c>
      <c r="H36" s="36">
        <f>MAYO2019!H37+H34</f>
        <v>333976</v>
      </c>
    </row>
    <row r="37" spans="1:9" x14ac:dyDescent="0.35">
      <c r="H37" s="31"/>
    </row>
    <row r="38" spans="1:9" x14ac:dyDescent="0.35">
      <c r="H38" s="22"/>
    </row>
    <row r="39" spans="1:9" x14ac:dyDescent="0.35">
      <c r="H39" s="22"/>
    </row>
    <row r="40" spans="1:9" x14ac:dyDescent="0.35">
      <c r="H40" s="22"/>
    </row>
    <row r="41" spans="1:9" x14ac:dyDescent="0.35">
      <c r="H41" s="22"/>
    </row>
    <row r="42" spans="1:9" x14ac:dyDescent="0.35">
      <c r="H42" s="22"/>
    </row>
    <row r="43" spans="1:9" x14ac:dyDescent="0.35">
      <c r="H43" s="22"/>
    </row>
    <row r="44" spans="1:9" x14ac:dyDescent="0.35">
      <c r="H44" s="22"/>
    </row>
    <row r="45" spans="1:9" x14ac:dyDescent="0.35">
      <c r="H45" s="22"/>
    </row>
    <row r="46" spans="1:9" x14ac:dyDescent="0.35">
      <c r="H46" s="22"/>
    </row>
    <row r="47" spans="1:9" x14ac:dyDescent="0.35">
      <c r="H47" s="22"/>
    </row>
    <row r="48" spans="1:9" x14ac:dyDescent="0.35">
      <c r="H48" s="22"/>
    </row>
    <row r="49" spans="8:8" x14ac:dyDescent="0.35">
      <c r="H49" s="22"/>
    </row>
    <row r="50" spans="8:8" x14ac:dyDescent="0.35">
      <c r="H50" s="22"/>
    </row>
    <row r="51" spans="8:8" x14ac:dyDescent="0.35">
      <c r="H51" s="22"/>
    </row>
    <row r="52" spans="8:8" x14ac:dyDescent="0.35">
      <c r="H52" s="22"/>
    </row>
    <row r="53" spans="8:8" x14ac:dyDescent="0.35">
      <c r="H53" s="22"/>
    </row>
    <row r="54" spans="8:8" x14ac:dyDescent="0.35">
      <c r="H54" s="22"/>
    </row>
    <row r="55" spans="8:8" x14ac:dyDescent="0.35">
      <c r="H55" s="22"/>
    </row>
    <row r="56" spans="8:8" x14ac:dyDescent="0.35">
      <c r="H56" s="22"/>
    </row>
    <row r="57" spans="8:8" x14ac:dyDescent="0.35">
      <c r="H57" s="22"/>
    </row>
    <row r="58" spans="8:8" x14ac:dyDescent="0.35">
      <c r="H58" s="22"/>
    </row>
    <row r="59" spans="8:8" x14ac:dyDescent="0.35">
      <c r="H59" s="22"/>
    </row>
    <row r="60" spans="8:8" x14ac:dyDescent="0.35">
      <c r="H60" s="22"/>
    </row>
    <row r="61" spans="8:8" x14ac:dyDescent="0.35">
      <c r="H61" s="22"/>
    </row>
    <row r="62" spans="8:8" x14ac:dyDescent="0.35">
      <c r="H62" s="22"/>
    </row>
    <row r="63" spans="8:8" x14ac:dyDescent="0.35">
      <c r="H63" s="22"/>
    </row>
    <row r="64" spans="8:8" x14ac:dyDescent="0.35">
      <c r="H64" s="22"/>
    </row>
    <row r="65" spans="3:8" x14ac:dyDescent="0.35">
      <c r="H65" s="22"/>
    </row>
    <row r="66" spans="3:8" x14ac:dyDescent="0.35">
      <c r="H66" s="22"/>
    </row>
    <row r="67" spans="3:8" x14ac:dyDescent="0.35">
      <c r="H67" s="22"/>
    </row>
    <row r="68" spans="3:8" x14ac:dyDescent="0.35">
      <c r="H68" s="22"/>
    </row>
    <row r="69" spans="3:8" x14ac:dyDescent="0.35">
      <c r="H69" s="22"/>
    </row>
    <row r="70" spans="3:8" x14ac:dyDescent="0.35">
      <c r="H70" s="22"/>
    </row>
    <row r="71" spans="3:8" x14ac:dyDescent="0.35">
      <c r="H71" s="22"/>
    </row>
    <row r="72" spans="3:8" x14ac:dyDescent="0.35">
      <c r="H72" s="22"/>
    </row>
    <row r="73" spans="3:8" x14ac:dyDescent="0.35">
      <c r="H73" s="22"/>
    </row>
    <row r="74" spans="3:8" x14ac:dyDescent="0.35">
      <c r="C74" s="32"/>
      <c r="D74" t="s">
        <v>47</v>
      </c>
      <c r="H74" s="22"/>
    </row>
    <row r="75" spans="3:8" x14ac:dyDescent="0.35">
      <c r="C75" s="20"/>
      <c r="D75" t="s">
        <v>48</v>
      </c>
      <c r="H75" s="22"/>
    </row>
    <row r="76" spans="3:8" x14ac:dyDescent="0.35">
      <c r="H76" s="22"/>
    </row>
    <row r="77" spans="3:8" x14ac:dyDescent="0.35">
      <c r="H77" s="22"/>
    </row>
    <row r="78" spans="3:8" x14ac:dyDescent="0.35">
      <c r="H78" s="22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79"/>
  <sheetViews>
    <sheetView topLeftCell="A27" workbookViewId="0">
      <selection activeCell="H35" sqref="H35"/>
    </sheetView>
  </sheetViews>
  <sheetFormatPr baseColWidth="10" defaultRowHeight="14.5" x14ac:dyDescent="0.35"/>
  <cols>
    <col min="2" max="2" width="11.453125" style="22"/>
    <col min="3" max="3" width="13" customWidth="1"/>
    <col min="4" max="4" width="15.453125" customWidth="1"/>
    <col min="5" max="5" width="14.54296875" customWidth="1"/>
    <col min="6" max="6" width="14.453125" customWidth="1"/>
    <col min="7" max="7" width="12.453125" customWidth="1"/>
    <col min="8" max="8" width="15.7265625" customWidth="1"/>
    <col min="9" max="9" width="11.453125" style="22"/>
  </cols>
  <sheetData>
    <row r="1" spans="1:11" ht="26" x14ac:dyDescent="0.6">
      <c r="A1" s="2" t="s">
        <v>51</v>
      </c>
      <c r="H1" s="22"/>
    </row>
    <row r="2" spans="1:11" ht="26.5" thickBot="1" x14ac:dyDescent="0.65">
      <c r="A2" s="2"/>
      <c r="H2" s="22"/>
    </row>
    <row r="3" spans="1:11" ht="19" thickBot="1" x14ac:dyDescent="0.5">
      <c r="A3" s="17"/>
      <c r="B3" s="23"/>
      <c r="C3" s="40" t="s">
        <v>36</v>
      </c>
      <c r="D3" s="41"/>
      <c r="E3" s="42"/>
      <c r="F3" s="17"/>
      <c r="G3" s="43" t="s">
        <v>37</v>
      </c>
      <c r="H3" s="44"/>
      <c r="I3" s="23"/>
    </row>
    <row r="4" spans="1:11" ht="18.5" x14ac:dyDescent="0.45">
      <c r="A4" s="24" t="s">
        <v>0</v>
      </c>
      <c r="B4" s="24" t="s">
        <v>1</v>
      </c>
      <c r="C4" s="25" t="s">
        <v>38</v>
      </c>
      <c r="D4" s="25" t="s">
        <v>39</v>
      </c>
      <c r="E4" s="26" t="s">
        <v>40</v>
      </c>
      <c r="F4" s="24" t="s">
        <v>2</v>
      </c>
      <c r="G4" s="25" t="s">
        <v>41</v>
      </c>
      <c r="H4" s="25" t="s">
        <v>42</v>
      </c>
      <c r="I4" s="24" t="s">
        <v>3</v>
      </c>
    </row>
    <row r="5" spans="1:11" x14ac:dyDescent="0.35">
      <c r="A5" s="1" t="s">
        <v>7</v>
      </c>
      <c r="B5" s="27">
        <f>FEBRERO2019!B5</f>
        <v>1</v>
      </c>
      <c r="C5" s="1">
        <v>623</v>
      </c>
      <c r="D5" s="1">
        <v>126</v>
      </c>
      <c r="E5" s="1">
        <v>27</v>
      </c>
      <c r="F5" s="1">
        <v>82</v>
      </c>
      <c r="G5" s="1">
        <f>SUM(C5:F5)</f>
        <v>858</v>
      </c>
      <c r="H5" s="1">
        <f>G5</f>
        <v>858</v>
      </c>
      <c r="I5" s="27" t="s">
        <v>9</v>
      </c>
    </row>
    <row r="6" spans="1:11" x14ac:dyDescent="0.35">
      <c r="A6" s="1" t="s">
        <v>8</v>
      </c>
      <c r="B6" s="27">
        <f>FEBRERO2019!B6</f>
        <v>2</v>
      </c>
      <c r="C6" s="1">
        <v>793</v>
      </c>
      <c r="D6" s="1">
        <v>191</v>
      </c>
      <c r="E6" s="1">
        <v>24</v>
      </c>
      <c r="F6" s="1">
        <v>37</v>
      </c>
      <c r="G6" s="1">
        <f>SUM(C6:F6)</f>
        <v>1045</v>
      </c>
      <c r="H6" s="1">
        <f>H5+G6</f>
        <v>1903</v>
      </c>
      <c r="I6" s="27" t="s">
        <v>9</v>
      </c>
    </row>
    <row r="7" spans="1:11" x14ac:dyDescent="0.35">
      <c r="A7" s="1" t="s">
        <v>43</v>
      </c>
      <c r="B7" s="27">
        <f>FEBRERO2019!B7</f>
        <v>3</v>
      </c>
      <c r="C7" s="1">
        <v>883</v>
      </c>
      <c r="D7" s="1">
        <v>233</v>
      </c>
      <c r="E7" s="1">
        <v>37</v>
      </c>
      <c r="F7" s="1">
        <v>39</v>
      </c>
      <c r="G7" s="1">
        <f t="shared" ref="G7:G35" si="0">SUM(C7:F7)</f>
        <v>1192</v>
      </c>
      <c r="H7" s="1">
        <f t="shared" ref="H7:H35" si="1">H6+G7</f>
        <v>3095</v>
      </c>
      <c r="I7" s="27" t="s">
        <v>9</v>
      </c>
    </row>
    <row r="8" spans="1:11" x14ac:dyDescent="0.35">
      <c r="A8" s="1" t="s">
        <v>4</v>
      </c>
      <c r="B8" s="27">
        <f>FEBRERO2019!B8</f>
        <v>4</v>
      </c>
      <c r="C8" s="1">
        <v>810</v>
      </c>
      <c r="D8" s="1">
        <v>105</v>
      </c>
      <c r="E8" s="1">
        <v>30</v>
      </c>
      <c r="F8" s="1">
        <v>32</v>
      </c>
      <c r="G8" s="1">
        <f t="shared" si="0"/>
        <v>977</v>
      </c>
      <c r="H8" s="1">
        <f t="shared" si="1"/>
        <v>4072</v>
      </c>
      <c r="I8" s="27" t="s">
        <v>9</v>
      </c>
    </row>
    <row r="9" spans="1:11" x14ac:dyDescent="0.35">
      <c r="A9" s="1" t="s">
        <v>5</v>
      </c>
      <c r="B9" s="27">
        <f>FEBRERO2019!B9</f>
        <v>5</v>
      </c>
      <c r="C9" s="1">
        <v>728</v>
      </c>
      <c r="D9" s="1">
        <v>132</v>
      </c>
      <c r="E9" s="1">
        <v>23</v>
      </c>
      <c r="F9" s="1">
        <v>53</v>
      </c>
      <c r="G9" s="1">
        <f t="shared" si="0"/>
        <v>936</v>
      </c>
      <c r="H9" s="1">
        <f t="shared" si="1"/>
        <v>5008</v>
      </c>
      <c r="I9" s="27" t="s">
        <v>9</v>
      </c>
    </row>
    <row r="10" spans="1:11" x14ac:dyDescent="0.35">
      <c r="A10" s="1" t="s">
        <v>44</v>
      </c>
      <c r="B10" s="27">
        <f>FEBRERO2019!B10</f>
        <v>6</v>
      </c>
      <c r="C10" s="1">
        <v>1246</v>
      </c>
      <c r="D10" s="1">
        <v>371</v>
      </c>
      <c r="E10" s="1">
        <v>120</v>
      </c>
      <c r="F10" s="1">
        <v>98</v>
      </c>
      <c r="G10" s="1">
        <f t="shared" si="0"/>
        <v>1835</v>
      </c>
      <c r="H10" s="1">
        <f t="shared" si="1"/>
        <v>6843</v>
      </c>
      <c r="I10" s="27" t="s">
        <v>9</v>
      </c>
    </row>
    <row r="11" spans="1:11" x14ac:dyDescent="0.35">
      <c r="A11" s="33" t="s">
        <v>6</v>
      </c>
      <c r="B11" s="34">
        <f>FEBRERO2019!B11</f>
        <v>7</v>
      </c>
      <c r="C11" s="33">
        <v>1852</v>
      </c>
      <c r="D11" s="33">
        <v>797</v>
      </c>
      <c r="E11" s="33">
        <v>221</v>
      </c>
      <c r="F11" s="33">
        <v>138</v>
      </c>
      <c r="G11" s="33">
        <f t="shared" si="0"/>
        <v>3008</v>
      </c>
      <c r="H11" s="33">
        <f t="shared" si="1"/>
        <v>9851</v>
      </c>
      <c r="I11" s="34" t="s">
        <v>9</v>
      </c>
    </row>
    <row r="12" spans="1:11" x14ac:dyDescent="0.35">
      <c r="A12" s="1" t="s">
        <v>7</v>
      </c>
      <c r="B12" s="27">
        <f>FEBRERO2019!B12</f>
        <v>8</v>
      </c>
      <c r="C12" s="1">
        <v>2047</v>
      </c>
      <c r="D12" s="1">
        <v>795</v>
      </c>
      <c r="E12" s="1">
        <v>231</v>
      </c>
      <c r="F12" s="1">
        <v>158</v>
      </c>
      <c r="G12" s="35">
        <f t="shared" si="0"/>
        <v>3231</v>
      </c>
      <c r="H12" s="1">
        <f t="shared" si="1"/>
        <v>13082</v>
      </c>
      <c r="I12" s="27" t="s">
        <v>9</v>
      </c>
      <c r="J12" s="20">
        <v>3231</v>
      </c>
      <c r="K12" t="s">
        <v>49</v>
      </c>
    </row>
    <row r="13" spans="1:11" x14ac:dyDescent="0.35">
      <c r="A13" s="1" t="s">
        <v>8</v>
      </c>
      <c r="B13" s="27">
        <f>FEBRERO2019!B13</f>
        <v>9</v>
      </c>
      <c r="C13" s="1">
        <v>1002</v>
      </c>
      <c r="D13" s="1">
        <v>301</v>
      </c>
      <c r="E13" s="1">
        <v>58</v>
      </c>
      <c r="F13" s="1">
        <v>44</v>
      </c>
      <c r="G13" s="1">
        <f t="shared" si="0"/>
        <v>1405</v>
      </c>
      <c r="H13" s="1">
        <f t="shared" si="1"/>
        <v>14487</v>
      </c>
      <c r="I13" s="27" t="s">
        <v>9</v>
      </c>
    </row>
    <row r="14" spans="1:11" x14ac:dyDescent="0.35">
      <c r="A14" s="1" t="s">
        <v>43</v>
      </c>
      <c r="B14" s="27">
        <f>FEBRERO2019!B14</f>
        <v>10</v>
      </c>
      <c r="C14" s="1">
        <v>889</v>
      </c>
      <c r="D14" s="1">
        <v>338</v>
      </c>
      <c r="E14" s="1">
        <v>75</v>
      </c>
      <c r="F14" s="1">
        <v>58</v>
      </c>
      <c r="G14" s="1">
        <f t="shared" si="0"/>
        <v>1360</v>
      </c>
      <c r="H14" s="1">
        <f t="shared" si="1"/>
        <v>15847</v>
      </c>
      <c r="I14" s="27" t="s">
        <v>9</v>
      </c>
    </row>
    <row r="15" spans="1:11" x14ac:dyDescent="0.35">
      <c r="A15" s="1" t="s">
        <v>4</v>
      </c>
      <c r="B15" s="27">
        <f>FEBRERO2019!B15</f>
        <v>11</v>
      </c>
      <c r="C15" s="1">
        <v>1151</v>
      </c>
      <c r="D15" s="1">
        <v>409</v>
      </c>
      <c r="E15" s="1">
        <v>80</v>
      </c>
      <c r="F15" s="1">
        <v>83</v>
      </c>
      <c r="G15" s="1">
        <f t="shared" si="0"/>
        <v>1723</v>
      </c>
      <c r="H15" s="1">
        <f t="shared" si="1"/>
        <v>17570</v>
      </c>
      <c r="I15" s="27" t="s">
        <v>9</v>
      </c>
    </row>
    <row r="16" spans="1:11" x14ac:dyDescent="0.35">
      <c r="A16" s="1" t="s">
        <v>5</v>
      </c>
      <c r="B16" s="27">
        <f>FEBRERO2019!B16</f>
        <v>12</v>
      </c>
      <c r="C16" s="1">
        <v>948</v>
      </c>
      <c r="D16" s="1">
        <v>256</v>
      </c>
      <c r="E16" s="1">
        <v>94</v>
      </c>
      <c r="F16" s="1">
        <v>64</v>
      </c>
      <c r="G16" s="1">
        <f t="shared" si="0"/>
        <v>1362</v>
      </c>
      <c r="H16" s="1">
        <f t="shared" si="1"/>
        <v>18932</v>
      </c>
      <c r="I16" s="27" t="s">
        <v>9</v>
      </c>
    </row>
    <row r="17" spans="1:9" x14ac:dyDescent="0.35">
      <c r="A17" s="1" t="s">
        <v>44</v>
      </c>
      <c r="B17" s="27">
        <f>FEBRERO2019!B17</f>
        <v>13</v>
      </c>
      <c r="C17" s="1">
        <v>1057</v>
      </c>
      <c r="D17" s="1">
        <v>314</v>
      </c>
      <c r="E17" s="1">
        <v>39</v>
      </c>
      <c r="F17" s="1">
        <v>48</v>
      </c>
      <c r="G17" s="1">
        <f t="shared" si="0"/>
        <v>1458</v>
      </c>
      <c r="H17" s="1">
        <f t="shared" si="1"/>
        <v>20390</v>
      </c>
      <c r="I17" s="27" t="s">
        <v>9</v>
      </c>
    </row>
    <row r="18" spans="1:9" x14ac:dyDescent="0.35">
      <c r="A18" s="33" t="s">
        <v>6</v>
      </c>
      <c r="B18" s="34">
        <f>FEBRERO2019!B18</f>
        <v>14</v>
      </c>
      <c r="C18" s="33">
        <v>1263</v>
      </c>
      <c r="D18" s="33">
        <v>346</v>
      </c>
      <c r="E18" s="33">
        <v>91</v>
      </c>
      <c r="F18" s="33">
        <v>65</v>
      </c>
      <c r="G18" s="33">
        <f>SUM(C18:F18)</f>
        <v>1765</v>
      </c>
      <c r="H18" s="33">
        <f t="shared" si="1"/>
        <v>22155</v>
      </c>
      <c r="I18" s="34" t="s">
        <v>9</v>
      </c>
    </row>
    <row r="19" spans="1:9" x14ac:dyDescent="0.35">
      <c r="A19" s="1" t="s">
        <v>7</v>
      </c>
      <c r="B19" s="27">
        <f>FEBRERO2019!B19</f>
        <v>15</v>
      </c>
      <c r="C19" s="1">
        <v>946</v>
      </c>
      <c r="D19" s="1">
        <v>274</v>
      </c>
      <c r="E19" s="1">
        <v>78</v>
      </c>
      <c r="F19" s="1">
        <v>46</v>
      </c>
      <c r="G19" s="1">
        <f t="shared" si="0"/>
        <v>1344</v>
      </c>
      <c r="H19" s="1">
        <f t="shared" si="1"/>
        <v>23499</v>
      </c>
      <c r="I19" s="27" t="s">
        <v>9</v>
      </c>
    </row>
    <row r="20" spans="1:9" x14ac:dyDescent="0.35">
      <c r="A20" s="1" t="s">
        <v>8</v>
      </c>
      <c r="B20" s="27">
        <f>FEBRERO2019!B20</f>
        <v>16</v>
      </c>
      <c r="C20" s="1">
        <v>1047</v>
      </c>
      <c r="D20" s="1">
        <v>245</v>
      </c>
      <c r="E20" s="1">
        <v>72</v>
      </c>
      <c r="F20" s="1">
        <v>63</v>
      </c>
      <c r="G20" s="1">
        <f t="shared" si="0"/>
        <v>1427</v>
      </c>
      <c r="H20" s="1">
        <f t="shared" si="1"/>
        <v>24926</v>
      </c>
      <c r="I20" s="27" t="s">
        <v>9</v>
      </c>
    </row>
    <row r="21" spans="1:9" x14ac:dyDescent="0.35">
      <c r="A21" s="1" t="s">
        <v>43</v>
      </c>
      <c r="B21" s="27">
        <f>FEBRERO2019!B21</f>
        <v>17</v>
      </c>
      <c r="C21" s="1">
        <v>1061</v>
      </c>
      <c r="D21" s="1">
        <v>224</v>
      </c>
      <c r="E21" s="1">
        <v>52</v>
      </c>
      <c r="F21" s="1">
        <v>57</v>
      </c>
      <c r="G21" s="1">
        <f t="shared" si="0"/>
        <v>1394</v>
      </c>
      <c r="H21" s="1">
        <f t="shared" si="1"/>
        <v>26320</v>
      </c>
      <c r="I21" s="27" t="s">
        <v>9</v>
      </c>
    </row>
    <row r="22" spans="1:9" x14ac:dyDescent="0.35">
      <c r="A22" s="1" t="s">
        <v>4</v>
      </c>
      <c r="B22" s="27">
        <f>FEBRERO2019!B22</f>
        <v>18</v>
      </c>
      <c r="C22" s="1">
        <v>1186</v>
      </c>
      <c r="D22" s="1">
        <v>378</v>
      </c>
      <c r="E22" s="1">
        <v>83</v>
      </c>
      <c r="F22" s="1">
        <v>46</v>
      </c>
      <c r="G22" s="1">
        <f t="shared" si="0"/>
        <v>1693</v>
      </c>
      <c r="H22" s="1">
        <f t="shared" si="1"/>
        <v>28013</v>
      </c>
      <c r="I22" s="27" t="s">
        <v>9</v>
      </c>
    </row>
    <row r="23" spans="1:9" x14ac:dyDescent="0.35">
      <c r="A23" s="1" t="s">
        <v>5</v>
      </c>
      <c r="B23" s="27">
        <f>FEBRERO2019!B23</f>
        <v>19</v>
      </c>
      <c r="C23" s="1">
        <v>1255</v>
      </c>
      <c r="D23" s="1">
        <v>417</v>
      </c>
      <c r="E23" s="1">
        <v>106</v>
      </c>
      <c r="F23" s="1">
        <v>65</v>
      </c>
      <c r="G23" s="1">
        <f t="shared" si="0"/>
        <v>1843</v>
      </c>
      <c r="H23" s="1">
        <f t="shared" si="1"/>
        <v>29856</v>
      </c>
      <c r="I23" s="27" t="s">
        <v>9</v>
      </c>
    </row>
    <row r="24" spans="1:9" x14ac:dyDescent="0.35">
      <c r="A24" s="1" t="s">
        <v>44</v>
      </c>
      <c r="B24" s="27">
        <f>FEBRERO2019!B24</f>
        <v>20</v>
      </c>
      <c r="C24" s="1">
        <v>1522</v>
      </c>
      <c r="D24" s="1">
        <v>477</v>
      </c>
      <c r="E24" s="1">
        <v>133</v>
      </c>
      <c r="F24" s="1">
        <v>70</v>
      </c>
      <c r="G24" s="1">
        <f t="shared" si="0"/>
        <v>2202</v>
      </c>
      <c r="H24" s="1">
        <f t="shared" si="1"/>
        <v>32058</v>
      </c>
      <c r="I24" s="27" t="s">
        <v>9</v>
      </c>
    </row>
    <row r="25" spans="1:9" x14ac:dyDescent="0.35">
      <c r="A25" s="33" t="s">
        <v>6</v>
      </c>
      <c r="B25" s="34">
        <f>FEBRERO2019!B25</f>
        <v>21</v>
      </c>
      <c r="C25" s="33">
        <v>1632</v>
      </c>
      <c r="D25" s="33">
        <v>548</v>
      </c>
      <c r="E25" s="33">
        <v>162</v>
      </c>
      <c r="F25" s="33">
        <v>78</v>
      </c>
      <c r="G25" s="33">
        <f t="shared" si="0"/>
        <v>2420</v>
      </c>
      <c r="H25" s="33">
        <f t="shared" si="1"/>
        <v>34478</v>
      </c>
      <c r="I25" s="34" t="s">
        <v>9</v>
      </c>
    </row>
    <row r="26" spans="1:9" x14ac:dyDescent="0.35">
      <c r="A26" s="1" t="s">
        <v>7</v>
      </c>
      <c r="B26" s="27">
        <f>FEBRERO2019!B26</f>
        <v>22</v>
      </c>
      <c r="C26" s="1">
        <v>1082</v>
      </c>
      <c r="D26" s="1">
        <v>332</v>
      </c>
      <c r="E26" s="1">
        <v>61</v>
      </c>
      <c r="F26" s="1">
        <v>84</v>
      </c>
      <c r="G26" s="1">
        <f t="shared" si="0"/>
        <v>1559</v>
      </c>
      <c r="H26" s="1">
        <f t="shared" si="1"/>
        <v>36037</v>
      </c>
      <c r="I26" s="27" t="s">
        <v>11</v>
      </c>
    </row>
    <row r="27" spans="1:9" x14ac:dyDescent="0.35">
      <c r="A27" s="1" t="s">
        <v>8</v>
      </c>
      <c r="B27" s="27">
        <f>FEBRERO2019!B27</f>
        <v>23</v>
      </c>
      <c r="C27" s="1">
        <v>1453</v>
      </c>
      <c r="D27" s="1">
        <v>409</v>
      </c>
      <c r="E27" s="1">
        <v>72</v>
      </c>
      <c r="F27" s="1">
        <v>106</v>
      </c>
      <c r="G27" s="1">
        <f t="shared" si="0"/>
        <v>2040</v>
      </c>
      <c r="H27" s="1">
        <f t="shared" si="1"/>
        <v>38077</v>
      </c>
      <c r="I27" s="27" t="s">
        <v>14</v>
      </c>
    </row>
    <row r="28" spans="1:9" x14ac:dyDescent="0.35">
      <c r="A28" s="1" t="s">
        <v>43</v>
      </c>
      <c r="B28" s="27">
        <f>FEBRERO2019!B28</f>
        <v>24</v>
      </c>
      <c r="C28" s="1">
        <v>1217</v>
      </c>
      <c r="D28" s="1">
        <v>289</v>
      </c>
      <c r="E28" s="1">
        <v>41</v>
      </c>
      <c r="F28" s="1">
        <v>63</v>
      </c>
      <c r="G28" s="1">
        <f t="shared" si="0"/>
        <v>1610</v>
      </c>
      <c r="H28" s="1">
        <f t="shared" si="1"/>
        <v>39687</v>
      </c>
      <c r="I28" s="27" t="s">
        <v>10</v>
      </c>
    </row>
    <row r="29" spans="1:9" x14ac:dyDescent="0.35">
      <c r="A29" s="1" t="s">
        <v>4</v>
      </c>
      <c r="B29" s="27">
        <f>FEBRERO2019!B29</f>
        <v>25</v>
      </c>
      <c r="C29" s="1">
        <v>1277</v>
      </c>
      <c r="D29" s="1">
        <v>390</v>
      </c>
      <c r="E29" s="1">
        <v>33</v>
      </c>
      <c r="F29" s="1">
        <v>102</v>
      </c>
      <c r="G29" s="1">
        <f t="shared" si="0"/>
        <v>1802</v>
      </c>
      <c r="H29" s="1">
        <f t="shared" si="1"/>
        <v>41489</v>
      </c>
      <c r="I29" s="27" t="s">
        <v>10</v>
      </c>
    </row>
    <row r="30" spans="1:9" x14ac:dyDescent="0.35">
      <c r="A30" s="1" t="s">
        <v>5</v>
      </c>
      <c r="B30" s="27">
        <f>FEBRERO2019!B30</f>
        <v>26</v>
      </c>
      <c r="C30" s="1">
        <v>1516</v>
      </c>
      <c r="D30" s="1">
        <v>402</v>
      </c>
      <c r="E30" s="1">
        <v>50</v>
      </c>
      <c r="F30" s="1">
        <v>93</v>
      </c>
      <c r="G30" s="1">
        <f t="shared" si="0"/>
        <v>2061</v>
      </c>
      <c r="H30" s="1">
        <f t="shared" si="1"/>
        <v>43550</v>
      </c>
      <c r="I30" s="27" t="s">
        <v>10</v>
      </c>
    </row>
    <row r="31" spans="1:9" x14ac:dyDescent="0.35">
      <c r="A31" s="1" t="s">
        <v>44</v>
      </c>
      <c r="B31" s="27">
        <f>FEBRERO2019!B31</f>
        <v>27</v>
      </c>
      <c r="C31" s="1">
        <v>1948</v>
      </c>
      <c r="D31" s="1">
        <v>679</v>
      </c>
      <c r="E31" s="1">
        <v>135</v>
      </c>
      <c r="F31" s="1">
        <v>127</v>
      </c>
      <c r="G31" s="1">
        <f t="shared" si="0"/>
        <v>2889</v>
      </c>
      <c r="H31" s="1">
        <f t="shared" si="1"/>
        <v>46439</v>
      </c>
      <c r="I31" s="27" t="s">
        <v>12</v>
      </c>
    </row>
    <row r="32" spans="1:9" x14ac:dyDescent="0.35">
      <c r="A32" s="33" t="s">
        <v>6</v>
      </c>
      <c r="B32" s="34">
        <f>FEBRERO2019!B32</f>
        <v>28</v>
      </c>
      <c r="C32" s="33">
        <v>1582</v>
      </c>
      <c r="D32" s="33">
        <v>530</v>
      </c>
      <c r="E32" s="33">
        <v>60</v>
      </c>
      <c r="F32" s="33">
        <v>92</v>
      </c>
      <c r="G32" s="33">
        <f t="shared" si="0"/>
        <v>2264</v>
      </c>
      <c r="H32" s="33">
        <f t="shared" si="1"/>
        <v>48703</v>
      </c>
      <c r="I32" s="34" t="s">
        <v>11</v>
      </c>
    </row>
    <row r="33" spans="1:9" x14ac:dyDescent="0.35">
      <c r="A33" s="1" t="s">
        <v>7</v>
      </c>
      <c r="B33" s="27">
        <v>29</v>
      </c>
      <c r="C33" s="1">
        <v>1645</v>
      </c>
      <c r="D33" s="1">
        <v>665</v>
      </c>
      <c r="E33" s="1">
        <v>158</v>
      </c>
      <c r="F33" s="1">
        <v>132</v>
      </c>
      <c r="G33" s="1">
        <f t="shared" si="0"/>
        <v>2600</v>
      </c>
      <c r="H33" s="1">
        <f t="shared" si="1"/>
        <v>51303</v>
      </c>
      <c r="I33" s="27" t="s">
        <v>9</v>
      </c>
    </row>
    <row r="34" spans="1:9" x14ac:dyDescent="0.35">
      <c r="A34" s="1" t="s">
        <v>8</v>
      </c>
      <c r="B34" s="27">
        <v>30</v>
      </c>
      <c r="C34" s="1">
        <v>1907</v>
      </c>
      <c r="D34" s="1">
        <v>647</v>
      </c>
      <c r="E34" s="1">
        <v>168</v>
      </c>
      <c r="F34" s="1">
        <v>146</v>
      </c>
      <c r="G34" s="1">
        <f t="shared" si="0"/>
        <v>2868</v>
      </c>
      <c r="H34" s="1">
        <f t="shared" si="1"/>
        <v>54171</v>
      </c>
      <c r="I34" s="27" t="s">
        <v>9</v>
      </c>
    </row>
    <row r="35" spans="1:9" ht="15" thickBot="1" x14ac:dyDescent="0.4">
      <c r="A35" s="1" t="s">
        <v>43</v>
      </c>
      <c r="B35" s="27">
        <v>31</v>
      </c>
      <c r="C35" s="1">
        <v>1754</v>
      </c>
      <c r="D35" s="1">
        <v>796</v>
      </c>
      <c r="E35" s="1">
        <v>381</v>
      </c>
      <c r="F35" s="1">
        <v>140</v>
      </c>
      <c r="G35" s="1">
        <f t="shared" si="0"/>
        <v>3071</v>
      </c>
      <c r="H35" s="1">
        <f t="shared" si="1"/>
        <v>57242</v>
      </c>
      <c r="I35" s="27" t="s">
        <v>9</v>
      </c>
    </row>
    <row r="36" spans="1:9" ht="15" thickBot="1" x14ac:dyDescent="0.4">
      <c r="E36" s="28" t="s">
        <v>45</v>
      </c>
      <c r="F36" s="29"/>
      <c r="G36" s="29"/>
      <c r="H36" s="30">
        <f>H35/B35</f>
        <v>1846.516129032258</v>
      </c>
    </row>
    <row r="37" spans="1:9" ht="23.5" x14ac:dyDescent="0.55000000000000004">
      <c r="A37" s="17" t="s">
        <v>46</v>
      </c>
      <c r="H37" s="36">
        <f>JUNIO2019!H36+H35</f>
        <v>391218</v>
      </c>
    </row>
    <row r="38" spans="1:9" x14ac:dyDescent="0.35">
      <c r="H38" s="31"/>
    </row>
    <row r="39" spans="1:9" x14ac:dyDescent="0.35">
      <c r="H39" s="22"/>
    </row>
    <row r="40" spans="1:9" x14ac:dyDescent="0.35">
      <c r="H40" s="22"/>
    </row>
    <row r="41" spans="1:9" x14ac:dyDescent="0.35">
      <c r="H41" s="22"/>
    </row>
    <row r="42" spans="1:9" x14ac:dyDescent="0.35">
      <c r="H42" s="22"/>
    </row>
    <row r="43" spans="1:9" x14ac:dyDescent="0.35">
      <c r="H43" s="22"/>
    </row>
    <row r="44" spans="1:9" x14ac:dyDescent="0.35">
      <c r="H44" s="22"/>
    </row>
    <row r="45" spans="1:9" x14ac:dyDescent="0.35">
      <c r="H45" s="22"/>
    </row>
    <row r="46" spans="1:9" x14ac:dyDescent="0.35">
      <c r="H46" s="22"/>
    </row>
    <row r="47" spans="1:9" x14ac:dyDescent="0.35">
      <c r="H47" s="22"/>
    </row>
    <row r="48" spans="1:9" x14ac:dyDescent="0.35">
      <c r="H48" s="22"/>
    </row>
    <row r="49" spans="8:8" x14ac:dyDescent="0.35">
      <c r="H49" s="22"/>
    </row>
    <row r="50" spans="8:8" x14ac:dyDescent="0.35">
      <c r="H50" s="22"/>
    </row>
    <row r="51" spans="8:8" x14ac:dyDescent="0.35">
      <c r="H51" s="22"/>
    </row>
    <row r="52" spans="8:8" x14ac:dyDescent="0.35">
      <c r="H52" s="22"/>
    </row>
    <row r="53" spans="8:8" x14ac:dyDescent="0.35">
      <c r="H53" s="22"/>
    </row>
    <row r="54" spans="8:8" x14ac:dyDescent="0.35">
      <c r="H54" s="22"/>
    </row>
    <row r="55" spans="8:8" x14ac:dyDescent="0.35">
      <c r="H55" s="22"/>
    </row>
    <row r="56" spans="8:8" x14ac:dyDescent="0.35">
      <c r="H56" s="22"/>
    </row>
    <row r="57" spans="8:8" x14ac:dyDescent="0.35">
      <c r="H57" s="22"/>
    </row>
    <row r="58" spans="8:8" x14ac:dyDescent="0.35">
      <c r="H58" s="22"/>
    </row>
    <row r="59" spans="8:8" x14ac:dyDescent="0.35">
      <c r="H59" s="22"/>
    </row>
    <row r="60" spans="8:8" x14ac:dyDescent="0.35">
      <c r="H60" s="22"/>
    </row>
    <row r="61" spans="8:8" x14ac:dyDescent="0.35">
      <c r="H61" s="22"/>
    </row>
    <row r="62" spans="8:8" x14ac:dyDescent="0.35">
      <c r="H62" s="22"/>
    </row>
    <row r="63" spans="8:8" x14ac:dyDescent="0.35">
      <c r="H63" s="22"/>
    </row>
    <row r="64" spans="8:8" x14ac:dyDescent="0.35">
      <c r="H64" s="22"/>
    </row>
    <row r="65" spans="3:8" x14ac:dyDescent="0.35">
      <c r="H65" s="22"/>
    </row>
    <row r="66" spans="3:8" x14ac:dyDescent="0.35">
      <c r="H66" s="22"/>
    </row>
    <row r="67" spans="3:8" x14ac:dyDescent="0.35">
      <c r="H67" s="22"/>
    </row>
    <row r="68" spans="3:8" x14ac:dyDescent="0.35">
      <c r="H68" s="22"/>
    </row>
    <row r="69" spans="3:8" x14ac:dyDescent="0.35">
      <c r="H69" s="22"/>
    </row>
    <row r="70" spans="3:8" x14ac:dyDescent="0.35">
      <c r="H70" s="22"/>
    </row>
    <row r="71" spans="3:8" x14ac:dyDescent="0.35">
      <c r="H71" s="22"/>
    </row>
    <row r="72" spans="3:8" x14ac:dyDescent="0.35">
      <c r="H72" s="22"/>
    </row>
    <row r="73" spans="3:8" x14ac:dyDescent="0.35">
      <c r="H73" s="22"/>
    </row>
    <row r="74" spans="3:8" x14ac:dyDescent="0.35">
      <c r="H74" s="22"/>
    </row>
    <row r="75" spans="3:8" x14ac:dyDescent="0.35">
      <c r="C75" s="32"/>
      <c r="D75" t="s">
        <v>47</v>
      </c>
      <c r="H75" s="22"/>
    </row>
    <row r="76" spans="3:8" x14ac:dyDescent="0.35">
      <c r="C76" s="20"/>
      <c r="D76" t="s">
        <v>48</v>
      </c>
      <c r="H76" s="22"/>
    </row>
    <row r="77" spans="3:8" x14ac:dyDescent="0.35">
      <c r="H77" s="22"/>
    </row>
    <row r="78" spans="3:8" x14ac:dyDescent="0.35">
      <c r="H78" s="22"/>
    </row>
    <row r="79" spans="3:8" x14ac:dyDescent="0.35">
      <c r="H79" s="22"/>
    </row>
  </sheetData>
  <mergeCells count="2">
    <mergeCell ref="C3:E3"/>
    <mergeCell ref="G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TOTALES2019</vt:lpstr>
      <vt:lpstr>ENERO2019</vt:lpstr>
      <vt:lpstr>Hoja1</vt:lpstr>
      <vt:lpstr>FEBRERO2019</vt:lpstr>
      <vt:lpstr>MARZO2019</vt:lpstr>
      <vt:lpstr>ABRIL2019</vt:lpstr>
      <vt:lpstr>MAYO2019</vt:lpstr>
      <vt:lpstr>JUNIO2019</vt:lpstr>
      <vt:lpstr>JULIO2019</vt:lpstr>
      <vt:lpstr>AGOSTO2019</vt:lpstr>
      <vt:lpstr>SEPTIEMBRE2019</vt:lpstr>
      <vt:lpstr>OCTUBRE2019</vt:lpstr>
      <vt:lpstr>NOVIEMBRE2019</vt:lpstr>
      <vt:lpstr>DICIEMBRE2019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Emiliano Miller</cp:lastModifiedBy>
  <dcterms:created xsi:type="dcterms:W3CDTF">2019-05-21T13:03:43Z</dcterms:created>
  <dcterms:modified xsi:type="dcterms:W3CDTF">2024-07-09T14:13:30Z</dcterms:modified>
</cp:coreProperties>
</file>