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TERMAS - ENTRADAS\INGRESO TERMAS GESTION MILLER\"/>
    </mc:Choice>
  </mc:AlternateContent>
  <bookViews>
    <workbookView xWindow="480" yWindow="135" windowWidth="10380" windowHeight="3480" firstSheet="4" activeTab="6"/>
  </bookViews>
  <sheets>
    <sheet name="TOTALES2021" sheetId="13" r:id="rId1"/>
    <sheet name="ENERO2021" sheetId="1" r:id="rId2"/>
    <sheet name="FEBRERO2021" sheetId="2" r:id="rId3"/>
    <sheet name="MARZO2021" sheetId="3" r:id="rId4"/>
    <sheet name="ABRIL2021" sheetId="4" r:id="rId5"/>
    <sheet name="MAYO2021" sheetId="5" r:id="rId6"/>
    <sheet name="JUNIO2021" sheetId="6" r:id="rId7"/>
    <sheet name="JULIO2019" sheetId="7" r:id="rId8"/>
    <sheet name="AGOSTO2019" sheetId="8" r:id="rId9"/>
    <sheet name="SEPTIEMBRE2019" sheetId="9" r:id="rId10"/>
    <sheet name="OCTUBRE2019" sheetId="10" r:id="rId11"/>
    <sheet name="NOVIEMBRE2019" sheetId="11" r:id="rId12"/>
    <sheet name="DICIEMBRE2019" sheetId="12" r:id="rId13"/>
  </sheets>
  <calcPr calcId="162913"/>
</workbook>
</file>

<file path=xl/calcChain.xml><?xml version="1.0" encoding="utf-8"?>
<calcChain xmlns="http://schemas.openxmlformats.org/spreadsheetml/2006/main">
  <c r="H19" i="3" l="1"/>
  <c r="H16" i="1" l="1"/>
  <c r="H15" i="1"/>
  <c r="H14" i="1"/>
  <c r="H13" i="1"/>
  <c r="F35" i="8" l="1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B5" i="6"/>
  <c r="H5" i="6"/>
  <c r="I5" i="6" s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G18" i="7" l="1"/>
  <c r="H19" i="1" l="1"/>
  <c r="H20" i="1"/>
  <c r="H21" i="1"/>
  <c r="H22" i="1"/>
  <c r="H11" i="3"/>
  <c r="H12" i="3"/>
  <c r="H13" i="3"/>
  <c r="H7" i="1"/>
  <c r="G34" i="11" l="1"/>
  <c r="G33" i="11"/>
  <c r="G32" i="11"/>
  <c r="B32" i="11"/>
  <c r="G31" i="11"/>
  <c r="B31" i="11"/>
  <c r="G30" i="11"/>
  <c r="B30" i="11"/>
  <c r="G29" i="11"/>
  <c r="B29" i="11"/>
  <c r="G28" i="11"/>
  <c r="B28" i="11"/>
  <c r="G27" i="11"/>
  <c r="B27" i="11"/>
  <c r="G26" i="11"/>
  <c r="B26" i="11"/>
  <c r="G25" i="11"/>
  <c r="B25" i="11"/>
  <c r="G24" i="11"/>
  <c r="B24" i="11"/>
  <c r="G23" i="11"/>
  <c r="B23" i="11"/>
  <c r="G22" i="11"/>
  <c r="B22" i="11"/>
  <c r="G21" i="11"/>
  <c r="B21" i="11"/>
  <c r="G20" i="11"/>
  <c r="B20" i="11"/>
  <c r="G19" i="11"/>
  <c r="B19" i="11"/>
  <c r="G18" i="11"/>
  <c r="B18" i="11"/>
  <c r="G17" i="11"/>
  <c r="B17" i="11"/>
  <c r="G16" i="11"/>
  <c r="B16" i="11"/>
  <c r="G15" i="11"/>
  <c r="B15" i="11"/>
  <c r="G14" i="11"/>
  <c r="B14" i="11"/>
  <c r="G13" i="11"/>
  <c r="B13" i="11"/>
  <c r="G12" i="11"/>
  <c r="B12" i="11"/>
  <c r="G11" i="11"/>
  <c r="B11" i="11"/>
  <c r="G10" i="11"/>
  <c r="B10" i="11"/>
  <c r="G9" i="11"/>
  <c r="B9" i="11"/>
  <c r="G8" i="11"/>
  <c r="B8" i="11"/>
  <c r="G7" i="11"/>
  <c r="B7" i="11"/>
  <c r="G6" i="11"/>
  <c r="B6" i="11"/>
  <c r="G5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B5" i="11"/>
  <c r="G35" i="12"/>
  <c r="G34" i="12"/>
  <c r="G33" i="12"/>
  <c r="G32" i="12"/>
  <c r="B32" i="12"/>
  <c r="G31" i="12"/>
  <c r="B31" i="12"/>
  <c r="G30" i="12"/>
  <c r="B30" i="12"/>
  <c r="G29" i="12"/>
  <c r="B29" i="12"/>
  <c r="G28" i="12"/>
  <c r="B28" i="12"/>
  <c r="G27" i="12"/>
  <c r="B27" i="12"/>
  <c r="G26" i="12"/>
  <c r="B26" i="12"/>
  <c r="G25" i="12"/>
  <c r="B25" i="12"/>
  <c r="G24" i="12"/>
  <c r="B24" i="12"/>
  <c r="G23" i="12"/>
  <c r="B23" i="12"/>
  <c r="G22" i="12"/>
  <c r="B22" i="12"/>
  <c r="G21" i="12"/>
  <c r="B21" i="12"/>
  <c r="G20" i="12"/>
  <c r="B20" i="12"/>
  <c r="G19" i="12"/>
  <c r="B19" i="12"/>
  <c r="G18" i="12"/>
  <c r="B18" i="12"/>
  <c r="G17" i="12"/>
  <c r="B17" i="12"/>
  <c r="G16" i="12"/>
  <c r="B16" i="12"/>
  <c r="G15" i="12"/>
  <c r="B15" i="12"/>
  <c r="G14" i="12"/>
  <c r="B14" i="12"/>
  <c r="G13" i="12"/>
  <c r="B13" i="12"/>
  <c r="G12" i="12"/>
  <c r="B12" i="12"/>
  <c r="G11" i="12"/>
  <c r="B11" i="12"/>
  <c r="G10" i="12"/>
  <c r="B10" i="12"/>
  <c r="G9" i="12"/>
  <c r="B9" i="12"/>
  <c r="G8" i="12"/>
  <c r="B8" i="12"/>
  <c r="G7" i="12"/>
  <c r="B7" i="12"/>
  <c r="G6" i="12"/>
  <c r="B6" i="12"/>
  <c r="G5" i="12"/>
  <c r="H5" i="12" s="1"/>
  <c r="B5" i="12"/>
  <c r="G35" i="10"/>
  <c r="G34" i="10"/>
  <c r="G33" i="10"/>
  <c r="G32" i="10"/>
  <c r="B32" i="10"/>
  <c r="G31" i="10"/>
  <c r="B31" i="10"/>
  <c r="G30" i="10"/>
  <c r="B30" i="10"/>
  <c r="G29" i="10"/>
  <c r="B29" i="10"/>
  <c r="G28" i="10"/>
  <c r="B28" i="10"/>
  <c r="G27" i="10"/>
  <c r="B27" i="10"/>
  <c r="G26" i="10"/>
  <c r="B26" i="10"/>
  <c r="G25" i="10"/>
  <c r="B25" i="10"/>
  <c r="G24" i="10"/>
  <c r="B24" i="10"/>
  <c r="G23" i="10"/>
  <c r="B23" i="10"/>
  <c r="G22" i="10"/>
  <c r="B22" i="10"/>
  <c r="G21" i="10"/>
  <c r="B21" i="10"/>
  <c r="G20" i="10"/>
  <c r="B20" i="10"/>
  <c r="G19" i="10"/>
  <c r="B19" i="10"/>
  <c r="G18" i="10"/>
  <c r="B18" i="10"/>
  <c r="G17" i="10"/>
  <c r="B17" i="10"/>
  <c r="G16" i="10"/>
  <c r="B16" i="10"/>
  <c r="G15" i="10"/>
  <c r="B15" i="10"/>
  <c r="G14" i="10"/>
  <c r="B14" i="10"/>
  <c r="G13" i="10"/>
  <c r="B13" i="10"/>
  <c r="G12" i="10"/>
  <c r="B12" i="10"/>
  <c r="G11" i="10"/>
  <c r="B11" i="10"/>
  <c r="G10" i="10"/>
  <c r="B10" i="10"/>
  <c r="G9" i="10"/>
  <c r="B9" i="10"/>
  <c r="G8" i="10"/>
  <c r="B8" i="10"/>
  <c r="G7" i="10"/>
  <c r="B7" i="10"/>
  <c r="G6" i="10"/>
  <c r="B6" i="10"/>
  <c r="G5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B5" i="10"/>
  <c r="G34" i="9"/>
  <c r="G33" i="9"/>
  <c r="G32" i="9"/>
  <c r="B32" i="9"/>
  <c r="G31" i="9"/>
  <c r="B31" i="9"/>
  <c r="G30" i="9"/>
  <c r="B30" i="9"/>
  <c r="G29" i="9"/>
  <c r="B29" i="9"/>
  <c r="G28" i="9"/>
  <c r="B28" i="9"/>
  <c r="G27" i="9"/>
  <c r="B27" i="9"/>
  <c r="G26" i="9"/>
  <c r="B26" i="9"/>
  <c r="G25" i="9"/>
  <c r="B25" i="9"/>
  <c r="G24" i="9"/>
  <c r="B24" i="9"/>
  <c r="G23" i="9"/>
  <c r="B23" i="9"/>
  <c r="G22" i="9"/>
  <c r="B22" i="9"/>
  <c r="G21" i="9"/>
  <c r="B21" i="9"/>
  <c r="G20" i="9"/>
  <c r="B20" i="9"/>
  <c r="G19" i="9"/>
  <c r="B19" i="9"/>
  <c r="G18" i="9"/>
  <c r="B18" i="9"/>
  <c r="G17" i="9"/>
  <c r="B17" i="9"/>
  <c r="G16" i="9"/>
  <c r="B16" i="9"/>
  <c r="G15" i="9"/>
  <c r="B15" i="9"/>
  <c r="G14" i="9"/>
  <c r="B14" i="9"/>
  <c r="G13" i="9"/>
  <c r="B13" i="9"/>
  <c r="G12" i="9"/>
  <c r="B12" i="9"/>
  <c r="G11" i="9"/>
  <c r="B11" i="9"/>
  <c r="G10" i="9"/>
  <c r="B10" i="9"/>
  <c r="G9" i="9"/>
  <c r="B9" i="9"/>
  <c r="G8" i="9"/>
  <c r="B8" i="9"/>
  <c r="G7" i="9"/>
  <c r="B7" i="9"/>
  <c r="G6" i="9"/>
  <c r="B6" i="9"/>
  <c r="G5" i="9"/>
  <c r="H5" i="9" s="1"/>
  <c r="H6" i="9" s="1"/>
  <c r="H7" i="9" s="1"/>
  <c r="H8" i="9" s="1"/>
  <c r="H9" i="9" s="1"/>
  <c r="H10" i="9" s="1"/>
  <c r="H11" i="9" s="1"/>
  <c r="H12" i="9" s="1"/>
  <c r="H13" i="9" s="1"/>
  <c r="B5" i="9"/>
  <c r="G35" i="8"/>
  <c r="G34" i="8"/>
  <c r="G33" i="8"/>
  <c r="G32" i="8"/>
  <c r="B32" i="8"/>
  <c r="G31" i="8"/>
  <c r="B31" i="8"/>
  <c r="G30" i="8"/>
  <c r="B30" i="8"/>
  <c r="G29" i="8"/>
  <c r="B29" i="8"/>
  <c r="G28" i="8"/>
  <c r="B28" i="8"/>
  <c r="G27" i="8"/>
  <c r="B27" i="8"/>
  <c r="G26" i="8"/>
  <c r="B26" i="8"/>
  <c r="G25" i="8"/>
  <c r="B25" i="8"/>
  <c r="G24" i="8"/>
  <c r="B24" i="8"/>
  <c r="G23" i="8"/>
  <c r="B23" i="8"/>
  <c r="G22" i="8"/>
  <c r="B22" i="8"/>
  <c r="G21" i="8"/>
  <c r="B21" i="8"/>
  <c r="G20" i="8"/>
  <c r="B20" i="8"/>
  <c r="G19" i="8"/>
  <c r="B19" i="8"/>
  <c r="G18" i="8"/>
  <c r="B18" i="8"/>
  <c r="G17" i="8"/>
  <c r="B17" i="8"/>
  <c r="G16" i="8"/>
  <c r="B16" i="8"/>
  <c r="G15" i="8"/>
  <c r="B15" i="8"/>
  <c r="G14" i="8"/>
  <c r="B14" i="8"/>
  <c r="G13" i="8"/>
  <c r="B13" i="8"/>
  <c r="G12" i="8"/>
  <c r="B12" i="8"/>
  <c r="G11" i="8"/>
  <c r="B11" i="8"/>
  <c r="G10" i="8"/>
  <c r="B10" i="8"/>
  <c r="G9" i="8"/>
  <c r="B9" i="8"/>
  <c r="G8" i="8"/>
  <c r="B8" i="8"/>
  <c r="G7" i="8"/>
  <c r="B7" i="8"/>
  <c r="G6" i="8"/>
  <c r="B6" i="8"/>
  <c r="G5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B5" i="8"/>
  <c r="G35" i="7"/>
  <c r="G34" i="7"/>
  <c r="G33" i="7"/>
  <c r="G32" i="7"/>
  <c r="B32" i="7"/>
  <c r="G31" i="7"/>
  <c r="B31" i="7"/>
  <c r="G30" i="7"/>
  <c r="B30" i="7"/>
  <c r="G29" i="7"/>
  <c r="B29" i="7"/>
  <c r="G28" i="7"/>
  <c r="B28" i="7"/>
  <c r="G27" i="7"/>
  <c r="B27" i="7"/>
  <c r="G26" i="7"/>
  <c r="B26" i="7"/>
  <c r="G25" i="7"/>
  <c r="B25" i="7"/>
  <c r="G24" i="7"/>
  <c r="B24" i="7"/>
  <c r="G23" i="7"/>
  <c r="B23" i="7"/>
  <c r="G22" i="7"/>
  <c r="B22" i="7"/>
  <c r="G21" i="7"/>
  <c r="B21" i="7"/>
  <c r="G20" i="7"/>
  <c r="B20" i="7"/>
  <c r="G19" i="7"/>
  <c r="B19" i="7"/>
  <c r="B18" i="7"/>
  <c r="G17" i="7"/>
  <c r="B17" i="7"/>
  <c r="G16" i="7"/>
  <c r="B16" i="7"/>
  <c r="G15" i="7"/>
  <c r="B15" i="7"/>
  <c r="G14" i="7"/>
  <c r="B14" i="7"/>
  <c r="G13" i="7"/>
  <c r="B13" i="7"/>
  <c r="G12" i="7"/>
  <c r="B12" i="7"/>
  <c r="G11" i="7"/>
  <c r="B11" i="7"/>
  <c r="G10" i="7"/>
  <c r="B10" i="7"/>
  <c r="G9" i="7"/>
  <c r="B9" i="7"/>
  <c r="G8" i="7"/>
  <c r="B8" i="7"/>
  <c r="G7" i="7"/>
  <c r="B7" i="7"/>
  <c r="G6" i="7"/>
  <c r="B6" i="7"/>
  <c r="G5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B5" i="7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H10" i="5"/>
  <c r="H11" i="5"/>
  <c r="H12" i="5"/>
  <c r="H13" i="5"/>
  <c r="H14" i="5"/>
  <c r="H35" i="5"/>
  <c r="H34" i="5"/>
  <c r="H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B14" i="5"/>
  <c r="B13" i="5"/>
  <c r="B12" i="5"/>
  <c r="B11" i="5"/>
  <c r="B10" i="5"/>
  <c r="H9" i="5"/>
  <c r="B9" i="5"/>
  <c r="H8" i="5"/>
  <c r="B8" i="5"/>
  <c r="H7" i="5"/>
  <c r="B7" i="5"/>
  <c r="H6" i="5"/>
  <c r="B6" i="5"/>
  <c r="H5" i="5"/>
  <c r="I5" i="5" s="1"/>
  <c r="I6" i="5" s="1"/>
  <c r="I7" i="5" s="1"/>
  <c r="I8" i="5" s="1"/>
  <c r="I9" i="5" s="1"/>
  <c r="B5" i="5"/>
  <c r="H33" i="3"/>
  <c r="H34" i="3"/>
  <c r="H35" i="3"/>
  <c r="H9" i="4"/>
  <c r="H10" i="4"/>
  <c r="H11" i="4"/>
  <c r="H12" i="4"/>
  <c r="H34" i="4"/>
  <c r="H33" i="4"/>
  <c r="H32" i="4"/>
  <c r="H31" i="4"/>
  <c r="H30" i="4"/>
  <c r="H29" i="4"/>
  <c r="H28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3" i="4"/>
  <c r="H8" i="4"/>
  <c r="H7" i="4"/>
  <c r="H5" i="4"/>
  <c r="I5" i="4" s="1"/>
  <c r="H9" i="1"/>
  <c r="H10" i="1"/>
  <c r="H11" i="1"/>
  <c r="H12" i="1"/>
  <c r="H24" i="8" l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D12" i="13" s="1"/>
  <c r="H19" i="7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14" i="9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3" i="11"/>
  <c r="H34" i="11" s="1"/>
  <c r="D15" i="13" s="1"/>
  <c r="H15" i="10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D14" i="13" s="1"/>
  <c r="D16" i="13" l="1"/>
  <c r="D11" i="13"/>
  <c r="H35" i="11"/>
  <c r="H35" i="9"/>
  <c r="D13" i="13"/>
  <c r="I26" i="5"/>
  <c r="I27" i="5" s="1"/>
  <c r="I28" i="5" s="1"/>
  <c r="I29" i="5" s="1"/>
  <c r="I30" i="5" s="1"/>
  <c r="I31" i="5" s="1"/>
  <c r="I32" i="5" s="1"/>
  <c r="I33" i="5" s="1"/>
  <c r="I34" i="5" s="1"/>
  <c r="I35" i="5" s="1"/>
  <c r="D8" i="13"/>
  <c r="H36" i="12"/>
  <c r="H36" i="10"/>
  <c r="H36" i="8"/>
  <c r="I36" i="6"/>
  <c r="D10" i="13"/>
  <c r="D9" i="13" l="1"/>
  <c r="I36" i="5"/>
  <c r="H7" i="3" l="1"/>
  <c r="H8" i="3"/>
  <c r="H9" i="3"/>
  <c r="H10" i="3"/>
  <c r="H14" i="3"/>
  <c r="H15" i="3"/>
  <c r="H16" i="3"/>
  <c r="H17" i="3"/>
  <c r="H18" i="3"/>
  <c r="H20" i="3"/>
  <c r="H21" i="3"/>
  <c r="H22" i="3"/>
  <c r="H23" i="3"/>
  <c r="H24" i="3"/>
  <c r="H25" i="3"/>
  <c r="H26" i="3"/>
  <c r="H27" i="3"/>
  <c r="H28" i="3"/>
  <c r="H30" i="3"/>
  <c r="H31" i="3"/>
  <c r="H32" i="3"/>
  <c r="H5" i="3"/>
  <c r="I5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H5" i="2"/>
  <c r="I5" i="2" s="1"/>
  <c r="H8" i="1"/>
  <c r="H17" i="1"/>
  <c r="H1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I5" i="1" s="1"/>
  <c r="I6" i="3" l="1"/>
  <c r="I7" i="3" s="1"/>
  <c r="I8" i="3" s="1"/>
  <c r="I9" i="3" s="1"/>
  <c r="I10" i="3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D6" i="13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11" i="3" l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D5" i="13"/>
  <c r="I36" i="1"/>
  <c r="I33" i="2"/>
  <c r="D7" i="13" l="1"/>
  <c r="I36" i="3"/>
  <c r="I37" i="6"/>
  <c r="H37" i="7" s="1"/>
  <c r="H37" i="8" s="1"/>
  <c r="H36" i="9" s="1"/>
  <c r="H37" i="10" s="1"/>
  <c r="H36" i="11" s="1"/>
  <c r="H37" i="12" s="1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<sst xmlns="http://schemas.openxmlformats.org/spreadsheetml/2006/main" count="970" uniqueCount="82">
  <si>
    <t>DIA</t>
  </si>
  <si>
    <t>FECHA</t>
  </si>
  <si>
    <t xml:space="preserve">LIBERADOS 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</si>
  <si>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</si>
  <si>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</si>
  <si>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</si>
  <si>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</si>
  <si>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</si>
  <si>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</si>
  <si>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</si>
  <si>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</si>
  <si>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</si>
  <si>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</si>
  <si>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LL-B</t>
  </si>
  <si>
    <t>B-LL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</si>
  <si>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</si>
  <si>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</si>
  <si>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</si>
  <si>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</si>
  <si>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</si>
  <si>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</si>
  <si>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</si>
  <si>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</si>
  <si>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</si>
  <si>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</si>
  <si>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</si>
  <si>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</si>
  <si>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</si>
  <si>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</si>
  <si>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</si>
  <si>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</si>
  <si>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</si>
  <si>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</si>
  <si>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</si>
  <si>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</si>
  <si>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</si>
  <si>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</si>
  <si>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</si>
  <si>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</si>
  <si>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</si>
  <si>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</si>
  <si>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</si>
  <si>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</si>
  <si>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</si>
  <si>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</si>
  <si>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</si>
  <si>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</si>
  <si>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</si>
  <si>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</si>
  <si>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>INGRESO A TERMAS MES DE DICIEMBRE 2018</t>
  </si>
  <si>
    <t>INGRESO A TERMAS MES DE JULIO 2019</t>
  </si>
  <si>
    <t>INGRESO A TERMAS MES DE AGOSTO 2019</t>
  </si>
  <si>
    <t>L</t>
  </si>
  <si>
    <t>INGRESO A TERMAS MES DE SEPTIEMBRE 2019</t>
  </si>
  <si>
    <t>INGRESO A TERMAS MES DE OCTUBRE 2019</t>
  </si>
  <si>
    <t>ELECCIONES PRESIDENCIALES - HORARIO DE 18 A 21 HS.</t>
  </si>
  <si>
    <t>INGRESO A TERMAS MES DE NOVIEMBRE 2019</t>
  </si>
  <si>
    <t xml:space="preserve"> </t>
  </si>
  <si>
    <t>INGRESO A TERMAS MENSUAL 2021</t>
  </si>
  <si>
    <t>CERRADO POR PANDEMIA DESDE EL 1 AL 6</t>
  </si>
  <si>
    <t>CERRADO POR PANDEMIA DESDE EL 23 AL 31</t>
  </si>
  <si>
    <t>ACUMULADO TOTAL  AL 31/12/2021………………………..</t>
  </si>
  <si>
    <t>INGRESO A TERMAS MES DE ENERO 2021</t>
  </si>
  <si>
    <t>ONLINE</t>
  </si>
  <si>
    <t>MAYO (del 01 al 22)</t>
  </si>
  <si>
    <t>BUENO</t>
  </si>
  <si>
    <t>LLUVIA</t>
  </si>
  <si>
    <t>BUE/LLU</t>
  </si>
  <si>
    <t xml:space="preserve">PERS C/DISC </t>
  </si>
  <si>
    <t>INGRESO A TERMAS MES DE FEBRERO 2021</t>
  </si>
  <si>
    <t>PERS C/DISC</t>
  </si>
  <si>
    <t>S/DATOS</t>
  </si>
  <si>
    <t>INGRESO A TERMAS MES DE MARZO 2021</t>
  </si>
  <si>
    <t>INGRESO A TERMAS MES DE ABRIL 2021</t>
  </si>
  <si>
    <t>INGRESO A TERMAS MES DE MAYO 2021</t>
  </si>
  <si>
    <t>SABADO</t>
  </si>
  <si>
    <t>INGRESO A TERMAS MES DE JUNIO 2021</t>
  </si>
  <si>
    <t>PERS C/DIS</t>
  </si>
  <si>
    <t>CERRADO POR PANDEMIA</t>
  </si>
  <si>
    <t>CERRADO</t>
  </si>
  <si>
    <t>Totales x dia</t>
  </si>
  <si>
    <t>cerrado por pandemia del 01 al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</si>
</sst>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.0000_ ;_ * \-#,##0.0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164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0" fontId="2" fillId="0" borderId="1" xfId="0" applyFont="1" applyBorder="1"/>
    <xf numFmtId="164" fontId="3" fillId="0" borderId="1" xfId="1" applyFont="1" applyBorder="1"/>
    <xf numFmtId="0" fontId="4" fillId="0" borderId="0" xfId="0" applyFont="1" applyFill="1" applyBorder="1"/>
    <xf numFmtId="1" fontId="2" fillId="0" borderId="0" xfId="0" applyNumberFormat="1" applyFont="1" applyFill="1" applyBorder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/>
    <xf numFmtId="0" fontId="7" fillId="6" borderId="1" xfId="0" applyFont="1" applyFill="1" applyBorder="1"/>
    <xf numFmtId="164" fontId="3" fillId="6" borderId="1" xfId="1" applyFont="1" applyFill="1" applyBorder="1"/>
    <xf numFmtId="0" fontId="4" fillId="0" borderId="0" xfId="0" applyFont="1" applyFill="1" applyBorder="1" applyAlignment="1">
      <alignment horizontal="center" wrapText="1"/>
    </xf>
    <xf numFmtId="1" fontId="2" fillId="7" borderId="0" xfId="0" applyNumberFormat="1" applyFont="1" applyFill="1" applyBorder="1"/>
    <xf numFmtId="0" fontId="4" fillId="0" borderId="1" xfId="0" applyFont="1" applyFill="1" applyBorder="1"/>
    <xf numFmtId="0" fontId="4" fillId="0" borderId="0" xfId="0" applyFont="1" applyBorder="1" applyAlignment="1">
      <alignment horizontal="center" wrapText="1"/>
    </xf>
    <xf numFmtId="1" fontId="2" fillId="8" borderId="0" xfId="0" applyNumberFormat="1" applyFont="1" applyFill="1" applyBorder="1"/>
    <xf numFmtId="1" fontId="5" fillId="8" borderId="0" xfId="0" applyNumberFormat="1" applyFont="1" applyFill="1" applyBorder="1"/>
    <xf numFmtId="1" fontId="5" fillId="9" borderId="0" xfId="0" applyNumberFormat="1" applyFont="1" applyFill="1" applyBorder="1"/>
    <xf numFmtId="0" fontId="0" fillId="3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8" borderId="1" xfId="0" applyFill="1" applyBorder="1"/>
    <xf numFmtId="0" fontId="4" fillId="0" borderId="1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7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DFD-470E-BCB5-B50695D211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TOTALES2021!$B$5:$B$16</c:f>
              <c:numCache>
                <c:formatCode>General</c:formatCode>
                <c:ptCount val="12"/>
                <c:pt idx="0">
                  <c:v>54282</c:v>
                </c:pt>
                <c:pt idx="1">
                  <c:v>75877</c:v>
                </c:pt>
                <c:pt idx="2">
                  <c:v>36538</c:v>
                </c:pt>
                <c:pt idx="3">
                  <c:v>25225</c:v>
                </c:pt>
                <c:pt idx="4">
                  <c:v>3670</c:v>
                </c:pt>
                <c:pt idx="5">
                  <c:v>2842</c:v>
                </c:pt>
                <c:pt idx="6">
                  <c:v>34369</c:v>
                </c:pt>
                <c:pt idx="7">
                  <c:v>31011</c:v>
                </c:pt>
                <c:pt idx="8">
                  <c:v>35984</c:v>
                </c:pt>
                <c:pt idx="9">
                  <c:v>71388</c:v>
                </c:pt>
                <c:pt idx="10">
                  <c:v>66864</c:v>
                </c:pt>
                <c:pt idx="11">
                  <c:v>60692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2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SEPTIEMBRE2019!$G$5:$G$34</c:f>
              <c:numCache>
                <c:formatCode>General</c:formatCode>
                <c:ptCount val="30"/>
                <c:pt idx="0">
                  <c:v>1175</c:v>
                </c:pt>
                <c:pt idx="1">
                  <c:v>641</c:v>
                </c:pt>
                <c:pt idx="2">
                  <c:v>502</c:v>
                </c:pt>
                <c:pt idx="3">
                  <c:v>564</c:v>
                </c:pt>
                <c:pt idx="4">
                  <c:v>577</c:v>
                </c:pt>
                <c:pt idx="5">
                  <c:v>800</c:v>
                </c:pt>
                <c:pt idx="6">
                  <c:v>1633</c:v>
                </c:pt>
                <c:pt idx="7">
                  <c:v>852</c:v>
                </c:pt>
                <c:pt idx="8">
                  <c:v>776</c:v>
                </c:pt>
                <c:pt idx="9">
                  <c:v>608</c:v>
                </c:pt>
                <c:pt idx="10">
                  <c:v>742</c:v>
                </c:pt>
                <c:pt idx="11">
                  <c:v>1019</c:v>
                </c:pt>
                <c:pt idx="12">
                  <c:v>1717</c:v>
                </c:pt>
                <c:pt idx="13">
                  <c:v>2600</c:v>
                </c:pt>
                <c:pt idx="14">
                  <c:v>3184</c:v>
                </c:pt>
                <c:pt idx="15">
                  <c:v>1683</c:v>
                </c:pt>
                <c:pt idx="16">
                  <c:v>2958</c:v>
                </c:pt>
                <c:pt idx="17">
                  <c:v>2861</c:v>
                </c:pt>
                <c:pt idx="18">
                  <c:v>3285</c:v>
                </c:pt>
                <c:pt idx="19">
                  <c:v>3144</c:v>
                </c:pt>
                <c:pt idx="20">
                  <c:v>3768</c:v>
                </c:pt>
                <c:pt idx="21">
                  <c:v>2532</c:v>
                </c:pt>
                <c:pt idx="22">
                  <c:v>1581</c:v>
                </c:pt>
                <c:pt idx="23">
                  <c:v>1811</c:v>
                </c:pt>
                <c:pt idx="24">
                  <c:v>1711</c:v>
                </c:pt>
                <c:pt idx="25">
                  <c:v>1754</c:v>
                </c:pt>
                <c:pt idx="26">
                  <c:v>2079</c:v>
                </c:pt>
                <c:pt idx="27">
                  <c:v>3204</c:v>
                </c:pt>
                <c:pt idx="28">
                  <c:v>3122</c:v>
                </c:pt>
                <c:pt idx="29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OCTUBRE2019!$G$5:$G$35</c:f>
              <c:numCache>
                <c:formatCode>General</c:formatCode>
                <c:ptCount val="31"/>
                <c:pt idx="0">
                  <c:v>1398</c:v>
                </c:pt>
                <c:pt idx="1">
                  <c:v>693</c:v>
                </c:pt>
                <c:pt idx="2">
                  <c:v>753</c:v>
                </c:pt>
                <c:pt idx="3">
                  <c:v>1110</c:v>
                </c:pt>
                <c:pt idx="4">
                  <c:v>2021</c:v>
                </c:pt>
                <c:pt idx="5">
                  <c:v>2674</c:v>
                </c:pt>
                <c:pt idx="6">
                  <c:v>1593</c:v>
                </c:pt>
                <c:pt idx="7">
                  <c:v>1367</c:v>
                </c:pt>
                <c:pt idx="8">
                  <c:v>1738</c:v>
                </c:pt>
                <c:pt idx="9">
                  <c:v>1652</c:v>
                </c:pt>
                <c:pt idx="10">
                  <c:v>2160</c:v>
                </c:pt>
                <c:pt idx="11">
                  <c:v>5251</c:v>
                </c:pt>
                <c:pt idx="12">
                  <c:v>3108</c:v>
                </c:pt>
                <c:pt idx="13">
                  <c:v>754</c:v>
                </c:pt>
                <c:pt idx="14">
                  <c:v>974</c:v>
                </c:pt>
                <c:pt idx="15">
                  <c:v>1023</c:v>
                </c:pt>
                <c:pt idx="16">
                  <c:v>952</c:v>
                </c:pt>
                <c:pt idx="17">
                  <c:v>2050</c:v>
                </c:pt>
                <c:pt idx="18">
                  <c:v>2480</c:v>
                </c:pt>
                <c:pt idx="19">
                  <c:v>895</c:v>
                </c:pt>
                <c:pt idx="20">
                  <c:v>1321</c:v>
                </c:pt>
                <c:pt idx="21">
                  <c:v>1841</c:v>
                </c:pt>
                <c:pt idx="22">
                  <c:v>2074</c:v>
                </c:pt>
                <c:pt idx="23">
                  <c:v>2173</c:v>
                </c:pt>
                <c:pt idx="24">
                  <c:v>1814</c:v>
                </c:pt>
                <c:pt idx="25">
                  <c:v>1692</c:v>
                </c:pt>
                <c:pt idx="26">
                  <c:v>286</c:v>
                </c:pt>
                <c:pt idx="27">
                  <c:v>1419</c:v>
                </c:pt>
                <c:pt idx="28">
                  <c:v>1365</c:v>
                </c:pt>
                <c:pt idx="29">
                  <c:v>1355</c:v>
                </c:pt>
                <c:pt idx="30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NOVIEMBRE2019!$G$5:$G$34</c:f>
              <c:numCache>
                <c:formatCode>General</c:formatCode>
                <c:ptCount val="30"/>
                <c:pt idx="0">
                  <c:v>2282</c:v>
                </c:pt>
                <c:pt idx="1">
                  <c:v>1418</c:v>
                </c:pt>
                <c:pt idx="2">
                  <c:v>2404</c:v>
                </c:pt>
                <c:pt idx="3">
                  <c:v>893</c:v>
                </c:pt>
                <c:pt idx="4">
                  <c:v>2073</c:v>
                </c:pt>
                <c:pt idx="5">
                  <c:v>1945</c:v>
                </c:pt>
                <c:pt idx="6">
                  <c:v>1685</c:v>
                </c:pt>
                <c:pt idx="7">
                  <c:v>2596</c:v>
                </c:pt>
                <c:pt idx="8">
                  <c:v>3834</c:v>
                </c:pt>
                <c:pt idx="9">
                  <c:v>3432</c:v>
                </c:pt>
                <c:pt idx="10">
                  <c:v>2099</c:v>
                </c:pt>
                <c:pt idx="11">
                  <c:v>1985</c:v>
                </c:pt>
                <c:pt idx="12">
                  <c:v>1326</c:v>
                </c:pt>
                <c:pt idx="13">
                  <c:v>1906</c:v>
                </c:pt>
                <c:pt idx="14">
                  <c:v>1933</c:v>
                </c:pt>
                <c:pt idx="15">
                  <c:v>4776</c:v>
                </c:pt>
                <c:pt idx="16">
                  <c:v>7160</c:v>
                </c:pt>
                <c:pt idx="17">
                  <c:v>3573</c:v>
                </c:pt>
                <c:pt idx="18">
                  <c:v>2010</c:v>
                </c:pt>
                <c:pt idx="19">
                  <c:v>1935</c:v>
                </c:pt>
                <c:pt idx="20">
                  <c:v>1735</c:v>
                </c:pt>
                <c:pt idx="21">
                  <c:v>1938</c:v>
                </c:pt>
                <c:pt idx="22">
                  <c:v>2995</c:v>
                </c:pt>
                <c:pt idx="23">
                  <c:v>2893</c:v>
                </c:pt>
                <c:pt idx="24">
                  <c:v>1167</c:v>
                </c:pt>
                <c:pt idx="25">
                  <c:v>1198</c:v>
                </c:pt>
                <c:pt idx="26">
                  <c:v>1713</c:v>
                </c:pt>
                <c:pt idx="27">
                  <c:v>1722</c:v>
                </c:pt>
                <c:pt idx="28">
                  <c:v>1827</c:v>
                </c:pt>
                <c:pt idx="29">
                  <c:v>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DICIEMBRE2019!$G$5:$G$35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2021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B-91D1-465B-8539-1DA419A2AFD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91D1-465B-8539-1DA419A2AFD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91D1-465B-8539-1DA419A2AFD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91D1-465B-8539-1DA419A2AFD0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91D1-465B-8539-1DA419A2AFD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ENERO2021!$H$5:$H$35</c:f>
              <c:numCache>
                <c:formatCode>General</c:formatCode>
                <c:ptCount val="31"/>
                <c:pt idx="0">
                  <c:v>1380</c:v>
                </c:pt>
                <c:pt idx="1">
                  <c:v>2243</c:v>
                </c:pt>
                <c:pt idx="2">
                  <c:v>1687</c:v>
                </c:pt>
                <c:pt idx="3">
                  <c:v>1045</c:v>
                </c:pt>
                <c:pt idx="4">
                  <c:v>1179</c:v>
                </c:pt>
                <c:pt idx="5">
                  <c:v>1222</c:v>
                </c:pt>
                <c:pt idx="6">
                  <c:v>1429</c:v>
                </c:pt>
                <c:pt idx="7">
                  <c:v>1675</c:v>
                </c:pt>
                <c:pt idx="8">
                  <c:v>1832</c:v>
                </c:pt>
                <c:pt idx="9">
                  <c:v>2810</c:v>
                </c:pt>
                <c:pt idx="10">
                  <c:v>738</c:v>
                </c:pt>
                <c:pt idx="11">
                  <c:v>951</c:v>
                </c:pt>
                <c:pt idx="12">
                  <c:v>1939</c:v>
                </c:pt>
                <c:pt idx="13">
                  <c:v>1658</c:v>
                </c:pt>
                <c:pt idx="14">
                  <c:v>989</c:v>
                </c:pt>
                <c:pt idx="15">
                  <c:v>1484</c:v>
                </c:pt>
                <c:pt idx="16">
                  <c:v>2109</c:v>
                </c:pt>
                <c:pt idx="17">
                  <c:v>1691</c:v>
                </c:pt>
                <c:pt idx="18">
                  <c:v>2065</c:v>
                </c:pt>
                <c:pt idx="19">
                  <c:v>1782</c:v>
                </c:pt>
                <c:pt idx="20">
                  <c:v>2032</c:v>
                </c:pt>
                <c:pt idx="21">
                  <c:v>2049</c:v>
                </c:pt>
                <c:pt idx="22">
                  <c:v>2787</c:v>
                </c:pt>
                <c:pt idx="23">
                  <c:v>3179</c:v>
                </c:pt>
                <c:pt idx="24">
                  <c:v>2100</c:v>
                </c:pt>
                <c:pt idx="25">
                  <c:v>532</c:v>
                </c:pt>
                <c:pt idx="26">
                  <c:v>1957</c:v>
                </c:pt>
                <c:pt idx="27">
                  <c:v>2286</c:v>
                </c:pt>
                <c:pt idx="28">
                  <c:v>2217</c:v>
                </c:pt>
                <c:pt idx="29">
                  <c:v>1697</c:v>
                </c:pt>
                <c:pt idx="30">
                  <c:v>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2021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1B62-46B4-82DA-0AF937AB128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1B62-46B4-82DA-0AF937AB128A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1-1B62-46B4-82DA-0AF937AB128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1B62-46B4-82DA-0AF937AB128A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1B62-46B4-82DA-0AF937AB12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FEBRERO2021!$H$5:$H$32</c:f>
              <c:numCache>
                <c:formatCode>General</c:formatCode>
                <c:ptCount val="28"/>
                <c:pt idx="0">
                  <c:v>996</c:v>
                </c:pt>
                <c:pt idx="1">
                  <c:v>757</c:v>
                </c:pt>
                <c:pt idx="2">
                  <c:v>629</c:v>
                </c:pt>
                <c:pt idx="3">
                  <c:v>2545</c:v>
                </c:pt>
                <c:pt idx="4">
                  <c:v>2886</c:v>
                </c:pt>
                <c:pt idx="5">
                  <c:v>3649</c:v>
                </c:pt>
                <c:pt idx="6">
                  <c:v>3831</c:v>
                </c:pt>
                <c:pt idx="7">
                  <c:v>2309</c:v>
                </c:pt>
                <c:pt idx="8">
                  <c:v>2543</c:v>
                </c:pt>
                <c:pt idx="9">
                  <c:v>1958</c:v>
                </c:pt>
                <c:pt idx="10">
                  <c:v>1568</c:v>
                </c:pt>
                <c:pt idx="11">
                  <c:v>3506</c:v>
                </c:pt>
                <c:pt idx="12">
                  <c:v>3378</c:v>
                </c:pt>
                <c:pt idx="13">
                  <c:v>3978</c:v>
                </c:pt>
                <c:pt idx="14">
                  <c:v>4049</c:v>
                </c:pt>
                <c:pt idx="15">
                  <c:v>3191</c:v>
                </c:pt>
                <c:pt idx="16">
                  <c:v>2988</c:v>
                </c:pt>
                <c:pt idx="17">
                  <c:v>2387</c:v>
                </c:pt>
                <c:pt idx="18">
                  <c:v>2386</c:v>
                </c:pt>
                <c:pt idx="19">
                  <c:v>3638</c:v>
                </c:pt>
                <c:pt idx="20">
                  <c:v>3707</c:v>
                </c:pt>
                <c:pt idx="21">
                  <c:v>1854</c:v>
                </c:pt>
                <c:pt idx="22">
                  <c:v>1278</c:v>
                </c:pt>
                <c:pt idx="23">
                  <c:v>2118</c:v>
                </c:pt>
                <c:pt idx="24">
                  <c:v>1796</c:v>
                </c:pt>
                <c:pt idx="25">
                  <c:v>2012</c:v>
                </c:pt>
                <c:pt idx="26">
                  <c:v>2858</c:v>
                </c:pt>
                <c:pt idx="27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2021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018767528210718E-2"/>
          <c:y val="7.953045354764296E-2"/>
          <c:w val="0.92737346116027408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A-D27C-4053-813A-094A54B8872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D27C-4053-813A-094A54B8872E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D27C-4053-813A-094A54B8872E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1-D27C-4053-813A-094A54B8872E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MARZO2021!$H$5:$H$35</c:f>
              <c:numCache>
                <c:formatCode>General</c:formatCode>
                <c:ptCount val="31"/>
                <c:pt idx="0">
                  <c:v>1208</c:v>
                </c:pt>
                <c:pt idx="1">
                  <c:v>1236</c:v>
                </c:pt>
                <c:pt idx="2">
                  <c:v>1065</c:v>
                </c:pt>
                <c:pt idx="3">
                  <c:v>655</c:v>
                </c:pt>
                <c:pt idx="4">
                  <c:v>1350</c:v>
                </c:pt>
                <c:pt idx="5">
                  <c:v>2178</c:v>
                </c:pt>
                <c:pt idx="6">
                  <c:v>2792</c:v>
                </c:pt>
                <c:pt idx="7">
                  <c:v>1015</c:v>
                </c:pt>
                <c:pt idx="8">
                  <c:v>1044</c:v>
                </c:pt>
                <c:pt idx="9">
                  <c:v>895</c:v>
                </c:pt>
                <c:pt idx="10">
                  <c:v>931</c:v>
                </c:pt>
                <c:pt idx="11">
                  <c:v>1275</c:v>
                </c:pt>
                <c:pt idx="12">
                  <c:v>2307</c:v>
                </c:pt>
                <c:pt idx="13">
                  <c:v>2069</c:v>
                </c:pt>
                <c:pt idx="14">
                  <c:v>1048</c:v>
                </c:pt>
                <c:pt idx="15">
                  <c:v>413</c:v>
                </c:pt>
                <c:pt idx="16">
                  <c:v>755</c:v>
                </c:pt>
                <c:pt idx="17">
                  <c:v>973</c:v>
                </c:pt>
                <c:pt idx="18">
                  <c:v>1207</c:v>
                </c:pt>
                <c:pt idx="19">
                  <c:v>1131</c:v>
                </c:pt>
                <c:pt idx="20">
                  <c:v>1316</c:v>
                </c:pt>
                <c:pt idx="21">
                  <c:v>1022</c:v>
                </c:pt>
                <c:pt idx="22">
                  <c:v>1109</c:v>
                </c:pt>
                <c:pt idx="23">
                  <c:v>1178</c:v>
                </c:pt>
                <c:pt idx="24">
                  <c:v>1099</c:v>
                </c:pt>
                <c:pt idx="25">
                  <c:v>650</c:v>
                </c:pt>
                <c:pt idx="26">
                  <c:v>1382</c:v>
                </c:pt>
                <c:pt idx="27">
                  <c:v>1122</c:v>
                </c:pt>
                <c:pt idx="28">
                  <c:v>877</c:v>
                </c:pt>
                <c:pt idx="29">
                  <c:v>571</c:v>
                </c:pt>
                <c:pt idx="30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2021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1-BCB9-42D2-86C5-9FD19420C95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BCB9-42D2-86C5-9FD19420C95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BCB9-42D2-86C5-9FD19420C955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BCB9-42D2-86C5-9FD19420C955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BCB9-42D2-86C5-9FD19420C955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ABRIL2021!$H$5:$H$34</c:f>
              <c:numCache>
                <c:formatCode>General</c:formatCode>
                <c:ptCount val="30"/>
                <c:pt idx="0">
                  <c:v>3238</c:v>
                </c:pt>
                <c:pt idx="1">
                  <c:v>4458</c:v>
                </c:pt>
                <c:pt idx="2">
                  <c:v>4485</c:v>
                </c:pt>
                <c:pt idx="3">
                  <c:v>2339</c:v>
                </c:pt>
                <c:pt idx="4">
                  <c:v>391</c:v>
                </c:pt>
                <c:pt idx="5">
                  <c:v>520</c:v>
                </c:pt>
                <c:pt idx="6">
                  <c:v>755</c:v>
                </c:pt>
                <c:pt idx="7">
                  <c:v>768</c:v>
                </c:pt>
                <c:pt idx="8">
                  <c:v>422</c:v>
                </c:pt>
                <c:pt idx="9">
                  <c:v>650</c:v>
                </c:pt>
                <c:pt idx="10">
                  <c:v>349</c:v>
                </c:pt>
                <c:pt idx="11">
                  <c:v>519</c:v>
                </c:pt>
                <c:pt idx="12">
                  <c:v>495</c:v>
                </c:pt>
                <c:pt idx="13">
                  <c:v>455</c:v>
                </c:pt>
                <c:pt idx="14">
                  <c:v>494</c:v>
                </c:pt>
                <c:pt idx="15">
                  <c:v>447</c:v>
                </c:pt>
                <c:pt idx="16">
                  <c:v>699</c:v>
                </c:pt>
                <c:pt idx="17">
                  <c:v>653</c:v>
                </c:pt>
                <c:pt idx="18">
                  <c:v>277</c:v>
                </c:pt>
                <c:pt idx="19">
                  <c:v>325</c:v>
                </c:pt>
                <c:pt idx="20">
                  <c:v>306</c:v>
                </c:pt>
                <c:pt idx="21">
                  <c:v>298</c:v>
                </c:pt>
                <c:pt idx="22">
                  <c:v>308</c:v>
                </c:pt>
                <c:pt idx="23">
                  <c:v>204</c:v>
                </c:pt>
                <c:pt idx="24">
                  <c:v>419</c:v>
                </c:pt>
                <c:pt idx="25">
                  <c:v>181</c:v>
                </c:pt>
                <c:pt idx="26">
                  <c:v>169</c:v>
                </c:pt>
                <c:pt idx="27">
                  <c:v>186</c:v>
                </c:pt>
                <c:pt idx="28">
                  <c:v>168</c:v>
                </c:pt>
                <c:pt idx="29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2021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A-08DC-499A-B166-D0F59615ABF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08DC-499A-B166-D0F59615ABF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1-08DC-499A-B166-D0F59615ABFE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2-08DC-499A-B166-D0F59615ABF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MAYO2021!$H$5:$H$35</c:f>
              <c:numCache>
                <c:formatCode>General</c:formatCode>
                <c:ptCount val="31"/>
                <c:pt idx="0">
                  <c:v>586</c:v>
                </c:pt>
                <c:pt idx="1">
                  <c:v>569</c:v>
                </c:pt>
                <c:pt idx="2">
                  <c:v>144</c:v>
                </c:pt>
                <c:pt idx="3">
                  <c:v>52</c:v>
                </c:pt>
                <c:pt idx="4">
                  <c:v>63</c:v>
                </c:pt>
                <c:pt idx="5">
                  <c:v>81</c:v>
                </c:pt>
                <c:pt idx="6">
                  <c:v>126</c:v>
                </c:pt>
                <c:pt idx="7">
                  <c:v>258</c:v>
                </c:pt>
                <c:pt idx="8">
                  <c:v>202</c:v>
                </c:pt>
                <c:pt idx="9">
                  <c:v>58</c:v>
                </c:pt>
                <c:pt idx="10">
                  <c:v>88</c:v>
                </c:pt>
                <c:pt idx="11">
                  <c:v>99</c:v>
                </c:pt>
                <c:pt idx="12">
                  <c:v>93</c:v>
                </c:pt>
                <c:pt idx="13">
                  <c:v>174</c:v>
                </c:pt>
                <c:pt idx="14">
                  <c:v>286</c:v>
                </c:pt>
                <c:pt idx="15">
                  <c:v>234</c:v>
                </c:pt>
                <c:pt idx="16">
                  <c:v>146</c:v>
                </c:pt>
                <c:pt idx="17">
                  <c:v>145</c:v>
                </c:pt>
                <c:pt idx="18">
                  <c:v>106</c:v>
                </c:pt>
                <c:pt idx="19">
                  <c:v>41</c:v>
                </c:pt>
                <c:pt idx="20">
                  <c:v>67</c:v>
                </c:pt>
                <c:pt idx="21">
                  <c:v>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2021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C-8EE1-4A11-8429-F29A55E4B9EA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8EE1-4A11-8429-F29A55E4B9E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0-8EE1-4A11-8429-F29A55E4B9EA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8EE1-4A11-8429-F29A55E4B9EA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JUNIO2021!$H$5:$H$34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25</c:v>
                </c:pt>
                <c:pt idx="8">
                  <c:v>38</c:v>
                </c:pt>
                <c:pt idx="9">
                  <c:v>61</c:v>
                </c:pt>
                <c:pt idx="10">
                  <c:v>68</c:v>
                </c:pt>
                <c:pt idx="11">
                  <c:v>187</c:v>
                </c:pt>
                <c:pt idx="12">
                  <c:v>186</c:v>
                </c:pt>
                <c:pt idx="13">
                  <c:v>106</c:v>
                </c:pt>
                <c:pt idx="14">
                  <c:v>63</c:v>
                </c:pt>
                <c:pt idx="15">
                  <c:v>46</c:v>
                </c:pt>
                <c:pt idx="16">
                  <c:v>50</c:v>
                </c:pt>
                <c:pt idx="17">
                  <c:v>80</c:v>
                </c:pt>
                <c:pt idx="18">
                  <c:v>234</c:v>
                </c:pt>
                <c:pt idx="19">
                  <c:v>240</c:v>
                </c:pt>
                <c:pt idx="20">
                  <c:v>137</c:v>
                </c:pt>
                <c:pt idx="21">
                  <c:v>94</c:v>
                </c:pt>
                <c:pt idx="22">
                  <c:v>79</c:v>
                </c:pt>
                <c:pt idx="23">
                  <c:v>83</c:v>
                </c:pt>
                <c:pt idx="24">
                  <c:v>169</c:v>
                </c:pt>
                <c:pt idx="25">
                  <c:v>366</c:v>
                </c:pt>
                <c:pt idx="26">
                  <c:v>256</c:v>
                </c:pt>
                <c:pt idx="27">
                  <c:v>80</c:v>
                </c:pt>
                <c:pt idx="28">
                  <c:v>103</c:v>
                </c:pt>
                <c:pt idx="2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JULIO2019!$G$5:$G$35</c:f>
              <c:numCache>
                <c:formatCode>General</c:formatCode>
                <c:ptCount val="31"/>
                <c:pt idx="0">
                  <c:v>858</c:v>
                </c:pt>
                <c:pt idx="1">
                  <c:v>1045</c:v>
                </c:pt>
                <c:pt idx="2">
                  <c:v>1192</c:v>
                </c:pt>
                <c:pt idx="3">
                  <c:v>977</c:v>
                </c:pt>
                <c:pt idx="4">
                  <c:v>936</c:v>
                </c:pt>
                <c:pt idx="5">
                  <c:v>1835</c:v>
                </c:pt>
                <c:pt idx="6">
                  <c:v>3008</c:v>
                </c:pt>
                <c:pt idx="7">
                  <c:v>3231</c:v>
                </c:pt>
                <c:pt idx="8">
                  <c:v>1405</c:v>
                </c:pt>
                <c:pt idx="9">
                  <c:v>1360</c:v>
                </c:pt>
                <c:pt idx="10">
                  <c:v>1723</c:v>
                </c:pt>
                <c:pt idx="11">
                  <c:v>1362</c:v>
                </c:pt>
                <c:pt idx="12">
                  <c:v>1458</c:v>
                </c:pt>
                <c:pt idx="13">
                  <c:v>1765</c:v>
                </c:pt>
                <c:pt idx="14">
                  <c:v>1344</c:v>
                </c:pt>
                <c:pt idx="15">
                  <c:v>1427</c:v>
                </c:pt>
                <c:pt idx="16">
                  <c:v>1394</c:v>
                </c:pt>
                <c:pt idx="17">
                  <c:v>1693</c:v>
                </c:pt>
                <c:pt idx="18">
                  <c:v>1843</c:v>
                </c:pt>
                <c:pt idx="19">
                  <c:v>2202</c:v>
                </c:pt>
                <c:pt idx="20">
                  <c:v>2420</c:v>
                </c:pt>
                <c:pt idx="21">
                  <c:v>1559</c:v>
                </c:pt>
                <c:pt idx="22">
                  <c:v>2040</c:v>
                </c:pt>
                <c:pt idx="23">
                  <c:v>1610</c:v>
                </c:pt>
                <c:pt idx="24">
                  <c:v>1802</c:v>
                </c:pt>
                <c:pt idx="25">
                  <c:v>2061</c:v>
                </c:pt>
                <c:pt idx="26">
                  <c:v>2889</c:v>
                </c:pt>
                <c:pt idx="27">
                  <c:v>2264</c:v>
                </c:pt>
                <c:pt idx="28">
                  <c:v>2600</c:v>
                </c:pt>
                <c:pt idx="29">
                  <c:v>2868</c:v>
                </c:pt>
                <c:pt idx="30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2019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AGOSTO2019!$G$5:$G$35</c:f>
              <c:numCache>
                <c:formatCode>General</c:formatCode>
                <c:ptCount val="31"/>
                <c:pt idx="0">
                  <c:v>1084</c:v>
                </c:pt>
                <c:pt idx="1">
                  <c:v>2226</c:v>
                </c:pt>
                <c:pt idx="2">
                  <c:v>1874</c:v>
                </c:pt>
                <c:pt idx="3">
                  <c:v>1164</c:v>
                </c:pt>
                <c:pt idx="4">
                  <c:v>652</c:v>
                </c:pt>
                <c:pt idx="5">
                  <c:v>843</c:v>
                </c:pt>
                <c:pt idx="6">
                  <c:v>763</c:v>
                </c:pt>
                <c:pt idx="7">
                  <c:v>338</c:v>
                </c:pt>
                <c:pt idx="8">
                  <c:v>428</c:v>
                </c:pt>
                <c:pt idx="9">
                  <c:v>944</c:v>
                </c:pt>
                <c:pt idx="10">
                  <c:v>278</c:v>
                </c:pt>
                <c:pt idx="11">
                  <c:v>753</c:v>
                </c:pt>
                <c:pt idx="12">
                  <c:v>525</c:v>
                </c:pt>
                <c:pt idx="13">
                  <c:v>477</c:v>
                </c:pt>
                <c:pt idx="14">
                  <c:v>691</c:v>
                </c:pt>
                <c:pt idx="15">
                  <c:v>1038</c:v>
                </c:pt>
                <c:pt idx="16">
                  <c:v>3607</c:v>
                </c:pt>
                <c:pt idx="17">
                  <c:v>3400</c:v>
                </c:pt>
                <c:pt idx="18">
                  <c:v>1072</c:v>
                </c:pt>
                <c:pt idx="19">
                  <c:v>617</c:v>
                </c:pt>
                <c:pt idx="20">
                  <c:v>777</c:v>
                </c:pt>
                <c:pt idx="21">
                  <c:v>617</c:v>
                </c:pt>
                <c:pt idx="22">
                  <c:v>1608</c:v>
                </c:pt>
                <c:pt idx="23">
                  <c:v>1872</c:v>
                </c:pt>
                <c:pt idx="24">
                  <c:v>894</c:v>
                </c:pt>
                <c:pt idx="25">
                  <c:v>793</c:v>
                </c:pt>
                <c:pt idx="26">
                  <c:v>879</c:v>
                </c:pt>
                <c:pt idx="27">
                  <c:v>951</c:v>
                </c:pt>
                <c:pt idx="28">
                  <c:v>994</c:v>
                </c:pt>
                <c:pt idx="29">
                  <c:v>421</c:v>
                </c:pt>
                <c:pt idx="30">
                  <c:v>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10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10</xdr:col>
      <xdr:colOff>46546</xdr:colOff>
      <xdr:row>70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10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10</xdr:col>
      <xdr:colOff>46546</xdr:colOff>
      <xdr:row>72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10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10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46546</xdr:colOff>
      <xdr:row>73</xdr:row>
      <xdr:rowOff>51750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A10" sqref="A10"/>
    </sheetView>
  </sheetViews>
  <sheetFormatPr baseColWidth="10" defaultRowHeight="15" x14ac:dyDescent="0.25"/>
  <cols>
    <col min="1" max="3" width="21.42578125" customWidth="1"/>
    <col min="4" max="4" width="23.28515625" customWidth="1"/>
    <col min="5" max="5" width="20.140625" customWidth="1"/>
  </cols>
  <sheetData>
    <row r="1" spans="1:6" ht="26.25" x14ac:dyDescent="0.4">
      <c r="A1" s="2" t="s">
        <v>58</v>
      </c>
    </row>
    <row r="2" spans="1:6" ht="15.75" thickBot="1" x14ac:dyDescent="0.3"/>
    <row r="3" spans="1:6" ht="21" x14ac:dyDescent="0.25">
      <c r="A3" s="3"/>
      <c r="B3" s="59" t="s">
        <v>16</v>
      </c>
      <c r="C3" s="60"/>
    </row>
    <row r="4" spans="1:6" ht="21" x14ac:dyDescent="0.25">
      <c r="A4" s="4" t="s">
        <v>17</v>
      </c>
      <c r="B4" s="4" t="s">
        <v>17</v>
      </c>
      <c r="C4" s="4" t="s">
        <v>18</v>
      </c>
      <c r="D4" s="4" t="s">
        <v>19</v>
      </c>
      <c r="E4" s="5" t="s">
        <v>20</v>
      </c>
    </row>
    <row r="5" spans="1:6" ht="39.75" customHeight="1" x14ac:dyDescent="0.4">
      <c r="A5" s="6" t="s">
        <v>21</v>
      </c>
      <c r="B5" s="12">
        <v>54282</v>
      </c>
      <c r="C5" s="7">
        <f>B5</f>
        <v>54282</v>
      </c>
      <c r="D5" s="13">
        <f>B5/31</f>
        <v>1751.0322580645161</v>
      </c>
      <c r="E5" s="8"/>
    </row>
    <row r="6" spans="1:6" ht="39.75" customHeight="1" x14ac:dyDescent="0.4">
      <c r="A6" s="6" t="s">
        <v>22</v>
      </c>
      <c r="B6" s="49">
        <v>75877</v>
      </c>
      <c r="C6" s="7">
        <f>C5+B6</f>
        <v>130159</v>
      </c>
      <c r="D6" s="50">
        <f>B6/28</f>
        <v>2709.8928571428573</v>
      </c>
      <c r="E6" s="8"/>
    </row>
    <row r="7" spans="1:6" ht="39.75" customHeight="1" x14ac:dyDescent="0.4">
      <c r="A7" s="6" t="s">
        <v>23</v>
      </c>
      <c r="B7" s="7">
        <v>36538</v>
      </c>
      <c r="C7" s="7">
        <f t="shared" ref="C7:C16" si="0">C6+B7</f>
        <v>166697</v>
      </c>
      <c r="D7" s="9">
        <f>B7/31</f>
        <v>1178.6451612903227</v>
      </c>
      <c r="E7" s="10"/>
    </row>
    <row r="8" spans="1:6" ht="39.75" customHeight="1" x14ac:dyDescent="0.4">
      <c r="A8" s="6" t="s">
        <v>24</v>
      </c>
      <c r="B8" s="12">
        <v>25225</v>
      </c>
      <c r="C8" s="7">
        <f t="shared" si="0"/>
        <v>191922</v>
      </c>
      <c r="D8" s="9">
        <f>B8/30</f>
        <v>840.83333333333337</v>
      </c>
      <c r="E8" s="8"/>
    </row>
    <row r="9" spans="1:6" ht="39.75" customHeight="1" x14ac:dyDescent="0.4">
      <c r="A9" s="6" t="s">
        <v>64</v>
      </c>
      <c r="B9" s="12">
        <v>3670</v>
      </c>
      <c r="C9" s="12">
        <f>C8+B9</f>
        <v>195592</v>
      </c>
      <c r="D9" s="13">
        <f>B9/31</f>
        <v>118.38709677419355</v>
      </c>
      <c r="E9" s="8"/>
      <c r="F9" t="s">
        <v>60</v>
      </c>
    </row>
    <row r="10" spans="1:6" ht="39.75" customHeight="1" x14ac:dyDescent="0.4">
      <c r="A10" s="6" t="s">
        <v>25</v>
      </c>
      <c r="B10" s="11">
        <v>2842</v>
      </c>
      <c r="C10" s="12">
        <f t="shared" si="0"/>
        <v>198434</v>
      </c>
      <c r="D10" s="13">
        <f>B10/30</f>
        <v>94.733333333333334</v>
      </c>
      <c r="E10" s="8"/>
      <c r="F10" t="s">
        <v>59</v>
      </c>
    </row>
    <row r="11" spans="1:6" ht="39.75" customHeight="1" x14ac:dyDescent="0.4">
      <c r="A11" s="6" t="s">
        <v>26</v>
      </c>
      <c r="B11" s="12">
        <v>34369</v>
      </c>
      <c r="C11" s="12">
        <f t="shared" si="0"/>
        <v>232803</v>
      </c>
      <c r="D11" s="13">
        <f>B11/31</f>
        <v>1108.6774193548388</v>
      </c>
      <c r="E11" s="8"/>
    </row>
    <row r="12" spans="1:6" ht="39.75" customHeight="1" x14ac:dyDescent="0.4">
      <c r="A12" s="6" t="s">
        <v>27</v>
      </c>
      <c r="B12" s="12">
        <v>31011</v>
      </c>
      <c r="C12" s="14">
        <f t="shared" si="0"/>
        <v>263814</v>
      </c>
      <c r="D12" s="15">
        <f>B12/31</f>
        <v>1000.3548387096774</v>
      </c>
      <c r="E12" s="8"/>
    </row>
    <row r="13" spans="1:6" ht="39.75" customHeight="1" x14ac:dyDescent="0.4">
      <c r="A13" s="6" t="s">
        <v>28</v>
      </c>
      <c r="B13" s="12">
        <v>35984</v>
      </c>
      <c r="C13" s="7">
        <f t="shared" si="0"/>
        <v>299798</v>
      </c>
      <c r="D13" s="9">
        <f>B13/30</f>
        <v>1199.4666666666667</v>
      </c>
      <c r="E13" s="8"/>
    </row>
    <row r="14" spans="1:6" ht="39.75" customHeight="1" x14ac:dyDescent="0.4">
      <c r="A14" s="6" t="s">
        <v>29</v>
      </c>
      <c r="B14" s="12">
        <v>71388</v>
      </c>
      <c r="C14" s="7">
        <f t="shared" si="0"/>
        <v>371186</v>
      </c>
      <c r="D14" s="9">
        <f>B14/31</f>
        <v>2302.8387096774195</v>
      </c>
      <c r="E14" s="8"/>
    </row>
    <row r="15" spans="1:6" ht="39.75" customHeight="1" x14ac:dyDescent="0.4">
      <c r="A15" s="6" t="s">
        <v>30</v>
      </c>
      <c r="B15" s="7">
        <v>66864</v>
      </c>
      <c r="C15" s="7">
        <f t="shared" si="0"/>
        <v>438050</v>
      </c>
      <c r="D15" s="9">
        <f>B15/30</f>
        <v>2228.8000000000002</v>
      </c>
      <c r="E15" s="8"/>
    </row>
    <row r="16" spans="1:6" ht="39.75" customHeight="1" x14ac:dyDescent="0.4">
      <c r="A16" s="6" t="s">
        <v>31</v>
      </c>
      <c r="B16" s="7">
        <v>60692</v>
      </c>
      <c r="C16" s="14">
        <f t="shared" si="0"/>
        <v>498742</v>
      </c>
      <c r="D16" s="15">
        <f>B16/31</f>
        <v>1957.8064516129032</v>
      </c>
      <c r="E16" s="8"/>
    </row>
    <row r="17" spans="1:4" ht="21" x14ac:dyDescent="0.25">
      <c r="D17" s="4" t="s">
        <v>32</v>
      </c>
    </row>
    <row r="18" spans="1:4" ht="26.25" x14ac:dyDescent="0.4">
      <c r="A18" s="16" t="s">
        <v>61</v>
      </c>
      <c r="C18" s="17">
        <v>498742</v>
      </c>
      <c r="D18" s="18">
        <f>C16/12</f>
        <v>41561.833333333336</v>
      </c>
    </row>
    <row r="54" spans="2:10" x14ac:dyDescent="0.25">
      <c r="J54" t="s">
        <v>57</v>
      </c>
    </row>
    <row r="56" spans="2:10" x14ac:dyDescent="0.25">
      <c r="B56" s="19"/>
      <c r="C56" t="s">
        <v>33</v>
      </c>
    </row>
    <row r="57" spans="2:10" x14ac:dyDescent="0.25">
      <c r="B57" s="20"/>
      <c r="C57" t="s">
        <v>34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L19" sqref="L19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1"/>
  </cols>
  <sheetData>
    <row r="1" spans="1:12" ht="26.25" x14ac:dyDescent="0.4">
      <c r="A1" s="2" t="s">
        <v>53</v>
      </c>
      <c r="H1" s="21"/>
    </row>
    <row r="2" spans="1:12" ht="27" thickBot="1" x14ac:dyDescent="0.45">
      <c r="A2" s="2"/>
      <c r="H2" s="21"/>
    </row>
    <row r="3" spans="1:12" ht="19.5" thickBot="1" x14ac:dyDescent="0.35">
      <c r="A3" s="44"/>
      <c r="B3" s="45"/>
      <c r="C3" s="61" t="s">
        <v>35</v>
      </c>
      <c r="D3" s="62"/>
      <c r="E3" s="63"/>
      <c r="F3" s="44"/>
      <c r="G3" s="64" t="s">
        <v>36</v>
      </c>
      <c r="H3" s="65"/>
      <c r="I3" s="45"/>
      <c r="J3" s="41"/>
      <c r="K3" s="41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7" t="s">
        <v>2</v>
      </c>
      <c r="G4" s="38" t="s">
        <v>40</v>
      </c>
      <c r="H4" s="38" t="s">
        <v>41</v>
      </c>
      <c r="I4" s="37" t="s">
        <v>3</v>
      </c>
      <c r="J4" s="41"/>
      <c r="K4" s="41"/>
    </row>
    <row r="5" spans="1:12" x14ac:dyDescent="0.25">
      <c r="A5" s="33" t="s">
        <v>6</v>
      </c>
      <c r="B5" s="34">
        <f>FEBRERO2021!B5</f>
        <v>1</v>
      </c>
      <c r="C5" s="33">
        <v>806</v>
      </c>
      <c r="D5" s="33">
        <v>305</v>
      </c>
      <c r="E5" s="33">
        <v>0</v>
      </c>
      <c r="F5" s="33">
        <v>64</v>
      </c>
      <c r="G5" s="33">
        <f>SUM(C5:F5)</f>
        <v>1175</v>
      </c>
      <c r="H5" s="33">
        <f>G5</f>
        <v>1175</v>
      </c>
      <c r="I5" s="34" t="s">
        <v>9</v>
      </c>
      <c r="J5" s="41"/>
      <c r="K5" s="41"/>
      <c r="L5" s="41"/>
    </row>
    <row r="6" spans="1:12" x14ac:dyDescent="0.25">
      <c r="A6" s="1" t="s">
        <v>7</v>
      </c>
      <c r="B6" s="40">
        <f>FEBRERO2021!B6</f>
        <v>2</v>
      </c>
      <c r="C6" s="1">
        <v>500</v>
      </c>
      <c r="D6" s="1">
        <v>99</v>
      </c>
      <c r="E6" s="1">
        <v>0</v>
      </c>
      <c r="F6" s="1">
        <v>42</v>
      </c>
      <c r="G6" s="1">
        <f>SUM(C6:F6)</f>
        <v>641</v>
      </c>
      <c r="H6" s="1">
        <f>H5+G6</f>
        <v>1816</v>
      </c>
      <c r="I6" s="40" t="s">
        <v>9</v>
      </c>
      <c r="J6" s="41"/>
      <c r="K6" s="41"/>
      <c r="L6" s="41"/>
    </row>
    <row r="7" spans="1:12" x14ac:dyDescent="0.25">
      <c r="A7" s="1" t="s">
        <v>8</v>
      </c>
      <c r="B7" s="40">
        <f>FEBRERO2021!B7</f>
        <v>3</v>
      </c>
      <c r="C7" s="1">
        <v>380</v>
      </c>
      <c r="D7" s="1">
        <v>95</v>
      </c>
      <c r="E7" s="1">
        <v>0</v>
      </c>
      <c r="F7" s="1">
        <v>27</v>
      </c>
      <c r="G7" s="1">
        <f t="shared" ref="G7:G34" si="0">SUM(C7:F7)</f>
        <v>502</v>
      </c>
      <c r="H7" s="1">
        <f t="shared" ref="H7:H34" si="1">H6+G7</f>
        <v>2318</v>
      </c>
      <c r="I7" s="40" t="s">
        <v>9</v>
      </c>
      <c r="J7" s="41"/>
      <c r="K7" s="41"/>
      <c r="L7" s="41"/>
    </row>
    <row r="8" spans="1:12" x14ac:dyDescent="0.25">
      <c r="A8" s="1" t="s">
        <v>42</v>
      </c>
      <c r="B8" s="40">
        <f>FEBRERO2021!B8</f>
        <v>4</v>
      </c>
      <c r="C8" s="1">
        <v>423</v>
      </c>
      <c r="D8" s="1">
        <v>109</v>
      </c>
      <c r="E8" s="1">
        <v>0</v>
      </c>
      <c r="F8" s="1">
        <v>32</v>
      </c>
      <c r="G8" s="1">
        <f t="shared" si="0"/>
        <v>564</v>
      </c>
      <c r="H8" s="1">
        <f t="shared" si="1"/>
        <v>2882</v>
      </c>
      <c r="I8" s="40" t="s">
        <v>9</v>
      </c>
      <c r="J8" s="41"/>
      <c r="K8" s="41"/>
      <c r="L8" s="41"/>
    </row>
    <row r="9" spans="1:12" x14ac:dyDescent="0.25">
      <c r="A9" s="1" t="s">
        <v>4</v>
      </c>
      <c r="B9" s="40">
        <f>FEBRERO2021!B9</f>
        <v>5</v>
      </c>
      <c r="C9" s="1">
        <v>425</v>
      </c>
      <c r="D9" s="1">
        <v>126</v>
      </c>
      <c r="E9" s="1">
        <v>0</v>
      </c>
      <c r="F9" s="1">
        <v>26</v>
      </c>
      <c r="G9" s="1">
        <f t="shared" si="0"/>
        <v>577</v>
      </c>
      <c r="H9" s="1">
        <f t="shared" si="1"/>
        <v>3459</v>
      </c>
      <c r="I9" s="40" t="s">
        <v>9</v>
      </c>
      <c r="J9" s="41"/>
      <c r="K9" s="41"/>
      <c r="L9" s="41"/>
    </row>
    <row r="10" spans="1:12" x14ac:dyDescent="0.25">
      <c r="A10" s="1" t="s">
        <v>5</v>
      </c>
      <c r="B10" s="40">
        <f>FEBRERO2021!B10</f>
        <v>6</v>
      </c>
      <c r="C10" s="1">
        <v>637</v>
      </c>
      <c r="D10" s="1">
        <v>132</v>
      </c>
      <c r="E10" s="1">
        <v>0</v>
      </c>
      <c r="F10" s="1">
        <v>31</v>
      </c>
      <c r="G10" s="1">
        <f t="shared" si="0"/>
        <v>800</v>
      </c>
      <c r="H10" s="1">
        <f t="shared" si="1"/>
        <v>4259</v>
      </c>
      <c r="I10" s="40" t="s">
        <v>14</v>
      </c>
      <c r="J10" s="41"/>
      <c r="K10" s="41"/>
      <c r="L10" s="41"/>
    </row>
    <row r="11" spans="1:12" x14ac:dyDescent="0.25">
      <c r="A11" s="1" t="s">
        <v>43</v>
      </c>
      <c r="B11" s="40">
        <f>FEBRERO2021!B11</f>
        <v>7</v>
      </c>
      <c r="C11" s="1">
        <v>1065</v>
      </c>
      <c r="D11" s="1">
        <v>508</v>
      </c>
      <c r="E11" s="1">
        <v>0</v>
      </c>
      <c r="F11" s="1">
        <v>60</v>
      </c>
      <c r="G11" s="1">
        <f t="shared" si="0"/>
        <v>1633</v>
      </c>
      <c r="H11" s="1">
        <f t="shared" si="1"/>
        <v>5892</v>
      </c>
      <c r="I11" s="40" t="s">
        <v>13</v>
      </c>
      <c r="J11" s="41"/>
      <c r="K11" s="41"/>
      <c r="L11" s="41"/>
    </row>
    <row r="12" spans="1:12" x14ac:dyDescent="0.25">
      <c r="A12" s="33" t="s">
        <v>6</v>
      </c>
      <c r="B12" s="34">
        <f>FEBRERO2021!B12</f>
        <v>8</v>
      </c>
      <c r="C12" s="33">
        <v>685</v>
      </c>
      <c r="D12" s="33">
        <v>115</v>
      </c>
      <c r="E12" s="33">
        <v>0</v>
      </c>
      <c r="F12" s="33">
        <v>52</v>
      </c>
      <c r="G12" s="33">
        <f t="shared" si="0"/>
        <v>852</v>
      </c>
      <c r="H12" s="33">
        <f t="shared" si="1"/>
        <v>6744</v>
      </c>
      <c r="I12" s="34" t="s">
        <v>14</v>
      </c>
      <c r="J12" s="41"/>
      <c r="K12" s="41"/>
      <c r="L12" s="41"/>
    </row>
    <row r="13" spans="1:12" x14ac:dyDescent="0.25">
      <c r="A13" s="1" t="s">
        <v>7</v>
      </c>
      <c r="B13" s="40">
        <f>FEBRERO2021!B13</f>
        <v>9</v>
      </c>
      <c r="C13" s="1">
        <v>584</v>
      </c>
      <c r="D13" s="1">
        <v>145</v>
      </c>
      <c r="E13" s="1">
        <v>0</v>
      </c>
      <c r="F13" s="1">
        <v>47</v>
      </c>
      <c r="G13" s="1">
        <f t="shared" si="0"/>
        <v>776</v>
      </c>
      <c r="H13" s="1">
        <f t="shared" si="1"/>
        <v>7520</v>
      </c>
      <c r="I13" s="40" t="s">
        <v>15</v>
      </c>
      <c r="J13" s="41"/>
      <c r="K13" s="41"/>
      <c r="L13" s="41"/>
    </row>
    <row r="14" spans="1:12" x14ac:dyDescent="0.25">
      <c r="A14" s="1" t="s">
        <v>8</v>
      </c>
      <c r="B14" s="40">
        <f>FEBRERO2021!B14</f>
        <v>10</v>
      </c>
      <c r="C14" s="1">
        <v>469</v>
      </c>
      <c r="D14" s="1">
        <v>68</v>
      </c>
      <c r="E14" s="1">
        <v>0</v>
      </c>
      <c r="F14" s="1">
        <v>71</v>
      </c>
      <c r="G14" s="1">
        <f t="shared" si="0"/>
        <v>608</v>
      </c>
      <c r="H14" s="1">
        <f t="shared" si="1"/>
        <v>8128</v>
      </c>
      <c r="I14" s="40" t="s">
        <v>9</v>
      </c>
      <c r="J14" s="41"/>
      <c r="K14" s="41"/>
      <c r="L14" s="41"/>
    </row>
    <row r="15" spans="1:12" x14ac:dyDescent="0.25">
      <c r="A15" s="1" t="s">
        <v>42</v>
      </c>
      <c r="B15" s="40">
        <f>FEBRERO2021!B15</f>
        <v>11</v>
      </c>
      <c r="C15" s="1">
        <v>577</v>
      </c>
      <c r="D15" s="1">
        <v>97</v>
      </c>
      <c r="E15" s="1">
        <v>0</v>
      </c>
      <c r="F15" s="1">
        <v>68</v>
      </c>
      <c r="G15" s="1">
        <f t="shared" si="0"/>
        <v>742</v>
      </c>
      <c r="H15" s="1">
        <f t="shared" si="1"/>
        <v>8870</v>
      </c>
      <c r="I15" s="40" t="s">
        <v>9</v>
      </c>
      <c r="J15" s="41"/>
      <c r="K15" s="41"/>
      <c r="L15" s="41"/>
    </row>
    <row r="16" spans="1:12" x14ac:dyDescent="0.25">
      <c r="A16" s="1" t="s">
        <v>4</v>
      </c>
      <c r="B16" s="40">
        <f>FEBRERO2021!B16</f>
        <v>12</v>
      </c>
      <c r="C16" s="1">
        <v>798</v>
      </c>
      <c r="D16" s="1">
        <v>136</v>
      </c>
      <c r="E16" s="1">
        <v>0</v>
      </c>
      <c r="F16" s="1">
        <v>85</v>
      </c>
      <c r="G16" s="1">
        <f t="shared" si="0"/>
        <v>1019</v>
      </c>
      <c r="H16" s="1">
        <f t="shared" si="1"/>
        <v>9889</v>
      </c>
      <c r="I16" s="40" t="s">
        <v>9</v>
      </c>
      <c r="J16" s="41"/>
      <c r="K16" s="41"/>
      <c r="L16" s="41"/>
    </row>
    <row r="17" spans="1:13" x14ac:dyDescent="0.25">
      <c r="A17" s="1" t="s">
        <v>5</v>
      </c>
      <c r="B17" s="40">
        <f>FEBRERO2021!B17</f>
        <v>13</v>
      </c>
      <c r="C17" s="1">
        <v>1361</v>
      </c>
      <c r="D17" s="1">
        <v>237</v>
      </c>
      <c r="E17" s="1">
        <v>0</v>
      </c>
      <c r="F17" s="1">
        <v>119</v>
      </c>
      <c r="G17" s="1">
        <f t="shared" si="0"/>
        <v>1717</v>
      </c>
      <c r="H17" s="1">
        <f t="shared" si="1"/>
        <v>11606</v>
      </c>
      <c r="I17" s="40" t="s">
        <v>9</v>
      </c>
      <c r="J17" s="41"/>
      <c r="K17" s="41"/>
      <c r="L17" s="41"/>
    </row>
    <row r="18" spans="1:13" x14ac:dyDescent="0.25">
      <c r="A18" s="1" t="s">
        <v>43</v>
      </c>
      <c r="B18" s="40">
        <f>FEBRERO2021!B18</f>
        <v>14</v>
      </c>
      <c r="C18" s="1">
        <v>1834</v>
      </c>
      <c r="D18" s="1">
        <v>661</v>
      </c>
      <c r="E18" s="1">
        <v>0</v>
      </c>
      <c r="F18" s="1">
        <v>105</v>
      </c>
      <c r="G18" s="1">
        <f t="shared" si="0"/>
        <v>2600</v>
      </c>
      <c r="H18" s="1">
        <f t="shared" si="1"/>
        <v>14206</v>
      </c>
      <c r="I18" s="40" t="s">
        <v>9</v>
      </c>
      <c r="J18" s="41"/>
      <c r="K18" s="41"/>
      <c r="L18" s="41"/>
    </row>
    <row r="19" spans="1:13" x14ac:dyDescent="0.25">
      <c r="A19" s="33" t="s">
        <v>6</v>
      </c>
      <c r="B19" s="34">
        <f>FEBRERO2021!B19</f>
        <v>15</v>
      </c>
      <c r="C19" s="33">
        <v>2256</v>
      </c>
      <c r="D19" s="33">
        <v>817</v>
      </c>
      <c r="E19" s="33">
        <v>0</v>
      </c>
      <c r="F19" s="33">
        <v>111</v>
      </c>
      <c r="G19" s="33">
        <f t="shared" si="0"/>
        <v>3184</v>
      </c>
      <c r="H19" s="33">
        <f t="shared" si="1"/>
        <v>17390</v>
      </c>
      <c r="I19" s="34" t="s">
        <v>9</v>
      </c>
      <c r="J19" s="41"/>
      <c r="K19" s="41"/>
      <c r="L19" s="41"/>
    </row>
    <row r="20" spans="1:13" x14ac:dyDescent="0.25">
      <c r="A20" s="1" t="s">
        <v>7</v>
      </c>
      <c r="B20" s="40">
        <f>FEBRERO2021!B20</f>
        <v>16</v>
      </c>
      <c r="C20" s="1">
        <v>1273</v>
      </c>
      <c r="D20" s="1">
        <v>366</v>
      </c>
      <c r="E20" s="1">
        <v>0</v>
      </c>
      <c r="F20" s="1">
        <v>44</v>
      </c>
      <c r="G20" s="1">
        <f t="shared" si="0"/>
        <v>1683</v>
      </c>
      <c r="H20" s="1">
        <f t="shared" si="1"/>
        <v>19073</v>
      </c>
      <c r="I20" s="40" t="s">
        <v>9</v>
      </c>
      <c r="J20" s="41"/>
      <c r="K20" s="41"/>
      <c r="L20" s="41"/>
    </row>
    <row r="21" spans="1:13" x14ac:dyDescent="0.25">
      <c r="A21" s="1" t="s">
        <v>8</v>
      </c>
      <c r="B21" s="40">
        <f>FEBRERO2021!B21</f>
        <v>17</v>
      </c>
      <c r="C21" s="1">
        <v>2058</v>
      </c>
      <c r="D21" s="1">
        <v>819</v>
      </c>
      <c r="E21" s="1">
        <v>0</v>
      </c>
      <c r="F21" s="1">
        <v>81</v>
      </c>
      <c r="G21" s="1">
        <f t="shared" si="0"/>
        <v>2958</v>
      </c>
      <c r="H21" s="1">
        <f t="shared" si="1"/>
        <v>22031</v>
      </c>
      <c r="I21" s="40" t="s">
        <v>9</v>
      </c>
      <c r="J21" s="41"/>
      <c r="K21" s="41"/>
      <c r="L21" s="41"/>
    </row>
    <row r="22" spans="1:13" x14ac:dyDescent="0.25">
      <c r="A22" s="1" t="s">
        <v>42</v>
      </c>
      <c r="B22" s="40">
        <f>FEBRERO2021!B22</f>
        <v>18</v>
      </c>
      <c r="C22" s="1">
        <v>2005</v>
      </c>
      <c r="D22" s="1">
        <v>701</v>
      </c>
      <c r="E22" s="1">
        <v>0</v>
      </c>
      <c r="F22" s="1">
        <v>155</v>
      </c>
      <c r="G22" s="1">
        <f t="shared" si="0"/>
        <v>2861</v>
      </c>
      <c r="H22" s="1">
        <f t="shared" si="1"/>
        <v>24892</v>
      </c>
      <c r="I22" s="40" t="s">
        <v>9</v>
      </c>
      <c r="J22" s="41"/>
      <c r="K22" s="41"/>
      <c r="L22" s="41"/>
    </row>
    <row r="23" spans="1:13" x14ac:dyDescent="0.25">
      <c r="A23" s="1" t="s">
        <v>4</v>
      </c>
      <c r="B23" s="40">
        <f>FEBRERO2021!B23</f>
        <v>19</v>
      </c>
      <c r="C23" s="1">
        <v>2388</v>
      </c>
      <c r="D23" s="1">
        <v>791</v>
      </c>
      <c r="E23" s="1">
        <v>0</v>
      </c>
      <c r="F23" s="1">
        <v>106</v>
      </c>
      <c r="G23" s="1">
        <f t="shared" si="0"/>
        <v>3285</v>
      </c>
      <c r="H23" s="1">
        <f t="shared" si="1"/>
        <v>28177</v>
      </c>
      <c r="I23" s="40" t="s">
        <v>9</v>
      </c>
      <c r="J23" s="41"/>
      <c r="K23" s="41"/>
      <c r="L23" s="41"/>
    </row>
    <row r="24" spans="1:13" x14ac:dyDescent="0.25">
      <c r="A24" s="1" t="s">
        <v>5</v>
      </c>
      <c r="B24" s="40">
        <f>FEBRERO2021!B24</f>
        <v>20</v>
      </c>
      <c r="C24" s="1">
        <v>2302</v>
      </c>
      <c r="D24" s="1">
        <v>711</v>
      </c>
      <c r="E24" s="1">
        <v>0</v>
      </c>
      <c r="F24" s="1">
        <v>131</v>
      </c>
      <c r="G24" s="1">
        <f t="shared" si="0"/>
        <v>3144</v>
      </c>
      <c r="H24" s="1">
        <f t="shared" si="1"/>
        <v>31321</v>
      </c>
      <c r="I24" s="40" t="s">
        <v>9</v>
      </c>
      <c r="J24" s="41"/>
      <c r="K24" s="41"/>
      <c r="L24" s="41"/>
    </row>
    <row r="25" spans="1:13" x14ac:dyDescent="0.25">
      <c r="A25" s="1" t="s">
        <v>43</v>
      </c>
      <c r="B25" s="40">
        <f>FEBRERO2021!B25</f>
        <v>21</v>
      </c>
      <c r="C25" s="1">
        <v>2674</v>
      </c>
      <c r="D25" s="1">
        <v>958</v>
      </c>
      <c r="E25" s="1">
        <v>0</v>
      </c>
      <c r="F25" s="1">
        <v>136</v>
      </c>
      <c r="G25" s="35">
        <f t="shared" si="0"/>
        <v>3768</v>
      </c>
      <c r="H25" s="1">
        <f t="shared" si="1"/>
        <v>35089</v>
      </c>
      <c r="I25" s="40" t="s">
        <v>9</v>
      </c>
      <c r="J25" s="19">
        <v>3768</v>
      </c>
      <c r="K25" s="41" t="s">
        <v>48</v>
      </c>
      <c r="L25" s="41"/>
    </row>
    <row r="26" spans="1:13" x14ac:dyDescent="0.25">
      <c r="A26" s="33" t="s">
        <v>6</v>
      </c>
      <c r="B26" s="34">
        <f>FEBRERO2021!B26</f>
        <v>22</v>
      </c>
      <c r="C26" s="33">
        <v>1796</v>
      </c>
      <c r="D26" s="33">
        <v>626</v>
      </c>
      <c r="E26" s="33">
        <v>0</v>
      </c>
      <c r="F26" s="33">
        <v>110</v>
      </c>
      <c r="G26" s="33">
        <f t="shared" si="0"/>
        <v>2532</v>
      </c>
      <c r="H26" s="33">
        <f t="shared" si="1"/>
        <v>37621</v>
      </c>
      <c r="I26" s="34" t="s">
        <v>9</v>
      </c>
      <c r="J26" s="41"/>
      <c r="L26" s="41"/>
    </row>
    <row r="27" spans="1:13" x14ac:dyDescent="0.25">
      <c r="A27" s="1" t="s">
        <v>7</v>
      </c>
      <c r="B27" s="40">
        <f>FEBRERO2021!B27</f>
        <v>23</v>
      </c>
      <c r="C27" s="1">
        <v>1141</v>
      </c>
      <c r="D27" s="1">
        <v>331</v>
      </c>
      <c r="E27" s="1">
        <v>0</v>
      </c>
      <c r="F27" s="1">
        <v>109</v>
      </c>
      <c r="G27" s="1">
        <f t="shared" si="0"/>
        <v>1581</v>
      </c>
      <c r="H27" s="1">
        <f t="shared" si="1"/>
        <v>39202</v>
      </c>
      <c r="I27" s="40" t="s">
        <v>9</v>
      </c>
      <c r="J27" s="41"/>
      <c r="K27" s="41"/>
      <c r="L27" s="41"/>
    </row>
    <row r="28" spans="1:13" x14ac:dyDescent="0.25">
      <c r="A28" s="1" t="s">
        <v>8</v>
      </c>
      <c r="B28" s="40">
        <f>FEBRERO2021!B28</f>
        <v>24</v>
      </c>
      <c r="C28" s="1">
        <v>1276</v>
      </c>
      <c r="D28" s="1">
        <v>435</v>
      </c>
      <c r="E28" s="1">
        <v>0</v>
      </c>
      <c r="F28" s="1">
        <v>100</v>
      </c>
      <c r="G28" s="1">
        <f t="shared" si="0"/>
        <v>1811</v>
      </c>
      <c r="H28" s="1">
        <f t="shared" si="1"/>
        <v>41013</v>
      </c>
      <c r="I28" s="40" t="s">
        <v>9</v>
      </c>
      <c r="J28" s="41"/>
      <c r="K28" s="41"/>
      <c r="M28" s="41"/>
    </row>
    <row r="29" spans="1:13" x14ac:dyDescent="0.25">
      <c r="A29" s="1" t="s">
        <v>42</v>
      </c>
      <c r="B29" s="40">
        <f>FEBRERO2021!B29</f>
        <v>25</v>
      </c>
      <c r="C29" s="1">
        <v>1222</v>
      </c>
      <c r="D29" s="1">
        <v>382</v>
      </c>
      <c r="E29" s="1">
        <v>0</v>
      </c>
      <c r="F29" s="1">
        <v>107</v>
      </c>
      <c r="G29" s="1">
        <f t="shared" si="0"/>
        <v>1711</v>
      </c>
      <c r="H29" s="1">
        <f t="shared" si="1"/>
        <v>42724</v>
      </c>
      <c r="I29" s="40" t="s">
        <v>9</v>
      </c>
      <c r="J29" s="41"/>
      <c r="K29" s="41"/>
      <c r="L29" s="41"/>
      <c r="M29" s="41"/>
    </row>
    <row r="30" spans="1:13" x14ac:dyDescent="0.25">
      <c r="A30" s="1" t="s">
        <v>4</v>
      </c>
      <c r="B30" s="40">
        <f>FEBRERO2021!B30</f>
        <v>26</v>
      </c>
      <c r="C30" s="1">
        <v>1248</v>
      </c>
      <c r="D30" s="1">
        <v>392</v>
      </c>
      <c r="E30" s="1">
        <v>0</v>
      </c>
      <c r="F30" s="1">
        <v>114</v>
      </c>
      <c r="G30" s="1">
        <f t="shared" si="0"/>
        <v>1754</v>
      </c>
      <c r="H30" s="1">
        <f t="shared" si="1"/>
        <v>44478</v>
      </c>
      <c r="I30" s="40" t="s">
        <v>9</v>
      </c>
      <c r="J30" s="41"/>
      <c r="K30" s="41"/>
      <c r="L30" s="41"/>
      <c r="M30" s="41"/>
    </row>
    <row r="31" spans="1:13" x14ac:dyDescent="0.25">
      <c r="A31" s="1" t="s">
        <v>5</v>
      </c>
      <c r="B31" s="40">
        <f>FEBRERO2021!B31</f>
        <v>27</v>
      </c>
      <c r="C31" s="1">
        <v>1498</v>
      </c>
      <c r="D31" s="1">
        <v>449</v>
      </c>
      <c r="E31" s="1">
        <v>0</v>
      </c>
      <c r="F31" s="1">
        <v>132</v>
      </c>
      <c r="G31" s="1">
        <f t="shared" si="0"/>
        <v>2079</v>
      </c>
      <c r="H31" s="1">
        <f t="shared" si="1"/>
        <v>46557</v>
      </c>
      <c r="I31" s="40" t="s">
        <v>9</v>
      </c>
      <c r="J31" s="41"/>
      <c r="K31" s="41"/>
      <c r="L31" s="41"/>
      <c r="M31" s="41"/>
    </row>
    <row r="32" spans="1:13" x14ac:dyDescent="0.25">
      <c r="A32" s="1" t="s">
        <v>43</v>
      </c>
      <c r="B32" s="40">
        <f>FEBRERO2021!B32</f>
        <v>28</v>
      </c>
      <c r="C32" s="1">
        <v>2061</v>
      </c>
      <c r="D32" s="1">
        <v>1006</v>
      </c>
      <c r="E32" s="1">
        <v>0</v>
      </c>
      <c r="F32" s="1">
        <v>137</v>
      </c>
      <c r="G32" s="1">
        <f t="shared" si="0"/>
        <v>3204</v>
      </c>
      <c r="H32" s="1">
        <f t="shared" si="1"/>
        <v>49761</v>
      </c>
      <c r="I32" s="40" t="s">
        <v>9</v>
      </c>
      <c r="J32" s="41"/>
      <c r="K32" s="41"/>
      <c r="L32" s="41"/>
    </row>
    <row r="33" spans="1:12" x14ac:dyDescent="0.25">
      <c r="A33" s="33" t="s">
        <v>6</v>
      </c>
      <c r="B33" s="34">
        <v>29</v>
      </c>
      <c r="C33" s="33">
        <v>2101</v>
      </c>
      <c r="D33" s="33">
        <v>852</v>
      </c>
      <c r="E33" s="33">
        <v>0</v>
      </c>
      <c r="F33" s="33">
        <v>169</v>
      </c>
      <c r="G33" s="33">
        <f t="shared" si="0"/>
        <v>3122</v>
      </c>
      <c r="H33" s="33">
        <f t="shared" si="1"/>
        <v>52883</v>
      </c>
      <c r="I33" s="34" t="s">
        <v>9</v>
      </c>
      <c r="J33" s="41"/>
      <c r="K33" s="41"/>
      <c r="L33" s="41"/>
    </row>
    <row r="34" spans="1:12" ht="15.75" thickBot="1" x14ac:dyDescent="0.3">
      <c r="A34" s="1" t="s">
        <v>7</v>
      </c>
      <c r="B34" s="40">
        <v>30</v>
      </c>
      <c r="C34" s="1">
        <v>1000</v>
      </c>
      <c r="D34" s="1">
        <v>322</v>
      </c>
      <c r="E34" s="1">
        <v>0</v>
      </c>
      <c r="F34" s="1">
        <v>90</v>
      </c>
      <c r="G34" s="1">
        <f t="shared" si="0"/>
        <v>1412</v>
      </c>
      <c r="H34" s="1">
        <f t="shared" si="1"/>
        <v>54295</v>
      </c>
      <c r="I34" s="40" t="s">
        <v>9</v>
      </c>
      <c r="J34" s="41"/>
      <c r="K34" s="41"/>
      <c r="L34" s="41"/>
    </row>
    <row r="35" spans="1:12" ht="15.75" thickBot="1" x14ac:dyDescent="0.3">
      <c r="E35" s="28" t="s">
        <v>44</v>
      </c>
      <c r="F35" s="29"/>
      <c r="G35" s="29"/>
      <c r="H35" s="30">
        <f>H34/B34</f>
        <v>1809.8333333333333</v>
      </c>
    </row>
    <row r="36" spans="1:12" ht="23.25" x14ac:dyDescent="0.35">
      <c r="A36" s="16" t="s">
        <v>45</v>
      </c>
      <c r="H36" s="36">
        <f>AGOSTO2019!H37+H34</f>
        <v>149058</v>
      </c>
    </row>
    <row r="37" spans="1:12" x14ac:dyDescent="0.25">
      <c r="H37" s="31"/>
    </row>
    <row r="38" spans="1:12" x14ac:dyDescent="0.25">
      <c r="H38" s="2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C74" s="32"/>
      <c r="D74" t="s">
        <v>46</v>
      </c>
      <c r="H74" s="21"/>
    </row>
    <row r="75" spans="3:8" x14ac:dyDescent="0.25">
      <c r="C75" s="19"/>
      <c r="D75" t="s">
        <v>47</v>
      </c>
      <c r="H75" s="21"/>
    </row>
    <row r="76" spans="3:8" x14ac:dyDescent="0.25">
      <c r="H76" s="21"/>
    </row>
    <row r="77" spans="3:8" x14ac:dyDescent="0.25">
      <c r="H77" s="21"/>
    </row>
    <row r="78" spans="3:8" x14ac:dyDescent="0.25">
      <c r="H78" s="21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6" workbookViewId="0">
      <selection activeCell="J36" sqref="J36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1"/>
  </cols>
  <sheetData>
    <row r="1" spans="1:12" ht="26.25" x14ac:dyDescent="0.4">
      <c r="A1" s="42" t="s">
        <v>54</v>
      </c>
      <c r="B1" s="43"/>
      <c r="C1" s="41"/>
      <c r="D1" s="41"/>
      <c r="E1" s="41"/>
      <c r="F1" s="41"/>
      <c r="G1" s="41"/>
      <c r="H1" s="43"/>
      <c r="I1" s="43"/>
      <c r="J1" s="41"/>
      <c r="K1" s="41"/>
    </row>
    <row r="2" spans="1:12" ht="27" thickBot="1" x14ac:dyDescent="0.45">
      <c r="A2" s="42"/>
      <c r="B2" s="43"/>
      <c r="C2" s="41"/>
      <c r="D2" s="41"/>
      <c r="E2" s="41"/>
      <c r="F2" s="41"/>
      <c r="G2" s="41"/>
      <c r="H2" s="43"/>
      <c r="I2" s="43"/>
      <c r="J2" s="41"/>
      <c r="K2" s="41"/>
    </row>
    <row r="3" spans="1:12" ht="19.5" thickBot="1" x14ac:dyDescent="0.35">
      <c r="A3" s="44"/>
      <c r="B3" s="45"/>
      <c r="C3" s="61" t="s">
        <v>35</v>
      </c>
      <c r="D3" s="62"/>
      <c r="E3" s="63"/>
      <c r="F3" s="44"/>
      <c r="G3" s="64" t="s">
        <v>36</v>
      </c>
      <c r="H3" s="65"/>
      <c r="I3" s="45"/>
      <c r="J3" s="41"/>
      <c r="K3" s="41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7" t="s">
        <v>2</v>
      </c>
      <c r="G4" s="38" t="s">
        <v>40</v>
      </c>
      <c r="H4" s="38" t="s">
        <v>41</v>
      </c>
      <c r="I4" s="37" t="s">
        <v>3</v>
      </c>
      <c r="J4" s="41"/>
      <c r="K4" s="41"/>
    </row>
    <row r="5" spans="1:12" x14ac:dyDescent="0.25">
      <c r="A5" s="1" t="s">
        <v>8</v>
      </c>
      <c r="B5" s="40">
        <f>FEBRERO2021!B5</f>
        <v>1</v>
      </c>
      <c r="C5" s="1">
        <v>1013</v>
      </c>
      <c r="D5" s="1">
        <v>286</v>
      </c>
      <c r="E5" s="1">
        <v>0</v>
      </c>
      <c r="F5" s="1">
        <v>99</v>
      </c>
      <c r="G5" s="1">
        <f>SUM(C5:F5)</f>
        <v>1398</v>
      </c>
      <c r="H5" s="1">
        <f>G5</f>
        <v>1398</v>
      </c>
      <c r="I5" s="40" t="s">
        <v>14</v>
      </c>
      <c r="J5" s="41"/>
      <c r="K5" s="41"/>
      <c r="L5" s="41"/>
    </row>
    <row r="6" spans="1:12" x14ac:dyDescent="0.25">
      <c r="A6" s="1" t="s">
        <v>42</v>
      </c>
      <c r="B6" s="40">
        <f>FEBRERO2021!B6</f>
        <v>2</v>
      </c>
      <c r="C6" s="1">
        <v>500</v>
      </c>
      <c r="D6" s="1">
        <v>142</v>
      </c>
      <c r="E6" s="1">
        <v>0</v>
      </c>
      <c r="F6" s="1">
        <v>51</v>
      </c>
      <c r="G6" s="1">
        <f>SUM(C6:F6)</f>
        <v>693</v>
      </c>
      <c r="H6" s="1">
        <f>H5+G6</f>
        <v>2091</v>
      </c>
      <c r="I6" s="40" t="s">
        <v>13</v>
      </c>
      <c r="J6" s="41"/>
      <c r="K6" s="41"/>
      <c r="L6" s="41"/>
    </row>
    <row r="7" spans="1:12" x14ac:dyDescent="0.25">
      <c r="A7" s="1" t="s">
        <v>4</v>
      </c>
      <c r="B7" s="40">
        <f>FEBRERO2021!B7</f>
        <v>3</v>
      </c>
      <c r="C7" s="1">
        <v>563</v>
      </c>
      <c r="D7" s="1">
        <v>127</v>
      </c>
      <c r="E7" s="1">
        <v>0</v>
      </c>
      <c r="F7" s="1">
        <v>63</v>
      </c>
      <c r="G7" s="1">
        <f t="shared" ref="G7:G35" si="0">SUM(C7:F7)</f>
        <v>753</v>
      </c>
      <c r="H7" s="1">
        <f t="shared" ref="H7:H35" si="1">H6+G7</f>
        <v>2844</v>
      </c>
      <c r="I7" s="40" t="s">
        <v>9</v>
      </c>
      <c r="J7" s="41"/>
      <c r="K7" s="41"/>
      <c r="L7" s="41"/>
    </row>
    <row r="8" spans="1:12" x14ac:dyDescent="0.25">
      <c r="A8" s="1" t="s">
        <v>5</v>
      </c>
      <c r="B8" s="40">
        <f>FEBRERO2021!B8</f>
        <v>4</v>
      </c>
      <c r="C8" s="1">
        <v>759</v>
      </c>
      <c r="D8" s="1">
        <v>272</v>
      </c>
      <c r="E8" s="1">
        <v>0</v>
      </c>
      <c r="F8" s="1">
        <v>79</v>
      </c>
      <c r="G8" s="1">
        <f t="shared" si="0"/>
        <v>1110</v>
      </c>
      <c r="H8" s="1">
        <f t="shared" si="1"/>
        <v>3954</v>
      </c>
      <c r="I8" s="40" t="s">
        <v>10</v>
      </c>
      <c r="J8" s="41"/>
      <c r="K8" s="41"/>
      <c r="L8" s="41"/>
    </row>
    <row r="9" spans="1:12" x14ac:dyDescent="0.25">
      <c r="A9" s="1" t="s">
        <v>43</v>
      </c>
      <c r="B9" s="40">
        <f>FEBRERO2021!B9</f>
        <v>5</v>
      </c>
      <c r="C9" s="1">
        <v>1414</v>
      </c>
      <c r="D9" s="1">
        <v>493</v>
      </c>
      <c r="E9" s="1">
        <v>0</v>
      </c>
      <c r="F9" s="1">
        <v>114</v>
      </c>
      <c r="G9" s="1">
        <f t="shared" si="0"/>
        <v>2021</v>
      </c>
      <c r="H9" s="1">
        <f t="shared" si="1"/>
        <v>5975</v>
      </c>
      <c r="I9" s="40" t="s">
        <v>11</v>
      </c>
      <c r="J9" s="41"/>
      <c r="K9" s="41"/>
      <c r="L9" s="41"/>
    </row>
    <row r="10" spans="1:12" x14ac:dyDescent="0.25">
      <c r="A10" s="33" t="s">
        <v>6</v>
      </c>
      <c r="B10" s="34">
        <f>FEBRERO2021!B10</f>
        <v>6</v>
      </c>
      <c r="C10" s="33">
        <v>1950</v>
      </c>
      <c r="D10" s="33">
        <v>621</v>
      </c>
      <c r="E10" s="33">
        <v>0</v>
      </c>
      <c r="F10" s="33">
        <v>103</v>
      </c>
      <c r="G10" s="33">
        <f t="shared" si="0"/>
        <v>2674</v>
      </c>
      <c r="H10" s="33">
        <f t="shared" si="1"/>
        <v>8649</v>
      </c>
      <c r="I10" s="34" t="s">
        <v>9</v>
      </c>
      <c r="J10" s="41"/>
      <c r="K10" s="41"/>
      <c r="L10" s="41"/>
    </row>
    <row r="11" spans="1:12" x14ac:dyDescent="0.25">
      <c r="A11" s="1" t="s">
        <v>7</v>
      </c>
      <c r="B11" s="40">
        <f>FEBRERO2021!B11</f>
        <v>7</v>
      </c>
      <c r="C11" s="1">
        <v>1123</v>
      </c>
      <c r="D11" s="1">
        <v>366</v>
      </c>
      <c r="E11" s="1">
        <v>0</v>
      </c>
      <c r="F11" s="1">
        <v>104</v>
      </c>
      <c r="G11" s="1">
        <f t="shared" si="0"/>
        <v>1593</v>
      </c>
      <c r="H11" s="1">
        <f t="shared" si="1"/>
        <v>10242</v>
      </c>
      <c r="I11" s="40" t="s">
        <v>9</v>
      </c>
      <c r="J11" s="41"/>
      <c r="K11" s="41"/>
      <c r="L11" s="41"/>
    </row>
    <row r="12" spans="1:12" x14ac:dyDescent="0.25">
      <c r="A12" s="1" t="s">
        <v>8</v>
      </c>
      <c r="B12" s="40">
        <f>FEBRERO2021!B12</f>
        <v>8</v>
      </c>
      <c r="C12" s="1">
        <v>927</v>
      </c>
      <c r="D12" s="1">
        <v>349</v>
      </c>
      <c r="E12" s="1">
        <v>0</v>
      </c>
      <c r="F12" s="1">
        <v>91</v>
      </c>
      <c r="G12" s="1">
        <f t="shared" si="0"/>
        <v>1367</v>
      </c>
      <c r="H12" s="1">
        <f t="shared" si="1"/>
        <v>11609</v>
      </c>
      <c r="I12" s="40" t="s">
        <v>14</v>
      </c>
      <c r="J12" s="41"/>
      <c r="K12" s="41"/>
      <c r="L12" s="41"/>
    </row>
    <row r="13" spans="1:12" x14ac:dyDescent="0.25">
      <c r="A13" s="1" t="s">
        <v>42</v>
      </c>
      <c r="B13" s="40">
        <f>FEBRERO2021!B13</f>
        <v>9</v>
      </c>
      <c r="C13" s="1">
        <v>1203</v>
      </c>
      <c r="D13" s="1">
        <v>428</v>
      </c>
      <c r="E13" s="1">
        <v>0</v>
      </c>
      <c r="F13" s="1">
        <v>107</v>
      </c>
      <c r="G13" s="1">
        <f t="shared" si="0"/>
        <v>1738</v>
      </c>
      <c r="H13" s="1">
        <f t="shared" si="1"/>
        <v>13347</v>
      </c>
      <c r="I13" s="40" t="s">
        <v>9</v>
      </c>
      <c r="J13" s="41"/>
      <c r="K13" s="41"/>
      <c r="L13" s="41"/>
    </row>
    <row r="14" spans="1:12" x14ac:dyDescent="0.25">
      <c r="A14" s="1" t="s">
        <v>4</v>
      </c>
      <c r="B14" s="40">
        <f>FEBRERO2021!B14</f>
        <v>10</v>
      </c>
      <c r="C14" s="1">
        <v>1101</v>
      </c>
      <c r="D14" s="1">
        <v>431</v>
      </c>
      <c r="E14" s="1">
        <v>0</v>
      </c>
      <c r="F14" s="1">
        <v>120</v>
      </c>
      <c r="G14" s="1">
        <f t="shared" si="0"/>
        <v>1652</v>
      </c>
      <c r="H14" s="1">
        <f t="shared" si="1"/>
        <v>14999</v>
      </c>
      <c r="I14" s="40" t="s">
        <v>9</v>
      </c>
      <c r="J14" s="41"/>
      <c r="K14" s="41"/>
      <c r="L14" s="41"/>
    </row>
    <row r="15" spans="1:12" x14ac:dyDescent="0.25">
      <c r="A15" s="1" t="s">
        <v>5</v>
      </c>
      <c r="B15" s="40">
        <f>FEBRERO2021!B15</f>
        <v>11</v>
      </c>
      <c r="C15" s="1">
        <v>1489</v>
      </c>
      <c r="D15" s="1">
        <v>564</v>
      </c>
      <c r="E15" s="1">
        <v>0</v>
      </c>
      <c r="F15" s="1">
        <v>107</v>
      </c>
      <c r="G15" s="1">
        <f t="shared" si="0"/>
        <v>2160</v>
      </c>
      <c r="H15" s="1">
        <f t="shared" si="1"/>
        <v>17159</v>
      </c>
      <c r="I15" s="40" t="s">
        <v>9</v>
      </c>
      <c r="J15" s="41"/>
      <c r="K15" s="41"/>
      <c r="L15" s="41"/>
    </row>
    <row r="16" spans="1:12" x14ac:dyDescent="0.25">
      <c r="A16" s="1" t="s">
        <v>43</v>
      </c>
      <c r="B16" s="40">
        <f>FEBRERO2021!B16</f>
        <v>12</v>
      </c>
      <c r="C16" s="1">
        <v>3480</v>
      </c>
      <c r="D16" s="1">
        <v>1584</v>
      </c>
      <c r="E16" s="1">
        <v>0</v>
      </c>
      <c r="F16" s="1">
        <v>187</v>
      </c>
      <c r="G16" s="35">
        <f t="shared" si="0"/>
        <v>5251</v>
      </c>
      <c r="H16" s="1">
        <f t="shared" si="1"/>
        <v>22410</v>
      </c>
      <c r="I16" s="40" t="s">
        <v>9</v>
      </c>
      <c r="J16" s="19">
        <v>5251</v>
      </c>
      <c r="K16" s="41" t="s">
        <v>48</v>
      </c>
      <c r="L16" s="41"/>
    </row>
    <row r="17" spans="1:12" x14ac:dyDescent="0.25">
      <c r="A17" s="33" t="s">
        <v>6</v>
      </c>
      <c r="B17" s="34">
        <f>FEBRERO2021!B17</f>
        <v>13</v>
      </c>
      <c r="C17" s="33">
        <v>2102</v>
      </c>
      <c r="D17" s="33">
        <v>891</v>
      </c>
      <c r="E17" s="33">
        <v>0</v>
      </c>
      <c r="F17" s="33">
        <v>115</v>
      </c>
      <c r="G17" s="33">
        <f t="shared" si="0"/>
        <v>3108</v>
      </c>
      <c r="H17" s="33">
        <f t="shared" si="1"/>
        <v>25518</v>
      </c>
      <c r="I17" s="34" t="s">
        <v>14</v>
      </c>
      <c r="J17" s="41"/>
      <c r="K17" s="41"/>
      <c r="L17" s="41"/>
    </row>
    <row r="18" spans="1:12" x14ac:dyDescent="0.25">
      <c r="A18" s="1" t="s">
        <v>7</v>
      </c>
      <c r="B18" s="40">
        <f>FEBRERO2021!B18</f>
        <v>14</v>
      </c>
      <c r="C18" s="1">
        <v>582</v>
      </c>
      <c r="D18" s="1">
        <v>136</v>
      </c>
      <c r="E18" s="1">
        <v>0</v>
      </c>
      <c r="F18" s="1">
        <v>36</v>
      </c>
      <c r="G18" s="1">
        <f t="shared" si="0"/>
        <v>754</v>
      </c>
      <c r="H18" s="1">
        <f t="shared" si="1"/>
        <v>26272</v>
      </c>
      <c r="I18" s="27" t="s">
        <v>10</v>
      </c>
      <c r="J18" s="41"/>
      <c r="L18" s="41"/>
    </row>
    <row r="19" spans="1:12" x14ac:dyDescent="0.25">
      <c r="A19" s="1" t="s">
        <v>8</v>
      </c>
      <c r="B19" s="40">
        <f>FEBRERO2021!B19</f>
        <v>15</v>
      </c>
      <c r="C19" s="1">
        <v>711</v>
      </c>
      <c r="D19" s="1">
        <v>196</v>
      </c>
      <c r="E19" s="1">
        <v>0</v>
      </c>
      <c r="F19" s="1">
        <v>67</v>
      </c>
      <c r="G19" s="1">
        <f t="shared" si="0"/>
        <v>974</v>
      </c>
      <c r="H19" s="1">
        <f t="shared" si="1"/>
        <v>27246</v>
      </c>
      <c r="I19" s="40" t="s">
        <v>14</v>
      </c>
      <c r="J19" s="41"/>
      <c r="K19" s="41"/>
      <c r="L19" s="41"/>
    </row>
    <row r="20" spans="1:12" x14ac:dyDescent="0.25">
      <c r="A20" s="1" t="s">
        <v>42</v>
      </c>
      <c r="B20" s="40">
        <f>FEBRERO2021!B20</f>
        <v>16</v>
      </c>
      <c r="C20" s="1">
        <v>699</v>
      </c>
      <c r="D20" s="1">
        <v>256</v>
      </c>
      <c r="E20" s="1">
        <v>0</v>
      </c>
      <c r="F20" s="1">
        <v>68</v>
      </c>
      <c r="G20" s="1">
        <f t="shared" si="0"/>
        <v>1023</v>
      </c>
      <c r="H20" s="1">
        <f t="shared" si="1"/>
        <v>28269</v>
      </c>
      <c r="I20" s="40" t="s">
        <v>10</v>
      </c>
      <c r="J20" s="41"/>
      <c r="K20" s="41"/>
      <c r="L20" s="41"/>
    </row>
    <row r="21" spans="1:12" x14ac:dyDescent="0.25">
      <c r="A21" s="1" t="s">
        <v>4</v>
      </c>
      <c r="B21" s="40">
        <f>FEBRERO2021!B21</f>
        <v>17</v>
      </c>
      <c r="C21" s="1">
        <v>668</v>
      </c>
      <c r="D21" s="1">
        <v>203</v>
      </c>
      <c r="E21" s="1">
        <v>0</v>
      </c>
      <c r="F21" s="1">
        <v>81</v>
      </c>
      <c r="G21" s="1">
        <f t="shared" si="0"/>
        <v>952</v>
      </c>
      <c r="H21" s="1">
        <f t="shared" si="1"/>
        <v>29221</v>
      </c>
      <c r="I21" s="40" t="s">
        <v>10</v>
      </c>
      <c r="J21" s="41"/>
      <c r="K21" s="41"/>
      <c r="L21" s="41"/>
    </row>
    <row r="22" spans="1:12" x14ac:dyDescent="0.25">
      <c r="A22" s="1" t="s">
        <v>5</v>
      </c>
      <c r="B22" s="40">
        <f>FEBRERO2021!B22</f>
        <v>18</v>
      </c>
      <c r="C22" s="1">
        <v>1460</v>
      </c>
      <c r="D22" s="1">
        <v>456</v>
      </c>
      <c r="E22" s="1">
        <v>0</v>
      </c>
      <c r="F22" s="1">
        <v>134</v>
      </c>
      <c r="G22" s="1">
        <f t="shared" si="0"/>
        <v>2050</v>
      </c>
      <c r="H22" s="1">
        <f t="shared" si="1"/>
        <v>31271</v>
      </c>
      <c r="I22" s="40" t="s">
        <v>9</v>
      </c>
      <c r="J22" s="41"/>
      <c r="K22" s="41"/>
      <c r="L22" s="41"/>
    </row>
    <row r="23" spans="1:12" x14ac:dyDescent="0.25">
      <c r="A23" s="1" t="s">
        <v>43</v>
      </c>
      <c r="B23" s="40">
        <f>FEBRERO2021!B23</f>
        <v>19</v>
      </c>
      <c r="C23" s="1">
        <v>1766</v>
      </c>
      <c r="D23" s="1">
        <v>596</v>
      </c>
      <c r="E23" s="1">
        <v>0</v>
      </c>
      <c r="F23" s="1">
        <v>118</v>
      </c>
      <c r="G23" s="1">
        <f t="shared" si="0"/>
        <v>2480</v>
      </c>
      <c r="H23" s="1">
        <f t="shared" si="1"/>
        <v>33751</v>
      </c>
      <c r="I23" s="40" t="s">
        <v>9</v>
      </c>
      <c r="J23" s="41"/>
      <c r="K23" s="41"/>
      <c r="L23" s="41"/>
    </row>
    <row r="24" spans="1:12" x14ac:dyDescent="0.25">
      <c r="A24" s="33" t="s">
        <v>6</v>
      </c>
      <c r="B24" s="34">
        <f>FEBRERO2021!B24</f>
        <v>20</v>
      </c>
      <c r="C24" s="33">
        <v>686</v>
      </c>
      <c r="D24" s="33">
        <v>169</v>
      </c>
      <c r="E24" s="33">
        <v>0</v>
      </c>
      <c r="F24" s="33">
        <v>40</v>
      </c>
      <c r="G24" s="33">
        <f t="shared" si="0"/>
        <v>895</v>
      </c>
      <c r="H24" s="33">
        <f t="shared" si="1"/>
        <v>34646</v>
      </c>
      <c r="I24" s="34" t="s">
        <v>10</v>
      </c>
      <c r="J24" s="41"/>
      <c r="K24" s="41"/>
      <c r="L24" s="41"/>
    </row>
    <row r="25" spans="1:12" x14ac:dyDescent="0.25">
      <c r="A25" s="1" t="s">
        <v>7</v>
      </c>
      <c r="B25" s="40">
        <f>FEBRERO2021!B25</f>
        <v>21</v>
      </c>
      <c r="C25" s="1">
        <v>959</v>
      </c>
      <c r="D25" s="1">
        <v>262</v>
      </c>
      <c r="E25" s="1">
        <v>0</v>
      </c>
      <c r="F25" s="1">
        <v>100</v>
      </c>
      <c r="G25" s="1">
        <f t="shared" si="0"/>
        <v>1321</v>
      </c>
      <c r="H25" s="1">
        <f t="shared" si="1"/>
        <v>35967</v>
      </c>
      <c r="I25" s="40" t="s">
        <v>9</v>
      </c>
      <c r="J25" s="41"/>
      <c r="K25" s="41"/>
      <c r="L25" s="41"/>
    </row>
    <row r="26" spans="1:12" x14ac:dyDescent="0.25">
      <c r="A26" s="1" t="s">
        <v>8</v>
      </c>
      <c r="B26" s="40">
        <f>FEBRERO2021!B26</f>
        <v>22</v>
      </c>
      <c r="C26" s="1">
        <v>1242</v>
      </c>
      <c r="D26" s="1">
        <v>495</v>
      </c>
      <c r="E26" s="1">
        <v>0</v>
      </c>
      <c r="F26" s="1">
        <v>104</v>
      </c>
      <c r="G26" s="1">
        <f t="shared" si="0"/>
        <v>1841</v>
      </c>
      <c r="H26" s="1">
        <f t="shared" si="1"/>
        <v>37808</v>
      </c>
      <c r="I26" s="40" t="s">
        <v>9</v>
      </c>
      <c r="J26" s="41"/>
      <c r="K26" s="41"/>
      <c r="L26" s="41"/>
    </row>
    <row r="27" spans="1:12" x14ac:dyDescent="0.25">
      <c r="A27" s="1" t="s">
        <v>42</v>
      </c>
      <c r="B27" s="40">
        <f>FEBRERO2021!B27</f>
        <v>23</v>
      </c>
      <c r="C27" s="1">
        <v>1382</v>
      </c>
      <c r="D27" s="1">
        <v>555</v>
      </c>
      <c r="E27" s="1">
        <v>0</v>
      </c>
      <c r="F27" s="1">
        <v>137</v>
      </c>
      <c r="G27" s="1">
        <f t="shared" si="0"/>
        <v>2074</v>
      </c>
      <c r="H27" s="1">
        <f t="shared" si="1"/>
        <v>39882</v>
      </c>
      <c r="I27" s="40" t="s">
        <v>9</v>
      </c>
      <c r="J27" s="41"/>
      <c r="K27" s="41"/>
      <c r="L27" s="41"/>
    </row>
    <row r="28" spans="1:12" x14ac:dyDescent="0.25">
      <c r="A28" s="1" t="s">
        <v>4</v>
      </c>
      <c r="B28" s="40">
        <f>FEBRERO2021!B28</f>
        <v>24</v>
      </c>
      <c r="C28" s="1">
        <v>1547</v>
      </c>
      <c r="D28" s="1">
        <v>459</v>
      </c>
      <c r="E28" s="1">
        <v>0</v>
      </c>
      <c r="F28" s="1">
        <v>167</v>
      </c>
      <c r="G28" s="1">
        <f t="shared" si="0"/>
        <v>2173</v>
      </c>
      <c r="H28" s="1">
        <f t="shared" si="1"/>
        <v>42055</v>
      </c>
      <c r="I28" s="40" t="s">
        <v>9</v>
      </c>
      <c r="J28" s="41"/>
      <c r="K28" s="41"/>
      <c r="L28" s="41"/>
    </row>
    <row r="29" spans="1:12" x14ac:dyDescent="0.25">
      <c r="A29" s="1" t="s">
        <v>5</v>
      </c>
      <c r="B29" s="40">
        <f>FEBRERO2021!B29</f>
        <v>25</v>
      </c>
      <c r="C29" s="1">
        <v>1265</v>
      </c>
      <c r="D29" s="1">
        <v>414</v>
      </c>
      <c r="E29" s="1">
        <v>0</v>
      </c>
      <c r="F29" s="1">
        <v>135</v>
      </c>
      <c r="G29" s="1">
        <f t="shared" si="0"/>
        <v>1814</v>
      </c>
      <c r="H29" s="1">
        <f t="shared" si="1"/>
        <v>43869</v>
      </c>
      <c r="I29" s="40" t="s">
        <v>9</v>
      </c>
      <c r="J29" s="41"/>
      <c r="K29" s="41"/>
      <c r="L29" s="41"/>
    </row>
    <row r="30" spans="1:12" x14ac:dyDescent="0.25">
      <c r="A30" s="1" t="s">
        <v>43</v>
      </c>
      <c r="B30" s="40">
        <f>FEBRERO2021!B30</f>
        <v>26</v>
      </c>
      <c r="C30" s="1">
        <v>1282</v>
      </c>
      <c r="D30" s="1">
        <v>323</v>
      </c>
      <c r="E30" s="1">
        <v>0</v>
      </c>
      <c r="F30" s="1">
        <v>87</v>
      </c>
      <c r="G30" s="1">
        <f t="shared" si="0"/>
        <v>1692</v>
      </c>
      <c r="H30" s="1">
        <f t="shared" si="1"/>
        <v>45561</v>
      </c>
      <c r="I30" s="40" t="s">
        <v>9</v>
      </c>
      <c r="J30" s="41"/>
      <c r="K30" s="41"/>
      <c r="L30" s="41"/>
    </row>
    <row r="31" spans="1:12" x14ac:dyDescent="0.25">
      <c r="A31" s="33" t="s">
        <v>6</v>
      </c>
      <c r="B31" s="34">
        <f>FEBRERO2021!B31</f>
        <v>27</v>
      </c>
      <c r="C31" s="33">
        <v>217</v>
      </c>
      <c r="D31" s="33">
        <v>55</v>
      </c>
      <c r="E31" s="33">
        <v>0</v>
      </c>
      <c r="F31" s="33">
        <v>14</v>
      </c>
      <c r="G31" s="33">
        <f t="shared" si="0"/>
        <v>286</v>
      </c>
      <c r="H31" s="33">
        <f t="shared" si="1"/>
        <v>45847</v>
      </c>
      <c r="I31" s="34" t="s">
        <v>13</v>
      </c>
      <c r="J31" s="41" t="s">
        <v>55</v>
      </c>
      <c r="K31" s="41"/>
      <c r="L31" s="41"/>
    </row>
    <row r="32" spans="1:12" x14ac:dyDescent="0.25">
      <c r="A32" s="1" t="s">
        <v>7</v>
      </c>
      <c r="B32" s="40">
        <f>FEBRERO2021!B32</f>
        <v>28</v>
      </c>
      <c r="C32" s="1">
        <v>999</v>
      </c>
      <c r="D32" s="1">
        <v>310</v>
      </c>
      <c r="E32" s="1">
        <v>0</v>
      </c>
      <c r="F32" s="1">
        <v>110</v>
      </c>
      <c r="G32" s="1">
        <f t="shared" si="0"/>
        <v>1419</v>
      </c>
      <c r="H32" s="1">
        <f t="shared" si="1"/>
        <v>47266</v>
      </c>
      <c r="I32" s="40" t="s">
        <v>9</v>
      </c>
      <c r="J32" s="41"/>
      <c r="K32" s="41"/>
      <c r="L32" s="41"/>
    </row>
    <row r="33" spans="1:12" x14ac:dyDescent="0.25">
      <c r="A33" s="1" t="s">
        <v>8</v>
      </c>
      <c r="B33" s="40">
        <v>29</v>
      </c>
      <c r="C33" s="1">
        <v>985</v>
      </c>
      <c r="D33" s="1">
        <v>305</v>
      </c>
      <c r="E33" s="1">
        <v>0</v>
      </c>
      <c r="F33" s="1">
        <v>75</v>
      </c>
      <c r="G33" s="1">
        <f t="shared" si="0"/>
        <v>1365</v>
      </c>
      <c r="H33" s="1">
        <f t="shared" si="1"/>
        <v>48631</v>
      </c>
      <c r="I33" s="40" t="s">
        <v>10</v>
      </c>
      <c r="J33" s="41"/>
      <c r="K33" s="41"/>
      <c r="L33" s="41"/>
    </row>
    <row r="34" spans="1:12" x14ac:dyDescent="0.25">
      <c r="A34" s="1" t="s">
        <v>42</v>
      </c>
      <c r="B34" s="40">
        <v>30</v>
      </c>
      <c r="C34" s="1">
        <v>1056</v>
      </c>
      <c r="D34" s="1">
        <v>235</v>
      </c>
      <c r="E34" s="1">
        <v>0</v>
      </c>
      <c r="F34" s="1">
        <v>64</v>
      </c>
      <c r="G34" s="1">
        <f t="shared" si="0"/>
        <v>1355</v>
      </c>
      <c r="H34" s="1">
        <f t="shared" si="1"/>
        <v>49986</v>
      </c>
      <c r="I34" s="40" t="s">
        <v>10</v>
      </c>
      <c r="J34" s="41"/>
      <c r="K34" s="41"/>
      <c r="L34" s="41"/>
    </row>
    <row r="35" spans="1:12" ht="15.75" thickBot="1" x14ac:dyDescent="0.3">
      <c r="A35" s="1" t="s">
        <v>4</v>
      </c>
      <c r="B35" s="40">
        <v>31</v>
      </c>
      <c r="C35" s="1">
        <v>1405</v>
      </c>
      <c r="D35" s="1">
        <v>341</v>
      </c>
      <c r="E35" s="1">
        <v>0</v>
      </c>
      <c r="F35" s="1">
        <v>114</v>
      </c>
      <c r="G35" s="1">
        <f t="shared" si="0"/>
        <v>1860</v>
      </c>
      <c r="H35" s="1">
        <f t="shared" si="1"/>
        <v>51846</v>
      </c>
      <c r="I35" s="27" t="s">
        <v>9</v>
      </c>
      <c r="J35" s="41"/>
      <c r="K35" s="41"/>
      <c r="L35" s="41"/>
    </row>
    <row r="36" spans="1:12" ht="15.75" thickBot="1" x14ac:dyDescent="0.3">
      <c r="E36" s="28" t="s">
        <v>44</v>
      </c>
      <c r="F36" s="29"/>
      <c r="G36" s="29"/>
      <c r="H36" s="30">
        <f>H35/B35</f>
        <v>1672.4516129032259</v>
      </c>
    </row>
    <row r="37" spans="1:12" ht="23.25" x14ac:dyDescent="0.35">
      <c r="A37" s="16" t="s">
        <v>45</v>
      </c>
      <c r="H37" s="36">
        <f>SEPTIEMBRE2019!H36+H35</f>
        <v>200904</v>
      </c>
    </row>
    <row r="38" spans="1:12" x14ac:dyDescent="0.25">
      <c r="H38" s="3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H74" s="21"/>
    </row>
    <row r="75" spans="3:8" x14ac:dyDescent="0.25">
      <c r="C75" s="32"/>
      <c r="D75" t="s">
        <v>46</v>
      </c>
      <c r="H75" s="21"/>
    </row>
    <row r="76" spans="3:8" x14ac:dyDescent="0.25">
      <c r="C76" s="19"/>
      <c r="D76" t="s">
        <v>47</v>
      </c>
      <c r="H76" s="21"/>
    </row>
    <row r="77" spans="3:8" x14ac:dyDescent="0.25">
      <c r="H77" s="21"/>
    </row>
    <row r="78" spans="3:8" x14ac:dyDescent="0.25">
      <c r="H78" s="21"/>
    </row>
    <row r="79" spans="3:8" x14ac:dyDescent="0.25">
      <c r="H79" s="21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3" workbookViewId="0">
      <selection activeCell="B37" sqref="B37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6.28515625" customWidth="1"/>
    <col min="9" max="9" width="11.42578125" style="21"/>
  </cols>
  <sheetData>
    <row r="1" spans="1:12" ht="26.25" x14ac:dyDescent="0.4">
      <c r="A1" s="42" t="s">
        <v>56</v>
      </c>
      <c r="B1" s="43"/>
      <c r="C1" s="41"/>
      <c r="D1" s="41"/>
      <c r="E1" s="41"/>
      <c r="F1" s="41"/>
      <c r="G1" s="41"/>
      <c r="H1" s="43"/>
      <c r="I1" s="43"/>
      <c r="J1" s="41"/>
      <c r="K1" s="41"/>
      <c r="L1" s="41"/>
    </row>
    <row r="2" spans="1:12" ht="27" thickBot="1" x14ac:dyDescent="0.45">
      <c r="A2" s="42"/>
      <c r="B2" s="43"/>
      <c r="C2" s="41"/>
      <c r="D2" s="41"/>
      <c r="E2" s="41"/>
      <c r="F2" s="41"/>
      <c r="G2" s="41"/>
      <c r="H2" s="43"/>
      <c r="I2" s="43"/>
      <c r="J2" s="41"/>
      <c r="K2" s="41"/>
      <c r="L2" s="41"/>
    </row>
    <row r="3" spans="1:12" ht="19.5" thickBot="1" x14ac:dyDescent="0.35">
      <c r="A3" s="44"/>
      <c r="B3" s="45"/>
      <c r="C3" s="61" t="s">
        <v>35</v>
      </c>
      <c r="D3" s="62"/>
      <c r="E3" s="63"/>
      <c r="F3" s="44"/>
      <c r="G3" s="64" t="s">
        <v>36</v>
      </c>
      <c r="H3" s="65"/>
      <c r="I3" s="45"/>
      <c r="J3" s="41"/>
      <c r="K3" s="41"/>
      <c r="L3" s="41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7" t="s">
        <v>2</v>
      </c>
      <c r="G4" s="38" t="s">
        <v>40</v>
      </c>
      <c r="H4" s="38" t="s">
        <v>41</v>
      </c>
      <c r="I4" s="37" t="s">
        <v>3</v>
      </c>
      <c r="J4" s="41"/>
      <c r="K4" s="41"/>
      <c r="L4" s="41"/>
    </row>
    <row r="5" spans="1:12" x14ac:dyDescent="0.25">
      <c r="A5" s="1" t="s">
        <v>5</v>
      </c>
      <c r="B5" s="40">
        <f>FEBRERO2021!B5</f>
        <v>1</v>
      </c>
      <c r="C5" s="1">
        <v>1692</v>
      </c>
      <c r="D5" s="1">
        <v>489</v>
      </c>
      <c r="E5" s="1">
        <v>0</v>
      </c>
      <c r="F5" s="1">
        <v>101</v>
      </c>
      <c r="G5" s="1">
        <f>SUM(C5:F5)</f>
        <v>2282</v>
      </c>
      <c r="H5" s="1">
        <f>G5</f>
        <v>2282</v>
      </c>
      <c r="I5" s="40"/>
      <c r="J5" s="41"/>
      <c r="K5" s="41"/>
      <c r="L5" s="41"/>
    </row>
    <row r="6" spans="1:12" x14ac:dyDescent="0.25">
      <c r="A6" s="1" t="s">
        <v>43</v>
      </c>
      <c r="B6" s="40">
        <f>FEBRERO2021!B6</f>
        <v>2</v>
      </c>
      <c r="C6" s="1">
        <v>913</v>
      </c>
      <c r="D6" s="1">
        <v>454</v>
      </c>
      <c r="E6" s="1">
        <v>0</v>
      </c>
      <c r="F6" s="1">
        <v>51</v>
      </c>
      <c r="G6" s="1">
        <f>SUM(C6:F6)</f>
        <v>1418</v>
      </c>
      <c r="H6" s="1">
        <f>H5+G6</f>
        <v>3700</v>
      </c>
      <c r="I6" s="40" t="s">
        <v>10</v>
      </c>
      <c r="J6" s="41"/>
      <c r="K6" s="41"/>
      <c r="L6" s="41"/>
    </row>
    <row r="7" spans="1:12" x14ac:dyDescent="0.25">
      <c r="A7" s="33" t="s">
        <v>6</v>
      </c>
      <c r="B7" s="34">
        <f>FEBRERO2021!B7</f>
        <v>3</v>
      </c>
      <c r="C7" s="33">
        <v>1716</v>
      </c>
      <c r="D7" s="33">
        <v>577</v>
      </c>
      <c r="E7" s="33">
        <v>0</v>
      </c>
      <c r="F7" s="33">
        <v>111</v>
      </c>
      <c r="G7" s="33">
        <f t="shared" ref="G7:G34" si="0">SUM(C7:F7)</f>
        <v>2404</v>
      </c>
      <c r="H7" s="33">
        <f t="shared" ref="H7:H34" si="1">H6+G7</f>
        <v>6104</v>
      </c>
      <c r="I7" s="34" t="s">
        <v>9</v>
      </c>
      <c r="J7" s="41"/>
      <c r="K7" s="41"/>
      <c r="L7" s="41"/>
    </row>
    <row r="8" spans="1:12" x14ac:dyDescent="0.25">
      <c r="A8" s="1" t="s">
        <v>7</v>
      </c>
      <c r="B8" s="40">
        <f>FEBRERO2021!B8</f>
        <v>4</v>
      </c>
      <c r="C8" s="1">
        <v>677</v>
      </c>
      <c r="D8" s="1">
        <v>154</v>
      </c>
      <c r="E8" s="1">
        <v>0</v>
      </c>
      <c r="F8" s="1">
        <v>62</v>
      </c>
      <c r="G8" s="1">
        <f t="shared" si="0"/>
        <v>893</v>
      </c>
      <c r="H8" s="1">
        <f t="shared" si="1"/>
        <v>6997</v>
      </c>
      <c r="I8" s="40" t="s">
        <v>10</v>
      </c>
      <c r="J8" s="41"/>
      <c r="K8" s="41"/>
      <c r="L8" s="41"/>
    </row>
    <row r="9" spans="1:12" x14ac:dyDescent="0.25">
      <c r="A9" s="1" t="s">
        <v>8</v>
      </c>
      <c r="B9" s="40">
        <f>FEBRERO2021!B9</f>
        <v>5</v>
      </c>
      <c r="C9" s="1">
        <v>1426</v>
      </c>
      <c r="D9" s="1">
        <v>539</v>
      </c>
      <c r="E9" s="1">
        <v>0</v>
      </c>
      <c r="F9" s="1">
        <v>108</v>
      </c>
      <c r="G9" s="1">
        <f t="shared" si="0"/>
        <v>2073</v>
      </c>
      <c r="H9" s="1">
        <f t="shared" si="1"/>
        <v>9070</v>
      </c>
      <c r="I9" s="40" t="s">
        <v>9</v>
      </c>
      <c r="J9" s="41"/>
      <c r="K9" s="41"/>
      <c r="L9" s="41"/>
    </row>
    <row r="10" spans="1:12" x14ac:dyDescent="0.25">
      <c r="A10" s="1" t="s">
        <v>42</v>
      </c>
      <c r="B10" s="40">
        <f>FEBRERO2021!B10</f>
        <v>6</v>
      </c>
      <c r="C10" s="1">
        <v>1379</v>
      </c>
      <c r="D10" s="1">
        <v>456</v>
      </c>
      <c r="E10" s="1">
        <v>0</v>
      </c>
      <c r="F10" s="1">
        <v>110</v>
      </c>
      <c r="G10" s="1">
        <f t="shared" si="0"/>
        <v>1945</v>
      </c>
      <c r="H10" s="1">
        <f t="shared" si="1"/>
        <v>11015</v>
      </c>
      <c r="I10" s="40" t="s">
        <v>9</v>
      </c>
      <c r="J10" s="41"/>
      <c r="K10" s="41"/>
      <c r="L10" s="41"/>
    </row>
    <row r="11" spans="1:12" x14ac:dyDescent="0.25">
      <c r="A11" s="1" t="s">
        <v>4</v>
      </c>
      <c r="B11" s="40">
        <f>FEBRERO2021!B11</f>
        <v>7</v>
      </c>
      <c r="C11" s="1">
        <v>1255</v>
      </c>
      <c r="D11" s="1">
        <v>330</v>
      </c>
      <c r="E11" s="1">
        <v>0</v>
      </c>
      <c r="F11" s="1">
        <v>100</v>
      </c>
      <c r="G11" s="1">
        <f t="shared" si="0"/>
        <v>1685</v>
      </c>
      <c r="H11" s="1">
        <f t="shared" si="1"/>
        <v>12700</v>
      </c>
      <c r="I11" s="40" t="s">
        <v>9</v>
      </c>
      <c r="J11" s="41"/>
      <c r="K11" s="41"/>
      <c r="L11" s="41"/>
    </row>
    <row r="12" spans="1:12" x14ac:dyDescent="0.25">
      <c r="A12" s="1" t="s">
        <v>5</v>
      </c>
      <c r="B12" s="40">
        <f>FEBRERO2021!B12</f>
        <v>8</v>
      </c>
      <c r="C12" s="1">
        <v>1784</v>
      </c>
      <c r="D12" s="1">
        <v>673</v>
      </c>
      <c r="E12" s="1">
        <v>0</v>
      </c>
      <c r="F12" s="1">
        <v>139</v>
      </c>
      <c r="G12" s="1">
        <f t="shared" si="0"/>
        <v>2596</v>
      </c>
      <c r="H12" s="1">
        <f t="shared" si="1"/>
        <v>15296</v>
      </c>
      <c r="I12" s="40" t="s">
        <v>9</v>
      </c>
      <c r="J12" s="41"/>
      <c r="K12" s="41"/>
      <c r="L12" s="41"/>
    </row>
    <row r="13" spans="1:12" x14ac:dyDescent="0.25">
      <c r="A13" s="1" t="s">
        <v>43</v>
      </c>
      <c r="B13" s="40">
        <f>FEBRERO2021!B13</f>
        <v>9</v>
      </c>
      <c r="C13" s="1">
        <v>2672</v>
      </c>
      <c r="D13" s="1">
        <v>970</v>
      </c>
      <c r="E13" s="1">
        <v>0</v>
      </c>
      <c r="F13" s="1">
        <v>192</v>
      </c>
      <c r="G13" s="1">
        <f t="shared" si="0"/>
        <v>3834</v>
      </c>
      <c r="H13" s="1">
        <f t="shared" si="1"/>
        <v>19130</v>
      </c>
      <c r="I13" s="40" t="s">
        <v>9</v>
      </c>
      <c r="J13" s="41"/>
      <c r="K13" s="41"/>
      <c r="L13" s="41"/>
    </row>
    <row r="14" spans="1:12" x14ac:dyDescent="0.25">
      <c r="A14" s="33" t="s">
        <v>6</v>
      </c>
      <c r="B14" s="34">
        <f>FEBRERO2021!B14</f>
        <v>10</v>
      </c>
      <c r="C14" s="33">
        <v>2272</v>
      </c>
      <c r="D14" s="33">
        <v>978</v>
      </c>
      <c r="E14" s="33">
        <v>0</v>
      </c>
      <c r="F14" s="33">
        <v>182</v>
      </c>
      <c r="G14" s="33">
        <f t="shared" si="0"/>
        <v>3432</v>
      </c>
      <c r="H14" s="33">
        <f t="shared" si="1"/>
        <v>22562</v>
      </c>
      <c r="I14" s="34" t="s">
        <v>9</v>
      </c>
      <c r="J14" s="41"/>
      <c r="K14" s="41"/>
      <c r="L14" s="41"/>
    </row>
    <row r="15" spans="1:12" x14ac:dyDescent="0.25">
      <c r="A15" s="1" t="s">
        <v>7</v>
      </c>
      <c r="B15" s="40">
        <f>FEBRERO2021!B15</f>
        <v>11</v>
      </c>
      <c r="C15" s="1">
        <v>1472</v>
      </c>
      <c r="D15" s="1">
        <v>497</v>
      </c>
      <c r="E15" s="1">
        <v>0</v>
      </c>
      <c r="F15" s="1">
        <v>130</v>
      </c>
      <c r="G15" s="1">
        <f t="shared" si="0"/>
        <v>2099</v>
      </c>
      <c r="H15" s="1">
        <f t="shared" si="1"/>
        <v>24661</v>
      </c>
      <c r="I15" s="40" t="s">
        <v>9</v>
      </c>
      <c r="J15" s="41"/>
      <c r="K15" s="41"/>
      <c r="L15" s="41"/>
    </row>
    <row r="16" spans="1:12" x14ac:dyDescent="0.25">
      <c r="A16" s="1" t="s">
        <v>8</v>
      </c>
      <c r="B16" s="40">
        <f>FEBRERO2021!B16</f>
        <v>12</v>
      </c>
      <c r="C16" s="1">
        <v>1440</v>
      </c>
      <c r="D16" s="1">
        <v>432</v>
      </c>
      <c r="E16" s="1">
        <v>0</v>
      </c>
      <c r="F16" s="1">
        <v>113</v>
      </c>
      <c r="G16" s="1">
        <f t="shared" si="0"/>
        <v>1985</v>
      </c>
      <c r="H16" s="1">
        <f t="shared" si="1"/>
        <v>26646</v>
      </c>
      <c r="I16" s="40" t="s">
        <v>9</v>
      </c>
      <c r="J16" s="41"/>
      <c r="K16" s="41"/>
      <c r="L16" s="41"/>
    </row>
    <row r="17" spans="1:13" x14ac:dyDescent="0.25">
      <c r="A17" s="1" t="s">
        <v>42</v>
      </c>
      <c r="B17" s="40">
        <f>FEBRERO2021!B17</f>
        <v>13</v>
      </c>
      <c r="C17" s="1">
        <v>923</v>
      </c>
      <c r="D17" s="1">
        <v>320</v>
      </c>
      <c r="E17" s="1">
        <v>0</v>
      </c>
      <c r="F17" s="1">
        <v>83</v>
      </c>
      <c r="G17" s="1">
        <f t="shared" si="0"/>
        <v>1326</v>
      </c>
      <c r="H17" s="1">
        <f t="shared" si="1"/>
        <v>27972</v>
      </c>
      <c r="I17" s="40" t="s">
        <v>11</v>
      </c>
      <c r="J17" s="41"/>
      <c r="K17" s="41"/>
      <c r="L17" s="41"/>
    </row>
    <row r="18" spans="1:13" x14ac:dyDescent="0.25">
      <c r="A18" s="1" t="s">
        <v>4</v>
      </c>
      <c r="B18" s="40">
        <f>FEBRERO2021!B18</f>
        <v>14</v>
      </c>
      <c r="C18" s="1">
        <v>1347</v>
      </c>
      <c r="D18" s="1">
        <v>422</v>
      </c>
      <c r="E18" s="1">
        <v>0</v>
      </c>
      <c r="F18" s="1">
        <v>137</v>
      </c>
      <c r="G18" s="1">
        <f t="shared" si="0"/>
        <v>1906</v>
      </c>
      <c r="H18" s="1">
        <f t="shared" si="1"/>
        <v>29878</v>
      </c>
      <c r="I18" s="40" t="s">
        <v>9</v>
      </c>
      <c r="J18" s="41"/>
      <c r="K18" s="41"/>
      <c r="L18" s="41"/>
    </row>
    <row r="19" spans="1:13" x14ac:dyDescent="0.25">
      <c r="A19" s="1" t="s">
        <v>5</v>
      </c>
      <c r="B19" s="40">
        <f>FEBRERO2021!B19</f>
        <v>15</v>
      </c>
      <c r="C19" s="1">
        <v>1331</v>
      </c>
      <c r="D19" s="1">
        <v>414</v>
      </c>
      <c r="E19" s="1">
        <v>56</v>
      </c>
      <c r="F19" s="1">
        <v>132</v>
      </c>
      <c r="G19" s="1">
        <f t="shared" si="0"/>
        <v>1933</v>
      </c>
      <c r="H19" s="1">
        <f t="shared" si="1"/>
        <v>31811</v>
      </c>
      <c r="I19" s="40" t="s">
        <v>9</v>
      </c>
      <c r="J19" s="41"/>
      <c r="K19" s="41"/>
      <c r="L19" s="41"/>
    </row>
    <row r="20" spans="1:13" x14ac:dyDescent="0.25">
      <c r="A20" s="1" t="s">
        <v>43</v>
      </c>
      <c r="B20" s="40">
        <f>FEBRERO2021!B20</f>
        <v>16</v>
      </c>
      <c r="C20" s="1">
        <v>2617</v>
      </c>
      <c r="D20" s="1">
        <v>1257</v>
      </c>
      <c r="E20" s="1">
        <v>675</v>
      </c>
      <c r="F20" s="1">
        <v>227</v>
      </c>
      <c r="G20" s="1">
        <f t="shared" si="0"/>
        <v>4776</v>
      </c>
      <c r="H20" s="1">
        <f t="shared" si="1"/>
        <v>36587</v>
      </c>
      <c r="I20" s="40" t="s">
        <v>9</v>
      </c>
      <c r="J20" s="41"/>
      <c r="K20" s="41"/>
      <c r="L20" s="41"/>
    </row>
    <row r="21" spans="1:13" x14ac:dyDescent="0.25">
      <c r="A21" s="33" t="s">
        <v>6</v>
      </c>
      <c r="B21" s="34">
        <f>FEBRERO2021!B21</f>
        <v>17</v>
      </c>
      <c r="C21" s="33">
        <v>3605</v>
      </c>
      <c r="D21" s="33">
        <v>1958</v>
      </c>
      <c r="E21" s="33">
        <v>1278</v>
      </c>
      <c r="F21" s="33">
        <v>319</v>
      </c>
      <c r="G21" s="35">
        <f t="shared" si="0"/>
        <v>7160</v>
      </c>
      <c r="H21" s="33">
        <f t="shared" si="1"/>
        <v>43747</v>
      </c>
      <c r="I21" s="34" t="s">
        <v>9</v>
      </c>
      <c r="J21" s="19">
        <v>7160</v>
      </c>
      <c r="K21" s="41" t="s">
        <v>48</v>
      </c>
      <c r="L21" s="41"/>
    </row>
    <row r="22" spans="1:13" x14ac:dyDescent="0.25">
      <c r="A22" s="1" t="s">
        <v>7</v>
      </c>
      <c r="B22" s="40">
        <f>FEBRERO2021!B22</f>
        <v>18</v>
      </c>
      <c r="C22" s="1">
        <v>2070</v>
      </c>
      <c r="D22" s="1">
        <v>801</v>
      </c>
      <c r="E22" s="1">
        <v>515</v>
      </c>
      <c r="F22" s="1">
        <v>187</v>
      </c>
      <c r="G22" s="1">
        <f t="shared" si="0"/>
        <v>3573</v>
      </c>
      <c r="H22" s="1">
        <f t="shared" si="1"/>
        <v>47320</v>
      </c>
      <c r="I22" s="40" t="s">
        <v>9</v>
      </c>
      <c r="J22" s="41"/>
      <c r="L22" s="41"/>
    </row>
    <row r="23" spans="1:13" x14ac:dyDescent="0.25">
      <c r="A23" s="1" t="s">
        <v>8</v>
      </c>
      <c r="B23" s="40">
        <f>FEBRERO2021!B23</f>
        <v>19</v>
      </c>
      <c r="C23" s="1">
        <v>1413</v>
      </c>
      <c r="D23" s="1">
        <v>400</v>
      </c>
      <c r="E23" s="1">
        <v>85</v>
      </c>
      <c r="F23" s="1">
        <v>112</v>
      </c>
      <c r="G23" s="1">
        <f t="shared" si="0"/>
        <v>2010</v>
      </c>
      <c r="H23" s="1">
        <f t="shared" si="1"/>
        <v>49330</v>
      </c>
      <c r="I23" s="40" t="s">
        <v>9</v>
      </c>
      <c r="J23" s="41"/>
      <c r="K23" s="41"/>
      <c r="L23" s="41"/>
    </row>
    <row r="24" spans="1:13" x14ac:dyDescent="0.25">
      <c r="A24" s="1" t="s">
        <v>42</v>
      </c>
      <c r="B24" s="40">
        <f>FEBRERO2021!B24</f>
        <v>20</v>
      </c>
      <c r="C24" s="1">
        <v>1312</v>
      </c>
      <c r="D24" s="1">
        <v>372</v>
      </c>
      <c r="E24" s="1">
        <v>91</v>
      </c>
      <c r="F24" s="1">
        <v>160</v>
      </c>
      <c r="G24" s="1">
        <f t="shared" si="0"/>
        <v>1935</v>
      </c>
      <c r="H24" s="1">
        <f t="shared" si="1"/>
        <v>51265</v>
      </c>
      <c r="I24" s="40" t="s">
        <v>9</v>
      </c>
      <c r="J24" s="41"/>
      <c r="K24" s="41"/>
      <c r="L24" s="41"/>
    </row>
    <row r="25" spans="1:13" x14ac:dyDescent="0.25">
      <c r="A25" s="1" t="s">
        <v>4</v>
      </c>
      <c r="B25" s="40">
        <f>FEBRERO2021!B25</f>
        <v>21</v>
      </c>
      <c r="C25" s="1">
        <v>1170</v>
      </c>
      <c r="D25" s="1">
        <v>359</v>
      </c>
      <c r="E25" s="1">
        <v>85</v>
      </c>
      <c r="F25" s="1">
        <v>121</v>
      </c>
      <c r="G25" s="1">
        <f t="shared" si="0"/>
        <v>1735</v>
      </c>
      <c r="H25" s="1">
        <f t="shared" si="1"/>
        <v>53000</v>
      </c>
      <c r="I25" s="40" t="s">
        <v>14</v>
      </c>
      <c r="J25" s="41"/>
      <c r="K25" s="41"/>
      <c r="L25" s="41"/>
    </row>
    <row r="26" spans="1:13" x14ac:dyDescent="0.25">
      <c r="A26" s="1" t="s">
        <v>5</v>
      </c>
      <c r="B26" s="40">
        <f>FEBRERO2021!B26</f>
        <v>22</v>
      </c>
      <c r="C26" s="1">
        <v>1266</v>
      </c>
      <c r="D26" s="1">
        <v>422</v>
      </c>
      <c r="E26" s="1">
        <v>69</v>
      </c>
      <c r="F26" s="1">
        <v>181</v>
      </c>
      <c r="G26" s="1">
        <f t="shared" si="0"/>
        <v>1938</v>
      </c>
      <c r="H26" s="1">
        <f t="shared" si="1"/>
        <v>54938</v>
      </c>
      <c r="I26" s="40" t="s">
        <v>9</v>
      </c>
      <c r="J26" s="41"/>
      <c r="K26" s="41"/>
      <c r="L26" s="41"/>
    </row>
    <row r="27" spans="1:13" x14ac:dyDescent="0.25">
      <c r="A27" s="1" t="s">
        <v>43</v>
      </c>
      <c r="B27" s="40">
        <f>FEBRERO2021!B27</f>
        <v>23</v>
      </c>
      <c r="C27" s="1">
        <v>1913</v>
      </c>
      <c r="D27" s="1">
        <v>684</v>
      </c>
      <c r="E27" s="1">
        <v>224</v>
      </c>
      <c r="F27" s="1">
        <v>174</v>
      </c>
      <c r="G27" s="1">
        <f t="shared" si="0"/>
        <v>2995</v>
      </c>
      <c r="H27" s="1">
        <f t="shared" si="1"/>
        <v>57933</v>
      </c>
      <c r="I27" s="40" t="s">
        <v>9</v>
      </c>
      <c r="J27" s="41"/>
      <c r="K27" s="41"/>
      <c r="L27" s="41"/>
    </row>
    <row r="28" spans="1:13" x14ac:dyDescent="0.25">
      <c r="A28" s="33" t="s">
        <v>6</v>
      </c>
      <c r="B28" s="34">
        <f>FEBRERO2021!B28</f>
        <v>24</v>
      </c>
      <c r="C28" s="33">
        <v>1832</v>
      </c>
      <c r="D28" s="33">
        <v>634</v>
      </c>
      <c r="E28" s="33">
        <v>249</v>
      </c>
      <c r="F28" s="33">
        <v>178</v>
      </c>
      <c r="G28" s="33">
        <f t="shared" si="0"/>
        <v>2893</v>
      </c>
      <c r="H28" s="33">
        <f t="shared" si="1"/>
        <v>60826</v>
      </c>
      <c r="I28" s="34" t="s">
        <v>9</v>
      </c>
      <c r="J28" s="41"/>
      <c r="K28" s="41"/>
      <c r="L28" s="41"/>
      <c r="M28" s="41"/>
    </row>
    <row r="29" spans="1:13" x14ac:dyDescent="0.25">
      <c r="A29" s="1" t="s">
        <v>7</v>
      </c>
      <c r="B29" s="40">
        <f>FEBRERO2021!B29</f>
        <v>25</v>
      </c>
      <c r="C29" s="1">
        <v>783</v>
      </c>
      <c r="D29" s="1">
        <v>247</v>
      </c>
      <c r="E29" s="1">
        <v>26</v>
      </c>
      <c r="F29" s="1">
        <v>111</v>
      </c>
      <c r="G29" s="1">
        <f t="shared" si="0"/>
        <v>1167</v>
      </c>
      <c r="H29" s="1">
        <f t="shared" si="1"/>
        <v>61993</v>
      </c>
      <c r="I29" s="40" t="s">
        <v>14</v>
      </c>
      <c r="J29" s="41"/>
      <c r="K29" s="41"/>
      <c r="L29" s="41"/>
      <c r="M29" s="41"/>
    </row>
    <row r="30" spans="1:13" x14ac:dyDescent="0.25">
      <c r="A30" s="1" t="s">
        <v>8</v>
      </c>
      <c r="B30" s="40">
        <f>FEBRERO2021!B30</f>
        <v>26</v>
      </c>
      <c r="C30" s="1">
        <v>789</v>
      </c>
      <c r="D30" s="1">
        <v>280</v>
      </c>
      <c r="E30" s="1">
        <v>36</v>
      </c>
      <c r="F30" s="1">
        <v>93</v>
      </c>
      <c r="G30" s="1">
        <f t="shared" si="0"/>
        <v>1198</v>
      </c>
      <c r="H30" s="1">
        <f t="shared" si="1"/>
        <v>63191</v>
      </c>
      <c r="I30" s="40" t="s">
        <v>14</v>
      </c>
      <c r="J30" s="41"/>
      <c r="K30" s="41"/>
      <c r="L30" s="41"/>
      <c r="M30" s="41"/>
    </row>
    <row r="31" spans="1:13" x14ac:dyDescent="0.25">
      <c r="A31" s="1" t="s">
        <v>42</v>
      </c>
      <c r="B31" s="40">
        <f>FEBRERO2021!B31</f>
        <v>27</v>
      </c>
      <c r="C31" s="1">
        <v>1253</v>
      </c>
      <c r="D31" s="1">
        <v>292</v>
      </c>
      <c r="E31" s="1">
        <v>39</v>
      </c>
      <c r="F31" s="1">
        <v>129</v>
      </c>
      <c r="G31" s="1">
        <f t="shared" si="0"/>
        <v>1713</v>
      </c>
      <c r="H31" s="1">
        <f t="shared" si="1"/>
        <v>64904</v>
      </c>
      <c r="I31" s="40" t="s">
        <v>9</v>
      </c>
      <c r="J31" s="41"/>
      <c r="K31" s="41"/>
      <c r="L31" s="41"/>
      <c r="M31" s="41"/>
    </row>
    <row r="32" spans="1:13" x14ac:dyDescent="0.25">
      <c r="A32" s="1" t="s">
        <v>4</v>
      </c>
      <c r="B32" s="40">
        <f>FEBRERO2021!B32</f>
        <v>28</v>
      </c>
      <c r="C32" s="1">
        <v>1284</v>
      </c>
      <c r="D32" s="1">
        <v>283</v>
      </c>
      <c r="E32" s="1">
        <v>38</v>
      </c>
      <c r="F32" s="1">
        <v>117</v>
      </c>
      <c r="G32" s="1">
        <f t="shared" si="0"/>
        <v>1722</v>
      </c>
      <c r="H32" s="1">
        <f t="shared" si="1"/>
        <v>66626</v>
      </c>
      <c r="I32" s="40" t="s">
        <v>9</v>
      </c>
      <c r="J32" s="41"/>
      <c r="K32" s="41"/>
      <c r="L32" s="41"/>
    </row>
    <row r="33" spans="1:12" x14ac:dyDescent="0.25">
      <c r="A33" s="1" t="s">
        <v>5</v>
      </c>
      <c r="B33" s="40">
        <v>29</v>
      </c>
      <c r="C33" s="1">
        <v>1269</v>
      </c>
      <c r="D33" s="1">
        <v>361</v>
      </c>
      <c r="E33" s="1">
        <v>84</v>
      </c>
      <c r="F33" s="1">
        <v>113</v>
      </c>
      <c r="G33" s="1">
        <f t="shared" si="0"/>
        <v>1827</v>
      </c>
      <c r="H33" s="1">
        <f t="shared" si="1"/>
        <v>68453</v>
      </c>
      <c r="I33" s="40" t="s">
        <v>9</v>
      </c>
      <c r="J33" s="41"/>
      <c r="K33" s="41"/>
      <c r="L33" s="41"/>
    </row>
    <row r="34" spans="1:12" ht="15.75" thickBot="1" x14ac:dyDescent="0.3">
      <c r="A34" s="1" t="s">
        <v>43</v>
      </c>
      <c r="B34" s="40">
        <v>30</v>
      </c>
      <c r="C34" s="1">
        <v>1921</v>
      </c>
      <c r="D34" s="1">
        <v>470</v>
      </c>
      <c r="E34" s="1">
        <v>401</v>
      </c>
      <c r="F34" s="1">
        <v>169</v>
      </c>
      <c r="G34" s="1">
        <f t="shared" si="0"/>
        <v>2961</v>
      </c>
      <c r="H34" s="1">
        <f t="shared" si="1"/>
        <v>71414</v>
      </c>
      <c r="I34" s="40" t="s">
        <v>9</v>
      </c>
      <c r="J34" s="41"/>
      <c r="K34" s="41"/>
      <c r="L34" s="41"/>
    </row>
    <row r="35" spans="1:12" ht="15.75" thickBot="1" x14ac:dyDescent="0.3">
      <c r="E35" s="28" t="s">
        <v>44</v>
      </c>
      <c r="F35" s="29"/>
      <c r="G35" s="29"/>
      <c r="H35" s="30">
        <f>H34/B34</f>
        <v>2380.4666666666667</v>
      </c>
    </row>
    <row r="36" spans="1:12" ht="23.25" x14ac:dyDescent="0.35">
      <c r="A36" s="16" t="s">
        <v>45</v>
      </c>
      <c r="H36" s="36">
        <f>OCTUBRE2019!H37+H34</f>
        <v>272318</v>
      </c>
    </row>
    <row r="37" spans="1:12" x14ac:dyDescent="0.25">
      <c r="H37" s="31"/>
    </row>
    <row r="38" spans="1:12" x14ac:dyDescent="0.25">
      <c r="H38" s="2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C74" s="32"/>
      <c r="D74" t="s">
        <v>46</v>
      </c>
      <c r="H74" s="21"/>
    </row>
    <row r="75" spans="3:8" x14ac:dyDescent="0.25">
      <c r="C75" s="19"/>
      <c r="D75" t="s">
        <v>47</v>
      </c>
      <c r="H75" s="21"/>
    </row>
    <row r="76" spans="3:8" x14ac:dyDescent="0.25">
      <c r="H76" s="21"/>
    </row>
    <row r="77" spans="3:8" x14ac:dyDescent="0.25">
      <c r="H77" s="21"/>
    </row>
    <row r="78" spans="3:8" x14ac:dyDescent="0.25">
      <c r="H78" s="21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29" workbookViewId="0">
      <selection activeCell="J34" sqref="J34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1"/>
  </cols>
  <sheetData>
    <row r="1" spans="1:12" ht="26.25" x14ac:dyDescent="0.4">
      <c r="A1" s="2" t="s">
        <v>49</v>
      </c>
      <c r="H1" s="21"/>
    </row>
    <row r="2" spans="1:12" ht="27" thickBot="1" x14ac:dyDescent="0.45">
      <c r="A2" s="2"/>
      <c r="H2" s="21"/>
    </row>
    <row r="3" spans="1:12" ht="19.5" thickBot="1" x14ac:dyDescent="0.35">
      <c r="A3" s="22"/>
      <c r="B3" s="23"/>
      <c r="C3" s="66" t="s">
        <v>35</v>
      </c>
      <c r="D3" s="67"/>
      <c r="E3" s="68"/>
      <c r="F3" s="22"/>
      <c r="G3" s="69" t="s">
        <v>36</v>
      </c>
      <c r="H3" s="70"/>
      <c r="I3" s="23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7" t="s">
        <v>2</v>
      </c>
      <c r="G4" s="38" t="s">
        <v>40</v>
      </c>
      <c r="H4" s="38" t="s">
        <v>41</v>
      </c>
      <c r="I4" s="37" t="s">
        <v>3</v>
      </c>
      <c r="J4" s="41"/>
      <c r="K4" s="41"/>
    </row>
    <row r="5" spans="1:12" x14ac:dyDescent="0.25">
      <c r="A5" s="1" t="s">
        <v>43</v>
      </c>
      <c r="B5" s="40">
        <f>FEBRERO2021!B5</f>
        <v>1</v>
      </c>
      <c r="C5" s="1"/>
      <c r="D5" s="1"/>
      <c r="E5" s="1"/>
      <c r="F5" s="1"/>
      <c r="G5" s="1">
        <f>SUM(C5:F5)</f>
        <v>0</v>
      </c>
      <c r="H5" s="1">
        <f>G5</f>
        <v>0</v>
      </c>
      <c r="I5" s="40" t="s">
        <v>9</v>
      </c>
      <c r="J5" s="41"/>
      <c r="K5" s="41"/>
      <c r="L5" s="41"/>
    </row>
    <row r="6" spans="1:12" x14ac:dyDescent="0.25">
      <c r="A6" s="33" t="s">
        <v>6</v>
      </c>
      <c r="B6" s="34">
        <f>FEBRERO2021!B6</f>
        <v>2</v>
      </c>
      <c r="C6" s="33"/>
      <c r="D6" s="33"/>
      <c r="E6" s="33"/>
      <c r="F6" s="33"/>
      <c r="G6" s="33">
        <f>SUM(C6:F6)</f>
        <v>0</v>
      </c>
      <c r="H6" s="33">
        <f>H5+G6</f>
        <v>0</v>
      </c>
      <c r="I6" s="34" t="s">
        <v>9</v>
      </c>
      <c r="J6" s="41"/>
      <c r="K6" s="41"/>
      <c r="L6" s="41"/>
    </row>
    <row r="7" spans="1:12" x14ac:dyDescent="0.25">
      <c r="A7" s="1" t="s">
        <v>7</v>
      </c>
      <c r="B7" s="40">
        <f>FEBRERO2021!B7</f>
        <v>3</v>
      </c>
      <c r="C7" s="1"/>
      <c r="D7" s="1"/>
      <c r="E7" s="1"/>
      <c r="F7" s="1"/>
      <c r="G7" s="1">
        <f t="shared" ref="G7:G35" si="0">SUM(C7:F7)</f>
        <v>0</v>
      </c>
      <c r="H7" s="1">
        <f t="shared" ref="H7:H35" si="1">H6+G7</f>
        <v>0</v>
      </c>
      <c r="I7" s="40" t="s">
        <v>9</v>
      </c>
      <c r="J7" s="41"/>
      <c r="K7" s="41"/>
      <c r="L7" s="41"/>
    </row>
    <row r="8" spans="1:12" x14ac:dyDescent="0.25">
      <c r="A8" s="1" t="s">
        <v>8</v>
      </c>
      <c r="B8" s="40">
        <f>FEBRERO2021!B8</f>
        <v>4</v>
      </c>
      <c r="C8" s="1"/>
      <c r="D8" s="1"/>
      <c r="E8" s="1"/>
      <c r="F8" s="1"/>
      <c r="G8" s="1">
        <f t="shared" si="0"/>
        <v>0</v>
      </c>
      <c r="H8" s="1">
        <f t="shared" si="1"/>
        <v>0</v>
      </c>
      <c r="I8" s="40" t="s">
        <v>9</v>
      </c>
      <c r="J8" s="41"/>
      <c r="K8" s="41"/>
      <c r="L8" s="41"/>
    </row>
    <row r="9" spans="1:12" x14ac:dyDescent="0.25">
      <c r="A9" s="1" t="s">
        <v>42</v>
      </c>
      <c r="B9" s="40">
        <f>FEBRERO2021!B9</f>
        <v>5</v>
      </c>
      <c r="C9" s="1"/>
      <c r="D9" s="1"/>
      <c r="E9" s="1"/>
      <c r="F9" s="1"/>
      <c r="G9" s="1">
        <f t="shared" si="0"/>
        <v>0</v>
      </c>
      <c r="H9" s="1">
        <f t="shared" si="1"/>
        <v>0</v>
      </c>
      <c r="I9" s="40" t="s">
        <v>9</v>
      </c>
      <c r="J9" s="41"/>
      <c r="K9" s="41"/>
      <c r="L9" s="41"/>
    </row>
    <row r="10" spans="1:12" x14ac:dyDescent="0.25">
      <c r="A10" s="1" t="s">
        <v>4</v>
      </c>
      <c r="B10" s="40">
        <f>FEBRERO2021!B10</f>
        <v>6</v>
      </c>
      <c r="C10" s="1"/>
      <c r="D10" s="1"/>
      <c r="E10" s="1"/>
      <c r="F10" s="1"/>
      <c r="G10" s="1">
        <f t="shared" si="0"/>
        <v>0</v>
      </c>
      <c r="H10" s="1">
        <f t="shared" si="1"/>
        <v>0</v>
      </c>
      <c r="I10" s="40" t="s">
        <v>9</v>
      </c>
      <c r="J10" s="41"/>
      <c r="K10" s="41"/>
      <c r="L10" s="41"/>
    </row>
    <row r="11" spans="1:12" x14ac:dyDescent="0.25">
      <c r="A11" s="1" t="s">
        <v>5</v>
      </c>
      <c r="B11" s="40">
        <f>FEBRERO2021!B11</f>
        <v>7</v>
      </c>
      <c r="C11" s="1"/>
      <c r="D11" s="1"/>
      <c r="E11" s="1"/>
      <c r="F11" s="1"/>
      <c r="G11" s="1">
        <f t="shared" si="0"/>
        <v>0</v>
      </c>
      <c r="H11" s="1">
        <f t="shared" si="1"/>
        <v>0</v>
      </c>
      <c r="I11" s="40" t="s">
        <v>9</v>
      </c>
      <c r="J11" s="41"/>
      <c r="K11" s="41"/>
      <c r="L11" s="41"/>
    </row>
    <row r="12" spans="1:12" x14ac:dyDescent="0.25">
      <c r="A12" s="1" t="s">
        <v>43</v>
      </c>
      <c r="B12" s="40">
        <f>FEBRERO2021!B12</f>
        <v>8</v>
      </c>
      <c r="C12" s="1"/>
      <c r="D12" s="1"/>
      <c r="E12" s="1"/>
      <c r="F12" s="1"/>
      <c r="G12" s="1">
        <f t="shared" si="0"/>
        <v>0</v>
      </c>
      <c r="H12" s="1">
        <f t="shared" si="1"/>
        <v>0</v>
      </c>
      <c r="I12" s="40" t="s">
        <v>9</v>
      </c>
      <c r="J12" s="41"/>
      <c r="K12" s="41"/>
      <c r="L12" s="41"/>
    </row>
    <row r="13" spans="1:12" x14ac:dyDescent="0.25">
      <c r="A13" s="33" t="s">
        <v>6</v>
      </c>
      <c r="B13" s="34">
        <f>FEBRERO2021!B13</f>
        <v>9</v>
      </c>
      <c r="C13" s="33"/>
      <c r="D13" s="33"/>
      <c r="E13" s="33"/>
      <c r="F13" s="33"/>
      <c r="G13" s="33">
        <f t="shared" si="0"/>
        <v>0</v>
      </c>
      <c r="H13" s="33">
        <f t="shared" si="1"/>
        <v>0</v>
      </c>
      <c r="I13" s="34" t="s">
        <v>9</v>
      </c>
      <c r="J13" s="41"/>
      <c r="L13" s="41"/>
    </row>
    <row r="14" spans="1:12" x14ac:dyDescent="0.25">
      <c r="A14" s="1" t="s">
        <v>7</v>
      </c>
      <c r="B14" s="40">
        <f>FEBRERO2021!B14</f>
        <v>10</v>
      </c>
      <c r="C14" s="1"/>
      <c r="D14" s="1"/>
      <c r="E14" s="1"/>
      <c r="F14" s="1"/>
      <c r="G14" s="1">
        <f t="shared" si="0"/>
        <v>0</v>
      </c>
      <c r="H14" s="1">
        <f t="shared" si="1"/>
        <v>0</v>
      </c>
      <c r="I14" s="40" t="s">
        <v>9</v>
      </c>
      <c r="J14" s="41"/>
      <c r="K14" s="41"/>
      <c r="L14" s="41"/>
    </row>
    <row r="15" spans="1:12" x14ac:dyDescent="0.25">
      <c r="A15" s="1" t="s">
        <v>8</v>
      </c>
      <c r="B15" s="40">
        <f>FEBRERO2021!B15</f>
        <v>11</v>
      </c>
      <c r="C15" s="1"/>
      <c r="D15" s="1"/>
      <c r="E15" s="1"/>
      <c r="F15" s="1"/>
      <c r="G15" s="1">
        <f t="shared" si="0"/>
        <v>0</v>
      </c>
      <c r="H15" s="1">
        <f t="shared" si="1"/>
        <v>0</v>
      </c>
      <c r="I15" s="40" t="s">
        <v>14</v>
      </c>
      <c r="J15" s="41"/>
      <c r="K15" s="41"/>
      <c r="L15" s="41"/>
    </row>
    <row r="16" spans="1:12" x14ac:dyDescent="0.25">
      <c r="A16" s="1" t="s">
        <v>42</v>
      </c>
      <c r="B16" s="40">
        <f>FEBRERO2021!B16</f>
        <v>12</v>
      </c>
      <c r="C16" s="1"/>
      <c r="D16" s="1"/>
      <c r="E16" s="1"/>
      <c r="F16" s="1"/>
      <c r="G16" s="1">
        <f t="shared" si="0"/>
        <v>0</v>
      </c>
      <c r="H16" s="1">
        <f t="shared" si="1"/>
        <v>0</v>
      </c>
      <c r="I16" s="40" t="s">
        <v>9</v>
      </c>
      <c r="J16" s="41"/>
      <c r="K16" s="41"/>
      <c r="L16" s="41"/>
    </row>
    <row r="17" spans="1:12" x14ac:dyDescent="0.25">
      <c r="A17" s="1" t="s">
        <v>4</v>
      </c>
      <c r="B17" s="40">
        <f>FEBRERO2021!B17</f>
        <v>13</v>
      </c>
      <c r="C17" s="1"/>
      <c r="D17" s="1"/>
      <c r="E17" s="1"/>
      <c r="F17" s="1"/>
      <c r="G17" s="1">
        <f t="shared" si="0"/>
        <v>0</v>
      </c>
      <c r="H17" s="1">
        <f t="shared" si="1"/>
        <v>0</v>
      </c>
      <c r="I17" s="40" t="s">
        <v>9</v>
      </c>
      <c r="J17" s="41"/>
      <c r="K17" s="41"/>
      <c r="L17" s="41"/>
    </row>
    <row r="18" spans="1:12" x14ac:dyDescent="0.25">
      <c r="A18" s="1" t="s">
        <v>5</v>
      </c>
      <c r="B18" s="40">
        <f>FEBRERO2021!B18</f>
        <v>14</v>
      </c>
      <c r="C18" s="1"/>
      <c r="D18" s="1"/>
      <c r="E18" s="1"/>
      <c r="F18" s="1"/>
      <c r="G18" s="1">
        <f t="shared" si="0"/>
        <v>0</v>
      </c>
      <c r="H18" s="1">
        <f t="shared" si="1"/>
        <v>0</v>
      </c>
      <c r="I18" s="40" t="s">
        <v>14</v>
      </c>
      <c r="J18" s="41"/>
      <c r="K18" s="41"/>
      <c r="L18" s="41"/>
    </row>
    <row r="19" spans="1:12" x14ac:dyDescent="0.25">
      <c r="A19" s="1" t="s">
        <v>43</v>
      </c>
      <c r="B19" s="40">
        <f>FEBRERO2021!B19</f>
        <v>15</v>
      </c>
      <c r="C19" s="1"/>
      <c r="D19" s="1"/>
      <c r="E19" s="1"/>
      <c r="F19" s="1"/>
      <c r="G19" s="1">
        <f t="shared" si="0"/>
        <v>0</v>
      </c>
      <c r="H19" s="1">
        <f t="shared" si="1"/>
        <v>0</v>
      </c>
      <c r="I19" s="40" t="s">
        <v>9</v>
      </c>
      <c r="J19" s="41"/>
      <c r="K19" s="41"/>
      <c r="L19" s="41"/>
    </row>
    <row r="20" spans="1:12" x14ac:dyDescent="0.25">
      <c r="A20" s="33" t="s">
        <v>6</v>
      </c>
      <c r="B20" s="34">
        <f>FEBRERO2021!B20</f>
        <v>16</v>
      </c>
      <c r="C20" s="33"/>
      <c r="D20" s="33"/>
      <c r="E20" s="33"/>
      <c r="F20" s="33"/>
      <c r="G20" s="33">
        <f t="shared" si="0"/>
        <v>0</v>
      </c>
      <c r="H20" s="33">
        <f t="shared" si="1"/>
        <v>0</v>
      </c>
      <c r="I20" s="34" t="s">
        <v>9</v>
      </c>
      <c r="J20" s="41"/>
      <c r="K20" s="41"/>
      <c r="L20" s="41"/>
    </row>
    <row r="21" spans="1:12" x14ac:dyDescent="0.25">
      <c r="A21" s="1" t="s">
        <v>7</v>
      </c>
      <c r="B21" s="40">
        <f>FEBRERO2021!B21</f>
        <v>17</v>
      </c>
      <c r="C21" s="1"/>
      <c r="D21" s="1"/>
      <c r="E21" s="1"/>
      <c r="F21" s="1"/>
      <c r="G21" s="1">
        <f t="shared" si="0"/>
        <v>0</v>
      </c>
      <c r="H21" s="1">
        <f t="shared" si="1"/>
        <v>0</v>
      </c>
      <c r="I21" s="40" t="s">
        <v>14</v>
      </c>
      <c r="J21" s="41"/>
      <c r="K21" s="41"/>
      <c r="L21" s="41"/>
    </row>
    <row r="22" spans="1:12" x14ac:dyDescent="0.25">
      <c r="A22" s="1" t="s">
        <v>8</v>
      </c>
      <c r="B22" s="40">
        <f>FEBRERO2021!B22</f>
        <v>18</v>
      </c>
      <c r="C22" s="1"/>
      <c r="D22" s="1"/>
      <c r="E22" s="1"/>
      <c r="F22" s="1"/>
      <c r="G22" s="1">
        <f t="shared" si="0"/>
        <v>0</v>
      </c>
      <c r="H22" s="1">
        <f t="shared" si="1"/>
        <v>0</v>
      </c>
      <c r="I22" s="40" t="s">
        <v>14</v>
      </c>
      <c r="J22" s="41"/>
      <c r="K22" s="41"/>
      <c r="L22" s="41"/>
    </row>
    <row r="23" spans="1:12" x14ac:dyDescent="0.25">
      <c r="A23" s="1" t="s">
        <v>42</v>
      </c>
      <c r="B23" s="40">
        <f>FEBRERO2021!B23</f>
        <v>19</v>
      </c>
      <c r="C23" s="1"/>
      <c r="D23" s="1"/>
      <c r="E23" s="1"/>
      <c r="F23" s="1"/>
      <c r="G23" s="1">
        <f t="shared" si="0"/>
        <v>0</v>
      </c>
      <c r="H23" s="1">
        <f t="shared" si="1"/>
        <v>0</v>
      </c>
      <c r="I23" s="40" t="s">
        <v>9</v>
      </c>
      <c r="J23" s="41"/>
      <c r="K23" s="41"/>
      <c r="L23" s="41"/>
    </row>
    <row r="24" spans="1:12" x14ac:dyDescent="0.25">
      <c r="A24" s="1" t="s">
        <v>4</v>
      </c>
      <c r="B24" s="40">
        <f>FEBRERO2021!B24</f>
        <v>20</v>
      </c>
      <c r="C24" s="1"/>
      <c r="D24" s="1"/>
      <c r="E24" s="1"/>
      <c r="F24" s="1"/>
      <c r="G24" s="1">
        <f t="shared" si="0"/>
        <v>0</v>
      </c>
      <c r="H24" s="1">
        <f t="shared" si="1"/>
        <v>0</v>
      </c>
      <c r="I24" s="40" t="s">
        <v>9</v>
      </c>
      <c r="J24" s="41"/>
      <c r="K24" s="41"/>
      <c r="L24" s="41"/>
    </row>
    <row r="25" spans="1:12" x14ac:dyDescent="0.25">
      <c r="A25" s="1" t="s">
        <v>5</v>
      </c>
      <c r="B25" s="40">
        <f>FEBRERO2021!B25</f>
        <v>21</v>
      </c>
      <c r="C25" s="1"/>
      <c r="D25" s="1"/>
      <c r="E25" s="1"/>
      <c r="F25" s="1"/>
      <c r="G25" s="1">
        <f t="shared" si="0"/>
        <v>0</v>
      </c>
      <c r="H25" s="1">
        <f t="shared" si="1"/>
        <v>0</v>
      </c>
      <c r="I25" s="40" t="s">
        <v>9</v>
      </c>
      <c r="J25" s="41"/>
      <c r="K25" s="41"/>
      <c r="L25" s="41"/>
    </row>
    <row r="26" spans="1:12" x14ac:dyDescent="0.25">
      <c r="A26" s="1" t="s">
        <v>43</v>
      </c>
      <c r="B26" s="40">
        <f>FEBRERO2021!B26</f>
        <v>22</v>
      </c>
      <c r="C26" s="1"/>
      <c r="D26" s="1"/>
      <c r="E26" s="1"/>
      <c r="F26" s="1"/>
      <c r="G26" s="1">
        <f t="shared" si="0"/>
        <v>0</v>
      </c>
      <c r="H26" s="1">
        <f t="shared" si="1"/>
        <v>0</v>
      </c>
      <c r="I26" s="40" t="s">
        <v>9</v>
      </c>
      <c r="J26" s="41"/>
      <c r="K26" s="41"/>
      <c r="L26" s="41"/>
    </row>
    <row r="27" spans="1:12" x14ac:dyDescent="0.25">
      <c r="A27" s="33" t="s">
        <v>6</v>
      </c>
      <c r="B27" s="34">
        <f>FEBRERO2021!B27</f>
        <v>23</v>
      </c>
      <c r="C27" s="33"/>
      <c r="D27" s="33"/>
      <c r="E27" s="33"/>
      <c r="F27" s="33"/>
      <c r="G27" s="33">
        <f t="shared" si="0"/>
        <v>0</v>
      </c>
      <c r="H27" s="33">
        <f t="shared" si="1"/>
        <v>0</v>
      </c>
      <c r="I27" s="34" t="s">
        <v>9</v>
      </c>
      <c r="J27" s="41"/>
      <c r="K27" s="41"/>
      <c r="L27" s="41"/>
    </row>
    <row r="28" spans="1:12" x14ac:dyDescent="0.25">
      <c r="A28" s="1" t="s">
        <v>7</v>
      </c>
      <c r="B28" s="40">
        <f>FEBRERO2021!B28</f>
        <v>24</v>
      </c>
      <c r="C28" s="1"/>
      <c r="D28" s="1"/>
      <c r="E28" s="1"/>
      <c r="F28" s="1"/>
      <c r="G28" s="1">
        <f t="shared" si="0"/>
        <v>0</v>
      </c>
      <c r="H28" s="1">
        <f t="shared" si="1"/>
        <v>0</v>
      </c>
      <c r="I28" s="40" t="s">
        <v>9</v>
      </c>
      <c r="J28" s="41"/>
      <c r="K28" s="41"/>
      <c r="L28" s="41"/>
    </row>
    <row r="29" spans="1:12" x14ac:dyDescent="0.25">
      <c r="A29" s="1" t="s">
        <v>8</v>
      </c>
      <c r="B29" s="40">
        <f>FEBRERO2021!B29</f>
        <v>25</v>
      </c>
      <c r="C29" s="1"/>
      <c r="D29" s="1"/>
      <c r="E29" s="1"/>
      <c r="F29" s="1"/>
      <c r="G29" s="1">
        <f t="shared" si="0"/>
        <v>0</v>
      </c>
      <c r="H29" s="1">
        <f t="shared" si="1"/>
        <v>0</v>
      </c>
      <c r="I29" s="40" t="s">
        <v>9</v>
      </c>
      <c r="J29" s="41"/>
      <c r="K29" s="41"/>
      <c r="L29" s="41"/>
    </row>
    <row r="30" spans="1:12" x14ac:dyDescent="0.25">
      <c r="A30" s="1" t="s">
        <v>42</v>
      </c>
      <c r="B30" s="40">
        <f>FEBRERO2021!B30</f>
        <v>26</v>
      </c>
      <c r="C30" s="1"/>
      <c r="D30" s="1"/>
      <c r="E30" s="1"/>
      <c r="F30" s="1"/>
      <c r="G30" s="1">
        <f t="shared" si="0"/>
        <v>0</v>
      </c>
      <c r="H30" s="1">
        <f t="shared" si="1"/>
        <v>0</v>
      </c>
      <c r="I30" s="40" t="s">
        <v>9</v>
      </c>
      <c r="J30" s="41"/>
      <c r="K30" s="41"/>
      <c r="L30" s="41"/>
    </row>
    <row r="31" spans="1:12" x14ac:dyDescent="0.25">
      <c r="A31" s="1" t="s">
        <v>4</v>
      </c>
      <c r="B31" s="40">
        <f>FEBRERO2021!B31</f>
        <v>27</v>
      </c>
      <c r="C31" s="1"/>
      <c r="D31" s="1"/>
      <c r="E31" s="1"/>
      <c r="F31" s="1"/>
      <c r="G31" s="1">
        <f t="shared" si="0"/>
        <v>0</v>
      </c>
      <c r="H31" s="1">
        <f t="shared" si="1"/>
        <v>0</v>
      </c>
      <c r="I31" s="40" t="s">
        <v>9</v>
      </c>
      <c r="J31" s="41"/>
      <c r="K31" s="41"/>
      <c r="L31" s="41"/>
    </row>
    <row r="32" spans="1:12" x14ac:dyDescent="0.25">
      <c r="A32" s="1" t="s">
        <v>5</v>
      </c>
      <c r="B32" s="40">
        <f>FEBRERO2021!B32</f>
        <v>28</v>
      </c>
      <c r="C32" s="1"/>
      <c r="D32" s="1"/>
      <c r="E32" s="1"/>
      <c r="F32" s="1"/>
      <c r="G32" s="1">
        <f t="shared" si="0"/>
        <v>0</v>
      </c>
      <c r="H32" s="1">
        <f t="shared" si="1"/>
        <v>0</v>
      </c>
      <c r="I32" s="40" t="s">
        <v>9</v>
      </c>
      <c r="J32" s="41"/>
      <c r="K32" s="41"/>
      <c r="L32" s="41"/>
    </row>
    <row r="33" spans="1:12" x14ac:dyDescent="0.25">
      <c r="A33" s="1" t="s">
        <v>43</v>
      </c>
      <c r="B33" s="40">
        <v>29</v>
      </c>
      <c r="C33" s="1"/>
      <c r="D33" s="1"/>
      <c r="E33" s="1"/>
      <c r="F33" s="1"/>
      <c r="G33" s="1">
        <f t="shared" si="0"/>
        <v>0</v>
      </c>
      <c r="H33" s="1">
        <f t="shared" si="1"/>
        <v>0</v>
      </c>
      <c r="I33" s="40" t="s">
        <v>9</v>
      </c>
      <c r="J33" s="41"/>
      <c r="K33" s="41"/>
      <c r="L33" s="41"/>
    </row>
    <row r="34" spans="1:12" x14ac:dyDescent="0.25">
      <c r="A34" s="33" t="s">
        <v>6</v>
      </c>
      <c r="B34" s="34">
        <v>30</v>
      </c>
      <c r="C34" s="33"/>
      <c r="D34" s="33"/>
      <c r="E34" s="33"/>
      <c r="F34" s="33"/>
      <c r="G34" s="35">
        <f t="shared" si="0"/>
        <v>0</v>
      </c>
      <c r="H34" s="33">
        <f t="shared" si="1"/>
        <v>0</v>
      </c>
      <c r="I34" s="34" t="s">
        <v>9</v>
      </c>
      <c r="J34" s="19"/>
      <c r="K34" s="41" t="s">
        <v>48</v>
      </c>
      <c r="L34" s="41"/>
    </row>
    <row r="35" spans="1:12" ht="15.75" thickBot="1" x14ac:dyDescent="0.3">
      <c r="A35" s="1" t="s">
        <v>7</v>
      </c>
      <c r="B35" s="40">
        <v>31</v>
      </c>
      <c r="C35" s="1"/>
      <c r="D35" s="1"/>
      <c r="E35" s="1"/>
      <c r="F35" s="1"/>
      <c r="G35" s="1">
        <f t="shared" si="0"/>
        <v>0</v>
      </c>
      <c r="H35" s="1">
        <f t="shared" si="1"/>
        <v>0</v>
      </c>
      <c r="I35" s="40" t="s">
        <v>9</v>
      </c>
      <c r="J35" s="41"/>
      <c r="K35" s="41"/>
      <c r="L35" s="41"/>
    </row>
    <row r="36" spans="1:12" ht="15.75" thickBot="1" x14ac:dyDescent="0.3">
      <c r="E36" s="28" t="s">
        <v>44</v>
      </c>
      <c r="F36" s="29"/>
      <c r="G36" s="29"/>
      <c r="H36" s="30">
        <f>H35/B35</f>
        <v>0</v>
      </c>
    </row>
    <row r="37" spans="1:12" ht="23.25" x14ac:dyDescent="0.35">
      <c r="A37" s="16" t="s">
        <v>45</v>
      </c>
      <c r="H37" s="36">
        <f>NOVIEMBRE2019!H36+H35</f>
        <v>272318</v>
      </c>
    </row>
    <row r="38" spans="1:12" x14ac:dyDescent="0.25">
      <c r="H38" s="3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H74" s="21"/>
    </row>
    <row r="75" spans="3:8" x14ac:dyDescent="0.25">
      <c r="C75" s="32"/>
      <c r="D75" t="s">
        <v>46</v>
      </c>
      <c r="H75" s="21"/>
    </row>
    <row r="76" spans="3:8" x14ac:dyDescent="0.25">
      <c r="C76" s="19"/>
      <c r="D76" t="s">
        <v>47</v>
      </c>
      <c r="H76" s="21"/>
    </row>
    <row r="77" spans="3:8" x14ac:dyDescent="0.25">
      <c r="H77" s="21"/>
    </row>
    <row r="78" spans="3:8" x14ac:dyDescent="0.25">
      <c r="H78" s="21"/>
    </row>
    <row r="79" spans="3:8" x14ac:dyDescent="0.25">
      <c r="H79" s="21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4" workbookViewId="0">
      <selection activeCell="J37" sqref="J37"/>
    </sheetView>
  </sheetViews>
  <sheetFormatPr baseColWidth="10" defaultRowHeight="15" x14ac:dyDescent="0.25"/>
  <cols>
    <col min="2" max="2" width="8.5703125" style="21" customWidth="1"/>
    <col min="3" max="3" width="18.7109375" customWidth="1"/>
    <col min="4" max="4" width="15.42578125" customWidth="1"/>
    <col min="5" max="5" width="15.7109375" customWidth="1"/>
    <col min="6" max="6" width="14.7109375" customWidth="1"/>
    <col min="7" max="7" width="14.42578125" customWidth="1"/>
    <col min="8" max="8" width="13" customWidth="1"/>
    <col min="9" max="9" width="15.28515625" customWidth="1"/>
    <col min="10" max="10" width="12.7109375" style="21" customWidth="1"/>
  </cols>
  <sheetData>
    <row r="1" spans="1:13" ht="26.25" x14ac:dyDescent="0.4">
      <c r="A1" s="42" t="s">
        <v>62</v>
      </c>
      <c r="B1" s="43"/>
      <c r="C1" s="41"/>
      <c r="D1" s="41"/>
      <c r="E1" s="41"/>
      <c r="F1" s="41"/>
      <c r="G1" s="41"/>
      <c r="H1" s="41"/>
      <c r="I1" s="43"/>
      <c r="J1" s="43"/>
      <c r="K1" s="41"/>
      <c r="L1" s="41"/>
      <c r="M1" s="41"/>
    </row>
    <row r="2" spans="1:13" ht="27" thickBot="1" x14ac:dyDescent="0.45">
      <c r="A2" s="42"/>
      <c r="B2" s="43"/>
      <c r="C2" s="41"/>
      <c r="D2" s="41"/>
      <c r="E2" s="41"/>
      <c r="F2" s="41"/>
      <c r="G2" s="41"/>
      <c r="H2" s="41"/>
      <c r="I2" s="43"/>
      <c r="J2" s="43"/>
      <c r="K2" s="41"/>
      <c r="L2" s="41"/>
      <c r="M2" s="41"/>
    </row>
    <row r="3" spans="1:13" ht="32.25" customHeight="1" thickBot="1" x14ac:dyDescent="0.35">
      <c r="A3" s="44"/>
      <c r="B3" s="45"/>
      <c r="C3" s="61" t="s">
        <v>35</v>
      </c>
      <c r="D3" s="62"/>
      <c r="E3" s="63"/>
      <c r="F3" s="51"/>
      <c r="G3" s="44"/>
      <c r="H3" s="64" t="s">
        <v>36</v>
      </c>
      <c r="I3" s="65"/>
      <c r="J3" s="45"/>
      <c r="K3" s="41"/>
      <c r="L3" s="41"/>
      <c r="M3" s="41"/>
    </row>
    <row r="4" spans="1:13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3" t="s">
        <v>63</v>
      </c>
      <c r="G4" s="37" t="s">
        <v>68</v>
      </c>
      <c r="H4" s="38" t="s">
        <v>40</v>
      </c>
      <c r="I4" s="38" t="s">
        <v>41</v>
      </c>
      <c r="J4" s="37" t="s">
        <v>3</v>
      </c>
      <c r="K4" s="41"/>
      <c r="L4" s="41"/>
      <c r="M4" s="41"/>
    </row>
    <row r="5" spans="1:13" x14ac:dyDescent="0.25">
      <c r="A5" s="1" t="s">
        <v>5</v>
      </c>
      <c r="B5" s="40">
        <v>1</v>
      </c>
      <c r="C5" s="1">
        <v>890</v>
      </c>
      <c r="D5" s="1">
        <v>166</v>
      </c>
      <c r="E5" s="1">
        <v>111</v>
      </c>
      <c r="F5" s="1">
        <v>143</v>
      </c>
      <c r="G5" s="1">
        <v>70</v>
      </c>
      <c r="H5" s="1">
        <f>SUM(C5:G5)</f>
        <v>1380</v>
      </c>
      <c r="I5" s="1">
        <f>H5</f>
        <v>1380</v>
      </c>
      <c r="J5" s="40" t="s">
        <v>65</v>
      </c>
      <c r="K5" s="41"/>
      <c r="L5" s="41"/>
      <c r="M5" s="41"/>
    </row>
    <row r="6" spans="1:13" x14ac:dyDescent="0.25">
      <c r="A6" s="1" t="s">
        <v>43</v>
      </c>
      <c r="B6" s="40">
        <v>2</v>
      </c>
      <c r="C6" s="1">
        <v>1298</v>
      </c>
      <c r="D6" s="1">
        <v>303</v>
      </c>
      <c r="E6" s="1">
        <v>367</v>
      </c>
      <c r="F6" s="1">
        <v>180</v>
      </c>
      <c r="G6" s="1">
        <v>95</v>
      </c>
      <c r="H6" s="1">
        <v>2243</v>
      </c>
      <c r="I6" s="1">
        <f>I5+H6</f>
        <v>3623</v>
      </c>
      <c r="J6" s="40" t="s">
        <v>65</v>
      </c>
      <c r="K6" s="41"/>
      <c r="L6" s="41"/>
      <c r="M6" s="41"/>
    </row>
    <row r="7" spans="1:13" x14ac:dyDescent="0.25">
      <c r="A7" s="1" t="s">
        <v>6</v>
      </c>
      <c r="B7" s="34">
        <v>3</v>
      </c>
      <c r="C7" s="33">
        <v>1134</v>
      </c>
      <c r="D7" s="33">
        <v>123</v>
      </c>
      <c r="E7" s="33">
        <v>232</v>
      </c>
      <c r="F7" s="33">
        <v>110</v>
      </c>
      <c r="G7" s="33">
        <v>88</v>
      </c>
      <c r="H7" s="33">
        <f>SUM(C7:G7)</f>
        <v>1687</v>
      </c>
      <c r="I7" s="33">
        <f t="shared" ref="I7:I35" si="0">I6+H7</f>
        <v>5310</v>
      </c>
      <c r="J7" s="40" t="s">
        <v>65</v>
      </c>
      <c r="K7" s="41"/>
      <c r="L7" s="41"/>
      <c r="M7" s="41"/>
    </row>
    <row r="8" spans="1:13" x14ac:dyDescent="0.25">
      <c r="A8" s="1" t="s">
        <v>7</v>
      </c>
      <c r="B8" s="40">
        <v>4</v>
      </c>
      <c r="C8" s="1">
        <v>648</v>
      </c>
      <c r="D8" s="1">
        <v>136</v>
      </c>
      <c r="E8" s="1">
        <v>106</v>
      </c>
      <c r="F8" s="1">
        <v>91</v>
      </c>
      <c r="G8" s="1">
        <v>64</v>
      </c>
      <c r="H8" s="1">
        <f t="shared" ref="H8:H35" si="1">SUM(C8:G8)</f>
        <v>1045</v>
      </c>
      <c r="I8" s="1">
        <f t="shared" si="0"/>
        <v>6355</v>
      </c>
      <c r="J8" s="40" t="s">
        <v>65</v>
      </c>
      <c r="K8" s="41"/>
      <c r="L8" s="41"/>
      <c r="M8" s="41"/>
    </row>
    <row r="9" spans="1:13" x14ac:dyDescent="0.25">
      <c r="A9" s="1" t="s">
        <v>8</v>
      </c>
      <c r="B9" s="40">
        <v>5</v>
      </c>
      <c r="C9" s="1">
        <v>722</v>
      </c>
      <c r="D9" s="1">
        <v>171</v>
      </c>
      <c r="E9" s="1">
        <v>142</v>
      </c>
      <c r="F9" s="1">
        <v>97</v>
      </c>
      <c r="G9" s="1">
        <v>47</v>
      </c>
      <c r="H9" s="1">
        <f t="shared" si="1"/>
        <v>1179</v>
      </c>
      <c r="I9" s="1">
        <f t="shared" si="0"/>
        <v>7534</v>
      </c>
      <c r="J9" s="40" t="s">
        <v>65</v>
      </c>
      <c r="K9" s="41"/>
      <c r="L9" s="41"/>
      <c r="M9" s="41"/>
    </row>
    <row r="10" spans="1:13" x14ac:dyDescent="0.25">
      <c r="A10" s="1" t="s">
        <v>42</v>
      </c>
      <c r="B10" s="40">
        <v>6</v>
      </c>
      <c r="C10" s="1">
        <v>744</v>
      </c>
      <c r="D10" s="1">
        <v>166</v>
      </c>
      <c r="E10" s="1">
        <v>155</v>
      </c>
      <c r="F10" s="1">
        <v>92</v>
      </c>
      <c r="G10" s="1">
        <v>65</v>
      </c>
      <c r="H10" s="1">
        <f t="shared" si="1"/>
        <v>1222</v>
      </c>
      <c r="I10" s="1">
        <f t="shared" si="0"/>
        <v>8756</v>
      </c>
      <c r="J10" s="40" t="s">
        <v>65</v>
      </c>
      <c r="K10" s="41"/>
      <c r="L10" s="41"/>
      <c r="M10" s="41"/>
    </row>
    <row r="11" spans="1:13" x14ac:dyDescent="0.25">
      <c r="A11" s="1" t="s">
        <v>4</v>
      </c>
      <c r="B11" s="40">
        <v>7</v>
      </c>
      <c r="C11" s="1">
        <v>853</v>
      </c>
      <c r="D11" s="1">
        <v>201</v>
      </c>
      <c r="E11" s="1">
        <v>190</v>
      </c>
      <c r="F11" s="1">
        <v>123</v>
      </c>
      <c r="G11" s="1">
        <v>62</v>
      </c>
      <c r="H11" s="1">
        <f t="shared" si="1"/>
        <v>1429</v>
      </c>
      <c r="I11" s="1">
        <f t="shared" si="0"/>
        <v>10185</v>
      </c>
      <c r="J11" s="40" t="s">
        <v>65</v>
      </c>
      <c r="K11" s="41"/>
      <c r="L11" s="41"/>
      <c r="M11" s="41"/>
    </row>
    <row r="12" spans="1:13" x14ac:dyDescent="0.25">
      <c r="A12" s="1" t="s">
        <v>5</v>
      </c>
      <c r="B12" s="40">
        <v>8</v>
      </c>
      <c r="C12" s="1">
        <v>1050</v>
      </c>
      <c r="D12" s="1">
        <v>219</v>
      </c>
      <c r="E12" s="1">
        <v>257</v>
      </c>
      <c r="F12" s="1">
        <v>87</v>
      </c>
      <c r="G12" s="1">
        <v>62</v>
      </c>
      <c r="H12" s="1">
        <f t="shared" si="1"/>
        <v>1675</v>
      </c>
      <c r="I12" s="1">
        <f t="shared" si="0"/>
        <v>11860</v>
      </c>
      <c r="J12" s="40" t="s">
        <v>65</v>
      </c>
      <c r="K12" s="41"/>
      <c r="L12" s="41"/>
      <c r="M12" s="41"/>
    </row>
    <row r="13" spans="1:13" x14ac:dyDescent="0.25">
      <c r="A13" s="1" t="s">
        <v>43</v>
      </c>
      <c r="B13" s="40">
        <v>9</v>
      </c>
      <c r="C13" s="1">
        <v>1132</v>
      </c>
      <c r="D13" s="1">
        <v>203</v>
      </c>
      <c r="E13" s="1">
        <v>340</v>
      </c>
      <c r="F13" s="1">
        <v>92</v>
      </c>
      <c r="G13" s="1">
        <v>65</v>
      </c>
      <c r="H13" s="1">
        <f t="shared" si="1"/>
        <v>1832</v>
      </c>
      <c r="I13" s="1">
        <f t="shared" si="0"/>
        <v>13692</v>
      </c>
      <c r="J13" s="40" t="s">
        <v>65</v>
      </c>
      <c r="K13" s="41"/>
      <c r="L13" s="41"/>
      <c r="M13" s="41"/>
    </row>
    <row r="14" spans="1:13" x14ac:dyDescent="0.25">
      <c r="A14" s="1" t="s">
        <v>6</v>
      </c>
      <c r="B14" s="34">
        <v>10</v>
      </c>
      <c r="C14" s="33">
        <v>1653</v>
      </c>
      <c r="D14" s="33">
        <v>382</v>
      </c>
      <c r="E14" s="33">
        <v>478</v>
      </c>
      <c r="F14" s="33">
        <v>178</v>
      </c>
      <c r="G14" s="33">
        <v>119</v>
      </c>
      <c r="H14" s="33">
        <f t="shared" si="1"/>
        <v>2810</v>
      </c>
      <c r="I14" s="33">
        <f t="shared" si="0"/>
        <v>16502</v>
      </c>
      <c r="J14" s="40" t="s">
        <v>65</v>
      </c>
      <c r="K14" s="41"/>
      <c r="L14" s="41"/>
      <c r="M14" s="41"/>
    </row>
    <row r="15" spans="1:13" x14ac:dyDescent="0.25">
      <c r="A15" s="1" t="s">
        <v>7</v>
      </c>
      <c r="B15" s="40">
        <v>11</v>
      </c>
      <c r="C15" s="1">
        <v>514</v>
      </c>
      <c r="D15" s="1">
        <v>77</v>
      </c>
      <c r="E15" s="1">
        <v>51</v>
      </c>
      <c r="F15" s="1">
        <v>40</v>
      </c>
      <c r="G15" s="1">
        <v>56</v>
      </c>
      <c r="H15" s="1">
        <f t="shared" si="1"/>
        <v>738</v>
      </c>
      <c r="I15" s="1">
        <f t="shared" si="0"/>
        <v>17240</v>
      </c>
      <c r="J15" s="40" t="s">
        <v>65</v>
      </c>
      <c r="K15" s="41"/>
      <c r="L15" s="41"/>
      <c r="M15" s="41"/>
    </row>
    <row r="16" spans="1:13" x14ac:dyDescent="0.25">
      <c r="A16" s="1" t="s">
        <v>8</v>
      </c>
      <c r="B16" s="40">
        <v>12</v>
      </c>
      <c r="C16" s="1">
        <v>636</v>
      </c>
      <c r="D16" s="1">
        <v>115</v>
      </c>
      <c r="E16" s="1">
        <v>97</v>
      </c>
      <c r="F16" s="1">
        <v>30</v>
      </c>
      <c r="G16" s="1">
        <v>73</v>
      </c>
      <c r="H16" s="1">
        <f t="shared" si="1"/>
        <v>951</v>
      </c>
      <c r="I16" s="1">
        <f t="shared" si="0"/>
        <v>18191</v>
      </c>
      <c r="J16" s="40" t="s">
        <v>65</v>
      </c>
      <c r="K16" s="41"/>
      <c r="L16" s="41"/>
      <c r="M16" s="41"/>
    </row>
    <row r="17" spans="1:13" x14ac:dyDescent="0.25">
      <c r="A17" s="1" t="s">
        <v>42</v>
      </c>
      <c r="B17" s="40">
        <v>13</v>
      </c>
      <c r="C17" s="1">
        <v>1183</v>
      </c>
      <c r="D17" s="1">
        <v>231</v>
      </c>
      <c r="E17" s="1">
        <v>294</v>
      </c>
      <c r="F17" s="1">
        <v>133</v>
      </c>
      <c r="G17" s="1">
        <v>98</v>
      </c>
      <c r="H17" s="1">
        <f t="shared" si="1"/>
        <v>1939</v>
      </c>
      <c r="I17" s="1">
        <f t="shared" si="0"/>
        <v>20130</v>
      </c>
      <c r="J17" s="40" t="s">
        <v>65</v>
      </c>
      <c r="K17" s="41"/>
      <c r="L17" s="41"/>
      <c r="M17" s="41"/>
    </row>
    <row r="18" spans="1:13" x14ac:dyDescent="0.25">
      <c r="A18" s="1" t="s">
        <v>4</v>
      </c>
      <c r="B18" s="40">
        <v>14</v>
      </c>
      <c r="C18" s="1">
        <v>1006</v>
      </c>
      <c r="D18" s="1">
        <v>214</v>
      </c>
      <c r="E18" s="1">
        <v>228</v>
      </c>
      <c r="F18" s="1">
        <v>136</v>
      </c>
      <c r="G18" s="1">
        <v>74</v>
      </c>
      <c r="H18" s="1">
        <f t="shared" si="1"/>
        <v>1658</v>
      </c>
      <c r="I18" s="1">
        <f t="shared" si="0"/>
        <v>21788</v>
      </c>
      <c r="J18" s="40" t="s">
        <v>66</v>
      </c>
      <c r="K18" s="41"/>
      <c r="L18" s="41"/>
      <c r="M18" s="41"/>
    </row>
    <row r="19" spans="1:13" x14ac:dyDescent="0.25">
      <c r="A19" s="1" t="s">
        <v>5</v>
      </c>
      <c r="B19" s="40">
        <v>15</v>
      </c>
      <c r="C19" s="1">
        <v>608</v>
      </c>
      <c r="D19" s="1">
        <v>151</v>
      </c>
      <c r="E19" s="1">
        <v>116</v>
      </c>
      <c r="F19" s="1">
        <v>69</v>
      </c>
      <c r="G19" s="1">
        <v>45</v>
      </c>
      <c r="H19" s="1">
        <f t="shared" si="1"/>
        <v>989</v>
      </c>
      <c r="I19" s="1">
        <f t="shared" si="0"/>
        <v>22777</v>
      </c>
      <c r="J19" s="40" t="s">
        <v>66</v>
      </c>
      <c r="K19" s="41"/>
      <c r="L19" s="41"/>
      <c r="M19" s="41"/>
    </row>
    <row r="20" spans="1:13" x14ac:dyDescent="0.25">
      <c r="A20" s="1" t="s">
        <v>43</v>
      </c>
      <c r="B20" s="40">
        <v>16</v>
      </c>
      <c r="C20" s="1">
        <v>952</v>
      </c>
      <c r="D20" s="1">
        <v>210</v>
      </c>
      <c r="E20" s="1">
        <v>165</v>
      </c>
      <c r="F20" s="1">
        <v>80</v>
      </c>
      <c r="G20" s="1">
        <v>77</v>
      </c>
      <c r="H20" s="1">
        <f t="shared" si="1"/>
        <v>1484</v>
      </c>
      <c r="I20" s="1">
        <f t="shared" si="0"/>
        <v>24261</v>
      </c>
      <c r="J20" s="40" t="s">
        <v>65</v>
      </c>
      <c r="K20" s="41"/>
      <c r="L20" s="41"/>
      <c r="M20" s="41"/>
    </row>
    <row r="21" spans="1:13" x14ac:dyDescent="0.25">
      <c r="A21" s="1" t="s">
        <v>6</v>
      </c>
      <c r="B21" s="34">
        <v>17</v>
      </c>
      <c r="C21" s="33">
        <v>1276</v>
      </c>
      <c r="D21" s="33">
        <v>313</v>
      </c>
      <c r="E21" s="33">
        <v>302</v>
      </c>
      <c r="F21" s="33">
        <v>130</v>
      </c>
      <c r="G21" s="33">
        <v>88</v>
      </c>
      <c r="H21" s="33">
        <f t="shared" si="1"/>
        <v>2109</v>
      </c>
      <c r="I21" s="33">
        <f t="shared" si="0"/>
        <v>26370</v>
      </c>
      <c r="J21" s="40" t="s">
        <v>65</v>
      </c>
      <c r="K21" s="41"/>
      <c r="L21" s="41"/>
      <c r="M21" s="41"/>
    </row>
    <row r="22" spans="1:13" x14ac:dyDescent="0.25">
      <c r="A22" s="1" t="s">
        <v>7</v>
      </c>
      <c r="B22" s="40">
        <v>18</v>
      </c>
      <c r="C22" s="1">
        <v>1008</v>
      </c>
      <c r="D22" s="1">
        <v>264</v>
      </c>
      <c r="E22" s="1">
        <v>229</v>
      </c>
      <c r="F22" s="1">
        <v>116</v>
      </c>
      <c r="G22" s="1">
        <v>74</v>
      </c>
      <c r="H22" s="1">
        <f t="shared" si="1"/>
        <v>1691</v>
      </c>
      <c r="I22" s="1">
        <v>28068</v>
      </c>
      <c r="J22" s="40" t="s">
        <v>65</v>
      </c>
      <c r="K22" s="41"/>
      <c r="L22" s="41"/>
      <c r="M22" s="41"/>
    </row>
    <row r="23" spans="1:13" x14ac:dyDescent="0.25">
      <c r="A23" s="1" t="s">
        <v>8</v>
      </c>
      <c r="B23" s="40">
        <v>19</v>
      </c>
      <c r="C23" s="1">
        <v>1259</v>
      </c>
      <c r="D23" s="1">
        <v>273</v>
      </c>
      <c r="E23" s="1">
        <v>307</v>
      </c>
      <c r="F23" s="1">
        <v>130</v>
      </c>
      <c r="G23" s="1">
        <v>96</v>
      </c>
      <c r="H23" s="1">
        <f t="shared" si="1"/>
        <v>2065</v>
      </c>
      <c r="I23" s="1">
        <f t="shared" si="0"/>
        <v>30133</v>
      </c>
      <c r="J23" s="40" t="s">
        <v>65</v>
      </c>
      <c r="K23" s="41"/>
      <c r="L23" s="41"/>
      <c r="M23" s="41"/>
    </row>
    <row r="24" spans="1:13" x14ac:dyDescent="0.25">
      <c r="A24" s="1" t="s">
        <v>42</v>
      </c>
      <c r="B24" s="40">
        <v>20</v>
      </c>
      <c r="C24" s="1">
        <v>1211</v>
      </c>
      <c r="D24" s="1">
        <v>158</v>
      </c>
      <c r="E24" s="1">
        <v>215</v>
      </c>
      <c r="F24" s="1">
        <v>119</v>
      </c>
      <c r="G24" s="1">
        <v>79</v>
      </c>
      <c r="H24" s="1">
        <f t="shared" si="1"/>
        <v>1782</v>
      </c>
      <c r="I24" s="1">
        <f t="shared" si="0"/>
        <v>31915</v>
      </c>
      <c r="J24" s="40" t="s">
        <v>66</v>
      </c>
      <c r="K24" s="19">
        <v>3179</v>
      </c>
      <c r="L24" s="41" t="s">
        <v>48</v>
      </c>
      <c r="M24" s="41"/>
    </row>
    <row r="25" spans="1:13" x14ac:dyDescent="0.25">
      <c r="A25" s="1" t="s">
        <v>4</v>
      </c>
      <c r="B25" s="40">
        <v>21</v>
      </c>
      <c r="C25" s="1">
        <v>1139</v>
      </c>
      <c r="D25" s="1">
        <v>319</v>
      </c>
      <c r="E25" s="1">
        <v>282</v>
      </c>
      <c r="F25" s="1">
        <v>180</v>
      </c>
      <c r="G25" s="1">
        <v>112</v>
      </c>
      <c r="H25" s="1">
        <f t="shared" si="1"/>
        <v>2032</v>
      </c>
      <c r="I25" s="1">
        <f t="shared" si="0"/>
        <v>33947</v>
      </c>
      <c r="J25" s="40" t="s">
        <v>66</v>
      </c>
    </row>
    <row r="26" spans="1:13" x14ac:dyDescent="0.25">
      <c r="A26" s="1" t="s">
        <v>5</v>
      </c>
      <c r="B26" s="40">
        <v>22</v>
      </c>
      <c r="C26" s="1">
        <v>1196</v>
      </c>
      <c r="D26" s="1">
        <v>291</v>
      </c>
      <c r="E26" s="1">
        <v>356</v>
      </c>
      <c r="F26" s="1">
        <v>103</v>
      </c>
      <c r="G26" s="1">
        <v>103</v>
      </c>
      <c r="H26" s="1">
        <f t="shared" si="1"/>
        <v>2049</v>
      </c>
      <c r="I26" s="1">
        <f t="shared" si="0"/>
        <v>35996</v>
      </c>
      <c r="J26" s="40" t="s">
        <v>65</v>
      </c>
      <c r="K26" s="41"/>
      <c r="M26" s="41"/>
    </row>
    <row r="27" spans="1:13" x14ac:dyDescent="0.25">
      <c r="A27" s="1" t="s">
        <v>43</v>
      </c>
      <c r="B27" s="40">
        <v>23</v>
      </c>
      <c r="C27" s="1">
        <v>1635</v>
      </c>
      <c r="D27" s="1">
        <v>413</v>
      </c>
      <c r="E27" s="1">
        <v>484</v>
      </c>
      <c r="F27" s="1">
        <v>155</v>
      </c>
      <c r="G27" s="1">
        <v>100</v>
      </c>
      <c r="H27" s="1">
        <f t="shared" si="1"/>
        <v>2787</v>
      </c>
      <c r="I27" s="1">
        <f t="shared" si="0"/>
        <v>38783</v>
      </c>
      <c r="J27" s="40" t="s">
        <v>65</v>
      </c>
      <c r="K27" s="41"/>
      <c r="L27" s="41"/>
      <c r="M27" s="41"/>
    </row>
    <row r="28" spans="1:13" x14ac:dyDescent="0.25">
      <c r="A28" s="1" t="s">
        <v>6</v>
      </c>
      <c r="B28" s="34">
        <v>24</v>
      </c>
      <c r="C28" s="33">
        <v>1768</v>
      </c>
      <c r="D28" s="33">
        <v>490</v>
      </c>
      <c r="E28" s="33">
        <v>581</v>
      </c>
      <c r="F28" s="33">
        <v>192</v>
      </c>
      <c r="G28" s="33">
        <v>148</v>
      </c>
      <c r="H28" s="35">
        <f t="shared" si="1"/>
        <v>3179</v>
      </c>
      <c r="I28" s="33">
        <f t="shared" si="0"/>
        <v>41962</v>
      </c>
      <c r="J28" s="40" t="s">
        <v>65</v>
      </c>
      <c r="K28" s="41"/>
      <c r="L28" s="41"/>
      <c r="M28" s="41"/>
    </row>
    <row r="29" spans="1:13" x14ac:dyDescent="0.25">
      <c r="A29" s="1" t="s">
        <v>7</v>
      </c>
      <c r="B29" s="40">
        <v>25</v>
      </c>
      <c r="C29" s="1">
        <v>1285</v>
      </c>
      <c r="D29" s="1">
        <v>279</v>
      </c>
      <c r="E29" s="1">
        <v>274</v>
      </c>
      <c r="F29" s="1">
        <v>146</v>
      </c>
      <c r="G29" s="1">
        <v>116</v>
      </c>
      <c r="H29" s="1">
        <f t="shared" si="1"/>
        <v>2100</v>
      </c>
      <c r="I29" s="1">
        <f t="shared" si="0"/>
        <v>44062</v>
      </c>
      <c r="J29" s="40" t="s">
        <v>65</v>
      </c>
      <c r="K29" s="41"/>
      <c r="L29" s="41"/>
      <c r="M29" s="41"/>
    </row>
    <row r="30" spans="1:13" x14ac:dyDescent="0.25">
      <c r="A30" s="1" t="s">
        <v>8</v>
      </c>
      <c r="B30" s="40">
        <v>26</v>
      </c>
      <c r="C30" s="1">
        <v>325</v>
      </c>
      <c r="D30" s="1">
        <v>94</v>
      </c>
      <c r="E30" s="1">
        <v>35</v>
      </c>
      <c r="F30" s="1">
        <v>33</v>
      </c>
      <c r="G30" s="1">
        <v>45</v>
      </c>
      <c r="H30" s="1">
        <f t="shared" si="1"/>
        <v>532</v>
      </c>
      <c r="I30" s="1">
        <f t="shared" si="0"/>
        <v>44594</v>
      </c>
      <c r="J30" s="40" t="s">
        <v>66</v>
      </c>
      <c r="K30" s="41"/>
      <c r="L30" s="41"/>
      <c r="M30" s="41"/>
    </row>
    <row r="31" spans="1:13" x14ac:dyDescent="0.25">
      <c r="A31" s="1" t="s">
        <v>42</v>
      </c>
      <c r="B31" s="40">
        <v>27</v>
      </c>
      <c r="C31" s="1">
        <v>1127</v>
      </c>
      <c r="D31" s="1">
        <v>341</v>
      </c>
      <c r="E31" s="1">
        <v>291</v>
      </c>
      <c r="F31" s="1">
        <v>91</v>
      </c>
      <c r="G31" s="1">
        <v>107</v>
      </c>
      <c r="H31" s="1">
        <f t="shared" si="1"/>
        <v>1957</v>
      </c>
      <c r="I31" s="1">
        <f t="shared" si="0"/>
        <v>46551</v>
      </c>
      <c r="J31" s="40" t="s">
        <v>65</v>
      </c>
      <c r="K31" s="41"/>
      <c r="L31" s="41"/>
      <c r="M31" s="41"/>
    </row>
    <row r="32" spans="1:13" x14ac:dyDescent="0.25">
      <c r="A32" s="1" t="s">
        <v>4</v>
      </c>
      <c r="B32" s="40">
        <v>28</v>
      </c>
      <c r="C32" s="1">
        <v>1273</v>
      </c>
      <c r="D32" s="1">
        <v>302</v>
      </c>
      <c r="E32" s="1">
        <v>461</v>
      </c>
      <c r="F32" s="1">
        <v>162</v>
      </c>
      <c r="G32" s="1">
        <v>88</v>
      </c>
      <c r="H32" s="1">
        <f t="shared" si="1"/>
        <v>2286</v>
      </c>
      <c r="I32" s="1">
        <f t="shared" si="0"/>
        <v>48837</v>
      </c>
      <c r="J32" s="40" t="s">
        <v>65</v>
      </c>
      <c r="K32" s="41"/>
      <c r="L32" s="41"/>
      <c r="M32" s="41"/>
    </row>
    <row r="33" spans="1:13" x14ac:dyDescent="0.25">
      <c r="A33" s="1" t="s">
        <v>5</v>
      </c>
      <c r="B33" s="40">
        <v>29</v>
      </c>
      <c r="C33" s="1">
        <v>1201</v>
      </c>
      <c r="D33" s="1">
        <v>340</v>
      </c>
      <c r="E33" s="1">
        <v>465</v>
      </c>
      <c r="F33" s="1">
        <v>121</v>
      </c>
      <c r="G33" s="1">
        <v>90</v>
      </c>
      <c r="H33" s="1">
        <f t="shared" si="1"/>
        <v>2217</v>
      </c>
      <c r="I33" s="1">
        <f t="shared" si="0"/>
        <v>51054</v>
      </c>
      <c r="J33" s="40" t="s">
        <v>67</v>
      </c>
      <c r="K33" s="41"/>
      <c r="L33" s="41"/>
      <c r="M33" s="41"/>
    </row>
    <row r="34" spans="1:13" x14ac:dyDescent="0.25">
      <c r="A34" s="1" t="s">
        <v>43</v>
      </c>
      <c r="B34" s="40">
        <v>30</v>
      </c>
      <c r="C34" s="1">
        <v>1095</v>
      </c>
      <c r="D34" s="1">
        <v>261</v>
      </c>
      <c r="E34" s="1">
        <v>204</v>
      </c>
      <c r="F34" s="1">
        <v>71</v>
      </c>
      <c r="G34" s="1">
        <v>66</v>
      </c>
      <c r="H34" s="1">
        <f t="shared" si="1"/>
        <v>1697</v>
      </c>
      <c r="I34" s="1">
        <f t="shared" si="0"/>
        <v>52751</v>
      </c>
      <c r="J34" s="40" t="s">
        <v>65</v>
      </c>
      <c r="K34" s="41"/>
      <c r="L34" s="41"/>
      <c r="M34" s="41"/>
    </row>
    <row r="35" spans="1:13" ht="15.75" thickBot="1" x14ac:dyDescent="0.3">
      <c r="A35" s="1" t="s">
        <v>6</v>
      </c>
      <c r="B35" s="34">
        <v>31</v>
      </c>
      <c r="C35" s="33">
        <v>1048</v>
      </c>
      <c r="D35" s="33">
        <v>176</v>
      </c>
      <c r="E35" s="33">
        <v>171</v>
      </c>
      <c r="F35" s="33">
        <v>59</v>
      </c>
      <c r="G35" s="33">
        <v>77</v>
      </c>
      <c r="H35" s="33">
        <f t="shared" si="1"/>
        <v>1531</v>
      </c>
      <c r="I35" s="33">
        <f t="shared" si="0"/>
        <v>54282</v>
      </c>
      <c r="J35" s="40" t="s">
        <v>65</v>
      </c>
      <c r="K35" s="41"/>
      <c r="L35" s="41"/>
      <c r="M35" s="41"/>
    </row>
    <row r="36" spans="1:13" ht="15.75" thickBot="1" x14ac:dyDescent="0.3">
      <c r="B36"/>
      <c r="E36" s="28" t="s">
        <v>44</v>
      </c>
      <c r="F36" s="29"/>
      <c r="G36" s="29"/>
      <c r="H36" s="29"/>
      <c r="I36" s="30">
        <f>I35/B35</f>
        <v>1751.0322580645161</v>
      </c>
      <c r="J36"/>
    </row>
    <row r="37" spans="1:13" ht="26.25" x14ac:dyDescent="0.4">
      <c r="A37" s="16" t="s">
        <v>45</v>
      </c>
      <c r="B37"/>
      <c r="I37" s="52">
        <v>54282</v>
      </c>
      <c r="J37"/>
    </row>
    <row r="38" spans="1:13" x14ac:dyDescent="0.25">
      <c r="I38" s="31"/>
      <c r="J38"/>
    </row>
    <row r="39" spans="1:13" x14ac:dyDescent="0.25">
      <c r="I39" s="21"/>
      <c r="J39"/>
    </row>
    <row r="40" spans="1:13" x14ac:dyDescent="0.25">
      <c r="I40" s="21"/>
      <c r="J40"/>
    </row>
    <row r="41" spans="1:13" x14ac:dyDescent="0.25">
      <c r="I41" s="21"/>
      <c r="J41"/>
    </row>
    <row r="42" spans="1:13" x14ac:dyDescent="0.25">
      <c r="I42" s="21"/>
      <c r="J42"/>
    </row>
    <row r="43" spans="1:13" x14ac:dyDescent="0.25">
      <c r="I43" s="21"/>
      <c r="J43"/>
    </row>
    <row r="44" spans="1:13" x14ac:dyDescent="0.25">
      <c r="I44" s="21"/>
      <c r="J44"/>
    </row>
    <row r="45" spans="1:13" x14ac:dyDescent="0.25">
      <c r="I45" s="21"/>
      <c r="J45"/>
    </row>
    <row r="46" spans="1:13" x14ac:dyDescent="0.25">
      <c r="I46" s="21"/>
      <c r="J46"/>
    </row>
    <row r="47" spans="1:13" x14ac:dyDescent="0.25">
      <c r="I47" s="21"/>
      <c r="J47"/>
    </row>
    <row r="48" spans="1:13" x14ac:dyDescent="0.25">
      <c r="I48" s="21"/>
      <c r="J48"/>
    </row>
    <row r="49" spans="9:10" x14ac:dyDescent="0.25">
      <c r="I49" s="21"/>
      <c r="J49"/>
    </row>
    <row r="50" spans="9:10" x14ac:dyDescent="0.25">
      <c r="I50" s="21"/>
      <c r="J50"/>
    </row>
    <row r="51" spans="9:10" x14ac:dyDescent="0.25">
      <c r="I51" s="21"/>
      <c r="J51"/>
    </row>
    <row r="52" spans="9:10" x14ac:dyDescent="0.25">
      <c r="I52" s="21"/>
      <c r="J52"/>
    </row>
    <row r="53" spans="9:10" x14ac:dyDescent="0.25">
      <c r="I53" s="21"/>
      <c r="J53"/>
    </row>
    <row r="54" spans="9:10" x14ac:dyDescent="0.25">
      <c r="I54" s="21"/>
      <c r="J54"/>
    </row>
    <row r="55" spans="9:10" x14ac:dyDescent="0.25">
      <c r="I55" s="21"/>
      <c r="J55"/>
    </row>
    <row r="56" spans="9:10" x14ac:dyDescent="0.25">
      <c r="I56" s="21"/>
      <c r="J56"/>
    </row>
    <row r="57" spans="9:10" x14ac:dyDescent="0.25">
      <c r="I57" s="21"/>
      <c r="J57"/>
    </row>
    <row r="58" spans="9:10" x14ac:dyDescent="0.25">
      <c r="I58" s="21"/>
      <c r="J58"/>
    </row>
    <row r="59" spans="9:10" x14ac:dyDescent="0.25">
      <c r="I59" s="21"/>
      <c r="J59"/>
    </row>
    <row r="60" spans="9:10" x14ac:dyDescent="0.25">
      <c r="I60" s="21"/>
      <c r="J60"/>
    </row>
    <row r="61" spans="9:10" x14ac:dyDescent="0.25">
      <c r="I61" s="21"/>
      <c r="J61"/>
    </row>
    <row r="62" spans="9:10" x14ac:dyDescent="0.25">
      <c r="I62" s="21"/>
      <c r="J62"/>
    </row>
    <row r="63" spans="9:10" x14ac:dyDescent="0.25">
      <c r="I63" s="21"/>
      <c r="J63"/>
    </row>
    <row r="64" spans="9:10" x14ac:dyDescent="0.25">
      <c r="I64" s="21"/>
      <c r="J64"/>
    </row>
    <row r="65" spans="3:10" x14ac:dyDescent="0.25">
      <c r="I65" s="21"/>
      <c r="J65"/>
    </row>
    <row r="66" spans="3:10" x14ac:dyDescent="0.25">
      <c r="I66" s="21"/>
      <c r="J66"/>
    </row>
    <row r="67" spans="3:10" x14ac:dyDescent="0.25">
      <c r="I67" s="21"/>
      <c r="J67"/>
    </row>
    <row r="68" spans="3:10" x14ac:dyDescent="0.25">
      <c r="I68" s="21"/>
      <c r="J68"/>
    </row>
    <row r="69" spans="3:10" x14ac:dyDescent="0.25">
      <c r="I69" s="21"/>
      <c r="J69"/>
    </row>
    <row r="70" spans="3:10" x14ac:dyDescent="0.25">
      <c r="I70" s="21"/>
      <c r="J70"/>
    </row>
    <row r="71" spans="3:10" x14ac:dyDescent="0.25">
      <c r="I71" s="21"/>
      <c r="J71"/>
    </row>
    <row r="72" spans="3:10" x14ac:dyDescent="0.25">
      <c r="I72" s="21"/>
      <c r="J72"/>
    </row>
    <row r="73" spans="3:10" x14ac:dyDescent="0.25">
      <c r="I73" s="21"/>
      <c r="J73"/>
    </row>
    <row r="74" spans="3:10" x14ac:dyDescent="0.25">
      <c r="I74" s="21"/>
      <c r="J74"/>
    </row>
    <row r="75" spans="3:10" x14ac:dyDescent="0.25">
      <c r="C75" s="32"/>
      <c r="D75" t="s">
        <v>46</v>
      </c>
      <c r="I75" s="21"/>
      <c r="J75"/>
    </row>
    <row r="76" spans="3:10" x14ac:dyDescent="0.25">
      <c r="C76" s="19"/>
      <c r="D76" t="s">
        <v>47</v>
      </c>
      <c r="I76" s="21"/>
      <c r="J76"/>
    </row>
    <row r="77" spans="3:10" x14ac:dyDescent="0.25">
      <c r="I77" s="21"/>
      <c r="J77"/>
    </row>
    <row r="78" spans="3:10" x14ac:dyDescent="0.25">
      <c r="I78" s="21"/>
      <c r="J78"/>
    </row>
    <row r="79" spans="3:10" x14ac:dyDescent="0.25">
      <c r="I79" s="21"/>
      <c r="J79"/>
    </row>
  </sheetData>
  <mergeCells count="2">
    <mergeCell ref="C3:E3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34" workbookViewId="0">
      <selection activeCell="N17" sqref="N17"/>
    </sheetView>
  </sheetViews>
  <sheetFormatPr baseColWidth="10" defaultRowHeight="15" x14ac:dyDescent="0.25"/>
  <cols>
    <col min="1" max="1" width="11.42578125" customWidth="1"/>
    <col min="2" max="2" width="8.28515625" style="21" customWidth="1"/>
    <col min="3" max="3" width="19.28515625" customWidth="1"/>
    <col min="4" max="4" width="15.85546875" customWidth="1"/>
    <col min="5" max="6" width="13.42578125" customWidth="1"/>
    <col min="7" max="7" width="14.28515625" customWidth="1"/>
    <col min="9" max="9" width="15.85546875" customWidth="1"/>
    <col min="10" max="10" width="10.140625" style="21" customWidth="1"/>
  </cols>
  <sheetData>
    <row r="1" spans="1:12" ht="26.25" x14ac:dyDescent="0.4">
      <c r="A1" s="2" t="s">
        <v>69</v>
      </c>
      <c r="I1" s="21"/>
    </row>
    <row r="2" spans="1:12" ht="27" thickBot="1" x14ac:dyDescent="0.45">
      <c r="A2" s="2"/>
      <c r="I2" s="21"/>
    </row>
    <row r="3" spans="1:12" ht="19.5" thickBot="1" x14ac:dyDescent="0.35">
      <c r="A3" s="22"/>
      <c r="B3" s="23"/>
      <c r="C3" s="66" t="s">
        <v>35</v>
      </c>
      <c r="D3" s="67"/>
      <c r="E3" s="68"/>
      <c r="F3" s="54"/>
      <c r="G3" s="22"/>
      <c r="H3" s="69" t="s">
        <v>36</v>
      </c>
      <c r="I3" s="70"/>
      <c r="J3" s="23"/>
    </row>
    <row r="4" spans="1:12" ht="18.75" x14ac:dyDescent="0.3">
      <c r="A4" s="24" t="s">
        <v>0</v>
      </c>
      <c r="B4" s="24" t="s">
        <v>1</v>
      </c>
      <c r="C4" s="25" t="s">
        <v>37</v>
      </c>
      <c r="D4" s="25" t="s">
        <v>38</v>
      </c>
      <c r="E4" s="26" t="s">
        <v>39</v>
      </c>
      <c r="F4" s="6" t="s">
        <v>63</v>
      </c>
      <c r="G4" s="24" t="s">
        <v>70</v>
      </c>
      <c r="H4" s="25" t="s">
        <v>40</v>
      </c>
      <c r="I4" s="25" t="s">
        <v>41</v>
      </c>
      <c r="J4" s="24" t="s">
        <v>3</v>
      </c>
    </row>
    <row r="5" spans="1:12" x14ac:dyDescent="0.25">
      <c r="A5" s="1" t="s">
        <v>7</v>
      </c>
      <c r="B5" s="40">
        <v>1</v>
      </c>
      <c r="C5" s="1">
        <v>587</v>
      </c>
      <c r="D5" s="1">
        <v>165</v>
      </c>
      <c r="E5" s="1">
        <v>137</v>
      </c>
      <c r="F5" s="1">
        <v>53</v>
      </c>
      <c r="G5" s="1">
        <v>54</v>
      </c>
      <c r="H5" s="1">
        <f>SUM(C5:G5)</f>
        <v>996</v>
      </c>
      <c r="I5" s="1">
        <f>H5</f>
        <v>996</v>
      </c>
      <c r="J5" s="40" t="s">
        <v>71</v>
      </c>
      <c r="K5" s="41"/>
    </row>
    <row r="6" spans="1:12" x14ac:dyDescent="0.25">
      <c r="A6" s="1" t="s">
        <v>8</v>
      </c>
      <c r="B6" s="40">
        <v>2</v>
      </c>
      <c r="C6" s="1">
        <v>510</v>
      </c>
      <c r="D6" s="1">
        <v>155</v>
      </c>
      <c r="E6" s="1">
        <v>34</v>
      </c>
      <c r="F6" s="1">
        <v>58</v>
      </c>
      <c r="G6" s="1">
        <v>26</v>
      </c>
      <c r="H6" s="1">
        <v>757</v>
      </c>
      <c r="I6" s="1">
        <v>1753</v>
      </c>
      <c r="J6" s="40" t="s">
        <v>71</v>
      </c>
      <c r="K6" s="41"/>
    </row>
    <row r="7" spans="1:12" x14ac:dyDescent="0.25">
      <c r="A7" s="1" t="s">
        <v>42</v>
      </c>
      <c r="B7" s="40">
        <v>3</v>
      </c>
      <c r="C7" s="1">
        <v>512</v>
      </c>
      <c r="D7" s="1">
        <v>74</v>
      </c>
      <c r="E7" s="1">
        <v>18</v>
      </c>
      <c r="F7" s="1">
        <v>25</v>
      </c>
      <c r="G7" s="1">
        <v>24</v>
      </c>
      <c r="H7" s="1">
        <v>629</v>
      </c>
      <c r="I7" s="1">
        <f t="shared" ref="I7:I31" si="0">H7+I6</f>
        <v>2382</v>
      </c>
      <c r="J7" s="40" t="s">
        <v>71</v>
      </c>
      <c r="K7" s="19">
        <v>4049</v>
      </c>
      <c r="L7" t="s">
        <v>48</v>
      </c>
    </row>
    <row r="8" spans="1:12" x14ac:dyDescent="0.25">
      <c r="A8" s="1" t="s">
        <v>4</v>
      </c>
      <c r="B8" s="40">
        <v>4</v>
      </c>
      <c r="C8" s="1">
        <v>1452</v>
      </c>
      <c r="D8" s="1">
        <v>525</v>
      </c>
      <c r="E8" s="1">
        <v>415</v>
      </c>
      <c r="F8" s="1">
        <v>153</v>
      </c>
      <c r="G8" s="1">
        <v>106</v>
      </c>
      <c r="H8" s="1">
        <v>2545</v>
      </c>
      <c r="I8" s="1">
        <f t="shared" si="0"/>
        <v>4927</v>
      </c>
      <c r="J8" s="40" t="s">
        <v>71</v>
      </c>
      <c r="K8" s="41"/>
    </row>
    <row r="9" spans="1:12" x14ac:dyDescent="0.25">
      <c r="A9" s="1" t="s">
        <v>5</v>
      </c>
      <c r="B9" s="40">
        <v>5</v>
      </c>
      <c r="C9" s="1">
        <v>1580</v>
      </c>
      <c r="D9" s="1">
        <v>580</v>
      </c>
      <c r="E9" s="1">
        <v>548</v>
      </c>
      <c r="F9" s="1">
        <v>178</v>
      </c>
      <c r="G9" s="1">
        <v>104</v>
      </c>
      <c r="H9" s="1">
        <v>2886</v>
      </c>
      <c r="I9" s="1">
        <f t="shared" si="0"/>
        <v>7813</v>
      </c>
      <c r="J9" s="40" t="s">
        <v>71</v>
      </c>
      <c r="K9" s="41"/>
    </row>
    <row r="10" spans="1:12" x14ac:dyDescent="0.25">
      <c r="A10" s="1" t="s">
        <v>43</v>
      </c>
      <c r="B10" s="40">
        <v>6</v>
      </c>
      <c r="C10" s="1">
        <v>1940</v>
      </c>
      <c r="D10" s="1">
        <v>751</v>
      </c>
      <c r="E10" s="1">
        <v>781</v>
      </c>
      <c r="F10" s="1">
        <v>177</v>
      </c>
      <c r="G10" s="1">
        <v>149</v>
      </c>
      <c r="H10" s="1">
        <v>3649</v>
      </c>
      <c r="I10" s="1">
        <f t="shared" si="0"/>
        <v>11462</v>
      </c>
      <c r="J10" s="40" t="s">
        <v>71</v>
      </c>
      <c r="K10" s="41"/>
    </row>
    <row r="11" spans="1:12" x14ac:dyDescent="0.25">
      <c r="A11" s="1" t="s">
        <v>6</v>
      </c>
      <c r="B11" s="34">
        <v>7</v>
      </c>
      <c r="C11" s="33">
        <v>2011</v>
      </c>
      <c r="D11" s="33">
        <v>706</v>
      </c>
      <c r="E11" s="33">
        <v>682</v>
      </c>
      <c r="F11" s="33">
        <v>432</v>
      </c>
      <c r="G11" s="33">
        <v>119</v>
      </c>
      <c r="H11" s="33">
        <v>3831</v>
      </c>
      <c r="I11" s="33">
        <f t="shared" si="0"/>
        <v>15293</v>
      </c>
      <c r="J11" s="40" t="s">
        <v>71</v>
      </c>
      <c r="K11" s="41"/>
    </row>
    <row r="12" spans="1:12" x14ac:dyDescent="0.25">
      <c r="A12" s="1" t="s">
        <v>7</v>
      </c>
      <c r="B12" s="40">
        <v>8</v>
      </c>
      <c r="C12" s="1">
        <v>1370</v>
      </c>
      <c r="D12" s="1">
        <v>321</v>
      </c>
      <c r="E12" s="1">
        <v>404</v>
      </c>
      <c r="F12" s="1">
        <v>214</v>
      </c>
      <c r="G12" s="1">
        <v>107</v>
      </c>
      <c r="H12" s="1">
        <v>2309</v>
      </c>
      <c r="I12" s="1">
        <f t="shared" si="0"/>
        <v>17602</v>
      </c>
      <c r="J12" s="40" t="s">
        <v>71</v>
      </c>
      <c r="K12" s="41"/>
    </row>
    <row r="13" spans="1:12" x14ac:dyDescent="0.25">
      <c r="A13" s="1" t="s">
        <v>8</v>
      </c>
      <c r="B13" s="40">
        <v>9</v>
      </c>
      <c r="C13" s="1">
        <v>1439</v>
      </c>
      <c r="D13" s="1">
        <v>404</v>
      </c>
      <c r="E13" s="1">
        <v>502</v>
      </c>
      <c r="F13" s="1">
        <v>198</v>
      </c>
      <c r="G13" s="1">
        <v>125</v>
      </c>
      <c r="H13" s="1">
        <v>2543</v>
      </c>
      <c r="I13" s="1">
        <f t="shared" si="0"/>
        <v>20145</v>
      </c>
      <c r="J13" s="40" t="s">
        <v>71</v>
      </c>
      <c r="K13" s="41"/>
    </row>
    <row r="14" spans="1:12" x14ac:dyDescent="0.25">
      <c r="A14" s="1" t="s">
        <v>42</v>
      </c>
      <c r="B14" s="40">
        <v>10</v>
      </c>
      <c r="C14" s="1">
        <v>1040</v>
      </c>
      <c r="D14" s="1">
        <v>368</v>
      </c>
      <c r="E14" s="1">
        <v>382</v>
      </c>
      <c r="F14" s="1">
        <v>168</v>
      </c>
      <c r="G14" s="1">
        <v>87</v>
      </c>
      <c r="H14" s="1">
        <v>1958</v>
      </c>
      <c r="I14" s="1">
        <f t="shared" si="0"/>
        <v>22103</v>
      </c>
      <c r="J14" s="40" t="s">
        <v>71</v>
      </c>
      <c r="K14" s="41"/>
    </row>
    <row r="15" spans="1:12" x14ac:dyDescent="0.25">
      <c r="A15" s="1" t="s">
        <v>4</v>
      </c>
      <c r="B15" s="40">
        <v>11</v>
      </c>
      <c r="C15" s="1">
        <v>988</v>
      </c>
      <c r="D15" s="1">
        <v>221</v>
      </c>
      <c r="E15" s="1">
        <v>259</v>
      </c>
      <c r="F15" s="1">
        <v>100</v>
      </c>
      <c r="G15" s="1">
        <v>79</v>
      </c>
      <c r="H15" s="1">
        <v>1568</v>
      </c>
      <c r="I15" s="1">
        <f t="shared" si="0"/>
        <v>23671</v>
      </c>
      <c r="J15" s="40" t="s">
        <v>71</v>
      </c>
      <c r="K15" s="41"/>
    </row>
    <row r="16" spans="1:12" x14ac:dyDescent="0.25">
      <c r="A16" s="1" t="s">
        <v>5</v>
      </c>
      <c r="B16" s="40">
        <v>12</v>
      </c>
      <c r="C16" s="1">
        <v>1822</v>
      </c>
      <c r="D16" s="1">
        <v>753</v>
      </c>
      <c r="E16" s="1">
        <v>867</v>
      </c>
      <c r="F16" s="1">
        <v>64</v>
      </c>
      <c r="G16" s="1">
        <v>112</v>
      </c>
      <c r="H16" s="1">
        <v>3506</v>
      </c>
      <c r="I16" s="1">
        <f t="shared" si="0"/>
        <v>27177</v>
      </c>
      <c r="J16" s="40" t="s">
        <v>71</v>
      </c>
      <c r="K16" s="41"/>
    </row>
    <row r="17" spans="1:11" x14ac:dyDescent="0.25">
      <c r="A17" s="1" t="s">
        <v>43</v>
      </c>
      <c r="B17" s="40">
        <v>13</v>
      </c>
      <c r="C17" s="1">
        <v>1659</v>
      </c>
      <c r="D17" s="1">
        <v>510</v>
      </c>
      <c r="E17" s="1">
        <v>865</v>
      </c>
      <c r="F17" s="1">
        <v>344</v>
      </c>
      <c r="G17" s="1">
        <v>134</v>
      </c>
      <c r="H17" s="1">
        <v>3378</v>
      </c>
      <c r="I17" s="1">
        <f t="shared" si="0"/>
        <v>30555</v>
      </c>
      <c r="J17" s="40" t="s">
        <v>71</v>
      </c>
      <c r="K17" s="41"/>
    </row>
    <row r="18" spans="1:11" x14ac:dyDescent="0.25">
      <c r="A18" s="1" t="s">
        <v>6</v>
      </c>
      <c r="B18" s="34">
        <v>14</v>
      </c>
      <c r="C18" s="33">
        <v>1846</v>
      </c>
      <c r="D18" s="33">
        <v>860</v>
      </c>
      <c r="E18" s="33">
        <v>957</v>
      </c>
      <c r="F18" s="33">
        <v>315</v>
      </c>
      <c r="G18" s="33">
        <v>203</v>
      </c>
      <c r="H18" s="33">
        <v>3978</v>
      </c>
      <c r="I18" s="33">
        <f t="shared" si="0"/>
        <v>34533</v>
      </c>
      <c r="J18" s="40" t="s">
        <v>71</v>
      </c>
      <c r="K18" s="41"/>
    </row>
    <row r="19" spans="1:11" x14ac:dyDescent="0.25">
      <c r="A19" s="1" t="s">
        <v>7</v>
      </c>
      <c r="B19" s="40">
        <v>15</v>
      </c>
      <c r="C19" s="1">
        <v>1900</v>
      </c>
      <c r="D19" s="1">
        <v>846</v>
      </c>
      <c r="E19" s="1">
        <v>756</v>
      </c>
      <c r="F19" s="1">
        <v>547</v>
      </c>
      <c r="G19" s="1">
        <v>221</v>
      </c>
      <c r="H19" s="35">
        <v>4049</v>
      </c>
      <c r="I19" s="1">
        <f t="shared" si="0"/>
        <v>38582</v>
      </c>
      <c r="J19" s="40" t="s">
        <v>71</v>
      </c>
      <c r="K19" s="41"/>
    </row>
    <row r="20" spans="1:11" x14ac:dyDescent="0.25">
      <c r="A20" s="1" t="s">
        <v>8</v>
      </c>
      <c r="B20" s="40">
        <v>16</v>
      </c>
      <c r="C20" s="1">
        <v>1781</v>
      </c>
      <c r="D20" s="1">
        <v>465</v>
      </c>
      <c r="E20" s="1">
        <v>840</v>
      </c>
      <c r="F20" s="1">
        <v>105</v>
      </c>
      <c r="G20" s="1">
        <v>115</v>
      </c>
      <c r="H20" s="1">
        <v>3191</v>
      </c>
      <c r="I20" s="1">
        <f t="shared" si="0"/>
        <v>41773</v>
      </c>
      <c r="J20" s="40" t="s">
        <v>71</v>
      </c>
      <c r="K20" s="41"/>
    </row>
    <row r="21" spans="1:11" x14ac:dyDescent="0.25">
      <c r="A21" s="1" t="s">
        <v>42</v>
      </c>
      <c r="B21" s="40">
        <v>17</v>
      </c>
      <c r="C21" s="1">
        <v>1654</v>
      </c>
      <c r="D21" s="1">
        <v>517</v>
      </c>
      <c r="E21" s="1">
        <v>604</v>
      </c>
      <c r="F21" s="1">
        <v>213</v>
      </c>
      <c r="G21" s="1">
        <v>94</v>
      </c>
      <c r="H21" s="1">
        <v>2988</v>
      </c>
      <c r="I21" s="1">
        <f t="shared" si="0"/>
        <v>44761</v>
      </c>
      <c r="J21" s="40" t="s">
        <v>71</v>
      </c>
      <c r="K21" s="41"/>
    </row>
    <row r="22" spans="1:11" x14ac:dyDescent="0.25">
      <c r="A22" s="1" t="s">
        <v>4</v>
      </c>
      <c r="B22" s="40">
        <v>18</v>
      </c>
      <c r="C22" s="1">
        <v>1375</v>
      </c>
      <c r="D22" s="1">
        <v>412</v>
      </c>
      <c r="E22" s="1">
        <v>430</v>
      </c>
      <c r="F22" s="1">
        <v>170</v>
      </c>
      <c r="G22" s="1">
        <v>134</v>
      </c>
      <c r="H22" s="1">
        <v>2387</v>
      </c>
      <c r="I22" s="1">
        <f t="shared" si="0"/>
        <v>47148</v>
      </c>
      <c r="J22" s="40" t="s">
        <v>71</v>
      </c>
      <c r="K22" s="41"/>
    </row>
    <row r="23" spans="1:11" x14ac:dyDescent="0.25">
      <c r="A23" s="1" t="s">
        <v>5</v>
      </c>
      <c r="B23" s="40">
        <v>19</v>
      </c>
      <c r="C23" s="1">
        <v>1372</v>
      </c>
      <c r="D23" s="1">
        <v>429</v>
      </c>
      <c r="E23" s="1">
        <v>423</v>
      </c>
      <c r="F23" s="1">
        <v>162</v>
      </c>
      <c r="G23" s="1">
        <v>160</v>
      </c>
      <c r="H23" s="1">
        <v>2386</v>
      </c>
      <c r="I23" s="1">
        <f t="shared" si="0"/>
        <v>49534</v>
      </c>
      <c r="J23" s="40" t="s">
        <v>71</v>
      </c>
      <c r="K23" s="41"/>
    </row>
    <row r="24" spans="1:11" x14ac:dyDescent="0.25">
      <c r="A24" s="1" t="s">
        <v>43</v>
      </c>
      <c r="B24" s="40">
        <v>20</v>
      </c>
      <c r="C24" s="1">
        <v>1944</v>
      </c>
      <c r="D24" s="1">
        <v>749</v>
      </c>
      <c r="E24" s="1">
        <v>600</v>
      </c>
      <c r="F24" s="1">
        <v>345</v>
      </c>
      <c r="G24" s="1">
        <v>190</v>
      </c>
      <c r="H24" s="1">
        <v>3638</v>
      </c>
      <c r="I24" s="1">
        <f t="shared" si="0"/>
        <v>53172</v>
      </c>
      <c r="J24" s="40" t="s">
        <v>71</v>
      </c>
      <c r="K24" s="41"/>
    </row>
    <row r="25" spans="1:11" x14ac:dyDescent="0.25">
      <c r="A25" s="1" t="s">
        <v>6</v>
      </c>
      <c r="B25" s="34">
        <v>21</v>
      </c>
      <c r="C25" s="33">
        <v>1931</v>
      </c>
      <c r="D25" s="33">
        <v>776</v>
      </c>
      <c r="E25" s="33">
        <v>676</v>
      </c>
      <c r="F25" s="33">
        <v>324</v>
      </c>
      <c r="G25" s="33">
        <v>157</v>
      </c>
      <c r="H25" s="33">
        <v>3707</v>
      </c>
      <c r="I25" s="33">
        <f t="shared" si="0"/>
        <v>56879</v>
      </c>
      <c r="J25" s="40" t="s">
        <v>71</v>
      </c>
      <c r="K25" s="41"/>
    </row>
    <row r="26" spans="1:11" x14ac:dyDescent="0.25">
      <c r="A26" s="1" t="s">
        <v>7</v>
      </c>
      <c r="B26" s="40">
        <v>22</v>
      </c>
      <c r="C26" s="1">
        <v>1153</v>
      </c>
      <c r="D26" s="1">
        <v>335</v>
      </c>
      <c r="E26" s="1">
        <v>260</v>
      </c>
      <c r="F26" s="1">
        <v>106</v>
      </c>
      <c r="G26" s="1">
        <v>91</v>
      </c>
      <c r="H26" s="1">
        <v>1854</v>
      </c>
      <c r="I26" s="1">
        <f t="shared" si="0"/>
        <v>58733</v>
      </c>
      <c r="J26" s="40" t="s">
        <v>71</v>
      </c>
      <c r="K26" s="41"/>
    </row>
    <row r="27" spans="1:11" x14ac:dyDescent="0.25">
      <c r="A27" s="1" t="s">
        <v>8</v>
      </c>
      <c r="B27" s="40">
        <v>23</v>
      </c>
      <c r="C27" s="1">
        <v>787</v>
      </c>
      <c r="D27" s="1">
        <v>239</v>
      </c>
      <c r="E27" s="1">
        <v>197</v>
      </c>
      <c r="F27" s="1">
        <v>55</v>
      </c>
      <c r="G27" s="1">
        <v>65</v>
      </c>
      <c r="H27" s="1">
        <v>1278</v>
      </c>
      <c r="I27" s="1">
        <f t="shared" si="0"/>
        <v>60011</v>
      </c>
      <c r="J27" s="40" t="s">
        <v>71</v>
      </c>
      <c r="K27" s="41"/>
    </row>
    <row r="28" spans="1:11" x14ac:dyDescent="0.25">
      <c r="A28" s="1" t="s">
        <v>42</v>
      </c>
      <c r="B28" s="40">
        <v>24</v>
      </c>
      <c r="C28" s="1">
        <v>1286</v>
      </c>
      <c r="D28" s="1">
        <v>390</v>
      </c>
      <c r="E28" s="1">
        <v>322</v>
      </c>
      <c r="F28" s="1">
        <v>120</v>
      </c>
      <c r="G28" s="1">
        <v>109</v>
      </c>
      <c r="H28" s="1">
        <v>2118</v>
      </c>
      <c r="I28" s="1">
        <f t="shared" si="0"/>
        <v>62129</v>
      </c>
      <c r="J28" s="40" t="s">
        <v>71</v>
      </c>
      <c r="K28" s="41"/>
    </row>
    <row r="29" spans="1:11" x14ac:dyDescent="0.25">
      <c r="A29" s="1" t="s">
        <v>4</v>
      </c>
      <c r="B29" s="40">
        <v>25</v>
      </c>
      <c r="C29" s="1">
        <v>1125</v>
      </c>
      <c r="D29" s="1">
        <v>347</v>
      </c>
      <c r="E29" s="1">
        <v>219</v>
      </c>
      <c r="F29" s="1">
        <v>105</v>
      </c>
      <c r="G29" s="1">
        <v>100</v>
      </c>
      <c r="H29" s="1">
        <v>1796</v>
      </c>
      <c r="I29" s="1">
        <f t="shared" si="0"/>
        <v>63925</v>
      </c>
      <c r="J29" s="40" t="s">
        <v>71</v>
      </c>
      <c r="K29" s="41"/>
    </row>
    <row r="30" spans="1:11" x14ac:dyDescent="0.25">
      <c r="A30" s="1" t="s">
        <v>5</v>
      </c>
      <c r="B30" s="40">
        <v>26</v>
      </c>
      <c r="C30" s="1">
        <v>1218</v>
      </c>
      <c r="D30" s="1">
        <v>378</v>
      </c>
      <c r="E30" s="1">
        <v>284</v>
      </c>
      <c r="F30" s="1">
        <v>132</v>
      </c>
      <c r="G30" s="1">
        <v>120</v>
      </c>
      <c r="H30" s="1">
        <v>2012</v>
      </c>
      <c r="I30" s="1">
        <f t="shared" si="0"/>
        <v>65937</v>
      </c>
      <c r="J30" s="40" t="s">
        <v>71</v>
      </c>
      <c r="K30" s="41"/>
    </row>
    <row r="31" spans="1:11" x14ac:dyDescent="0.25">
      <c r="A31" s="1" t="s">
        <v>43</v>
      </c>
      <c r="B31" s="40">
        <v>27</v>
      </c>
      <c r="C31" s="1">
        <v>1507</v>
      </c>
      <c r="D31" s="1">
        <v>542</v>
      </c>
      <c r="E31" s="1">
        <v>535</v>
      </c>
      <c r="F31" s="1">
        <v>274</v>
      </c>
      <c r="G31" s="1">
        <v>139</v>
      </c>
      <c r="H31" s="1">
        <v>2858</v>
      </c>
      <c r="I31" s="1">
        <f t="shared" si="0"/>
        <v>68795</v>
      </c>
      <c r="J31" s="40" t="s">
        <v>71</v>
      </c>
      <c r="K31" s="41"/>
    </row>
    <row r="32" spans="1:11" ht="15.75" thickBot="1" x14ac:dyDescent="0.3">
      <c r="A32" s="1" t="s">
        <v>6</v>
      </c>
      <c r="B32" s="34">
        <v>28</v>
      </c>
      <c r="C32" s="33">
        <v>1783</v>
      </c>
      <c r="D32" s="33">
        <v>376</v>
      </c>
      <c r="E32" s="33">
        <v>515</v>
      </c>
      <c r="F32" s="33">
        <v>176</v>
      </c>
      <c r="G32" s="33">
        <v>120</v>
      </c>
      <c r="H32" s="33">
        <v>2850</v>
      </c>
      <c r="I32" s="33">
        <v>75877</v>
      </c>
      <c r="J32" s="40" t="s">
        <v>71</v>
      </c>
    </row>
    <row r="33" spans="1:9" ht="15.75" thickBot="1" x14ac:dyDescent="0.3">
      <c r="E33" s="28" t="s">
        <v>44</v>
      </c>
      <c r="F33" s="29"/>
      <c r="G33" s="29"/>
      <c r="H33" s="29"/>
      <c r="I33" s="30">
        <f>I32/B32</f>
        <v>2709.8928571428573</v>
      </c>
    </row>
    <row r="34" spans="1:9" ht="26.25" x14ac:dyDescent="0.4">
      <c r="A34" s="16" t="s">
        <v>45</v>
      </c>
      <c r="I34" s="55">
        <v>75877</v>
      </c>
    </row>
    <row r="35" spans="1:9" x14ac:dyDescent="0.25">
      <c r="I35" s="31"/>
    </row>
    <row r="36" spans="1:9" x14ac:dyDescent="0.25">
      <c r="I36" s="21"/>
    </row>
    <row r="37" spans="1:9" x14ac:dyDescent="0.25">
      <c r="I37" s="21"/>
    </row>
    <row r="38" spans="1:9" x14ac:dyDescent="0.25">
      <c r="I38" s="21"/>
    </row>
    <row r="39" spans="1:9" x14ac:dyDescent="0.25">
      <c r="I39" s="21"/>
    </row>
    <row r="40" spans="1:9" x14ac:dyDescent="0.25">
      <c r="I40" s="21"/>
    </row>
    <row r="41" spans="1:9" x14ac:dyDescent="0.25">
      <c r="I41" s="21"/>
    </row>
    <row r="42" spans="1:9" x14ac:dyDescent="0.25">
      <c r="I42" s="21"/>
    </row>
    <row r="43" spans="1:9" x14ac:dyDescent="0.25">
      <c r="I43" s="21"/>
    </row>
    <row r="44" spans="1:9" x14ac:dyDescent="0.25">
      <c r="I44" s="21"/>
    </row>
    <row r="45" spans="1:9" x14ac:dyDescent="0.25">
      <c r="I45" s="21"/>
    </row>
    <row r="46" spans="1:9" x14ac:dyDescent="0.25">
      <c r="I46" s="21"/>
    </row>
    <row r="47" spans="1:9" x14ac:dyDescent="0.25">
      <c r="I47" s="21"/>
    </row>
    <row r="48" spans="1:9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C72" s="32"/>
      <c r="D72" t="s">
        <v>46</v>
      </c>
      <c r="I72" s="21"/>
    </row>
    <row r="73" spans="3:9" x14ac:dyDescent="0.25">
      <c r="C73" s="19"/>
      <c r="D73" t="s">
        <v>47</v>
      </c>
      <c r="I73" s="21"/>
    </row>
    <row r="74" spans="3:9" x14ac:dyDescent="0.25">
      <c r="I74" s="21"/>
    </row>
    <row r="75" spans="3:9" x14ac:dyDescent="0.25">
      <c r="I75" s="21"/>
    </row>
    <row r="76" spans="3:9" x14ac:dyDescent="0.25">
      <c r="I76" s="21"/>
    </row>
  </sheetData>
  <mergeCells count="2">
    <mergeCell ref="C3:E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58" workbookViewId="0">
      <selection activeCell="L18" sqref="L18:L19"/>
    </sheetView>
  </sheetViews>
  <sheetFormatPr baseColWidth="10" defaultRowHeight="15" x14ac:dyDescent="0.25"/>
  <cols>
    <col min="2" max="2" width="11.42578125" style="21"/>
    <col min="3" max="3" width="13.42578125" customWidth="1"/>
    <col min="4" max="4" width="15.42578125" customWidth="1"/>
    <col min="5" max="6" width="14.5703125" customWidth="1"/>
    <col min="7" max="7" width="14.42578125" customWidth="1"/>
    <col min="8" max="8" width="12.42578125" customWidth="1"/>
    <col min="9" max="9" width="15" customWidth="1"/>
    <col min="10" max="10" width="11.42578125" style="21"/>
  </cols>
  <sheetData>
    <row r="1" spans="1:12" ht="26.25" x14ac:dyDescent="0.4">
      <c r="A1" s="2" t="s">
        <v>72</v>
      </c>
      <c r="I1" s="21"/>
    </row>
    <row r="2" spans="1:12" ht="27" thickBot="1" x14ac:dyDescent="0.45">
      <c r="A2" s="2"/>
      <c r="I2" s="21"/>
    </row>
    <row r="3" spans="1:12" ht="19.5" thickBot="1" x14ac:dyDescent="0.35">
      <c r="A3" s="44"/>
      <c r="B3" s="45"/>
      <c r="C3" s="61" t="s">
        <v>35</v>
      </c>
      <c r="D3" s="62"/>
      <c r="E3" s="63"/>
      <c r="F3" s="51"/>
      <c r="G3" s="44"/>
      <c r="H3" s="64" t="s">
        <v>36</v>
      </c>
      <c r="I3" s="65"/>
      <c r="J3" s="45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3" t="s">
        <v>63</v>
      </c>
      <c r="G4" s="37" t="s">
        <v>70</v>
      </c>
      <c r="H4" s="38" t="s">
        <v>40</v>
      </c>
      <c r="I4" s="38" t="s">
        <v>41</v>
      </c>
      <c r="J4" s="37" t="s">
        <v>3</v>
      </c>
    </row>
    <row r="5" spans="1:12" x14ac:dyDescent="0.25">
      <c r="A5" s="1" t="s">
        <v>7</v>
      </c>
      <c r="B5" s="40">
        <f>FEBRERO2021!B5</f>
        <v>1</v>
      </c>
      <c r="C5" s="1">
        <v>742</v>
      </c>
      <c r="D5" s="1">
        <v>180</v>
      </c>
      <c r="E5" s="1">
        <v>140</v>
      </c>
      <c r="F5" s="1">
        <v>48</v>
      </c>
      <c r="G5" s="1">
        <v>98</v>
      </c>
      <c r="H5" s="1">
        <f>SUM(C5:G5)</f>
        <v>1208</v>
      </c>
      <c r="I5" s="1">
        <f>H5</f>
        <v>1208</v>
      </c>
      <c r="J5" s="40" t="s">
        <v>71</v>
      </c>
    </row>
    <row r="6" spans="1:12" x14ac:dyDescent="0.25">
      <c r="A6" s="1" t="s">
        <v>8</v>
      </c>
      <c r="B6" s="40">
        <f>FEBRERO2021!B6</f>
        <v>2</v>
      </c>
      <c r="C6" s="1">
        <v>758</v>
      </c>
      <c r="D6" s="1">
        <v>225</v>
      </c>
      <c r="E6" s="1">
        <v>107</v>
      </c>
      <c r="F6" s="1">
        <v>53</v>
      </c>
      <c r="G6" s="1">
        <v>93</v>
      </c>
      <c r="H6" s="1">
        <v>1236</v>
      </c>
      <c r="I6" s="1">
        <f>I5+H6</f>
        <v>2444</v>
      </c>
      <c r="J6" s="40" t="s">
        <v>71</v>
      </c>
    </row>
    <row r="7" spans="1:12" x14ac:dyDescent="0.25">
      <c r="A7" s="1" t="s">
        <v>42</v>
      </c>
      <c r="B7" s="40">
        <f>FEBRERO2021!B7</f>
        <v>3</v>
      </c>
      <c r="C7" s="1">
        <v>691</v>
      </c>
      <c r="D7" s="1">
        <v>139</v>
      </c>
      <c r="E7" s="1">
        <v>131</v>
      </c>
      <c r="F7" s="1">
        <v>30</v>
      </c>
      <c r="G7" s="1">
        <v>74</v>
      </c>
      <c r="H7" s="1">
        <f t="shared" ref="H7:H35" si="0">SUM(C7:G7)</f>
        <v>1065</v>
      </c>
      <c r="I7" s="1">
        <f t="shared" ref="I7:I35" si="1">I6+H7</f>
        <v>3509</v>
      </c>
      <c r="J7" s="40" t="s">
        <v>71</v>
      </c>
      <c r="K7" s="19">
        <v>2792</v>
      </c>
      <c r="L7" t="s">
        <v>48</v>
      </c>
    </row>
    <row r="8" spans="1:12" x14ac:dyDescent="0.25">
      <c r="A8" s="1" t="s">
        <v>4</v>
      </c>
      <c r="B8" s="40">
        <f>FEBRERO2021!B8</f>
        <v>4</v>
      </c>
      <c r="C8" s="1">
        <v>471</v>
      </c>
      <c r="D8" s="1">
        <v>69</v>
      </c>
      <c r="E8" s="1">
        <v>41</v>
      </c>
      <c r="F8" s="1">
        <v>20</v>
      </c>
      <c r="G8" s="1">
        <v>54</v>
      </c>
      <c r="H8" s="1">
        <f t="shared" si="0"/>
        <v>655</v>
      </c>
      <c r="I8" s="1">
        <f t="shared" si="1"/>
        <v>4164</v>
      </c>
      <c r="J8" s="40" t="s">
        <v>71</v>
      </c>
    </row>
    <row r="9" spans="1:12" x14ac:dyDescent="0.25">
      <c r="A9" s="1" t="s">
        <v>5</v>
      </c>
      <c r="B9" s="40">
        <f>FEBRERO2021!B9</f>
        <v>5</v>
      </c>
      <c r="C9" s="1">
        <v>856</v>
      </c>
      <c r="D9" s="1">
        <v>207</v>
      </c>
      <c r="E9" s="1">
        <v>157</v>
      </c>
      <c r="F9" s="1">
        <v>50</v>
      </c>
      <c r="G9" s="1">
        <v>80</v>
      </c>
      <c r="H9" s="1">
        <f t="shared" si="0"/>
        <v>1350</v>
      </c>
      <c r="I9" s="1">
        <f t="shared" si="1"/>
        <v>5514</v>
      </c>
      <c r="J9" s="40" t="s">
        <v>71</v>
      </c>
    </row>
    <row r="10" spans="1:12" x14ac:dyDescent="0.25">
      <c r="A10" s="1" t="s">
        <v>43</v>
      </c>
      <c r="B10" s="40">
        <f>FEBRERO2021!B10</f>
        <v>6</v>
      </c>
      <c r="C10" s="1">
        <v>1244</v>
      </c>
      <c r="D10" s="1">
        <v>374</v>
      </c>
      <c r="E10" s="1">
        <v>430</v>
      </c>
      <c r="F10" s="1">
        <v>30</v>
      </c>
      <c r="G10" s="1">
        <v>100</v>
      </c>
      <c r="H10" s="1">
        <f t="shared" si="0"/>
        <v>2178</v>
      </c>
      <c r="I10" s="1">
        <f t="shared" si="1"/>
        <v>7692</v>
      </c>
      <c r="J10" s="40" t="s">
        <v>71</v>
      </c>
    </row>
    <row r="11" spans="1:12" x14ac:dyDescent="0.25">
      <c r="A11" s="1" t="s">
        <v>6</v>
      </c>
      <c r="B11" s="34">
        <f>FEBRERO2021!B11</f>
        <v>7</v>
      </c>
      <c r="C11" s="33">
        <v>1616</v>
      </c>
      <c r="D11" s="33">
        <v>486</v>
      </c>
      <c r="E11" s="33">
        <v>388</v>
      </c>
      <c r="F11" s="33">
        <v>150</v>
      </c>
      <c r="G11" s="33">
        <v>152</v>
      </c>
      <c r="H11" s="35">
        <f t="shared" si="0"/>
        <v>2792</v>
      </c>
      <c r="I11" s="33">
        <f t="shared" si="1"/>
        <v>10484</v>
      </c>
      <c r="J11" s="40" t="s">
        <v>71</v>
      </c>
    </row>
    <row r="12" spans="1:12" x14ac:dyDescent="0.25">
      <c r="A12" s="1" t="s">
        <v>7</v>
      </c>
      <c r="B12" s="40">
        <f>FEBRERO2021!B12</f>
        <v>8</v>
      </c>
      <c r="C12" s="1">
        <v>674</v>
      </c>
      <c r="D12" s="1">
        <v>198</v>
      </c>
      <c r="E12" s="1">
        <v>0</v>
      </c>
      <c r="F12" s="1">
        <v>69</v>
      </c>
      <c r="G12" s="1">
        <v>74</v>
      </c>
      <c r="H12" s="1">
        <f t="shared" si="0"/>
        <v>1015</v>
      </c>
      <c r="I12" s="1">
        <f t="shared" si="1"/>
        <v>11499</v>
      </c>
      <c r="J12" s="40" t="s">
        <v>71</v>
      </c>
    </row>
    <row r="13" spans="1:12" x14ac:dyDescent="0.25">
      <c r="A13" s="1" t="s">
        <v>8</v>
      </c>
      <c r="B13" s="40">
        <f>FEBRERO2021!B13</f>
        <v>9</v>
      </c>
      <c r="C13" s="1">
        <v>694</v>
      </c>
      <c r="D13" s="1">
        <v>242</v>
      </c>
      <c r="E13" s="1">
        <v>0</v>
      </c>
      <c r="F13" s="1">
        <v>33</v>
      </c>
      <c r="G13" s="1">
        <v>75</v>
      </c>
      <c r="H13" s="1">
        <f t="shared" si="0"/>
        <v>1044</v>
      </c>
      <c r="I13" s="1">
        <f t="shared" si="1"/>
        <v>12543</v>
      </c>
      <c r="J13" s="40" t="s">
        <v>71</v>
      </c>
    </row>
    <row r="14" spans="1:12" x14ac:dyDescent="0.25">
      <c r="A14" s="1" t="s">
        <v>42</v>
      </c>
      <c r="B14" s="40">
        <f>FEBRERO2021!B14</f>
        <v>10</v>
      </c>
      <c r="C14" s="1">
        <v>646</v>
      </c>
      <c r="D14" s="1">
        <v>163</v>
      </c>
      <c r="E14" s="1">
        <v>0</v>
      </c>
      <c r="F14" s="1">
        <v>22</v>
      </c>
      <c r="G14" s="1">
        <v>64</v>
      </c>
      <c r="H14" s="1">
        <f t="shared" si="0"/>
        <v>895</v>
      </c>
      <c r="I14" s="1">
        <f t="shared" si="1"/>
        <v>13438</v>
      </c>
      <c r="J14" s="40" t="s">
        <v>71</v>
      </c>
    </row>
    <row r="15" spans="1:12" x14ac:dyDescent="0.25">
      <c r="A15" s="1" t="s">
        <v>4</v>
      </c>
      <c r="B15" s="40">
        <f>FEBRERO2021!B15</f>
        <v>11</v>
      </c>
      <c r="C15" s="1">
        <v>624</v>
      </c>
      <c r="D15" s="1">
        <v>200</v>
      </c>
      <c r="E15" s="1">
        <v>0</v>
      </c>
      <c r="F15" s="1">
        <v>29</v>
      </c>
      <c r="G15" s="1">
        <v>78</v>
      </c>
      <c r="H15" s="1">
        <f t="shared" si="0"/>
        <v>931</v>
      </c>
      <c r="I15" s="1">
        <f t="shared" si="1"/>
        <v>14369</v>
      </c>
      <c r="J15" s="40" t="s">
        <v>71</v>
      </c>
    </row>
    <row r="16" spans="1:12" x14ac:dyDescent="0.25">
      <c r="A16" s="1" t="s">
        <v>5</v>
      </c>
      <c r="B16" s="40">
        <f>FEBRERO2021!B16</f>
        <v>12</v>
      </c>
      <c r="C16" s="1">
        <v>841</v>
      </c>
      <c r="D16" s="1">
        <v>294</v>
      </c>
      <c r="E16" s="1">
        <v>0</v>
      </c>
      <c r="F16" s="1">
        <v>56</v>
      </c>
      <c r="G16" s="1">
        <v>84</v>
      </c>
      <c r="H16" s="1">
        <f t="shared" si="0"/>
        <v>1275</v>
      </c>
      <c r="I16" s="1">
        <f t="shared" si="1"/>
        <v>15644</v>
      </c>
      <c r="J16" s="40" t="s">
        <v>71</v>
      </c>
    </row>
    <row r="17" spans="1:14" x14ac:dyDescent="0.25">
      <c r="A17" s="1" t="s">
        <v>43</v>
      </c>
      <c r="B17" s="40">
        <f>FEBRERO2021!B17</f>
        <v>13</v>
      </c>
      <c r="C17" s="1">
        <v>1528</v>
      </c>
      <c r="D17" s="1">
        <v>502</v>
      </c>
      <c r="E17" s="1">
        <v>0</v>
      </c>
      <c r="F17" s="1">
        <v>170</v>
      </c>
      <c r="G17" s="1">
        <v>107</v>
      </c>
      <c r="H17" s="1">
        <f t="shared" si="0"/>
        <v>2307</v>
      </c>
      <c r="I17" s="1">
        <f t="shared" si="1"/>
        <v>17951</v>
      </c>
      <c r="J17" s="40" t="s">
        <v>71</v>
      </c>
    </row>
    <row r="18" spans="1:14" x14ac:dyDescent="0.25">
      <c r="A18" s="1" t="s">
        <v>6</v>
      </c>
      <c r="B18" s="34">
        <f>FEBRERO2021!B18</f>
        <v>14</v>
      </c>
      <c r="C18" s="33">
        <v>1473</v>
      </c>
      <c r="D18" s="33">
        <v>421</v>
      </c>
      <c r="E18" s="33">
        <v>0</v>
      </c>
      <c r="F18" s="33">
        <v>69</v>
      </c>
      <c r="G18" s="33">
        <v>106</v>
      </c>
      <c r="H18" s="33">
        <f t="shared" si="0"/>
        <v>2069</v>
      </c>
      <c r="I18" s="33">
        <f t="shared" si="1"/>
        <v>20020</v>
      </c>
      <c r="J18" s="40" t="s">
        <v>71</v>
      </c>
    </row>
    <row r="19" spans="1:14" x14ac:dyDescent="0.25">
      <c r="A19" s="1" t="s">
        <v>7</v>
      </c>
      <c r="B19" s="40">
        <f>FEBRERO2021!B19</f>
        <v>15</v>
      </c>
      <c r="C19" s="1">
        <v>683</v>
      </c>
      <c r="D19" s="1">
        <v>261</v>
      </c>
      <c r="E19" s="1">
        <v>0</v>
      </c>
      <c r="F19" s="1">
        <v>32</v>
      </c>
      <c r="G19" s="1">
        <v>72</v>
      </c>
      <c r="H19" s="1">
        <f t="shared" si="0"/>
        <v>1048</v>
      </c>
      <c r="I19" s="1">
        <f t="shared" si="1"/>
        <v>21068</v>
      </c>
      <c r="J19" s="40" t="s">
        <v>71</v>
      </c>
    </row>
    <row r="20" spans="1:14" x14ac:dyDescent="0.25">
      <c r="A20" s="1" t="s">
        <v>8</v>
      </c>
      <c r="B20" s="40">
        <f>FEBRERO2021!B20</f>
        <v>16</v>
      </c>
      <c r="C20" s="1">
        <v>262</v>
      </c>
      <c r="D20" s="1">
        <v>101</v>
      </c>
      <c r="E20" s="1">
        <v>0</v>
      </c>
      <c r="F20" s="1">
        <v>5</v>
      </c>
      <c r="G20" s="1">
        <v>45</v>
      </c>
      <c r="H20" s="1">
        <f t="shared" si="0"/>
        <v>413</v>
      </c>
      <c r="I20" s="1">
        <f t="shared" si="1"/>
        <v>21481</v>
      </c>
      <c r="J20" s="40" t="s">
        <v>71</v>
      </c>
    </row>
    <row r="21" spans="1:14" x14ac:dyDescent="0.25">
      <c r="A21" s="1" t="s">
        <v>42</v>
      </c>
      <c r="B21" s="40">
        <f>FEBRERO2021!B21</f>
        <v>17</v>
      </c>
      <c r="C21" s="1">
        <v>482</v>
      </c>
      <c r="D21" s="1">
        <v>187</v>
      </c>
      <c r="E21" s="1">
        <v>0</v>
      </c>
      <c r="F21" s="1">
        <v>13</v>
      </c>
      <c r="G21" s="1">
        <v>73</v>
      </c>
      <c r="H21" s="1">
        <f t="shared" si="0"/>
        <v>755</v>
      </c>
      <c r="I21" s="1">
        <f t="shared" si="1"/>
        <v>22236</v>
      </c>
      <c r="J21" s="40" t="s">
        <v>71</v>
      </c>
    </row>
    <row r="22" spans="1:14" x14ac:dyDescent="0.25">
      <c r="A22" s="1" t="s">
        <v>4</v>
      </c>
      <c r="B22" s="40">
        <f>FEBRERO2021!B22</f>
        <v>18</v>
      </c>
      <c r="C22" s="1">
        <v>678</v>
      </c>
      <c r="D22" s="1">
        <v>219</v>
      </c>
      <c r="E22" s="1">
        <v>0</v>
      </c>
      <c r="F22" s="1">
        <v>13</v>
      </c>
      <c r="G22" s="1">
        <v>63</v>
      </c>
      <c r="H22" s="1">
        <f t="shared" si="0"/>
        <v>973</v>
      </c>
      <c r="I22" s="1">
        <f t="shared" si="1"/>
        <v>23209</v>
      </c>
      <c r="J22" s="40" t="s">
        <v>71</v>
      </c>
    </row>
    <row r="23" spans="1:14" x14ac:dyDescent="0.25">
      <c r="A23" s="1" t="s">
        <v>5</v>
      </c>
      <c r="B23" s="40">
        <f>FEBRERO2021!B23</f>
        <v>19</v>
      </c>
      <c r="C23" s="1">
        <v>839</v>
      </c>
      <c r="D23" s="1">
        <v>241</v>
      </c>
      <c r="E23" s="1">
        <v>0</v>
      </c>
      <c r="F23" s="1">
        <v>43</v>
      </c>
      <c r="G23" s="1">
        <v>84</v>
      </c>
      <c r="H23" s="1">
        <f t="shared" si="0"/>
        <v>1207</v>
      </c>
      <c r="I23" s="1">
        <f t="shared" si="1"/>
        <v>24416</v>
      </c>
      <c r="J23" s="40" t="s">
        <v>71</v>
      </c>
    </row>
    <row r="24" spans="1:14" x14ac:dyDescent="0.25">
      <c r="A24" s="1" t="s">
        <v>43</v>
      </c>
      <c r="B24" s="40">
        <f>FEBRERO2021!B24</f>
        <v>20</v>
      </c>
      <c r="C24" s="1">
        <v>847</v>
      </c>
      <c r="D24" s="1">
        <v>205</v>
      </c>
      <c r="E24" s="1">
        <v>0</v>
      </c>
      <c r="F24" s="1">
        <v>21</v>
      </c>
      <c r="G24" s="1">
        <v>58</v>
      </c>
      <c r="H24" s="1">
        <f t="shared" si="0"/>
        <v>1131</v>
      </c>
      <c r="I24" s="1">
        <f t="shared" si="1"/>
        <v>25547</v>
      </c>
      <c r="J24" s="40" t="s">
        <v>71</v>
      </c>
    </row>
    <row r="25" spans="1:14" x14ac:dyDescent="0.25">
      <c r="A25" s="1" t="s">
        <v>6</v>
      </c>
      <c r="B25" s="34">
        <f>FEBRERO2021!B25</f>
        <v>21</v>
      </c>
      <c r="C25" s="33">
        <v>975</v>
      </c>
      <c r="D25" s="33">
        <v>208</v>
      </c>
      <c r="E25" s="33">
        <v>0</v>
      </c>
      <c r="F25" s="33">
        <v>58</v>
      </c>
      <c r="G25" s="33">
        <v>75</v>
      </c>
      <c r="H25" s="33">
        <f t="shared" si="0"/>
        <v>1316</v>
      </c>
      <c r="I25" s="33">
        <f t="shared" si="1"/>
        <v>26863</v>
      </c>
      <c r="J25" s="40" t="s">
        <v>71</v>
      </c>
    </row>
    <row r="26" spans="1:14" x14ac:dyDescent="0.25">
      <c r="A26" s="1" t="s">
        <v>7</v>
      </c>
      <c r="B26" s="40">
        <f>FEBRERO2021!B26</f>
        <v>22</v>
      </c>
      <c r="C26" s="1">
        <v>755</v>
      </c>
      <c r="D26" s="1">
        <v>174</v>
      </c>
      <c r="E26" s="1">
        <v>0</v>
      </c>
      <c r="F26" s="1">
        <v>25</v>
      </c>
      <c r="G26" s="1">
        <v>68</v>
      </c>
      <c r="H26" s="1">
        <f t="shared" si="0"/>
        <v>1022</v>
      </c>
      <c r="I26" s="1">
        <f t="shared" si="1"/>
        <v>27885</v>
      </c>
      <c r="J26" s="40" t="s">
        <v>71</v>
      </c>
    </row>
    <row r="27" spans="1:14" x14ac:dyDescent="0.25">
      <c r="A27" s="1" t="s">
        <v>8</v>
      </c>
      <c r="B27" s="40">
        <f>FEBRERO2021!B27</f>
        <v>23</v>
      </c>
      <c r="C27" s="1">
        <v>775</v>
      </c>
      <c r="D27" s="1">
        <v>257</v>
      </c>
      <c r="E27" s="1">
        <v>0</v>
      </c>
      <c r="F27" s="1">
        <v>12</v>
      </c>
      <c r="G27" s="1">
        <v>65</v>
      </c>
      <c r="H27" s="1">
        <f t="shared" si="0"/>
        <v>1109</v>
      </c>
      <c r="I27" s="1">
        <f t="shared" si="1"/>
        <v>28994</v>
      </c>
      <c r="J27" s="40" t="s">
        <v>71</v>
      </c>
    </row>
    <row r="28" spans="1:14" x14ac:dyDescent="0.25">
      <c r="A28" s="1" t="s">
        <v>42</v>
      </c>
      <c r="B28" s="40">
        <f>FEBRERO2021!B28</f>
        <v>24</v>
      </c>
      <c r="C28" s="1">
        <v>799</v>
      </c>
      <c r="D28" s="1">
        <v>253</v>
      </c>
      <c r="E28" s="1">
        <v>0</v>
      </c>
      <c r="F28" s="1">
        <v>41</v>
      </c>
      <c r="G28" s="1">
        <v>85</v>
      </c>
      <c r="H28" s="1">
        <f t="shared" si="0"/>
        <v>1178</v>
      </c>
      <c r="I28" s="1">
        <f t="shared" si="1"/>
        <v>30172</v>
      </c>
      <c r="J28" s="40" t="s">
        <v>71</v>
      </c>
      <c r="K28" s="41"/>
      <c r="L28" s="41"/>
      <c r="M28" s="41"/>
      <c r="N28" s="41"/>
    </row>
    <row r="29" spans="1:14" x14ac:dyDescent="0.25">
      <c r="A29" s="1" t="s">
        <v>4</v>
      </c>
      <c r="B29" s="40">
        <f>FEBRERO2021!B29</f>
        <v>25</v>
      </c>
      <c r="C29" s="1">
        <v>727</v>
      </c>
      <c r="D29" s="1">
        <v>275</v>
      </c>
      <c r="E29" s="1">
        <v>0</v>
      </c>
      <c r="F29" s="1">
        <v>17</v>
      </c>
      <c r="G29" s="1">
        <v>80</v>
      </c>
      <c r="H29" s="1">
        <v>1099</v>
      </c>
      <c r="I29" s="1">
        <f t="shared" si="1"/>
        <v>31271</v>
      </c>
      <c r="J29" s="40" t="s">
        <v>71</v>
      </c>
      <c r="K29" s="41"/>
      <c r="L29" s="41"/>
      <c r="M29" s="41"/>
      <c r="N29" s="41"/>
    </row>
    <row r="30" spans="1:14" x14ac:dyDescent="0.25">
      <c r="A30" s="1" t="s">
        <v>5</v>
      </c>
      <c r="B30" s="40">
        <f>FEBRERO2021!B30</f>
        <v>26</v>
      </c>
      <c r="C30" s="1">
        <v>439</v>
      </c>
      <c r="D30" s="1">
        <v>137</v>
      </c>
      <c r="E30" s="1">
        <v>0</v>
      </c>
      <c r="F30" s="1">
        <v>15</v>
      </c>
      <c r="G30" s="1">
        <v>59</v>
      </c>
      <c r="H30" s="1">
        <f t="shared" si="0"/>
        <v>650</v>
      </c>
      <c r="I30" s="1">
        <f t="shared" si="1"/>
        <v>31921</v>
      </c>
      <c r="J30" s="40" t="s">
        <v>71</v>
      </c>
    </row>
    <row r="31" spans="1:14" x14ac:dyDescent="0.25">
      <c r="A31" s="1" t="s">
        <v>43</v>
      </c>
      <c r="B31" s="40">
        <f>FEBRERO2021!B31</f>
        <v>27</v>
      </c>
      <c r="C31" s="1">
        <v>1022</v>
      </c>
      <c r="D31" s="1">
        <v>237</v>
      </c>
      <c r="E31" s="1">
        <v>0</v>
      </c>
      <c r="F31" s="1">
        <v>23</v>
      </c>
      <c r="G31" s="1">
        <v>100</v>
      </c>
      <c r="H31" s="1">
        <f t="shared" si="0"/>
        <v>1382</v>
      </c>
      <c r="I31" s="1">
        <f t="shared" si="1"/>
        <v>33303</v>
      </c>
      <c r="J31" s="40" t="s">
        <v>71</v>
      </c>
    </row>
    <row r="32" spans="1:14" x14ac:dyDescent="0.25">
      <c r="A32" s="1" t="s">
        <v>6</v>
      </c>
      <c r="B32" s="34">
        <f>FEBRERO2021!B32</f>
        <v>28</v>
      </c>
      <c r="C32" s="33">
        <v>846</v>
      </c>
      <c r="D32" s="33">
        <v>176</v>
      </c>
      <c r="E32" s="33">
        <v>0</v>
      </c>
      <c r="F32" s="33">
        <v>21</v>
      </c>
      <c r="G32" s="33">
        <v>79</v>
      </c>
      <c r="H32" s="33">
        <f t="shared" si="0"/>
        <v>1122</v>
      </c>
      <c r="I32" s="33">
        <f t="shared" si="1"/>
        <v>34425</v>
      </c>
      <c r="J32" s="40" t="s">
        <v>71</v>
      </c>
    </row>
    <row r="33" spans="1:11" x14ac:dyDescent="0.25">
      <c r="A33" s="1" t="s">
        <v>7</v>
      </c>
      <c r="B33" s="40">
        <v>29</v>
      </c>
      <c r="C33" s="1">
        <v>661</v>
      </c>
      <c r="D33" s="1">
        <v>144</v>
      </c>
      <c r="E33" s="1">
        <v>0</v>
      </c>
      <c r="F33" s="1">
        <v>13</v>
      </c>
      <c r="G33" s="1">
        <v>59</v>
      </c>
      <c r="H33" s="1">
        <f t="shared" si="0"/>
        <v>877</v>
      </c>
      <c r="I33" s="1">
        <f t="shared" si="1"/>
        <v>35302</v>
      </c>
      <c r="J33" s="40" t="s">
        <v>71</v>
      </c>
    </row>
    <row r="34" spans="1:11" x14ac:dyDescent="0.25">
      <c r="A34" s="1" t="s">
        <v>8</v>
      </c>
      <c r="B34" s="40">
        <v>30</v>
      </c>
      <c r="C34" s="1">
        <v>405</v>
      </c>
      <c r="D34" s="1">
        <v>114</v>
      </c>
      <c r="E34" s="1">
        <v>0</v>
      </c>
      <c r="F34" s="1">
        <v>6</v>
      </c>
      <c r="G34" s="1">
        <v>46</v>
      </c>
      <c r="H34" s="1">
        <f t="shared" si="0"/>
        <v>571</v>
      </c>
      <c r="I34" s="1">
        <f t="shared" si="1"/>
        <v>35873</v>
      </c>
      <c r="J34" s="40" t="s">
        <v>71</v>
      </c>
    </row>
    <row r="35" spans="1:11" ht="15.75" thickBot="1" x14ac:dyDescent="0.3">
      <c r="A35" s="1" t="s">
        <v>42</v>
      </c>
      <c r="B35" s="40">
        <v>31</v>
      </c>
      <c r="C35" s="1">
        <v>481</v>
      </c>
      <c r="D35" s="1">
        <v>122</v>
      </c>
      <c r="E35" s="1">
        <v>0</v>
      </c>
      <c r="F35" s="1">
        <v>6</v>
      </c>
      <c r="G35" s="1">
        <v>56</v>
      </c>
      <c r="H35" s="1">
        <f t="shared" si="0"/>
        <v>665</v>
      </c>
      <c r="I35" s="1">
        <f t="shared" si="1"/>
        <v>36538</v>
      </c>
      <c r="J35" s="40" t="s">
        <v>71</v>
      </c>
      <c r="K35" s="41"/>
    </row>
    <row r="36" spans="1:11" ht="15.75" thickBot="1" x14ac:dyDescent="0.3">
      <c r="E36" s="28" t="s">
        <v>44</v>
      </c>
      <c r="F36" s="29"/>
      <c r="G36" s="29"/>
      <c r="H36" s="29"/>
      <c r="I36" s="30">
        <f>I35/B35</f>
        <v>1178.6451612903227</v>
      </c>
    </row>
    <row r="37" spans="1:11" ht="23.25" x14ac:dyDescent="0.35">
      <c r="A37" s="16" t="s">
        <v>45</v>
      </c>
      <c r="I37" s="56">
        <v>36538</v>
      </c>
    </row>
    <row r="38" spans="1:11" x14ac:dyDescent="0.25">
      <c r="I38" s="31"/>
    </row>
    <row r="39" spans="1:11" x14ac:dyDescent="0.25">
      <c r="I39" s="21"/>
    </row>
    <row r="40" spans="1:11" x14ac:dyDescent="0.25">
      <c r="I40" s="21"/>
    </row>
    <row r="41" spans="1:11" x14ac:dyDescent="0.25">
      <c r="I41" s="21"/>
    </row>
    <row r="42" spans="1:11" x14ac:dyDescent="0.25">
      <c r="I42" s="21"/>
    </row>
    <row r="43" spans="1:11" x14ac:dyDescent="0.25">
      <c r="I43" s="21"/>
    </row>
    <row r="44" spans="1:11" x14ac:dyDescent="0.25">
      <c r="I44" s="21"/>
    </row>
    <row r="45" spans="1:11" x14ac:dyDescent="0.25">
      <c r="I45" s="21"/>
    </row>
    <row r="46" spans="1:11" x14ac:dyDescent="0.25">
      <c r="I46" s="21"/>
    </row>
    <row r="47" spans="1:11" x14ac:dyDescent="0.25">
      <c r="I47" s="21"/>
    </row>
    <row r="48" spans="1:11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I72" s="21"/>
    </row>
    <row r="73" spans="3:9" x14ac:dyDescent="0.25">
      <c r="I73" s="21"/>
    </row>
    <row r="74" spans="3:9" x14ac:dyDescent="0.25">
      <c r="I74" s="21"/>
    </row>
    <row r="75" spans="3:9" x14ac:dyDescent="0.25">
      <c r="C75" s="32"/>
      <c r="D75" t="s">
        <v>46</v>
      </c>
      <c r="I75" s="21"/>
    </row>
    <row r="76" spans="3:9" x14ac:dyDescent="0.25">
      <c r="C76" s="19"/>
      <c r="D76" t="s">
        <v>47</v>
      </c>
      <c r="I76" s="21"/>
    </row>
    <row r="77" spans="3:9" x14ac:dyDescent="0.25">
      <c r="I77" s="21"/>
    </row>
    <row r="78" spans="3:9" x14ac:dyDescent="0.25">
      <c r="I78" s="21"/>
    </row>
    <row r="79" spans="3:9" x14ac:dyDescent="0.25">
      <c r="I79" s="21"/>
    </row>
  </sheetData>
  <mergeCells count="2">
    <mergeCell ref="C3:E3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7" workbookViewId="0">
      <selection activeCell="C5" sqref="C5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6" width="14.5703125" customWidth="1"/>
    <col min="7" max="7" width="14.42578125" customWidth="1"/>
    <col min="8" max="8" width="12.42578125" customWidth="1"/>
    <col min="9" max="9" width="16.28515625" customWidth="1"/>
    <col min="10" max="10" width="11.85546875" style="21" bestFit="1" customWidth="1"/>
  </cols>
  <sheetData>
    <row r="1" spans="1:13" ht="26.25" x14ac:dyDescent="0.4">
      <c r="A1" s="2" t="s">
        <v>73</v>
      </c>
      <c r="I1" s="21"/>
    </row>
    <row r="2" spans="1:13" ht="27" thickBot="1" x14ac:dyDescent="0.45">
      <c r="A2" s="2"/>
      <c r="I2" s="21"/>
    </row>
    <row r="3" spans="1:13" ht="19.5" thickBot="1" x14ac:dyDescent="0.35">
      <c r="A3" s="22"/>
      <c r="B3" s="23"/>
      <c r="C3" s="66" t="s">
        <v>35</v>
      </c>
      <c r="D3" s="67"/>
      <c r="E3" s="68"/>
      <c r="F3" s="54"/>
      <c r="G3" s="22"/>
      <c r="H3" s="69" t="s">
        <v>36</v>
      </c>
      <c r="I3" s="70"/>
      <c r="J3" s="23"/>
    </row>
    <row r="4" spans="1:13" ht="18.75" x14ac:dyDescent="0.3">
      <c r="A4" s="24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53" t="s">
        <v>63</v>
      </c>
      <c r="G4" s="37" t="s">
        <v>70</v>
      </c>
      <c r="H4" s="38" t="s">
        <v>40</v>
      </c>
      <c r="I4" s="38" t="s">
        <v>41</v>
      </c>
      <c r="J4" s="37" t="s">
        <v>3</v>
      </c>
    </row>
    <row r="5" spans="1:13" x14ac:dyDescent="0.25">
      <c r="A5" s="1" t="s">
        <v>4</v>
      </c>
      <c r="B5" s="40">
        <f>FEBRERO2021!B5</f>
        <v>1</v>
      </c>
      <c r="C5" s="1">
        <v>1740</v>
      </c>
      <c r="D5" s="1">
        <v>706</v>
      </c>
      <c r="E5" s="1">
        <v>384</v>
      </c>
      <c r="F5" s="1">
        <v>293</v>
      </c>
      <c r="G5" s="1">
        <v>115</v>
      </c>
      <c r="H5" s="1">
        <f>SUM(C5:G5)</f>
        <v>3238</v>
      </c>
      <c r="I5" s="1">
        <f>H5</f>
        <v>3238</v>
      </c>
      <c r="J5" s="40" t="s">
        <v>71</v>
      </c>
      <c r="K5" s="41"/>
      <c r="M5" s="41"/>
    </row>
    <row r="6" spans="1:13" x14ac:dyDescent="0.25">
      <c r="A6" s="1" t="s">
        <v>5</v>
      </c>
      <c r="B6" s="40">
        <f>FEBRERO2021!B6</f>
        <v>2</v>
      </c>
      <c r="C6" s="1">
        <v>1989</v>
      </c>
      <c r="D6" s="1">
        <v>851</v>
      </c>
      <c r="E6" s="1">
        <v>855</v>
      </c>
      <c r="F6" s="1">
        <v>589</v>
      </c>
      <c r="G6" s="1">
        <v>174</v>
      </c>
      <c r="H6" s="1">
        <v>4458</v>
      </c>
      <c r="I6" s="1">
        <f>I5+H6</f>
        <v>7696</v>
      </c>
      <c r="J6" s="40" t="s">
        <v>71</v>
      </c>
    </row>
    <row r="7" spans="1:13" x14ac:dyDescent="0.25">
      <c r="A7" s="1" t="s">
        <v>43</v>
      </c>
      <c r="B7" s="58">
        <f>FEBRERO2021!B7</f>
        <v>3</v>
      </c>
      <c r="C7" s="35">
        <v>1975</v>
      </c>
      <c r="D7" s="35">
        <v>875</v>
      </c>
      <c r="E7" s="35">
        <v>866</v>
      </c>
      <c r="F7" s="35">
        <v>605</v>
      </c>
      <c r="G7" s="35">
        <v>164</v>
      </c>
      <c r="H7" s="35">
        <f t="shared" ref="H7:H34" si="0">SUM(C7:G7)</f>
        <v>4485</v>
      </c>
      <c r="I7" s="35">
        <f t="shared" ref="I7:I34" si="1">I6+H7</f>
        <v>12181</v>
      </c>
      <c r="J7" s="40" t="s">
        <v>71</v>
      </c>
    </row>
    <row r="8" spans="1:13" x14ac:dyDescent="0.25">
      <c r="A8" s="1" t="s">
        <v>6</v>
      </c>
      <c r="B8" s="34">
        <f>FEBRERO2021!B8</f>
        <v>4</v>
      </c>
      <c r="C8" s="33">
        <v>1160</v>
      </c>
      <c r="D8" s="33">
        <v>488</v>
      </c>
      <c r="E8" s="33">
        <v>450</v>
      </c>
      <c r="F8" s="33">
        <v>143</v>
      </c>
      <c r="G8" s="33">
        <v>98</v>
      </c>
      <c r="H8" s="33">
        <f t="shared" si="0"/>
        <v>2339</v>
      </c>
      <c r="I8" s="33">
        <f t="shared" si="1"/>
        <v>14520</v>
      </c>
      <c r="J8" s="40" t="s">
        <v>71</v>
      </c>
    </row>
    <row r="9" spans="1:13" x14ac:dyDescent="0.25">
      <c r="A9" s="1" t="s">
        <v>7</v>
      </c>
      <c r="B9" s="40">
        <f>FEBRERO2021!B9</f>
        <v>5</v>
      </c>
      <c r="C9" s="1">
        <v>269</v>
      </c>
      <c r="D9" s="1">
        <v>47</v>
      </c>
      <c r="E9" s="1">
        <v>0</v>
      </c>
      <c r="F9" s="1">
        <v>34</v>
      </c>
      <c r="G9" s="1">
        <v>41</v>
      </c>
      <c r="H9" s="1">
        <f t="shared" si="0"/>
        <v>391</v>
      </c>
      <c r="I9" s="1">
        <f t="shared" si="1"/>
        <v>14911</v>
      </c>
      <c r="J9" s="40" t="s">
        <v>71</v>
      </c>
    </row>
    <row r="10" spans="1:13" x14ac:dyDescent="0.25">
      <c r="A10" s="1" t="s">
        <v>8</v>
      </c>
      <c r="B10" s="40">
        <f>FEBRERO2021!B10</f>
        <v>6</v>
      </c>
      <c r="C10" s="1">
        <v>350</v>
      </c>
      <c r="D10" s="1">
        <v>120</v>
      </c>
      <c r="E10" s="1">
        <v>0</v>
      </c>
      <c r="F10" s="1">
        <v>18</v>
      </c>
      <c r="G10" s="1">
        <v>32</v>
      </c>
      <c r="H10" s="1">
        <f t="shared" si="0"/>
        <v>520</v>
      </c>
      <c r="I10" s="1">
        <f t="shared" si="1"/>
        <v>15431</v>
      </c>
      <c r="J10" s="40" t="s">
        <v>71</v>
      </c>
    </row>
    <row r="11" spans="1:13" x14ac:dyDescent="0.25">
      <c r="A11" s="1" t="s">
        <v>42</v>
      </c>
      <c r="B11" s="40">
        <f>FEBRERO2021!B11</f>
        <v>7</v>
      </c>
      <c r="C11" s="1">
        <v>547</v>
      </c>
      <c r="D11" s="1">
        <v>171</v>
      </c>
      <c r="E11" s="1">
        <v>0</v>
      </c>
      <c r="F11" s="1">
        <v>17</v>
      </c>
      <c r="G11" s="1">
        <v>20</v>
      </c>
      <c r="H11" s="1">
        <f t="shared" si="0"/>
        <v>755</v>
      </c>
      <c r="I11" s="1">
        <f t="shared" si="1"/>
        <v>16186</v>
      </c>
      <c r="J11" s="40" t="s">
        <v>71</v>
      </c>
    </row>
    <row r="12" spans="1:13" x14ac:dyDescent="0.25">
      <c r="A12" s="1" t="s">
        <v>4</v>
      </c>
      <c r="B12" s="40">
        <f>FEBRERO2021!B12</f>
        <v>8</v>
      </c>
      <c r="C12" s="1">
        <v>572</v>
      </c>
      <c r="D12" s="1">
        <v>129</v>
      </c>
      <c r="E12" s="1">
        <v>0</v>
      </c>
      <c r="F12" s="1">
        <v>22</v>
      </c>
      <c r="G12" s="1">
        <v>45</v>
      </c>
      <c r="H12" s="1">
        <f t="shared" si="0"/>
        <v>768</v>
      </c>
      <c r="I12" s="1">
        <f t="shared" si="1"/>
        <v>16954</v>
      </c>
      <c r="J12" s="40" t="s">
        <v>71</v>
      </c>
    </row>
    <row r="13" spans="1:13" x14ac:dyDescent="0.25">
      <c r="A13" s="1" t="s">
        <v>5</v>
      </c>
      <c r="B13" s="40">
        <f>FEBRERO2021!B13</f>
        <v>9</v>
      </c>
      <c r="C13" s="1">
        <v>267</v>
      </c>
      <c r="D13" s="1">
        <v>108</v>
      </c>
      <c r="E13" s="1">
        <v>0</v>
      </c>
      <c r="F13" s="1">
        <v>16</v>
      </c>
      <c r="G13" s="1">
        <v>31</v>
      </c>
      <c r="H13" s="1">
        <f t="shared" si="0"/>
        <v>422</v>
      </c>
      <c r="I13" s="1">
        <f t="shared" si="1"/>
        <v>17376</v>
      </c>
      <c r="J13" s="40" t="s">
        <v>71</v>
      </c>
    </row>
    <row r="14" spans="1:13" x14ac:dyDescent="0.25">
      <c r="A14" s="1" t="s">
        <v>43</v>
      </c>
      <c r="B14" s="40">
        <f>FEBRERO2021!B14</f>
        <v>10</v>
      </c>
      <c r="C14" s="1">
        <v>478</v>
      </c>
      <c r="D14" s="1">
        <v>134</v>
      </c>
      <c r="E14" s="1">
        <v>0</v>
      </c>
      <c r="F14" s="1">
        <v>4</v>
      </c>
      <c r="G14" s="1">
        <v>34</v>
      </c>
      <c r="H14" s="1">
        <f t="shared" si="0"/>
        <v>650</v>
      </c>
      <c r="I14" s="1">
        <f t="shared" si="1"/>
        <v>18026</v>
      </c>
      <c r="J14" s="40" t="s">
        <v>71</v>
      </c>
    </row>
    <row r="15" spans="1:13" x14ac:dyDescent="0.25">
      <c r="A15" s="1" t="s">
        <v>6</v>
      </c>
      <c r="B15" s="34">
        <f>FEBRERO2021!B15</f>
        <v>11</v>
      </c>
      <c r="C15" s="33">
        <v>275</v>
      </c>
      <c r="D15" s="33">
        <v>56</v>
      </c>
      <c r="E15" s="33">
        <v>0</v>
      </c>
      <c r="F15" s="33">
        <v>4</v>
      </c>
      <c r="G15" s="33">
        <v>14</v>
      </c>
      <c r="H15" s="33">
        <f t="shared" si="0"/>
        <v>349</v>
      </c>
      <c r="I15" s="33">
        <f t="shared" si="1"/>
        <v>18375</v>
      </c>
      <c r="J15" s="40" t="s">
        <v>71</v>
      </c>
    </row>
    <row r="16" spans="1:13" x14ac:dyDescent="0.25">
      <c r="A16" s="1" t="s">
        <v>7</v>
      </c>
      <c r="B16" s="40">
        <f>FEBRERO2021!B16</f>
        <v>12</v>
      </c>
      <c r="C16" s="1">
        <v>384</v>
      </c>
      <c r="D16" s="1">
        <v>93</v>
      </c>
      <c r="E16" s="1">
        <v>0</v>
      </c>
      <c r="F16" s="1">
        <v>11</v>
      </c>
      <c r="G16" s="1">
        <v>31</v>
      </c>
      <c r="H16" s="1">
        <f t="shared" si="0"/>
        <v>519</v>
      </c>
      <c r="I16" s="1">
        <f t="shared" si="1"/>
        <v>18894</v>
      </c>
      <c r="J16" s="40" t="s">
        <v>71</v>
      </c>
    </row>
    <row r="17" spans="1:14" x14ac:dyDescent="0.25">
      <c r="A17" s="1" t="s">
        <v>8</v>
      </c>
      <c r="B17" s="40">
        <f>FEBRERO2021!B17</f>
        <v>13</v>
      </c>
      <c r="C17" s="1">
        <v>359</v>
      </c>
      <c r="D17" s="1">
        <v>97</v>
      </c>
      <c r="E17" s="1">
        <v>0</v>
      </c>
      <c r="F17" s="1">
        <v>12</v>
      </c>
      <c r="G17" s="1">
        <v>27</v>
      </c>
      <c r="H17" s="1">
        <f t="shared" si="0"/>
        <v>495</v>
      </c>
      <c r="I17" s="1">
        <f t="shared" si="1"/>
        <v>19389</v>
      </c>
      <c r="J17" s="40" t="s">
        <v>71</v>
      </c>
    </row>
    <row r="18" spans="1:14" x14ac:dyDescent="0.25">
      <c r="A18" s="1" t="s">
        <v>42</v>
      </c>
      <c r="B18" s="40">
        <f>FEBRERO2021!B18</f>
        <v>14</v>
      </c>
      <c r="C18" s="1">
        <v>351</v>
      </c>
      <c r="D18" s="1">
        <v>77</v>
      </c>
      <c r="E18" s="1">
        <v>0</v>
      </c>
      <c r="F18" s="1">
        <v>5</v>
      </c>
      <c r="G18" s="1">
        <v>22</v>
      </c>
      <c r="H18" s="1">
        <f t="shared" si="0"/>
        <v>455</v>
      </c>
      <c r="I18" s="1">
        <f t="shared" si="1"/>
        <v>19844</v>
      </c>
      <c r="J18" s="40" t="s">
        <v>71</v>
      </c>
      <c r="K18" s="41"/>
    </row>
    <row r="19" spans="1:14" x14ac:dyDescent="0.25">
      <c r="A19" s="1" t="s">
        <v>4</v>
      </c>
      <c r="B19" s="40">
        <f>FEBRERO2021!B19</f>
        <v>15</v>
      </c>
      <c r="C19" s="1">
        <v>372</v>
      </c>
      <c r="D19" s="1">
        <v>84</v>
      </c>
      <c r="E19" s="1">
        <v>0</v>
      </c>
      <c r="F19" s="1">
        <v>4</v>
      </c>
      <c r="G19" s="1">
        <v>34</v>
      </c>
      <c r="H19" s="1">
        <f t="shared" si="0"/>
        <v>494</v>
      </c>
      <c r="I19" s="1">
        <f t="shared" si="1"/>
        <v>20338</v>
      </c>
      <c r="J19" s="40" t="s">
        <v>71</v>
      </c>
    </row>
    <row r="20" spans="1:14" x14ac:dyDescent="0.25">
      <c r="A20" s="1" t="s">
        <v>5</v>
      </c>
      <c r="B20" s="40">
        <f>FEBRERO2021!B20</f>
        <v>16</v>
      </c>
      <c r="C20" s="1">
        <v>342</v>
      </c>
      <c r="D20" s="1">
        <v>68</v>
      </c>
      <c r="E20" s="1">
        <v>0</v>
      </c>
      <c r="F20" s="1">
        <v>6</v>
      </c>
      <c r="G20" s="1">
        <v>31</v>
      </c>
      <c r="H20" s="1">
        <f t="shared" si="0"/>
        <v>447</v>
      </c>
      <c r="I20" s="1">
        <f t="shared" si="1"/>
        <v>20785</v>
      </c>
      <c r="J20" s="40" t="s">
        <v>71</v>
      </c>
    </row>
    <row r="21" spans="1:14" x14ac:dyDescent="0.25">
      <c r="A21" s="1" t="s">
        <v>43</v>
      </c>
      <c r="B21" s="40">
        <f>FEBRERO2021!B21</f>
        <v>17</v>
      </c>
      <c r="C21" s="1">
        <v>530</v>
      </c>
      <c r="D21" s="1">
        <v>125</v>
      </c>
      <c r="E21" s="1">
        <v>0</v>
      </c>
      <c r="F21" s="1">
        <v>10</v>
      </c>
      <c r="G21" s="1">
        <v>34</v>
      </c>
      <c r="H21" s="1">
        <f t="shared" si="0"/>
        <v>699</v>
      </c>
      <c r="I21" s="1">
        <f t="shared" si="1"/>
        <v>21484</v>
      </c>
      <c r="J21" s="40" t="s">
        <v>71</v>
      </c>
    </row>
    <row r="22" spans="1:14" x14ac:dyDescent="0.25">
      <c r="A22" s="1" t="s">
        <v>6</v>
      </c>
      <c r="B22" s="34">
        <f>FEBRERO2021!B22</f>
        <v>18</v>
      </c>
      <c r="C22" s="33">
        <v>473</v>
      </c>
      <c r="D22" s="33">
        <v>128</v>
      </c>
      <c r="E22" s="33">
        <v>0</v>
      </c>
      <c r="F22" s="33">
        <v>4</v>
      </c>
      <c r="G22" s="33">
        <v>48</v>
      </c>
      <c r="H22" s="33">
        <f t="shared" si="0"/>
        <v>653</v>
      </c>
      <c r="I22" s="33">
        <f t="shared" si="1"/>
        <v>22137</v>
      </c>
      <c r="J22" s="40" t="s">
        <v>71</v>
      </c>
    </row>
    <row r="23" spans="1:14" x14ac:dyDescent="0.25">
      <c r="A23" s="1" t="s">
        <v>7</v>
      </c>
      <c r="B23" s="40">
        <f>FEBRERO2021!B23</f>
        <v>19</v>
      </c>
      <c r="C23" s="1">
        <v>198</v>
      </c>
      <c r="D23" s="1">
        <v>53</v>
      </c>
      <c r="E23" s="1">
        <v>0</v>
      </c>
      <c r="F23" s="1">
        <v>10</v>
      </c>
      <c r="G23" s="1">
        <v>16</v>
      </c>
      <c r="H23" s="1">
        <f t="shared" si="0"/>
        <v>277</v>
      </c>
      <c r="I23" s="1">
        <f t="shared" si="1"/>
        <v>22414</v>
      </c>
      <c r="J23" s="40" t="s">
        <v>71</v>
      </c>
      <c r="K23" s="19">
        <v>4485</v>
      </c>
      <c r="L23" s="41" t="s">
        <v>48</v>
      </c>
    </row>
    <row r="24" spans="1:14" x14ac:dyDescent="0.25">
      <c r="A24" s="1" t="s">
        <v>8</v>
      </c>
      <c r="B24" s="40">
        <f>FEBRERO2021!B24</f>
        <v>20</v>
      </c>
      <c r="C24" s="1">
        <v>251</v>
      </c>
      <c r="D24" s="1">
        <v>52</v>
      </c>
      <c r="E24" s="1">
        <v>0</v>
      </c>
      <c r="F24" s="1">
        <v>4</v>
      </c>
      <c r="G24" s="1">
        <v>18</v>
      </c>
      <c r="H24" s="1">
        <v>325</v>
      </c>
      <c r="I24" s="1">
        <f t="shared" si="1"/>
        <v>22739</v>
      </c>
      <c r="J24" s="40" t="s">
        <v>71</v>
      </c>
    </row>
    <row r="25" spans="1:14" x14ac:dyDescent="0.25">
      <c r="A25" s="1" t="s">
        <v>42</v>
      </c>
      <c r="B25" s="40">
        <f>FEBRERO2021!B25</f>
        <v>21</v>
      </c>
      <c r="C25" s="1">
        <v>206</v>
      </c>
      <c r="D25" s="1">
        <v>82</v>
      </c>
      <c r="E25" s="1">
        <v>0</v>
      </c>
      <c r="F25" s="1">
        <v>4</v>
      </c>
      <c r="G25" s="1">
        <v>14</v>
      </c>
      <c r="H25" s="1">
        <f t="shared" si="0"/>
        <v>306</v>
      </c>
      <c r="I25" s="1">
        <f t="shared" si="1"/>
        <v>23045</v>
      </c>
      <c r="J25" s="40" t="s">
        <v>71</v>
      </c>
    </row>
    <row r="26" spans="1:14" x14ac:dyDescent="0.25">
      <c r="A26" s="1" t="s">
        <v>4</v>
      </c>
      <c r="B26" s="40">
        <f>FEBRERO2021!B26</f>
        <v>22</v>
      </c>
      <c r="C26" s="1">
        <v>193</v>
      </c>
      <c r="D26" s="1">
        <v>84</v>
      </c>
      <c r="E26" s="1">
        <v>0</v>
      </c>
      <c r="F26" s="1">
        <v>7</v>
      </c>
      <c r="G26" s="1">
        <v>14</v>
      </c>
      <c r="H26" s="1">
        <f t="shared" si="0"/>
        <v>298</v>
      </c>
      <c r="I26" s="1">
        <f t="shared" si="1"/>
        <v>23343</v>
      </c>
      <c r="J26" s="40" t="s">
        <v>71</v>
      </c>
    </row>
    <row r="27" spans="1:14" x14ac:dyDescent="0.25">
      <c r="A27" s="1" t="s">
        <v>5</v>
      </c>
      <c r="B27" s="40">
        <f>FEBRERO2021!B27</f>
        <v>23</v>
      </c>
      <c r="C27" s="1">
        <v>235</v>
      </c>
      <c r="D27" s="1">
        <v>54</v>
      </c>
      <c r="E27" s="1">
        <v>0</v>
      </c>
      <c r="F27" s="1">
        <v>7</v>
      </c>
      <c r="G27" s="1">
        <v>12</v>
      </c>
      <c r="H27" s="1">
        <f t="shared" si="0"/>
        <v>308</v>
      </c>
      <c r="I27" s="1">
        <f t="shared" si="1"/>
        <v>23651</v>
      </c>
      <c r="J27" s="40" t="s">
        <v>71</v>
      </c>
    </row>
    <row r="28" spans="1:14" x14ac:dyDescent="0.25">
      <c r="A28" s="1" t="s">
        <v>43</v>
      </c>
      <c r="B28" s="40">
        <f>FEBRERO2021!B28</f>
        <v>24</v>
      </c>
      <c r="C28" s="1">
        <v>155</v>
      </c>
      <c r="D28" s="1">
        <v>39</v>
      </c>
      <c r="E28" s="1">
        <v>0</v>
      </c>
      <c r="F28" s="1">
        <v>2</v>
      </c>
      <c r="G28" s="1">
        <v>8</v>
      </c>
      <c r="H28" s="1">
        <f t="shared" si="0"/>
        <v>204</v>
      </c>
      <c r="I28" s="1">
        <f t="shared" si="1"/>
        <v>23855</v>
      </c>
      <c r="J28" s="40" t="s">
        <v>71</v>
      </c>
      <c r="K28" s="41"/>
      <c r="L28" s="41"/>
      <c r="M28" s="41"/>
      <c r="N28" s="41"/>
    </row>
    <row r="29" spans="1:14" x14ac:dyDescent="0.25">
      <c r="A29" s="1" t="s">
        <v>6</v>
      </c>
      <c r="B29" s="34">
        <f>FEBRERO2021!B29</f>
        <v>25</v>
      </c>
      <c r="C29" s="33">
        <v>342</v>
      </c>
      <c r="D29" s="33">
        <v>45</v>
      </c>
      <c r="E29" s="33">
        <v>0</v>
      </c>
      <c r="F29" s="33">
        <v>5</v>
      </c>
      <c r="G29" s="33">
        <v>27</v>
      </c>
      <c r="H29" s="33">
        <f t="shared" si="0"/>
        <v>419</v>
      </c>
      <c r="I29" s="33">
        <f t="shared" si="1"/>
        <v>24274</v>
      </c>
      <c r="J29" s="40" t="s">
        <v>71</v>
      </c>
      <c r="K29" s="41"/>
      <c r="L29" s="41"/>
      <c r="M29" s="41"/>
      <c r="N29" s="41"/>
    </row>
    <row r="30" spans="1:14" x14ac:dyDescent="0.25">
      <c r="A30" s="1" t="s">
        <v>7</v>
      </c>
      <c r="B30" s="40">
        <f>FEBRERO2021!B30</f>
        <v>26</v>
      </c>
      <c r="C30" s="1">
        <v>137</v>
      </c>
      <c r="D30" s="1">
        <v>35</v>
      </c>
      <c r="E30" s="1">
        <v>0</v>
      </c>
      <c r="F30" s="1">
        <v>2</v>
      </c>
      <c r="G30" s="1">
        <v>7</v>
      </c>
      <c r="H30" s="1">
        <f t="shared" si="0"/>
        <v>181</v>
      </c>
      <c r="I30" s="1">
        <f t="shared" si="1"/>
        <v>24455</v>
      </c>
      <c r="J30" s="40" t="s">
        <v>71</v>
      </c>
      <c r="K30" s="41"/>
      <c r="L30" s="41"/>
      <c r="M30" s="41"/>
      <c r="N30" s="41"/>
    </row>
    <row r="31" spans="1:14" x14ac:dyDescent="0.25">
      <c r="A31" s="1" t="s">
        <v>8</v>
      </c>
      <c r="B31" s="40">
        <f>FEBRERO2021!B31</f>
        <v>27</v>
      </c>
      <c r="C31" s="1">
        <v>126</v>
      </c>
      <c r="D31" s="1">
        <v>34</v>
      </c>
      <c r="E31" s="1">
        <v>0</v>
      </c>
      <c r="F31" s="1">
        <v>2</v>
      </c>
      <c r="G31" s="1">
        <v>7</v>
      </c>
      <c r="H31" s="1">
        <f t="shared" si="0"/>
        <v>169</v>
      </c>
      <c r="I31" s="1">
        <f t="shared" si="1"/>
        <v>24624</v>
      </c>
      <c r="J31" s="40" t="s">
        <v>71</v>
      </c>
      <c r="K31" s="41"/>
      <c r="L31" s="41"/>
      <c r="M31" s="41"/>
      <c r="N31" s="41"/>
    </row>
    <row r="32" spans="1:14" x14ac:dyDescent="0.25">
      <c r="A32" s="1" t="s">
        <v>42</v>
      </c>
      <c r="B32" s="40">
        <f>FEBRERO2021!B32</f>
        <v>28</v>
      </c>
      <c r="C32" s="1">
        <v>106</v>
      </c>
      <c r="D32" s="1">
        <v>66</v>
      </c>
      <c r="E32" s="1">
        <v>0</v>
      </c>
      <c r="F32" s="1">
        <v>2</v>
      </c>
      <c r="G32" s="1">
        <v>12</v>
      </c>
      <c r="H32" s="1">
        <f t="shared" si="0"/>
        <v>186</v>
      </c>
      <c r="I32" s="1">
        <f t="shared" si="1"/>
        <v>24810</v>
      </c>
      <c r="J32" s="40" t="s">
        <v>71</v>
      </c>
    </row>
    <row r="33" spans="1:10" x14ac:dyDescent="0.25">
      <c r="A33" s="1" t="s">
        <v>4</v>
      </c>
      <c r="B33" s="40">
        <v>29</v>
      </c>
      <c r="C33" s="1">
        <v>112</v>
      </c>
      <c r="D33" s="1">
        <v>40</v>
      </c>
      <c r="E33" s="1">
        <v>0</v>
      </c>
      <c r="F33" s="1">
        <v>0</v>
      </c>
      <c r="G33" s="1">
        <v>16</v>
      </c>
      <c r="H33" s="1">
        <f t="shared" si="0"/>
        <v>168</v>
      </c>
      <c r="I33" s="1">
        <f t="shared" si="1"/>
        <v>24978</v>
      </c>
      <c r="J33" s="40" t="s">
        <v>71</v>
      </c>
    </row>
    <row r="34" spans="1:10" ht="15.75" thickBot="1" x14ac:dyDescent="0.3">
      <c r="A34" s="1" t="s">
        <v>5</v>
      </c>
      <c r="B34" s="40">
        <v>30</v>
      </c>
      <c r="C34" s="1">
        <v>153</v>
      </c>
      <c r="D34" s="1">
        <v>70</v>
      </c>
      <c r="E34" s="1">
        <v>0</v>
      </c>
      <c r="F34" s="1">
        <v>7</v>
      </c>
      <c r="G34" s="1">
        <v>17</v>
      </c>
      <c r="H34" s="1">
        <f t="shared" si="0"/>
        <v>247</v>
      </c>
      <c r="I34" s="1">
        <f t="shared" si="1"/>
        <v>25225</v>
      </c>
      <c r="J34" s="40" t="s">
        <v>71</v>
      </c>
    </row>
    <row r="35" spans="1:10" ht="15.75" thickBot="1" x14ac:dyDescent="0.3">
      <c r="A35" s="46"/>
      <c r="B35" s="47"/>
      <c r="C35" s="46"/>
      <c r="E35" s="28" t="s">
        <v>44</v>
      </c>
      <c r="F35" s="29"/>
      <c r="G35" s="29"/>
      <c r="H35" s="29"/>
      <c r="I35" s="30">
        <f>I34/B34</f>
        <v>840.83333333333337</v>
      </c>
    </row>
    <row r="36" spans="1:10" ht="23.25" x14ac:dyDescent="0.35">
      <c r="A36" s="16" t="s">
        <v>45</v>
      </c>
      <c r="I36" s="57">
        <v>25225</v>
      </c>
    </row>
    <row r="37" spans="1:10" x14ac:dyDescent="0.25">
      <c r="I37" s="31"/>
    </row>
    <row r="38" spans="1:10" x14ac:dyDescent="0.25">
      <c r="I38" s="21"/>
    </row>
    <row r="39" spans="1:10" x14ac:dyDescent="0.25">
      <c r="I39" s="21"/>
    </row>
    <row r="40" spans="1:10" x14ac:dyDescent="0.25">
      <c r="I40" s="21"/>
    </row>
    <row r="41" spans="1:10" x14ac:dyDescent="0.25">
      <c r="I41" s="21"/>
    </row>
    <row r="42" spans="1:10" x14ac:dyDescent="0.25">
      <c r="I42" s="21"/>
    </row>
    <row r="43" spans="1:10" x14ac:dyDescent="0.25">
      <c r="I43" s="21"/>
    </row>
    <row r="44" spans="1:10" x14ac:dyDescent="0.25">
      <c r="I44" s="21"/>
    </row>
    <row r="45" spans="1:10" x14ac:dyDescent="0.25">
      <c r="I45" s="21"/>
    </row>
    <row r="46" spans="1:10" x14ac:dyDescent="0.25">
      <c r="I46" s="21"/>
    </row>
    <row r="47" spans="1:10" x14ac:dyDescent="0.25">
      <c r="I47" s="21"/>
    </row>
    <row r="48" spans="1:10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I72" s="21"/>
    </row>
    <row r="73" spans="3:9" x14ac:dyDescent="0.25">
      <c r="I73" s="21"/>
    </row>
    <row r="74" spans="3:9" x14ac:dyDescent="0.25">
      <c r="C74" s="32"/>
      <c r="D74" t="s">
        <v>46</v>
      </c>
      <c r="I74" s="21"/>
    </row>
    <row r="75" spans="3:9" x14ac:dyDescent="0.25">
      <c r="C75" s="19"/>
      <c r="D75" t="s">
        <v>47</v>
      </c>
      <c r="I75" s="21"/>
    </row>
    <row r="76" spans="3:9" x14ac:dyDescent="0.25">
      <c r="I76" s="21"/>
    </row>
    <row r="77" spans="3:9" x14ac:dyDescent="0.25">
      <c r="I77" s="21"/>
    </row>
    <row r="78" spans="3:9" x14ac:dyDescent="0.25">
      <c r="I78" s="21"/>
    </row>
  </sheetData>
  <mergeCells count="2">
    <mergeCell ref="C3:E3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M19" sqref="M19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6" width="14.5703125" customWidth="1"/>
    <col min="7" max="7" width="14.42578125" customWidth="1"/>
    <col min="8" max="8" width="12.42578125" customWidth="1"/>
    <col min="9" max="9" width="15" customWidth="1"/>
    <col min="10" max="10" width="11.42578125" style="21"/>
  </cols>
  <sheetData>
    <row r="1" spans="1:13" ht="26.25" x14ac:dyDescent="0.4">
      <c r="A1" s="2" t="s">
        <v>74</v>
      </c>
      <c r="I1" s="21"/>
    </row>
    <row r="2" spans="1:13" ht="27" thickBot="1" x14ac:dyDescent="0.45">
      <c r="A2" s="2"/>
      <c r="I2" s="21"/>
    </row>
    <row r="3" spans="1:13" ht="19.5" thickBot="1" x14ac:dyDescent="0.35">
      <c r="A3" s="22"/>
      <c r="B3" s="23"/>
      <c r="C3" s="66" t="s">
        <v>35</v>
      </c>
      <c r="D3" s="67"/>
      <c r="E3" s="68"/>
      <c r="F3" s="54"/>
      <c r="G3" s="22"/>
      <c r="H3" s="69" t="s">
        <v>36</v>
      </c>
      <c r="I3" s="70"/>
      <c r="J3" s="23"/>
    </row>
    <row r="4" spans="1:13" ht="18.75" x14ac:dyDescent="0.3">
      <c r="A4" s="24" t="s">
        <v>0</v>
      </c>
      <c r="B4" s="24" t="s">
        <v>1</v>
      </c>
      <c r="C4" s="25" t="s">
        <v>37</v>
      </c>
      <c r="D4" s="25" t="s">
        <v>38</v>
      </c>
      <c r="E4" s="26" t="s">
        <v>39</v>
      </c>
      <c r="F4" s="71" t="s">
        <v>63</v>
      </c>
      <c r="G4" s="24" t="s">
        <v>77</v>
      </c>
      <c r="H4" s="25" t="s">
        <v>40</v>
      </c>
      <c r="I4" s="25" t="s">
        <v>41</v>
      </c>
      <c r="J4" s="24" t="s">
        <v>3</v>
      </c>
    </row>
    <row r="5" spans="1:13" x14ac:dyDescent="0.25">
      <c r="A5" s="1" t="s">
        <v>75</v>
      </c>
      <c r="B5" s="58">
        <f>FEBRERO2021!B5</f>
        <v>1</v>
      </c>
      <c r="C5" s="35">
        <v>423</v>
      </c>
      <c r="D5" s="35">
        <v>108</v>
      </c>
      <c r="E5" s="35">
        <v>0</v>
      </c>
      <c r="F5" s="35">
        <v>11</v>
      </c>
      <c r="G5" s="35">
        <v>44</v>
      </c>
      <c r="H5" s="35">
        <f>SUM(C5:G5)</f>
        <v>586</v>
      </c>
      <c r="I5" s="35">
        <f>H5</f>
        <v>586</v>
      </c>
      <c r="J5" s="40" t="s">
        <v>71</v>
      </c>
      <c r="K5" s="41"/>
      <c r="L5" s="41"/>
      <c r="M5" s="41"/>
    </row>
    <row r="6" spans="1:13" x14ac:dyDescent="0.25">
      <c r="A6" s="1" t="s">
        <v>6</v>
      </c>
      <c r="B6" s="34">
        <f>FEBRERO2021!B6</f>
        <v>2</v>
      </c>
      <c r="C6" s="33">
        <v>392</v>
      </c>
      <c r="D6" s="33">
        <v>139</v>
      </c>
      <c r="E6" s="33">
        <v>0</v>
      </c>
      <c r="F6" s="33">
        <v>7</v>
      </c>
      <c r="G6" s="33">
        <v>31</v>
      </c>
      <c r="H6" s="33">
        <f>SUM(C6:G6)</f>
        <v>569</v>
      </c>
      <c r="I6" s="33">
        <f>I5+H6</f>
        <v>1155</v>
      </c>
      <c r="J6" s="40" t="s">
        <v>71</v>
      </c>
      <c r="K6" s="41"/>
      <c r="L6" s="41"/>
      <c r="M6" s="41"/>
    </row>
    <row r="7" spans="1:13" x14ac:dyDescent="0.25">
      <c r="A7" s="1" t="s">
        <v>7</v>
      </c>
      <c r="B7" s="40">
        <f>FEBRERO2021!B7</f>
        <v>3</v>
      </c>
      <c r="C7" s="1">
        <v>100</v>
      </c>
      <c r="D7" s="1">
        <v>25</v>
      </c>
      <c r="E7" s="1">
        <v>0</v>
      </c>
      <c r="F7" s="1">
        <v>5</v>
      </c>
      <c r="G7" s="1">
        <v>14</v>
      </c>
      <c r="H7" s="1">
        <f t="shared" ref="H7:H35" si="0">SUM(C7:G7)</f>
        <v>144</v>
      </c>
      <c r="I7" s="1">
        <f t="shared" ref="I7:I35" si="1">I6+H7</f>
        <v>1299</v>
      </c>
      <c r="J7" s="40" t="s">
        <v>71</v>
      </c>
      <c r="K7" s="41"/>
      <c r="L7" s="41"/>
      <c r="M7" s="41"/>
    </row>
    <row r="8" spans="1:13" x14ac:dyDescent="0.25">
      <c r="A8" s="1" t="s">
        <v>8</v>
      </c>
      <c r="B8" s="40">
        <f>FEBRERO2021!B8</f>
        <v>4</v>
      </c>
      <c r="C8" s="1">
        <v>29</v>
      </c>
      <c r="D8" s="1">
        <v>13</v>
      </c>
      <c r="E8" s="1">
        <v>0</v>
      </c>
      <c r="F8" s="1">
        <v>3</v>
      </c>
      <c r="G8" s="1">
        <v>7</v>
      </c>
      <c r="H8" s="1">
        <f t="shared" si="0"/>
        <v>52</v>
      </c>
      <c r="I8" s="1">
        <f t="shared" si="1"/>
        <v>1351</v>
      </c>
      <c r="J8" s="40" t="s">
        <v>71</v>
      </c>
      <c r="K8" s="41"/>
      <c r="L8" s="41"/>
      <c r="M8" s="41"/>
    </row>
    <row r="9" spans="1:13" x14ac:dyDescent="0.25">
      <c r="A9" s="1" t="s">
        <v>42</v>
      </c>
      <c r="B9" s="40">
        <f>FEBRERO2021!B9</f>
        <v>5</v>
      </c>
      <c r="C9" s="1">
        <v>46</v>
      </c>
      <c r="D9" s="1">
        <v>9</v>
      </c>
      <c r="E9" s="1">
        <v>0</v>
      </c>
      <c r="F9" s="1">
        <v>2</v>
      </c>
      <c r="G9" s="1">
        <v>6</v>
      </c>
      <c r="H9" s="1">
        <f t="shared" si="0"/>
        <v>63</v>
      </c>
      <c r="I9" s="1">
        <f t="shared" si="1"/>
        <v>1414</v>
      </c>
      <c r="J9" s="40" t="s">
        <v>71</v>
      </c>
      <c r="K9" s="41"/>
      <c r="L9" s="41"/>
      <c r="M9" s="41"/>
    </row>
    <row r="10" spans="1:13" x14ac:dyDescent="0.25">
      <c r="A10" s="1" t="s">
        <v>4</v>
      </c>
      <c r="B10" s="40">
        <f>FEBRERO2021!B10</f>
        <v>6</v>
      </c>
      <c r="C10" s="1">
        <v>59</v>
      </c>
      <c r="D10" s="1">
        <v>14</v>
      </c>
      <c r="E10" s="1">
        <v>0</v>
      </c>
      <c r="F10" s="1">
        <v>2</v>
      </c>
      <c r="G10" s="1">
        <v>6</v>
      </c>
      <c r="H10" s="1">
        <f t="shared" si="0"/>
        <v>81</v>
      </c>
      <c r="I10" s="1">
        <f t="shared" si="1"/>
        <v>1495</v>
      </c>
      <c r="J10" s="40" t="s">
        <v>71</v>
      </c>
      <c r="K10" s="41"/>
      <c r="L10" s="41"/>
      <c r="M10" s="41"/>
    </row>
    <row r="11" spans="1:13" x14ac:dyDescent="0.25">
      <c r="A11" s="1" t="s">
        <v>5</v>
      </c>
      <c r="B11" s="40">
        <f>FEBRERO2021!B11</f>
        <v>7</v>
      </c>
      <c r="C11" s="1">
        <v>88</v>
      </c>
      <c r="D11" s="1">
        <v>22</v>
      </c>
      <c r="E11" s="1">
        <v>0</v>
      </c>
      <c r="F11" s="1">
        <v>6</v>
      </c>
      <c r="G11" s="1">
        <v>10</v>
      </c>
      <c r="H11" s="1">
        <f t="shared" si="0"/>
        <v>126</v>
      </c>
      <c r="I11" s="1">
        <f t="shared" si="1"/>
        <v>1621</v>
      </c>
      <c r="J11" s="40" t="s">
        <v>71</v>
      </c>
      <c r="K11" s="41"/>
      <c r="L11" s="41"/>
      <c r="M11" s="41"/>
    </row>
    <row r="12" spans="1:13" x14ac:dyDescent="0.25">
      <c r="A12" s="1" t="s">
        <v>43</v>
      </c>
      <c r="B12" s="40">
        <f>FEBRERO2021!B12</f>
        <v>8</v>
      </c>
      <c r="C12" s="1">
        <v>212</v>
      </c>
      <c r="D12" s="1">
        <v>26</v>
      </c>
      <c r="E12" s="1">
        <v>0</v>
      </c>
      <c r="F12" s="1">
        <v>6</v>
      </c>
      <c r="G12" s="1">
        <v>14</v>
      </c>
      <c r="H12" s="1">
        <f t="shared" si="0"/>
        <v>258</v>
      </c>
      <c r="I12" s="1">
        <f t="shared" si="1"/>
        <v>1879</v>
      </c>
      <c r="J12" s="40" t="s">
        <v>71</v>
      </c>
      <c r="K12" s="41"/>
      <c r="L12" s="41"/>
      <c r="M12" s="41"/>
    </row>
    <row r="13" spans="1:13" x14ac:dyDescent="0.25">
      <c r="A13" s="1" t="s">
        <v>6</v>
      </c>
      <c r="B13" s="34">
        <f>FEBRERO2021!B13</f>
        <v>9</v>
      </c>
      <c r="C13" s="33">
        <v>165</v>
      </c>
      <c r="D13" s="33">
        <v>28</v>
      </c>
      <c r="E13" s="33">
        <v>0</v>
      </c>
      <c r="F13" s="33">
        <v>0</v>
      </c>
      <c r="G13" s="33">
        <v>9</v>
      </c>
      <c r="H13" s="33">
        <f t="shared" si="0"/>
        <v>202</v>
      </c>
      <c r="I13" s="33">
        <f t="shared" si="1"/>
        <v>2081</v>
      </c>
      <c r="J13" s="40" t="s">
        <v>71</v>
      </c>
      <c r="K13" s="41"/>
      <c r="L13" s="41"/>
      <c r="M13" s="41"/>
    </row>
    <row r="14" spans="1:13" x14ac:dyDescent="0.25">
      <c r="A14" s="1" t="s">
        <v>7</v>
      </c>
      <c r="B14" s="40">
        <f>FEBRERO2021!B14</f>
        <v>10</v>
      </c>
      <c r="C14" s="1">
        <v>39</v>
      </c>
      <c r="D14" s="1">
        <v>11</v>
      </c>
      <c r="E14" s="1">
        <v>0</v>
      </c>
      <c r="F14" s="1">
        <v>3</v>
      </c>
      <c r="G14" s="1">
        <v>5</v>
      </c>
      <c r="H14" s="1">
        <f t="shared" si="0"/>
        <v>58</v>
      </c>
      <c r="I14" s="1">
        <f t="shared" si="1"/>
        <v>2139</v>
      </c>
      <c r="J14" s="40" t="s">
        <v>71</v>
      </c>
      <c r="K14" s="41"/>
      <c r="L14" s="41"/>
      <c r="M14" s="41"/>
    </row>
    <row r="15" spans="1:13" x14ac:dyDescent="0.25">
      <c r="A15" s="1" t="s">
        <v>8</v>
      </c>
      <c r="B15" s="40">
        <f>FEBRERO2021!B15</f>
        <v>11</v>
      </c>
      <c r="C15" s="1">
        <v>76</v>
      </c>
      <c r="D15" s="1">
        <v>2</v>
      </c>
      <c r="E15" s="1">
        <v>0</v>
      </c>
      <c r="F15" s="1">
        <v>2</v>
      </c>
      <c r="G15" s="1">
        <v>8</v>
      </c>
      <c r="H15" s="1">
        <f t="shared" si="0"/>
        <v>88</v>
      </c>
      <c r="I15" s="1">
        <f t="shared" si="1"/>
        <v>2227</v>
      </c>
      <c r="J15" s="40" t="s">
        <v>71</v>
      </c>
      <c r="K15" s="41"/>
      <c r="L15" s="41"/>
      <c r="M15" s="41"/>
    </row>
    <row r="16" spans="1:13" x14ac:dyDescent="0.25">
      <c r="A16" s="1" t="s">
        <v>42</v>
      </c>
      <c r="B16" s="40">
        <f>FEBRERO2021!B16</f>
        <v>12</v>
      </c>
      <c r="C16" s="1">
        <v>70</v>
      </c>
      <c r="D16" s="1">
        <v>16</v>
      </c>
      <c r="E16" s="1">
        <v>0</v>
      </c>
      <c r="F16" s="1">
        <v>2</v>
      </c>
      <c r="G16" s="1">
        <v>11</v>
      </c>
      <c r="H16" s="1">
        <f t="shared" si="0"/>
        <v>99</v>
      </c>
      <c r="I16" s="1">
        <f t="shared" si="1"/>
        <v>2326</v>
      </c>
      <c r="J16" s="40" t="s">
        <v>71</v>
      </c>
      <c r="K16" s="41"/>
      <c r="L16" s="41"/>
      <c r="M16" s="41"/>
    </row>
    <row r="17" spans="1:13" x14ac:dyDescent="0.25">
      <c r="A17" s="1" t="s">
        <v>4</v>
      </c>
      <c r="B17" s="40">
        <f>FEBRERO2021!B17</f>
        <v>13</v>
      </c>
      <c r="C17" s="1">
        <v>67</v>
      </c>
      <c r="D17" s="1">
        <v>7</v>
      </c>
      <c r="E17" s="1">
        <v>0</v>
      </c>
      <c r="F17" s="1">
        <v>6</v>
      </c>
      <c r="G17" s="1">
        <v>13</v>
      </c>
      <c r="H17" s="1">
        <f t="shared" si="0"/>
        <v>93</v>
      </c>
      <c r="I17" s="1">
        <f t="shared" si="1"/>
        <v>2419</v>
      </c>
      <c r="J17" s="40" t="s">
        <v>71</v>
      </c>
      <c r="K17" s="41"/>
      <c r="L17" s="41"/>
      <c r="M17" s="41"/>
    </row>
    <row r="18" spans="1:13" x14ac:dyDescent="0.25">
      <c r="A18" s="1" t="s">
        <v>5</v>
      </c>
      <c r="B18" s="40">
        <f>FEBRERO2021!B18</f>
        <v>14</v>
      </c>
      <c r="C18" s="1">
        <v>129</v>
      </c>
      <c r="D18" s="1">
        <v>26</v>
      </c>
      <c r="E18" s="1">
        <v>0</v>
      </c>
      <c r="F18" s="1">
        <v>5</v>
      </c>
      <c r="G18" s="1">
        <v>14</v>
      </c>
      <c r="H18" s="1">
        <f t="shared" si="0"/>
        <v>174</v>
      </c>
      <c r="I18" s="1">
        <f t="shared" si="1"/>
        <v>2593</v>
      </c>
      <c r="J18" s="40" t="s">
        <v>71</v>
      </c>
      <c r="K18" s="41"/>
      <c r="L18" s="41"/>
      <c r="M18" s="41"/>
    </row>
    <row r="19" spans="1:13" x14ac:dyDescent="0.25">
      <c r="A19" s="1" t="s">
        <v>43</v>
      </c>
      <c r="B19" s="40">
        <f>FEBRERO2021!B19</f>
        <v>15</v>
      </c>
      <c r="C19" s="1">
        <v>216</v>
      </c>
      <c r="D19" s="1">
        <v>41</v>
      </c>
      <c r="E19" s="1">
        <v>0</v>
      </c>
      <c r="F19" s="1">
        <v>10</v>
      </c>
      <c r="G19" s="1">
        <v>19</v>
      </c>
      <c r="H19" s="1">
        <f t="shared" si="0"/>
        <v>286</v>
      </c>
      <c r="I19" s="1">
        <f t="shared" si="1"/>
        <v>2879</v>
      </c>
      <c r="J19" s="40" t="s">
        <v>71</v>
      </c>
      <c r="K19" s="41"/>
      <c r="L19" s="41"/>
      <c r="M19" s="41"/>
    </row>
    <row r="20" spans="1:13" x14ac:dyDescent="0.25">
      <c r="A20" s="1" t="s">
        <v>6</v>
      </c>
      <c r="B20" s="34">
        <f>FEBRERO2021!B20</f>
        <v>16</v>
      </c>
      <c r="C20" s="33">
        <v>168</v>
      </c>
      <c r="D20" s="33">
        <v>49</v>
      </c>
      <c r="E20" s="33">
        <v>0</v>
      </c>
      <c r="F20" s="33">
        <v>4</v>
      </c>
      <c r="G20" s="33">
        <v>13</v>
      </c>
      <c r="H20" s="33">
        <f t="shared" si="0"/>
        <v>234</v>
      </c>
      <c r="I20" s="33">
        <f t="shared" si="1"/>
        <v>3113</v>
      </c>
      <c r="J20" s="40" t="s">
        <v>71</v>
      </c>
      <c r="K20" s="41"/>
      <c r="L20" s="41"/>
      <c r="M20" s="41"/>
    </row>
    <row r="21" spans="1:13" x14ac:dyDescent="0.25">
      <c r="A21" s="1" t="s">
        <v>7</v>
      </c>
      <c r="B21" s="40">
        <f>FEBRERO2021!B21</f>
        <v>17</v>
      </c>
      <c r="C21" s="1">
        <v>106</v>
      </c>
      <c r="D21" s="1">
        <v>22</v>
      </c>
      <c r="E21" s="1">
        <v>0</v>
      </c>
      <c r="F21" s="1">
        <v>1</v>
      </c>
      <c r="G21" s="1">
        <v>17</v>
      </c>
      <c r="H21" s="1">
        <f t="shared" si="0"/>
        <v>146</v>
      </c>
      <c r="I21" s="1">
        <f t="shared" si="1"/>
        <v>3259</v>
      </c>
      <c r="J21" s="40" t="s">
        <v>71</v>
      </c>
      <c r="K21" s="41"/>
      <c r="L21" s="41"/>
      <c r="M21" s="41"/>
    </row>
    <row r="22" spans="1:13" x14ac:dyDescent="0.25">
      <c r="A22" s="1" t="s">
        <v>8</v>
      </c>
      <c r="B22" s="40">
        <f>FEBRERO2021!B22</f>
        <v>18</v>
      </c>
      <c r="C22" s="1">
        <v>111</v>
      </c>
      <c r="D22" s="1">
        <v>13</v>
      </c>
      <c r="E22" s="1">
        <v>0</v>
      </c>
      <c r="F22" s="1">
        <v>0</v>
      </c>
      <c r="G22" s="1">
        <v>21</v>
      </c>
      <c r="H22" s="1">
        <f t="shared" si="0"/>
        <v>145</v>
      </c>
      <c r="I22" s="1">
        <f t="shared" si="1"/>
        <v>3404</v>
      </c>
      <c r="J22" s="40" t="s">
        <v>71</v>
      </c>
      <c r="K22" s="19">
        <v>586</v>
      </c>
      <c r="L22" s="41" t="s">
        <v>48</v>
      </c>
      <c r="M22" s="41"/>
    </row>
    <row r="23" spans="1:13" x14ac:dyDescent="0.25">
      <c r="A23" s="1" t="s">
        <v>42</v>
      </c>
      <c r="B23" s="40">
        <f>FEBRERO2021!B23</f>
        <v>19</v>
      </c>
      <c r="C23" s="1">
        <v>76</v>
      </c>
      <c r="D23" s="1">
        <v>16</v>
      </c>
      <c r="E23" s="1">
        <v>0</v>
      </c>
      <c r="F23" s="1">
        <v>0</v>
      </c>
      <c r="G23" s="1">
        <v>14</v>
      </c>
      <c r="H23" s="1">
        <f t="shared" si="0"/>
        <v>106</v>
      </c>
      <c r="I23" s="1">
        <f t="shared" si="1"/>
        <v>3510</v>
      </c>
      <c r="J23" s="40" t="s">
        <v>71</v>
      </c>
      <c r="K23" s="41"/>
      <c r="L23" s="41"/>
      <c r="M23" s="41"/>
    </row>
    <row r="24" spans="1:13" x14ac:dyDescent="0.25">
      <c r="A24" s="1" t="s">
        <v>4</v>
      </c>
      <c r="B24" s="40">
        <f>FEBRERO2021!B24</f>
        <v>20</v>
      </c>
      <c r="C24" s="1">
        <v>36</v>
      </c>
      <c r="D24" s="1">
        <v>1</v>
      </c>
      <c r="E24" s="1">
        <v>0</v>
      </c>
      <c r="F24" s="1">
        <v>0</v>
      </c>
      <c r="G24" s="1">
        <v>4</v>
      </c>
      <c r="H24" s="1">
        <f t="shared" si="0"/>
        <v>41</v>
      </c>
      <c r="I24" s="1">
        <f t="shared" si="1"/>
        <v>3551</v>
      </c>
      <c r="J24" s="40" t="s">
        <v>71</v>
      </c>
      <c r="K24" s="41"/>
      <c r="L24" s="41"/>
      <c r="M24" s="41"/>
    </row>
    <row r="25" spans="1:13" x14ac:dyDescent="0.25">
      <c r="A25" s="1" t="s">
        <v>5</v>
      </c>
      <c r="B25" s="40">
        <f>FEBRERO2021!B25</f>
        <v>21</v>
      </c>
      <c r="C25" s="1">
        <v>49</v>
      </c>
      <c r="D25" s="1">
        <v>4</v>
      </c>
      <c r="E25" s="1">
        <v>0</v>
      </c>
      <c r="F25" s="1">
        <v>7</v>
      </c>
      <c r="G25" s="1">
        <v>7</v>
      </c>
      <c r="H25" s="1">
        <f t="shared" si="0"/>
        <v>67</v>
      </c>
      <c r="I25" s="1">
        <f t="shared" si="1"/>
        <v>3618</v>
      </c>
      <c r="J25" s="40" t="s">
        <v>71</v>
      </c>
      <c r="K25" s="41"/>
      <c r="L25" s="41"/>
      <c r="M25" s="41"/>
    </row>
    <row r="26" spans="1:13" x14ac:dyDescent="0.25">
      <c r="A26" s="1" t="s">
        <v>43</v>
      </c>
      <c r="B26" s="40">
        <f>FEBRERO2021!B26</f>
        <v>22</v>
      </c>
      <c r="C26" s="1">
        <v>36</v>
      </c>
      <c r="D26" s="1">
        <v>5</v>
      </c>
      <c r="E26" s="1">
        <v>0</v>
      </c>
      <c r="F26" s="1">
        <v>4</v>
      </c>
      <c r="G26" s="1">
        <v>7</v>
      </c>
      <c r="H26" s="1">
        <f t="shared" si="0"/>
        <v>52</v>
      </c>
      <c r="I26" s="1">
        <f t="shared" si="1"/>
        <v>3670</v>
      </c>
      <c r="J26" s="40" t="s">
        <v>71</v>
      </c>
      <c r="K26" s="41"/>
      <c r="L26" s="41"/>
      <c r="M26" s="41"/>
    </row>
    <row r="27" spans="1:13" x14ac:dyDescent="0.25">
      <c r="A27" s="1" t="s">
        <v>6</v>
      </c>
      <c r="B27" s="34">
        <f>FEBRERO2021!B27</f>
        <v>23</v>
      </c>
      <c r="C27" s="33"/>
      <c r="D27" s="33"/>
      <c r="E27" s="33">
        <v>0</v>
      </c>
      <c r="F27" s="33"/>
      <c r="G27" s="33"/>
      <c r="H27" s="33">
        <f t="shared" si="0"/>
        <v>0</v>
      </c>
      <c r="I27" s="33">
        <f t="shared" si="1"/>
        <v>3670</v>
      </c>
      <c r="J27" s="40" t="s">
        <v>71</v>
      </c>
      <c r="K27" s="41"/>
      <c r="L27" s="41"/>
      <c r="M27" s="41"/>
    </row>
    <row r="28" spans="1:13" x14ac:dyDescent="0.25">
      <c r="A28" s="1" t="s">
        <v>7</v>
      </c>
      <c r="B28" s="40">
        <f>FEBRERO2021!B28</f>
        <v>24</v>
      </c>
      <c r="C28" s="72" t="s">
        <v>78</v>
      </c>
      <c r="D28" s="72"/>
      <c r="E28" s="1">
        <v>0</v>
      </c>
      <c r="F28" s="1"/>
      <c r="G28" s="1"/>
      <c r="H28" s="1">
        <f t="shared" si="0"/>
        <v>0</v>
      </c>
      <c r="I28" s="1">
        <f t="shared" si="1"/>
        <v>3670</v>
      </c>
      <c r="J28" s="40" t="s">
        <v>71</v>
      </c>
      <c r="K28" s="41"/>
      <c r="L28" s="41"/>
      <c r="M28" s="41"/>
    </row>
    <row r="29" spans="1:13" x14ac:dyDescent="0.25">
      <c r="A29" s="1" t="s">
        <v>8</v>
      </c>
      <c r="B29" s="40">
        <f>FEBRERO2021!B29</f>
        <v>25</v>
      </c>
      <c r="C29" s="1"/>
      <c r="D29" s="1"/>
      <c r="E29" s="1">
        <v>0</v>
      </c>
      <c r="F29" s="1"/>
      <c r="G29" s="1"/>
      <c r="H29" s="1">
        <f t="shared" si="0"/>
        <v>0</v>
      </c>
      <c r="I29" s="1">
        <f t="shared" si="1"/>
        <v>3670</v>
      </c>
      <c r="J29" s="40" t="s">
        <v>71</v>
      </c>
      <c r="K29" s="41"/>
      <c r="L29" s="41"/>
      <c r="M29" s="41"/>
    </row>
    <row r="30" spans="1:13" x14ac:dyDescent="0.25">
      <c r="A30" s="1" t="s">
        <v>42</v>
      </c>
      <c r="B30" s="40">
        <f>FEBRERO2021!B30</f>
        <v>26</v>
      </c>
      <c r="C30" s="1"/>
      <c r="D30" s="1"/>
      <c r="E30" s="1">
        <v>0</v>
      </c>
      <c r="F30" s="1"/>
      <c r="G30" s="1"/>
      <c r="H30" s="1">
        <f t="shared" si="0"/>
        <v>0</v>
      </c>
      <c r="I30" s="1">
        <f t="shared" si="1"/>
        <v>3670</v>
      </c>
      <c r="J30" s="40" t="s">
        <v>71</v>
      </c>
      <c r="K30" s="41"/>
      <c r="M30" s="41"/>
    </row>
    <row r="31" spans="1:13" x14ac:dyDescent="0.25">
      <c r="A31" s="1" t="s">
        <v>4</v>
      </c>
      <c r="B31" s="40">
        <f>FEBRERO2021!B31</f>
        <v>27</v>
      </c>
      <c r="C31" s="1"/>
      <c r="D31" s="1"/>
      <c r="E31" s="1">
        <v>0</v>
      </c>
      <c r="F31" s="1"/>
      <c r="G31" s="1"/>
      <c r="H31" s="1">
        <f t="shared" si="0"/>
        <v>0</v>
      </c>
      <c r="I31" s="1">
        <f t="shared" si="1"/>
        <v>3670</v>
      </c>
      <c r="J31" s="40" t="s">
        <v>71</v>
      </c>
      <c r="K31" s="41"/>
      <c r="L31" s="41"/>
      <c r="M31" s="41"/>
    </row>
    <row r="32" spans="1:13" x14ac:dyDescent="0.25">
      <c r="A32" s="1" t="s">
        <v>5</v>
      </c>
      <c r="B32" s="40">
        <f>FEBRERO2021!B32</f>
        <v>28</v>
      </c>
      <c r="C32" s="1"/>
      <c r="D32" s="1"/>
      <c r="E32" s="1">
        <v>0</v>
      </c>
      <c r="F32" s="1"/>
      <c r="G32" s="1"/>
      <c r="H32" s="1">
        <f t="shared" si="0"/>
        <v>0</v>
      </c>
      <c r="I32" s="1">
        <f t="shared" si="1"/>
        <v>3670</v>
      </c>
      <c r="J32" s="40" t="s">
        <v>71</v>
      </c>
      <c r="K32" s="41"/>
      <c r="L32" s="41"/>
      <c r="M32" s="41"/>
    </row>
    <row r="33" spans="1:13" x14ac:dyDescent="0.25">
      <c r="A33" s="1" t="s">
        <v>43</v>
      </c>
      <c r="B33" s="40">
        <v>29</v>
      </c>
      <c r="C33" s="1"/>
      <c r="D33" s="1"/>
      <c r="E33" s="1">
        <v>0</v>
      </c>
      <c r="F33" s="1"/>
      <c r="G33" s="1"/>
      <c r="H33" s="1">
        <f t="shared" si="0"/>
        <v>0</v>
      </c>
      <c r="I33" s="1">
        <f t="shared" si="1"/>
        <v>3670</v>
      </c>
      <c r="J33" s="40" t="s">
        <v>71</v>
      </c>
      <c r="K33" s="41"/>
      <c r="L33" s="41"/>
      <c r="M33" s="41"/>
    </row>
    <row r="34" spans="1:13" x14ac:dyDescent="0.25">
      <c r="A34" s="1" t="s">
        <v>6</v>
      </c>
      <c r="B34" s="34">
        <v>30</v>
      </c>
      <c r="C34" s="33"/>
      <c r="D34" s="33"/>
      <c r="E34" s="33">
        <v>0</v>
      </c>
      <c r="F34" s="33"/>
      <c r="G34" s="33"/>
      <c r="H34" s="33">
        <f t="shared" si="0"/>
        <v>0</v>
      </c>
      <c r="I34" s="33">
        <f t="shared" si="1"/>
        <v>3670</v>
      </c>
      <c r="J34" s="40" t="s">
        <v>71</v>
      </c>
      <c r="K34" s="41"/>
      <c r="L34" s="41"/>
      <c r="M34" s="41"/>
    </row>
    <row r="35" spans="1:13" ht="15.75" thickBot="1" x14ac:dyDescent="0.3">
      <c r="A35" s="1" t="s">
        <v>7</v>
      </c>
      <c r="B35" s="40">
        <v>31</v>
      </c>
      <c r="C35" s="1"/>
      <c r="D35" s="1"/>
      <c r="E35" s="1">
        <v>0</v>
      </c>
      <c r="F35" s="1"/>
      <c r="G35" s="1"/>
      <c r="H35" s="1">
        <f t="shared" si="0"/>
        <v>0</v>
      </c>
      <c r="I35" s="1">
        <f t="shared" si="1"/>
        <v>3670</v>
      </c>
      <c r="J35" s="40" t="s">
        <v>71</v>
      </c>
      <c r="K35" s="41"/>
      <c r="L35" s="41"/>
    </row>
    <row r="36" spans="1:13" ht="15.75" thickBot="1" x14ac:dyDescent="0.3">
      <c r="E36" s="28" t="s">
        <v>44</v>
      </c>
      <c r="F36" s="29"/>
      <c r="G36" s="29"/>
      <c r="H36" s="29"/>
      <c r="I36" s="30">
        <f>I35/B35</f>
        <v>118.38709677419355</v>
      </c>
    </row>
    <row r="37" spans="1:13" ht="23.25" x14ac:dyDescent="0.35">
      <c r="A37" s="16" t="s">
        <v>45</v>
      </c>
      <c r="I37" s="36"/>
    </row>
    <row r="38" spans="1:13" x14ac:dyDescent="0.25">
      <c r="I38" s="31"/>
    </row>
    <row r="39" spans="1:13" x14ac:dyDescent="0.25">
      <c r="I39" s="21"/>
    </row>
    <row r="40" spans="1:13" x14ac:dyDescent="0.25">
      <c r="I40" s="21"/>
    </row>
    <row r="41" spans="1:13" x14ac:dyDescent="0.25">
      <c r="I41" s="21"/>
    </row>
    <row r="42" spans="1:13" x14ac:dyDescent="0.25">
      <c r="I42" s="21"/>
    </row>
    <row r="43" spans="1:13" x14ac:dyDescent="0.25">
      <c r="I43" s="21"/>
    </row>
    <row r="44" spans="1:13" x14ac:dyDescent="0.25">
      <c r="I44" s="21"/>
    </row>
    <row r="45" spans="1:13" x14ac:dyDescent="0.25">
      <c r="I45" s="21"/>
    </row>
    <row r="46" spans="1:13" x14ac:dyDescent="0.25">
      <c r="I46" s="21"/>
    </row>
    <row r="47" spans="1:13" x14ac:dyDescent="0.25">
      <c r="I47" s="21"/>
    </row>
    <row r="48" spans="1:13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I72" s="21"/>
    </row>
    <row r="73" spans="3:9" x14ac:dyDescent="0.25">
      <c r="I73" s="21"/>
    </row>
    <row r="74" spans="3:9" x14ac:dyDescent="0.25">
      <c r="I74" s="21"/>
    </row>
    <row r="75" spans="3:9" x14ac:dyDescent="0.25">
      <c r="C75" s="32"/>
      <c r="D75" t="s">
        <v>46</v>
      </c>
      <c r="I75" s="21"/>
    </row>
    <row r="76" spans="3:9" x14ac:dyDescent="0.25">
      <c r="C76" s="19"/>
      <c r="D76" t="s">
        <v>47</v>
      </c>
      <c r="I76" s="21"/>
    </row>
    <row r="77" spans="3:9" x14ac:dyDescent="0.25">
      <c r="I77" s="21"/>
    </row>
    <row r="78" spans="3:9" x14ac:dyDescent="0.25">
      <c r="I78" s="21"/>
    </row>
    <row r="79" spans="3:9" x14ac:dyDescent="0.25">
      <c r="I79" s="21"/>
    </row>
  </sheetData>
  <mergeCells count="2">
    <mergeCell ref="C3:E3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topLeftCell="A13" workbookViewId="0">
      <selection activeCell="N14" sqref="N14"/>
    </sheetView>
  </sheetViews>
  <sheetFormatPr baseColWidth="10" defaultRowHeight="15" x14ac:dyDescent="0.25"/>
  <cols>
    <col min="2" max="2" width="11.42578125" style="21"/>
    <col min="3" max="3" width="13.28515625" customWidth="1"/>
    <col min="4" max="4" width="15.42578125" customWidth="1"/>
    <col min="5" max="6" width="14.5703125" customWidth="1"/>
    <col min="7" max="7" width="14.42578125" customWidth="1"/>
    <col min="8" max="8" width="12.42578125" customWidth="1"/>
    <col min="9" max="9" width="16.28515625" customWidth="1"/>
    <col min="10" max="10" width="11.42578125" style="21"/>
  </cols>
  <sheetData>
    <row r="1" spans="1:13" ht="26.25" x14ac:dyDescent="0.4">
      <c r="A1" s="2" t="s">
        <v>76</v>
      </c>
      <c r="I1" s="21"/>
    </row>
    <row r="2" spans="1:13" ht="27" thickBot="1" x14ac:dyDescent="0.45">
      <c r="A2" s="2"/>
      <c r="I2" s="21"/>
    </row>
    <row r="3" spans="1:13" ht="19.5" thickBot="1" x14ac:dyDescent="0.35">
      <c r="A3" s="22"/>
      <c r="B3" s="23"/>
      <c r="C3" s="66" t="s">
        <v>35</v>
      </c>
      <c r="D3" s="67"/>
      <c r="E3" s="68"/>
      <c r="F3" s="54"/>
      <c r="G3" s="22"/>
      <c r="H3" s="69" t="s">
        <v>36</v>
      </c>
      <c r="I3" s="70"/>
      <c r="J3" s="23"/>
    </row>
    <row r="4" spans="1:13" ht="18.75" x14ac:dyDescent="0.3">
      <c r="A4" s="24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73" t="s">
        <v>63</v>
      </c>
      <c r="G4" s="37" t="s">
        <v>70</v>
      </c>
      <c r="H4" s="38" t="s">
        <v>40</v>
      </c>
      <c r="I4" s="38" t="s">
        <v>41</v>
      </c>
      <c r="J4" s="37" t="s">
        <v>3</v>
      </c>
    </row>
    <row r="5" spans="1:13" x14ac:dyDescent="0.25">
      <c r="A5" s="1" t="s">
        <v>8</v>
      </c>
      <c r="B5" s="40">
        <f>FEBRERO2021!B5</f>
        <v>1</v>
      </c>
      <c r="C5" s="1"/>
      <c r="D5" s="1"/>
      <c r="E5" s="1" t="s">
        <v>79</v>
      </c>
      <c r="F5" s="1"/>
      <c r="G5" s="1"/>
      <c r="H5" s="1">
        <f>SUM(C5:G5)</f>
        <v>0</v>
      </c>
      <c r="I5" s="1">
        <f>H5</f>
        <v>0</v>
      </c>
      <c r="J5" s="40" t="s">
        <v>71</v>
      </c>
      <c r="K5" s="41"/>
      <c r="L5" s="41"/>
      <c r="M5" s="41"/>
    </row>
    <row r="6" spans="1:13" x14ac:dyDescent="0.25">
      <c r="A6" s="1" t="s">
        <v>42</v>
      </c>
      <c r="B6" s="40">
        <f>FEBRERO2021!B6</f>
        <v>2</v>
      </c>
      <c r="C6" s="1"/>
      <c r="D6" s="1"/>
      <c r="E6" s="1">
        <v>0</v>
      </c>
      <c r="F6" s="1"/>
      <c r="G6" s="1"/>
      <c r="H6" s="1">
        <f t="shared" ref="H6:H35" si="0">SUM(C6:G6)</f>
        <v>0</v>
      </c>
      <c r="I6" s="1">
        <f>I5+H6</f>
        <v>0</v>
      </c>
      <c r="J6" s="40" t="s">
        <v>71</v>
      </c>
      <c r="K6" s="78" t="s">
        <v>81</v>
      </c>
      <c r="L6" s="78"/>
      <c r="M6" s="78"/>
    </row>
    <row r="7" spans="1:13" x14ac:dyDescent="0.25">
      <c r="A7" s="1" t="s">
        <v>4</v>
      </c>
      <c r="B7" s="40">
        <f>FEBRERO2021!B7</f>
        <v>3</v>
      </c>
      <c r="C7" s="1"/>
      <c r="D7" s="1"/>
      <c r="E7" s="1">
        <v>0</v>
      </c>
      <c r="F7" s="1"/>
      <c r="G7" s="1"/>
      <c r="H7" s="1">
        <f t="shared" si="0"/>
        <v>0</v>
      </c>
      <c r="I7" s="1">
        <f t="shared" ref="I7:I33" si="1">I6+H7</f>
        <v>0</v>
      </c>
      <c r="J7" s="40" t="s">
        <v>71</v>
      </c>
      <c r="K7" s="41"/>
      <c r="L7" s="41"/>
      <c r="M7" s="41"/>
    </row>
    <row r="8" spans="1:13" x14ac:dyDescent="0.25">
      <c r="A8" s="1" t="s">
        <v>5</v>
      </c>
      <c r="B8" s="40">
        <f>FEBRERO2021!B8</f>
        <v>4</v>
      </c>
      <c r="C8" s="1"/>
      <c r="D8" s="1"/>
      <c r="E8" s="1">
        <v>0</v>
      </c>
      <c r="F8" s="1"/>
      <c r="G8" s="1"/>
      <c r="H8" s="1">
        <f t="shared" si="0"/>
        <v>0</v>
      </c>
      <c r="I8" s="1">
        <f t="shared" si="1"/>
        <v>0</v>
      </c>
      <c r="J8" s="40" t="s">
        <v>71</v>
      </c>
      <c r="K8" s="41"/>
      <c r="L8" s="41"/>
      <c r="M8" s="41"/>
    </row>
    <row r="9" spans="1:13" x14ac:dyDescent="0.25">
      <c r="A9" s="1" t="s">
        <v>43</v>
      </c>
      <c r="B9" s="40">
        <f>FEBRERO2021!B9</f>
        <v>5</v>
      </c>
      <c r="C9" s="1"/>
      <c r="D9" s="1"/>
      <c r="E9" s="1">
        <v>0</v>
      </c>
      <c r="F9" s="1"/>
      <c r="G9" s="1"/>
      <c r="H9" s="1">
        <f t="shared" si="0"/>
        <v>0</v>
      </c>
      <c r="I9" s="1">
        <f t="shared" si="1"/>
        <v>0</v>
      </c>
      <c r="J9" s="40" t="s">
        <v>71</v>
      </c>
      <c r="K9" s="41"/>
      <c r="L9" s="41"/>
      <c r="M9" s="41"/>
    </row>
    <row r="10" spans="1:13" x14ac:dyDescent="0.25">
      <c r="A10" s="1" t="s">
        <v>6</v>
      </c>
      <c r="B10" s="34">
        <f>FEBRERO2021!B10</f>
        <v>6</v>
      </c>
      <c r="C10" s="33"/>
      <c r="D10" s="33"/>
      <c r="E10" s="33">
        <v>0</v>
      </c>
      <c r="F10" s="33"/>
      <c r="G10" s="33"/>
      <c r="H10" s="33">
        <f t="shared" si="0"/>
        <v>0</v>
      </c>
      <c r="I10" s="33">
        <f t="shared" si="1"/>
        <v>0</v>
      </c>
      <c r="J10" s="40" t="s">
        <v>71</v>
      </c>
      <c r="K10" s="41"/>
      <c r="L10" s="41"/>
      <c r="M10" s="41"/>
    </row>
    <row r="11" spans="1:13" x14ac:dyDescent="0.25">
      <c r="A11" s="1" t="s">
        <v>7</v>
      </c>
      <c r="B11" s="40">
        <f>FEBRERO2021!B11</f>
        <v>7</v>
      </c>
      <c r="C11" s="1">
        <v>5</v>
      </c>
      <c r="D11" s="1">
        <v>3</v>
      </c>
      <c r="E11" s="1">
        <v>0</v>
      </c>
      <c r="F11" s="1">
        <v>0</v>
      </c>
      <c r="G11" s="1">
        <v>4</v>
      </c>
      <c r="H11" s="1">
        <f t="shared" si="0"/>
        <v>12</v>
      </c>
      <c r="I11" s="1">
        <f t="shared" si="1"/>
        <v>12</v>
      </c>
      <c r="J11" s="40" t="s">
        <v>71</v>
      </c>
      <c r="K11" s="41"/>
      <c r="L11" s="41"/>
      <c r="M11" s="41"/>
    </row>
    <row r="12" spans="1:13" x14ac:dyDescent="0.25">
      <c r="A12" s="1" t="s">
        <v>8</v>
      </c>
      <c r="B12" s="40">
        <f>FEBRERO2021!B12</f>
        <v>8</v>
      </c>
      <c r="C12" s="1">
        <v>10</v>
      </c>
      <c r="D12" s="1">
        <v>10</v>
      </c>
      <c r="E12" s="1">
        <v>0</v>
      </c>
      <c r="F12" s="1">
        <v>0</v>
      </c>
      <c r="G12" s="1">
        <v>5</v>
      </c>
      <c r="H12" s="1">
        <f t="shared" si="0"/>
        <v>25</v>
      </c>
      <c r="I12" s="1">
        <f t="shared" si="1"/>
        <v>37</v>
      </c>
      <c r="J12" s="40" t="s">
        <v>71</v>
      </c>
      <c r="K12" s="41"/>
      <c r="L12" s="41"/>
      <c r="M12" s="41"/>
    </row>
    <row r="13" spans="1:13" x14ac:dyDescent="0.25">
      <c r="A13" s="1" t="s">
        <v>42</v>
      </c>
      <c r="B13" s="40">
        <f>FEBRERO2021!B13</f>
        <v>9</v>
      </c>
      <c r="C13" s="1">
        <v>20</v>
      </c>
      <c r="D13" s="1">
        <v>11</v>
      </c>
      <c r="E13" s="1">
        <v>0</v>
      </c>
      <c r="F13" s="1">
        <v>3</v>
      </c>
      <c r="G13" s="1">
        <v>4</v>
      </c>
      <c r="H13" s="1">
        <f t="shared" si="0"/>
        <v>38</v>
      </c>
      <c r="I13" s="1">
        <f t="shared" si="1"/>
        <v>75</v>
      </c>
      <c r="J13" s="40" t="s">
        <v>71</v>
      </c>
      <c r="K13" s="41"/>
      <c r="L13" s="41"/>
      <c r="M13" s="41"/>
    </row>
    <row r="14" spans="1:13" x14ac:dyDescent="0.25">
      <c r="A14" s="1" t="s">
        <v>4</v>
      </c>
      <c r="B14" s="40">
        <f>FEBRERO2021!B14</f>
        <v>10</v>
      </c>
      <c r="C14" s="1">
        <v>41</v>
      </c>
      <c r="D14" s="1">
        <v>8</v>
      </c>
      <c r="E14" s="1">
        <v>0</v>
      </c>
      <c r="F14" s="1">
        <v>4</v>
      </c>
      <c r="G14" s="1">
        <v>8</v>
      </c>
      <c r="H14" s="1">
        <f t="shared" si="0"/>
        <v>61</v>
      </c>
      <c r="I14" s="1">
        <f t="shared" si="1"/>
        <v>136</v>
      </c>
      <c r="J14" s="40" t="s">
        <v>71</v>
      </c>
      <c r="K14" s="41"/>
      <c r="L14" s="41"/>
      <c r="M14" s="41"/>
    </row>
    <row r="15" spans="1:13" x14ac:dyDescent="0.25">
      <c r="A15" s="1" t="s">
        <v>5</v>
      </c>
      <c r="B15" s="40">
        <f>FEBRERO2021!B15</f>
        <v>11</v>
      </c>
      <c r="C15" s="1">
        <v>46</v>
      </c>
      <c r="D15" s="1">
        <v>17</v>
      </c>
      <c r="E15" s="1">
        <v>0</v>
      </c>
      <c r="F15" s="1">
        <v>1</v>
      </c>
      <c r="G15" s="1">
        <v>4</v>
      </c>
      <c r="H15" s="1">
        <f t="shared" si="0"/>
        <v>68</v>
      </c>
      <c r="I15" s="1">
        <f t="shared" si="1"/>
        <v>204</v>
      </c>
      <c r="J15" s="40" t="s">
        <v>71</v>
      </c>
      <c r="K15" s="41"/>
      <c r="L15" s="41"/>
      <c r="M15" s="41"/>
    </row>
    <row r="16" spans="1:13" x14ac:dyDescent="0.25">
      <c r="A16" s="1" t="s">
        <v>43</v>
      </c>
      <c r="B16" s="40">
        <f>FEBRERO2021!B16</f>
        <v>12</v>
      </c>
      <c r="C16" s="1">
        <v>129</v>
      </c>
      <c r="D16" s="1">
        <v>33</v>
      </c>
      <c r="E16" s="1">
        <v>0</v>
      </c>
      <c r="F16" s="1">
        <v>13</v>
      </c>
      <c r="G16" s="1">
        <v>12</v>
      </c>
      <c r="H16" s="1">
        <f t="shared" si="0"/>
        <v>187</v>
      </c>
      <c r="I16" s="1">
        <f t="shared" si="1"/>
        <v>391</v>
      </c>
      <c r="J16" s="40" t="s">
        <v>71</v>
      </c>
      <c r="K16" s="41"/>
      <c r="L16" s="41"/>
      <c r="M16" s="41"/>
    </row>
    <row r="17" spans="1:14" x14ac:dyDescent="0.25">
      <c r="A17" s="1" t="s">
        <v>6</v>
      </c>
      <c r="B17" s="34">
        <f>FEBRERO2021!B17</f>
        <v>13</v>
      </c>
      <c r="C17" s="33">
        <v>140</v>
      </c>
      <c r="D17" s="33">
        <v>30</v>
      </c>
      <c r="E17" s="33">
        <v>0</v>
      </c>
      <c r="F17" s="33">
        <v>7</v>
      </c>
      <c r="G17" s="33">
        <v>9</v>
      </c>
      <c r="H17" s="33">
        <f t="shared" si="0"/>
        <v>186</v>
      </c>
      <c r="I17" s="33">
        <f t="shared" si="1"/>
        <v>577</v>
      </c>
      <c r="J17" s="40" t="s">
        <v>71</v>
      </c>
      <c r="K17" s="41"/>
      <c r="L17" s="41"/>
      <c r="M17" s="41"/>
    </row>
    <row r="18" spans="1:14" x14ac:dyDescent="0.25">
      <c r="A18" s="1" t="s">
        <v>7</v>
      </c>
      <c r="B18" s="40">
        <f>FEBRERO2021!B18</f>
        <v>14</v>
      </c>
      <c r="C18" s="1">
        <v>69</v>
      </c>
      <c r="D18" s="1">
        <v>22</v>
      </c>
      <c r="E18" s="1">
        <v>0</v>
      </c>
      <c r="F18" s="1">
        <v>2</v>
      </c>
      <c r="G18" s="1">
        <v>13</v>
      </c>
      <c r="H18" s="1">
        <f t="shared" si="0"/>
        <v>106</v>
      </c>
      <c r="I18" s="1">
        <f t="shared" si="1"/>
        <v>683</v>
      </c>
      <c r="J18" s="40" t="s">
        <v>71</v>
      </c>
      <c r="K18" s="41"/>
      <c r="L18" s="41"/>
      <c r="M18" s="41"/>
    </row>
    <row r="19" spans="1:14" x14ac:dyDescent="0.25">
      <c r="A19" s="1" t="s">
        <v>8</v>
      </c>
      <c r="B19" s="40">
        <f>FEBRERO2021!B19</f>
        <v>15</v>
      </c>
      <c r="C19" s="1">
        <v>49</v>
      </c>
      <c r="D19" s="1">
        <v>7</v>
      </c>
      <c r="E19" s="1">
        <v>0</v>
      </c>
      <c r="F19" s="1">
        <v>0</v>
      </c>
      <c r="G19" s="1">
        <v>7</v>
      </c>
      <c r="H19" s="1">
        <f t="shared" si="0"/>
        <v>63</v>
      </c>
      <c r="I19" s="1">
        <f t="shared" si="1"/>
        <v>746</v>
      </c>
      <c r="J19" s="40" t="s">
        <v>71</v>
      </c>
      <c r="K19" s="41"/>
      <c r="L19" s="41"/>
      <c r="M19" s="41"/>
    </row>
    <row r="20" spans="1:14" x14ac:dyDescent="0.25">
      <c r="A20" s="1" t="s">
        <v>42</v>
      </c>
      <c r="B20" s="40">
        <f>FEBRERO2021!B20</f>
        <v>16</v>
      </c>
      <c r="C20" s="1">
        <v>26</v>
      </c>
      <c r="D20" s="1">
        <v>12</v>
      </c>
      <c r="E20" s="1">
        <v>0</v>
      </c>
      <c r="F20" s="1">
        <v>0</v>
      </c>
      <c r="G20" s="1">
        <v>8</v>
      </c>
      <c r="H20" s="1">
        <f t="shared" si="0"/>
        <v>46</v>
      </c>
      <c r="I20" s="1">
        <f t="shared" si="1"/>
        <v>792</v>
      </c>
      <c r="J20" s="40" t="s">
        <v>71</v>
      </c>
      <c r="K20" s="41"/>
      <c r="L20" s="41"/>
      <c r="M20" s="41"/>
    </row>
    <row r="21" spans="1:14" x14ac:dyDescent="0.25">
      <c r="A21" s="1" t="s">
        <v>4</v>
      </c>
      <c r="B21" s="40">
        <f>FEBRERO2021!B21</f>
        <v>17</v>
      </c>
      <c r="C21" s="1">
        <v>35</v>
      </c>
      <c r="D21" s="1">
        <v>6</v>
      </c>
      <c r="E21" s="1">
        <v>0</v>
      </c>
      <c r="F21" s="1">
        <v>0</v>
      </c>
      <c r="G21" s="1">
        <v>4</v>
      </c>
      <c r="H21" s="1">
        <v>50</v>
      </c>
      <c r="I21" s="1">
        <f t="shared" si="1"/>
        <v>842</v>
      </c>
      <c r="J21" s="40" t="s">
        <v>71</v>
      </c>
      <c r="K21" s="41"/>
      <c r="L21" s="41"/>
      <c r="M21" s="41"/>
    </row>
    <row r="22" spans="1:14" x14ac:dyDescent="0.25">
      <c r="A22" s="1" t="s">
        <v>5</v>
      </c>
      <c r="B22" s="40">
        <f>FEBRERO2021!B22</f>
        <v>18</v>
      </c>
      <c r="C22" s="1">
        <v>49</v>
      </c>
      <c r="D22" s="1">
        <v>17</v>
      </c>
      <c r="E22" s="1">
        <v>0</v>
      </c>
      <c r="F22" s="1">
        <v>3</v>
      </c>
      <c r="G22" s="1">
        <v>11</v>
      </c>
      <c r="H22" s="1">
        <f t="shared" si="0"/>
        <v>80</v>
      </c>
      <c r="I22" s="1">
        <f t="shared" si="1"/>
        <v>922</v>
      </c>
      <c r="J22" s="40" t="s">
        <v>71</v>
      </c>
      <c r="K22" s="41"/>
      <c r="L22" s="41"/>
      <c r="M22" s="41"/>
    </row>
    <row r="23" spans="1:14" x14ac:dyDescent="0.25">
      <c r="A23" s="1" t="s">
        <v>43</v>
      </c>
      <c r="B23" s="40">
        <f>FEBRERO2021!B23</f>
        <v>19</v>
      </c>
      <c r="C23" s="1">
        <v>181</v>
      </c>
      <c r="D23" s="1">
        <v>33</v>
      </c>
      <c r="E23" s="1">
        <v>0</v>
      </c>
      <c r="F23" s="1">
        <v>8</v>
      </c>
      <c r="G23" s="1">
        <v>12</v>
      </c>
      <c r="H23" s="1">
        <f t="shared" si="0"/>
        <v>234</v>
      </c>
      <c r="I23" s="1">
        <f t="shared" si="1"/>
        <v>1156</v>
      </c>
      <c r="J23" s="40" t="s">
        <v>71</v>
      </c>
      <c r="K23" s="41"/>
      <c r="L23" s="41"/>
      <c r="M23" s="41"/>
    </row>
    <row r="24" spans="1:14" x14ac:dyDescent="0.25">
      <c r="A24" s="1" t="s">
        <v>6</v>
      </c>
      <c r="B24" s="34">
        <f>FEBRERO2021!B24</f>
        <v>20</v>
      </c>
      <c r="C24" s="33">
        <v>178</v>
      </c>
      <c r="D24" s="33">
        <v>46</v>
      </c>
      <c r="E24" s="33">
        <v>0</v>
      </c>
      <c r="F24" s="33">
        <v>4</v>
      </c>
      <c r="G24" s="33">
        <v>12</v>
      </c>
      <c r="H24" s="33">
        <f t="shared" si="0"/>
        <v>240</v>
      </c>
      <c r="I24" s="33">
        <f t="shared" si="1"/>
        <v>1396</v>
      </c>
      <c r="J24" s="40" t="s">
        <v>71</v>
      </c>
      <c r="K24" s="41"/>
      <c r="L24" s="41"/>
      <c r="M24" s="41"/>
    </row>
    <row r="25" spans="1:14" x14ac:dyDescent="0.25">
      <c r="A25" s="1" t="s">
        <v>7</v>
      </c>
      <c r="B25" s="40">
        <f>FEBRERO2021!B25</f>
        <v>21</v>
      </c>
      <c r="C25" s="1">
        <v>104</v>
      </c>
      <c r="D25" s="1">
        <v>18</v>
      </c>
      <c r="E25" s="1">
        <v>0</v>
      </c>
      <c r="F25" s="1">
        <v>3</v>
      </c>
      <c r="G25" s="1">
        <v>12</v>
      </c>
      <c r="H25" s="1">
        <f t="shared" si="0"/>
        <v>137</v>
      </c>
      <c r="I25" s="1">
        <f t="shared" si="1"/>
        <v>1533</v>
      </c>
      <c r="J25" s="40" t="s">
        <v>71</v>
      </c>
      <c r="K25" s="41"/>
      <c r="L25" s="41"/>
      <c r="M25" s="41"/>
    </row>
    <row r="26" spans="1:14" x14ac:dyDescent="0.25">
      <c r="A26" s="1" t="s">
        <v>8</v>
      </c>
      <c r="B26" s="40">
        <f>FEBRERO2021!B26</f>
        <v>22</v>
      </c>
      <c r="C26" s="1">
        <v>66</v>
      </c>
      <c r="D26" s="1">
        <v>12</v>
      </c>
      <c r="E26" s="1">
        <v>0</v>
      </c>
      <c r="F26" s="1">
        <v>7</v>
      </c>
      <c r="G26" s="1">
        <v>9</v>
      </c>
      <c r="H26" s="1">
        <f t="shared" si="0"/>
        <v>94</v>
      </c>
      <c r="I26" s="1">
        <f t="shared" si="1"/>
        <v>1627</v>
      </c>
      <c r="J26" s="40" t="s">
        <v>71</v>
      </c>
      <c r="K26" s="19">
        <v>366</v>
      </c>
      <c r="L26" s="41" t="s">
        <v>48</v>
      </c>
      <c r="M26" s="41"/>
    </row>
    <row r="27" spans="1:14" x14ac:dyDescent="0.25">
      <c r="A27" s="1" t="s">
        <v>42</v>
      </c>
      <c r="B27" s="40">
        <f>FEBRERO2021!B27</f>
        <v>23</v>
      </c>
      <c r="C27" s="1">
        <v>51</v>
      </c>
      <c r="D27" s="1">
        <v>13</v>
      </c>
      <c r="E27" s="1">
        <v>0</v>
      </c>
      <c r="F27" s="1">
        <v>4</v>
      </c>
      <c r="G27" s="1">
        <v>11</v>
      </c>
      <c r="H27" s="1">
        <f t="shared" si="0"/>
        <v>79</v>
      </c>
      <c r="I27" s="1">
        <f t="shared" si="1"/>
        <v>1706</v>
      </c>
      <c r="J27" s="40" t="s">
        <v>71</v>
      </c>
      <c r="K27" s="41"/>
      <c r="L27" s="41"/>
      <c r="M27" s="41"/>
    </row>
    <row r="28" spans="1:14" x14ac:dyDescent="0.25">
      <c r="A28" s="1" t="s">
        <v>4</v>
      </c>
      <c r="B28" s="40">
        <f>FEBRERO2021!B28</f>
        <v>24</v>
      </c>
      <c r="C28" s="1">
        <v>60</v>
      </c>
      <c r="D28" s="1">
        <v>9</v>
      </c>
      <c r="E28" s="1">
        <v>0</v>
      </c>
      <c r="F28" s="1">
        <v>3</v>
      </c>
      <c r="G28" s="1">
        <v>11</v>
      </c>
      <c r="H28" s="1">
        <f t="shared" si="0"/>
        <v>83</v>
      </c>
      <c r="I28" s="1">
        <f t="shared" si="1"/>
        <v>1789</v>
      </c>
      <c r="J28" s="40" t="s">
        <v>71</v>
      </c>
      <c r="K28" s="41"/>
      <c r="L28" s="41"/>
      <c r="M28" s="41"/>
      <c r="N28" s="41"/>
    </row>
    <row r="29" spans="1:14" x14ac:dyDescent="0.25">
      <c r="A29" s="1" t="s">
        <v>5</v>
      </c>
      <c r="B29" s="40">
        <f>FEBRERO2021!B29</f>
        <v>25</v>
      </c>
      <c r="C29" s="1">
        <v>102</v>
      </c>
      <c r="D29" s="1">
        <v>36</v>
      </c>
      <c r="E29" s="1">
        <v>0</v>
      </c>
      <c r="F29" s="1">
        <v>16</v>
      </c>
      <c r="G29" s="1">
        <v>15</v>
      </c>
      <c r="H29" s="1">
        <f t="shared" si="0"/>
        <v>169</v>
      </c>
      <c r="I29" s="1">
        <f t="shared" si="1"/>
        <v>1958</v>
      </c>
      <c r="J29" s="40" t="s">
        <v>71</v>
      </c>
      <c r="K29" s="41"/>
      <c r="L29" s="41"/>
      <c r="M29" s="41"/>
      <c r="N29" s="41"/>
    </row>
    <row r="30" spans="1:14" x14ac:dyDescent="0.25">
      <c r="A30" s="1" t="s">
        <v>43</v>
      </c>
      <c r="B30" s="58">
        <f>FEBRERO2021!B30</f>
        <v>26</v>
      </c>
      <c r="C30" s="35">
        <v>261</v>
      </c>
      <c r="D30" s="35">
        <v>61</v>
      </c>
      <c r="E30" s="35">
        <v>0</v>
      </c>
      <c r="F30" s="35">
        <v>19</v>
      </c>
      <c r="G30" s="35">
        <v>25</v>
      </c>
      <c r="H30" s="35">
        <f t="shared" si="0"/>
        <v>366</v>
      </c>
      <c r="I30" s="35">
        <f t="shared" si="1"/>
        <v>2324</v>
      </c>
      <c r="J30" s="40" t="s">
        <v>71</v>
      </c>
      <c r="K30" s="41"/>
      <c r="L30" s="41"/>
      <c r="M30" s="41"/>
      <c r="N30" s="41"/>
    </row>
    <row r="31" spans="1:14" x14ac:dyDescent="0.25">
      <c r="A31" s="1" t="s">
        <v>6</v>
      </c>
      <c r="B31" s="34">
        <f>FEBRERO2021!B31</f>
        <v>27</v>
      </c>
      <c r="C31" s="33">
        <v>194</v>
      </c>
      <c r="D31" s="33">
        <v>46</v>
      </c>
      <c r="E31" s="33">
        <v>0</v>
      </c>
      <c r="F31" s="33">
        <v>6</v>
      </c>
      <c r="G31" s="33">
        <v>10</v>
      </c>
      <c r="H31" s="33">
        <f t="shared" si="0"/>
        <v>256</v>
      </c>
      <c r="I31" s="33">
        <f t="shared" si="1"/>
        <v>2580</v>
      </c>
      <c r="J31" s="40" t="s">
        <v>71</v>
      </c>
      <c r="K31" s="41"/>
      <c r="L31" s="41"/>
      <c r="M31" s="41"/>
      <c r="N31" s="41"/>
    </row>
    <row r="32" spans="1:14" x14ac:dyDescent="0.25">
      <c r="A32" s="1" t="s">
        <v>7</v>
      </c>
      <c r="B32" s="40">
        <f>FEBRERO2021!B32</f>
        <v>28</v>
      </c>
      <c r="C32" s="1">
        <v>66</v>
      </c>
      <c r="D32" s="1">
        <v>0</v>
      </c>
      <c r="E32" s="1">
        <v>0</v>
      </c>
      <c r="F32" s="1">
        <v>4</v>
      </c>
      <c r="G32" s="1">
        <v>10</v>
      </c>
      <c r="H32" s="1">
        <f t="shared" si="0"/>
        <v>80</v>
      </c>
      <c r="I32" s="1">
        <f t="shared" si="1"/>
        <v>2660</v>
      </c>
      <c r="J32" s="40" t="s">
        <v>71</v>
      </c>
      <c r="K32" s="41"/>
      <c r="L32" s="41"/>
      <c r="M32" s="41"/>
    </row>
    <row r="33" spans="1:13" x14ac:dyDescent="0.25">
      <c r="A33" s="1" t="s">
        <v>8</v>
      </c>
      <c r="B33" s="40">
        <v>29</v>
      </c>
      <c r="C33" s="1">
        <v>76</v>
      </c>
      <c r="D33" s="1">
        <v>10</v>
      </c>
      <c r="E33" s="1">
        <v>0</v>
      </c>
      <c r="F33" s="1">
        <v>7</v>
      </c>
      <c r="G33" s="1">
        <v>10</v>
      </c>
      <c r="H33" s="1">
        <f t="shared" si="0"/>
        <v>103</v>
      </c>
      <c r="I33" s="1">
        <f t="shared" si="1"/>
        <v>2763</v>
      </c>
      <c r="J33" s="40" t="s">
        <v>71</v>
      </c>
      <c r="K33" s="41"/>
      <c r="L33" s="41"/>
      <c r="M33" s="41"/>
    </row>
    <row r="34" spans="1:13" x14ac:dyDescent="0.25">
      <c r="A34" s="1" t="s">
        <v>42</v>
      </c>
      <c r="B34" s="40">
        <v>30</v>
      </c>
      <c r="C34" s="1">
        <v>56</v>
      </c>
      <c r="D34" s="1">
        <v>3</v>
      </c>
      <c r="E34" s="1">
        <v>0</v>
      </c>
      <c r="F34" s="1">
        <v>6</v>
      </c>
      <c r="G34" s="1">
        <v>14</v>
      </c>
      <c r="H34" s="1">
        <f t="shared" si="0"/>
        <v>79</v>
      </c>
      <c r="I34" s="1">
        <f>I33+H34</f>
        <v>2842</v>
      </c>
      <c r="J34" s="40" t="s">
        <v>71</v>
      </c>
      <c r="K34" s="41"/>
      <c r="M34" s="41"/>
    </row>
    <row r="35" spans="1:13" ht="15.75" thickBot="1" x14ac:dyDescent="0.3">
      <c r="A35" s="75" t="s">
        <v>80</v>
      </c>
      <c r="B35" s="47"/>
      <c r="C35" s="1">
        <v>2140</v>
      </c>
      <c r="D35" s="1">
        <v>463</v>
      </c>
      <c r="E35" s="1">
        <v>0</v>
      </c>
      <c r="F35" s="1">
        <v>124</v>
      </c>
      <c r="G35" s="1">
        <v>241</v>
      </c>
      <c r="H35" s="75"/>
      <c r="I35" s="74"/>
      <c r="J35" s="47"/>
      <c r="K35" s="41"/>
      <c r="M35" s="41"/>
    </row>
    <row r="36" spans="1:13" ht="15.75" thickBot="1" x14ac:dyDescent="0.3">
      <c r="E36" s="76" t="s">
        <v>44</v>
      </c>
      <c r="F36" s="77"/>
      <c r="G36" s="77"/>
      <c r="H36" s="29"/>
      <c r="I36" s="30">
        <f>I34/B34</f>
        <v>94.733333333333334</v>
      </c>
    </row>
    <row r="37" spans="1:13" ht="23.25" x14ac:dyDescent="0.35">
      <c r="A37" s="16" t="s">
        <v>45</v>
      </c>
      <c r="I37" s="57">
        <f>MAYO2021!I37+I34</f>
        <v>2842</v>
      </c>
    </row>
    <row r="38" spans="1:13" x14ac:dyDescent="0.25">
      <c r="I38" s="31"/>
    </row>
    <row r="39" spans="1:13" x14ac:dyDescent="0.25">
      <c r="I39" s="21"/>
    </row>
    <row r="40" spans="1:13" x14ac:dyDescent="0.25">
      <c r="I40" s="21"/>
    </row>
    <row r="41" spans="1:13" x14ac:dyDescent="0.25">
      <c r="I41" s="21"/>
    </row>
    <row r="42" spans="1:13" x14ac:dyDescent="0.25">
      <c r="I42" s="21"/>
    </row>
    <row r="43" spans="1:13" x14ac:dyDescent="0.25">
      <c r="I43" s="21"/>
    </row>
    <row r="44" spans="1:13" x14ac:dyDescent="0.25">
      <c r="I44" s="21"/>
    </row>
    <row r="45" spans="1:13" x14ac:dyDescent="0.25">
      <c r="I45" s="21"/>
    </row>
    <row r="46" spans="1:13" x14ac:dyDescent="0.25">
      <c r="I46" s="21"/>
    </row>
    <row r="47" spans="1:13" x14ac:dyDescent="0.25">
      <c r="I47" s="21"/>
    </row>
    <row r="48" spans="1:13" x14ac:dyDescent="0.25">
      <c r="I48" s="21"/>
    </row>
    <row r="49" spans="9:9" x14ac:dyDescent="0.25">
      <c r="I49" s="21"/>
    </row>
    <row r="50" spans="9:9" x14ac:dyDescent="0.25">
      <c r="I50" s="21"/>
    </row>
    <row r="51" spans="9:9" x14ac:dyDescent="0.25">
      <c r="I51" s="21"/>
    </row>
    <row r="52" spans="9:9" x14ac:dyDescent="0.25">
      <c r="I52" s="21"/>
    </row>
    <row r="53" spans="9:9" x14ac:dyDescent="0.25">
      <c r="I53" s="21"/>
    </row>
    <row r="54" spans="9:9" x14ac:dyDescent="0.25">
      <c r="I54" s="21"/>
    </row>
    <row r="55" spans="9:9" x14ac:dyDescent="0.25">
      <c r="I55" s="21"/>
    </row>
    <row r="56" spans="9:9" x14ac:dyDescent="0.25">
      <c r="I56" s="21"/>
    </row>
    <row r="57" spans="9:9" x14ac:dyDescent="0.25">
      <c r="I57" s="21"/>
    </row>
    <row r="58" spans="9:9" x14ac:dyDescent="0.25">
      <c r="I58" s="21"/>
    </row>
    <row r="59" spans="9:9" x14ac:dyDescent="0.25">
      <c r="I59" s="21"/>
    </row>
    <row r="60" spans="9:9" x14ac:dyDescent="0.25">
      <c r="I60" s="21"/>
    </row>
    <row r="61" spans="9:9" x14ac:dyDescent="0.25">
      <c r="I61" s="21"/>
    </row>
    <row r="62" spans="9:9" x14ac:dyDescent="0.25">
      <c r="I62" s="21"/>
    </row>
    <row r="63" spans="9:9" x14ac:dyDescent="0.25">
      <c r="I63" s="21"/>
    </row>
    <row r="64" spans="9:9" x14ac:dyDescent="0.25">
      <c r="I64" s="21"/>
    </row>
    <row r="65" spans="3:9" x14ac:dyDescent="0.25">
      <c r="I65" s="21"/>
    </row>
    <row r="66" spans="3:9" x14ac:dyDescent="0.25">
      <c r="I66" s="21"/>
    </row>
    <row r="67" spans="3:9" x14ac:dyDescent="0.25">
      <c r="I67" s="21"/>
    </row>
    <row r="68" spans="3:9" x14ac:dyDescent="0.25">
      <c r="I68" s="21"/>
    </row>
    <row r="69" spans="3:9" x14ac:dyDescent="0.25">
      <c r="I69" s="21"/>
    </row>
    <row r="70" spans="3:9" x14ac:dyDescent="0.25">
      <c r="I70" s="21"/>
    </row>
    <row r="71" spans="3:9" x14ac:dyDescent="0.25">
      <c r="I71" s="21"/>
    </row>
    <row r="72" spans="3:9" x14ac:dyDescent="0.25">
      <c r="I72" s="21"/>
    </row>
    <row r="73" spans="3:9" x14ac:dyDescent="0.25">
      <c r="I73" s="21"/>
    </row>
    <row r="74" spans="3:9" x14ac:dyDescent="0.25">
      <c r="I74" s="21"/>
    </row>
    <row r="75" spans="3:9" x14ac:dyDescent="0.25">
      <c r="C75" s="32"/>
      <c r="D75" t="s">
        <v>46</v>
      </c>
      <c r="I75" s="21"/>
    </row>
    <row r="76" spans="3:9" x14ac:dyDescent="0.25">
      <c r="C76" s="19"/>
      <c r="D76" t="s">
        <v>47</v>
      </c>
      <c r="I76" s="21"/>
    </row>
    <row r="77" spans="3:9" x14ac:dyDescent="0.25">
      <c r="I77" s="21"/>
    </row>
    <row r="78" spans="3:9" x14ac:dyDescent="0.25">
      <c r="I78" s="21"/>
    </row>
    <row r="79" spans="3:9" x14ac:dyDescent="0.25">
      <c r="I79" s="21"/>
    </row>
  </sheetData>
  <mergeCells count="2">
    <mergeCell ref="C3:E3"/>
    <mergeCell ref="H3:I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H35" sqref="H35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1"/>
  </cols>
  <sheetData>
    <row r="1" spans="1:12" ht="26.25" x14ac:dyDescent="0.4">
      <c r="A1" s="2" t="s">
        <v>50</v>
      </c>
      <c r="H1" s="21"/>
    </row>
    <row r="2" spans="1:12" ht="27" thickBot="1" x14ac:dyDescent="0.45">
      <c r="A2" s="2"/>
      <c r="H2" s="21"/>
    </row>
    <row r="3" spans="1:12" ht="19.5" thickBot="1" x14ac:dyDescent="0.35">
      <c r="A3" s="44"/>
      <c r="B3" s="45"/>
      <c r="C3" s="61" t="s">
        <v>35</v>
      </c>
      <c r="D3" s="62"/>
      <c r="E3" s="63"/>
      <c r="F3" s="44"/>
      <c r="G3" s="64" t="s">
        <v>36</v>
      </c>
      <c r="H3" s="65"/>
      <c r="I3" s="45"/>
      <c r="J3" s="41"/>
      <c r="K3" s="41"/>
      <c r="L3" s="41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7" t="s">
        <v>2</v>
      </c>
      <c r="G4" s="38" t="s">
        <v>40</v>
      </c>
      <c r="H4" s="38" t="s">
        <v>41</v>
      </c>
      <c r="I4" s="37" t="s">
        <v>3</v>
      </c>
      <c r="J4" s="41"/>
      <c r="K4" s="41"/>
      <c r="L4" s="41"/>
    </row>
    <row r="5" spans="1:12" x14ac:dyDescent="0.25">
      <c r="A5" s="1" t="s">
        <v>7</v>
      </c>
      <c r="B5" s="40">
        <f>FEBRERO2021!B5</f>
        <v>1</v>
      </c>
      <c r="C5" s="1">
        <v>623</v>
      </c>
      <c r="D5" s="1">
        <v>126</v>
      </c>
      <c r="E5" s="1">
        <v>27</v>
      </c>
      <c r="F5" s="1">
        <v>82</v>
      </c>
      <c r="G5" s="1">
        <f>SUM(C5:F5)</f>
        <v>858</v>
      </c>
      <c r="H5" s="1">
        <f>G5</f>
        <v>858</v>
      </c>
      <c r="I5" s="40" t="s">
        <v>9</v>
      </c>
      <c r="J5" s="41"/>
      <c r="K5" s="41"/>
      <c r="L5" s="41"/>
    </row>
    <row r="6" spans="1:12" x14ac:dyDescent="0.25">
      <c r="A6" s="1" t="s">
        <v>8</v>
      </c>
      <c r="B6" s="40">
        <f>FEBRERO2021!B6</f>
        <v>2</v>
      </c>
      <c r="C6" s="1">
        <v>793</v>
      </c>
      <c r="D6" s="1">
        <v>191</v>
      </c>
      <c r="E6" s="1">
        <v>24</v>
      </c>
      <c r="F6" s="1">
        <v>37</v>
      </c>
      <c r="G6" s="1">
        <f>SUM(C6:F6)</f>
        <v>1045</v>
      </c>
      <c r="H6" s="1">
        <f>H5+G6</f>
        <v>1903</v>
      </c>
      <c r="I6" s="40" t="s">
        <v>9</v>
      </c>
      <c r="J6" s="41"/>
      <c r="K6" s="41"/>
      <c r="L6" s="41"/>
    </row>
    <row r="7" spans="1:12" x14ac:dyDescent="0.25">
      <c r="A7" s="1" t="s">
        <v>42</v>
      </c>
      <c r="B7" s="40">
        <f>FEBRERO2021!B7</f>
        <v>3</v>
      </c>
      <c r="C7" s="1">
        <v>883</v>
      </c>
      <c r="D7" s="1">
        <v>233</v>
      </c>
      <c r="E7" s="1">
        <v>37</v>
      </c>
      <c r="F7" s="1">
        <v>39</v>
      </c>
      <c r="G7" s="1">
        <f t="shared" ref="G7:G35" si="0">SUM(C7:F7)</f>
        <v>1192</v>
      </c>
      <c r="H7" s="1">
        <f t="shared" ref="H7:H35" si="1">H6+G7</f>
        <v>3095</v>
      </c>
      <c r="I7" s="40" t="s">
        <v>9</v>
      </c>
      <c r="J7" s="41"/>
      <c r="K7" s="41"/>
      <c r="L7" s="41"/>
    </row>
    <row r="8" spans="1:12" x14ac:dyDescent="0.25">
      <c r="A8" s="1" t="s">
        <v>4</v>
      </c>
      <c r="B8" s="40">
        <f>FEBRERO2021!B8</f>
        <v>4</v>
      </c>
      <c r="C8" s="1">
        <v>810</v>
      </c>
      <c r="D8" s="1">
        <v>105</v>
      </c>
      <c r="E8" s="1">
        <v>30</v>
      </c>
      <c r="F8" s="1">
        <v>32</v>
      </c>
      <c r="G8" s="1">
        <f t="shared" si="0"/>
        <v>977</v>
      </c>
      <c r="H8" s="1">
        <f t="shared" si="1"/>
        <v>4072</v>
      </c>
      <c r="I8" s="40" t="s">
        <v>9</v>
      </c>
      <c r="J8" s="41"/>
      <c r="K8" s="41"/>
      <c r="L8" s="41"/>
    </row>
    <row r="9" spans="1:12" x14ac:dyDescent="0.25">
      <c r="A9" s="1" t="s">
        <v>5</v>
      </c>
      <c r="B9" s="40">
        <f>FEBRERO2021!B9</f>
        <v>5</v>
      </c>
      <c r="C9" s="1">
        <v>728</v>
      </c>
      <c r="D9" s="1">
        <v>132</v>
      </c>
      <c r="E9" s="1">
        <v>23</v>
      </c>
      <c r="F9" s="1">
        <v>53</v>
      </c>
      <c r="G9" s="1">
        <f t="shared" si="0"/>
        <v>936</v>
      </c>
      <c r="H9" s="1">
        <f t="shared" si="1"/>
        <v>5008</v>
      </c>
      <c r="I9" s="40" t="s">
        <v>9</v>
      </c>
      <c r="J9" s="41"/>
      <c r="K9" s="41"/>
      <c r="L9" s="41"/>
    </row>
    <row r="10" spans="1:12" x14ac:dyDescent="0.25">
      <c r="A10" s="1" t="s">
        <v>43</v>
      </c>
      <c r="B10" s="40">
        <f>FEBRERO2021!B10</f>
        <v>6</v>
      </c>
      <c r="C10" s="1">
        <v>1246</v>
      </c>
      <c r="D10" s="1">
        <v>371</v>
      </c>
      <c r="E10" s="1">
        <v>120</v>
      </c>
      <c r="F10" s="1">
        <v>98</v>
      </c>
      <c r="G10" s="1">
        <f t="shared" si="0"/>
        <v>1835</v>
      </c>
      <c r="H10" s="1">
        <f t="shared" si="1"/>
        <v>6843</v>
      </c>
      <c r="I10" s="40" t="s">
        <v>9</v>
      </c>
      <c r="J10" s="41"/>
      <c r="K10" s="41"/>
      <c r="L10" s="41"/>
    </row>
    <row r="11" spans="1:12" x14ac:dyDescent="0.25">
      <c r="A11" s="33" t="s">
        <v>6</v>
      </c>
      <c r="B11" s="34">
        <f>FEBRERO2021!B11</f>
        <v>7</v>
      </c>
      <c r="C11" s="33">
        <v>1852</v>
      </c>
      <c r="D11" s="33">
        <v>797</v>
      </c>
      <c r="E11" s="33">
        <v>221</v>
      </c>
      <c r="F11" s="33">
        <v>138</v>
      </c>
      <c r="G11" s="33">
        <f t="shared" si="0"/>
        <v>3008</v>
      </c>
      <c r="H11" s="33">
        <f t="shared" si="1"/>
        <v>9851</v>
      </c>
      <c r="I11" s="34" t="s">
        <v>9</v>
      </c>
      <c r="J11" s="41"/>
      <c r="K11" s="41"/>
      <c r="L11" s="41"/>
    </row>
    <row r="12" spans="1:12" x14ac:dyDescent="0.25">
      <c r="A12" s="1" t="s">
        <v>7</v>
      </c>
      <c r="B12" s="40">
        <f>FEBRERO2021!B12</f>
        <v>8</v>
      </c>
      <c r="C12" s="1">
        <v>2047</v>
      </c>
      <c r="D12" s="1">
        <v>795</v>
      </c>
      <c r="E12" s="1">
        <v>231</v>
      </c>
      <c r="F12" s="1">
        <v>158</v>
      </c>
      <c r="G12" s="35">
        <f t="shared" si="0"/>
        <v>3231</v>
      </c>
      <c r="H12" s="1">
        <f t="shared" si="1"/>
        <v>13082</v>
      </c>
      <c r="I12" s="40" t="s">
        <v>9</v>
      </c>
      <c r="J12" s="19">
        <v>3231</v>
      </c>
      <c r="K12" s="41" t="s">
        <v>48</v>
      </c>
      <c r="L12" s="41"/>
    </row>
    <row r="13" spans="1:12" x14ac:dyDescent="0.25">
      <c r="A13" s="1" t="s">
        <v>8</v>
      </c>
      <c r="B13" s="40">
        <f>FEBRERO2021!B13</f>
        <v>9</v>
      </c>
      <c r="C13" s="1">
        <v>1002</v>
      </c>
      <c r="D13" s="1">
        <v>301</v>
      </c>
      <c r="E13" s="1">
        <v>58</v>
      </c>
      <c r="F13" s="1">
        <v>44</v>
      </c>
      <c r="G13" s="1">
        <f t="shared" si="0"/>
        <v>1405</v>
      </c>
      <c r="H13" s="1">
        <f t="shared" si="1"/>
        <v>14487</v>
      </c>
      <c r="I13" s="40" t="s">
        <v>9</v>
      </c>
      <c r="J13" s="41"/>
      <c r="K13" s="41"/>
      <c r="L13" s="41"/>
    </row>
    <row r="14" spans="1:12" x14ac:dyDescent="0.25">
      <c r="A14" s="1" t="s">
        <v>42</v>
      </c>
      <c r="B14" s="40">
        <f>FEBRERO2021!B14</f>
        <v>10</v>
      </c>
      <c r="C14" s="1">
        <v>889</v>
      </c>
      <c r="D14" s="1">
        <v>338</v>
      </c>
      <c r="E14" s="1">
        <v>75</v>
      </c>
      <c r="F14" s="1">
        <v>58</v>
      </c>
      <c r="G14" s="1">
        <f t="shared" si="0"/>
        <v>1360</v>
      </c>
      <c r="H14" s="1">
        <f t="shared" si="1"/>
        <v>15847</v>
      </c>
      <c r="I14" s="40" t="s">
        <v>9</v>
      </c>
      <c r="J14" s="41"/>
      <c r="K14" s="41"/>
      <c r="L14" s="41"/>
    </row>
    <row r="15" spans="1:12" x14ac:dyDescent="0.25">
      <c r="A15" s="1" t="s">
        <v>4</v>
      </c>
      <c r="B15" s="40">
        <f>FEBRERO2021!B15</f>
        <v>11</v>
      </c>
      <c r="C15" s="1">
        <v>1151</v>
      </c>
      <c r="D15" s="1">
        <v>409</v>
      </c>
      <c r="E15" s="1">
        <v>80</v>
      </c>
      <c r="F15" s="1">
        <v>83</v>
      </c>
      <c r="G15" s="1">
        <f t="shared" si="0"/>
        <v>1723</v>
      </c>
      <c r="H15" s="1">
        <f t="shared" si="1"/>
        <v>17570</v>
      </c>
      <c r="I15" s="40" t="s">
        <v>9</v>
      </c>
      <c r="J15" s="41"/>
      <c r="K15" s="41"/>
      <c r="L15" s="41"/>
    </row>
    <row r="16" spans="1:12" x14ac:dyDescent="0.25">
      <c r="A16" s="1" t="s">
        <v>5</v>
      </c>
      <c r="B16" s="40">
        <f>FEBRERO2021!B16</f>
        <v>12</v>
      </c>
      <c r="C16" s="1">
        <v>948</v>
      </c>
      <c r="D16" s="1">
        <v>256</v>
      </c>
      <c r="E16" s="1">
        <v>94</v>
      </c>
      <c r="F16" s="1">
        <v>64</v>
      </c>
      <c r="G16" s="1">
        <f t="shared" si="0"/>
        <v>1362</v>
      </c>
      <c r="H16" s="1">
        <f t="shared" si="1"/>
        <v>18932</v>
      </c>
      <c r="I16" s="40" t="s">
        <v>9</v>
      </c>
      <c r="J16" s="41"/>
      <c r="K16" s="41"/>
      <c r="L16" s="41"/>
    </row>
    <row r="17" spans="1:12" x14ac:dyDescent="0.25">
      <c r="A17" s="1" t="s">
        <v>43</v>
      </c>
      <c r="B17" s="40">
        <f>FEBRERO2021!B17</f>
        <v>13</v>
      </c>
      <c r="C17" s="1">
        <v>1057</v>
      </c>
      <c r="D17" s="1">
        <v>314</v>
      </c>
      <c r="E17" s="1">
        <v>39</v>
      </c>
      <c r="F17" s="1">
        <v>48</v>
      </c>
      <c r="G17" s="1">
        <f t="shared" si="0"/>
        <v>1458</v>
      </c>
      <c r="H17" s="1">
        <f t="shared" si="1"/>
        <v>20390</v>
      </c>
      <c r="I17" s="40" t="s">
        <v>9</v>
      </c>
      <c r="J17" s="41"/>
      <c r="K17" s="41"/>
      <c r="L17" s="41"/>
    </row>
    <row r="18" spans="1:12" x14ac:dyDescent="0.25">
      <c r="A18" s="33" t="s">
        <v>6</v>
      </c>
      <c r="B18" s="34">
        <f>FEBRERO2021!B18</f>
        <v>14</v>
      </c>
      <c r="C18" s="33">
        <v>1263</v>
      </c>
      <c r="D18" s="33">
        <v>346</v>
      </c>
      <c r="E18" s="33">
        <v>91</v>
      </c>
      <c r="F18" s="33">
        <v>65</v>
      </c>
      <c r="G18" s="33">
        <f>SUM(C18:F18)</f>
        <v>1765</v>
      </c>
      <c r="H18" s="33">
        <f t="shared" si="1"/>
        <v>22155</v>
      </c>
      <c r="I18" s="34" t="s">
        <v>9</v>
      </c>
      <c r="J18" s="41"/>
      <c r="K18" s="41"/>
      <c r="L18" s="41"/>
    </row>
    <row r="19" spans="1:12" x14ac:dyDescent="0.25">
      <c r="A19" s="1" t="s">
        <v>7</v>
      </c>
      <c r="B19" s="40">
        <f>FEBRERO2021!B19</f>
        <v>15</v>
      </c>
      <c r="C19" s="1">
        <v>946</v>
      </c>
      <c r="D19" s="1">
        <v>274</v>
      </c>
      <c r="E19" s="1">
        <v>78</v>
      </c>
      <c r="F19" s="1">
        <v>46</v>
      </c>
      <c r="G19" s="1">
        <f t="shared" si="0"/>
        <v>1344</v>
      </c>
      <c r="H19" s="1">
        <f t="shared" si="1"/>
        <v>23499</v>
      </c>
      <c r="I19" s="40" t="s">
        <v>9</v>
      </c>
      <c r="J19" s="41"/>
      <c r="K19" s="41"/>
      <c r="L19" s="41"/>
    </row>
    <row r="20" spans="1:12" x14ac:dyDescent="0.25">
      <c r="A20" s="1" t="s">
        <v>8</v>
      </c>
      <c r="B20" s="40">
        <f>FEBRERO2021!B20</f>
        <v>16</v>
      </c>
      <c r="C20" s="1">
        <v>1047</v>
      </c>
      <c r="D20" s="1">
        <v>245</v>
      </c>
      <c r="E20" s="1">
        <v>72</v>
      </c>
      <c r="F20" s="1">
        <v>63</v>
      </c>
      <c r="G20" s="1">
        <f t="shared" si="0"/>
        <v>1427</v>
      </c>
      <c r="H20" s="1">
        <f t="shared" si="1"/>
        <v>24926</v>
      </c>
      <c r="I20" s="40" t="s">
        <v>9</v>
      </c>
      <c r="J20" s="41"/>
      <c r="K20" s="41"/>
      <c r="L20" s="41"/>
    </row>
    <row r="21" spans="1:12" x14ac:dyDescent="0.25">
      <c r="A21" s="1" t="s">
        <v>42</v>
      </c>
      <c r="B21" s="40">
        <f>FEBRERO2021!B21</f>
        <v>17</v>
      </c>
      <c r="C21" s="1">
        <v>1061</v>
      </c>
      <c r="D21" s="1">
        <v>224</v>
      </c>
      <c r="E21" s="1">
        <v>52</v>
      </c>
      <c r="F21" s="1">
        <v>57</v>
      </c>
      <c r="G21" s="1">
        <f t="shared" si="0"/>
        <v>1394</v>
      </c>
      <c r="H21" s="1">
        <f t="shared" si="1"/>
        <v>26320</v>
      </c>
      <c r="I21" s="40" t="s">
        <v>9</v>
      </c>
      <c r="J21" s="41"/>
      <c r="K21" s="41"/>
      <c r="L21" s="41"/>
    </row>
    <row r="22" spans="1:12" x14ac:dyDescent="0.25">
      <c r="A22" s="1" t="s">
        <v>4</v>
      </c>
      <c r="B22" s="40">
        <f>FEBRERO2021!B22</f>
        <v>18</v>
      </c>
      <c r="C22" s="1">
        <v>1186</v>
      </c>
      <c r="D22" s="1">
        <v>378</v>
      </c>
      <c r="E22" s="1">
        <v>83</v>
      </c>
      <c r="F22" s="1">
        <v>46</v>
      </c>
      <c r="G22" s="1">
        <f t="shared" si="0"/>
        <v>1693</v>
      </c>
      <c r="H22" s="1">
        <f t="shared" si="1"/>
        <v>28013</v>
      </c>
      <c r="I22" s="40" t="s">
        <v>9</v>
      </c>
      <c r="J22" s="41"/>
      <c r="K22" s="41"/>
      <c r="L22" s="41"/>
    </row>
    <row r="23" spans="1:12" x14ac:dyDescent="0.25">
      <c r="A23" s="1" t="s">
        <v>5</v>
      </c>
      <c r="B23" s="40">
        <f>FEBRERO2021!B23</f>
        <v>19</v>
      </c>
      <c r="C23" s="1">
        <v>1255</v>
      </c>
      <c r="D23" s="1">
        <v>417</v>
      </c>
      <c r="E23" s="1">
        <v>106</v>
      </c>
      <c r="F23" s="1">
        <v>65</v>
      </c>
      <c r="G23" s="1">
        <f t="shared" si="0"/>
        <v>1843</v>
      </c>
      <c r="H23" s="1">
        <f t="shared" si="1"/>
        <v>29856</v>
      </c>
      <c r="I23" s="40" t="s">
        <v>9</v>
      </c>
      <c r="J23" s="41"/>
      <c r="K23" s="41"/>
      <c r="L23" s="41"/>
    </row>
    <row r="24" spans="1:12" x14ac:dyDescent="0.25">
      <c r="A24" s="1" t="s">
        <v>43</v>
      </c>
      <c r="B24" s="40">
        <f>FEBRERO2021!B24</f>
        <v>20</v>
      </c>
      <c r="C24" s="1">
        <v>1522</v>
      </c>
      <c r="D24" s="1">
        <v>477</v>
      </c>
      <c r="E24" s="1">
        <v>133</v>
      </c>
      <c r="F24" s="1">
        <v>70</v>
      </c>
      <c r="G24" s="1">
        <f t="shared" si="0"/>
        <v>2202</v>
      </c>
      <c r="H24" s="1">
        <f t="shared" si="1"/>
        <v>32058</v>
      </c>
      <c r="I24" s="40" t="s">
        <v>9</v>
      </c>
      <c r="J24" s="41"/>
      <c r="K24" s="41"/>
      <c r="L24" s="41"/>
    </row>
    <row r="25" spans="1:12" x14ac:dyDescent="0.25">
      <c r="A25" s="33" t="s">
        <v>6</v>
      </c>
      <c r="B25" s="34">
        <f>FEBRERO2021!B25</f>
        <v>21</v>
      </c>
      <c r="C25" s="33">
        <v>1632</v>
      </c>
      <c r="D25" s="33">
        <v>548</v>
      </c>
      <c r="E25" s="33">
        <v>162</v>
      </c>
      <c r="F25" s="33">
        <v>78</v>
      </c>
      <c r="G25" s="33">
        <f t="shared" si="0"/>
        <v>2420</v>
      </c>
      <c r="H25" s="33">
        <f t="shared" si="1"/>
        <v>34478</v>
      </c>
      <c r="I25" s="34" t="s">
        <v>9</v>
      </c>
      <c r="J25" s="41"/>
      <c r="L25" s="41"/>
    </row>
    <row r="26" spans="1:12" x14ac:dyDescent="0.25">
      <c r="A26" s="1" t="s">
        <v>7</v>
      </c>
      <c r="B26" s="40">
        <f>FEBRERO2021!B26</f>
        <v>22</v>
      </c>
      <c r="C26" s="1">
        <v>1082</v>
      </c>
      <c r="D26" s="1">
        <v>332</v>
      </c>
      <c r="E26" s="1">
        <v>61</v>
      </c>
      <c r="F26" s="1">
        <v>84</v>
      </c>
      <c r="G26" s="1">
        <f t="shared" si="0"/>
        <v>1559</v>
      </c>
      <c r="H26" s="1">
        <f t="shared" si="1"/>
        <v>36037</v>
      </c>
      <c r="I26" s="40" t="s">
        <v>11</v>
      </c>
      <c r="J26" s="41"/>
      <c r="K26" s="41"/>
      <c r="L26" s="41"/>
    </row>
    <row r="27" spans="1:12" x14ac:dyDescent="0.25">
      <c r="A27" s="1" t="s">
        <v>8</v>
      </c>
      <c r="B27" s="40">
        <f>FEBRERO2021!B27</f>
        <v>23</v>
      </c>
      <c r="C27" s="1">
        <v>1453</v>
      </c>
      <c r="D27" s="1">
        <v>409</v>
      </c>
      <c r="E27" s="1">
        <v>72</v>
      </c>
      <c r="F27" s="1">
        <v>106</v>
      </c>
      <c r="G27" s="1">
        <f t="shared" si="0"/>
        <v>2040</v>
      </c>
      <c r="H27" s="1">
        <f t="shared" si="1"/>
        <v>38077</v>
      </c>
      <c r="I27" s="40" t="s">
        <v>14</v>
      </c>
      <c r="J27" s="41"/>
      <c r="K27" s="41"/>
      <c r="L27" s="41"/>
    </row>
    <row r="28" spans="1:12" x14ac:dyDescent="0.25">
      <c r="A28" s="1" t="s">
        <v>42</v>
      </c>
      <c r="B28" s="40">
        <f>FEBRERO2021!B28</f>
        <v>24</v>
      </c>
      <c r="C28" s="1">
        <v>1217</v>
      </c>
      <c r="D28" s="1">
        <v>289</v>
      </c>
      <c r="E28" s="1">
        <v>41</v>
      </c>
      <c r="F28" s="1">
        <v>63</v>
      </c>
      <c r="G28" s="1">
        <f t="shared" si="0"/>
        <v>1610</v>
      </c>
      <c r="H28" s="1">
        <f t="shared" si="1"/>
        <v>39687</v>
      </c>
      <c r="I28" s="40" t="s">
        <v>10</v>
      </c>
      <c r="J28" s="41"/>
      <c r="K28" s="41"/>
      <c r="L28" s="41"/>
    </row>
    <row r="29" spans="1:12" x14ac:dyDescent="0.25">
      <c r="A29" s="1" t="s">
        <v>4</v>
      </c>
      <c r="B29" s="40">
        <f>FEBRERO2021!B29</f>
        <v>25</v>
      </c>
      <c r="C29" s="1">
        <v>1277</v>
      </c>
      <c r="D29" s="1">
        <v>390</v>
      </c>
      <c r="E29" s="1">
        <v>33</v>
      </c>
      <c r="F29" s="1">
        <v>102</v>
      </c>
      <c r="G29" s="1">
        <f t="shared" si="0"/>
        <v>1802</v>
      </c>
      <c r="H29" s="1">
        <f t="shared" si="1"/>
        <v>41489</v>
      </c>
      <c r="I29" s="40" t="s">
        <v>10</v>
      </c>
      <c r="J29" s="41"/>
      <c r="K29" s="41"/>
      <c r="L29" s="41"/>
    </row>
    <row r="30" spans="1:12" x14ac:dyDescent="0.25">
      <c r="A30" s="1" t="s">
        <v>5</v>
      </c>
      <c r="B30" s="40">
        <f>FEBRERO2021!B30</f>
        <v>26</v>
      </c>
      <c r="C30" s="1">
        <v>1516</v>
      </c>
      <c r="D30" s="1">
        <v>402</v>
      </c>
      <c r="E30" s="1">
        <v>50</v>
      </c>
      <c r="F30" s="1">
        <v>93</v>
      </c>
      <c r="G30" s="1">
        <f t="shared" si="0"/>
        <v>2061</v>
      </c>
      <c r="H30" s="1">
        <f t="shared" si="1"/>
        <v>43550</v>
      </c>
      <c r="I30" s="40" t="s">
        <v>10</v>
      </c>
      <c r="J30" s="41"/>
      <c r="K30" s="41"/>
      <c r="L30" s="41"/>
    </row>
    <row r="31" spans="1:12" x14ac:dyDescent="0.25">
      <c r="A31" s="1" t="s">
        <v>43</v>
      </c>
      <c r="B31" s="40">
        <f>FEBRERO2021!B31</f>
        <v>27</v>
      </c>
      <c r="C31" s="1">
        <v>1948</v>
      </c>
      <c r="D31" s="1">
        <v>679</v>
      </c>
      <c r="E31" s="1">
        <v>135</v>
      </c>
      <c r="F31" s="1">
        <v>127</v>
      </c>
      <c r="G31" s="1">
        <f t="shared" si="0"/>
        <v>2889</v>
      </c>
      <c r="H31" s="1">
        <f t="shared" si="1"/>
        <v>46439</v>
      </c>
      <c r="I31" s="40" t="s">
        <v>12</v>
      </c>
      <c r="J31" s="41"/>
      <c r="K31" s="41"/>
      <c r="L31" s="41"/>
    </row>
    <row r="32" spans="1:12" x14ac:dyDescent="0.25">
      <c r="A32" s="33" t="s">
        <v>6</v>
      </c>
      <c r="B32" s="34">
        <f>FEBRERO2021!B32</f>
        <v>28</v>
      </c>
      <c r="C32" s="33">
        <v>1582</v>
      </c>
      <c r="D32" s="33">
        <v>530</v>
      </c>
      <c r="E32" s="33">
        <v>60</v>
      </c>
      <c r="F32" s="33">
        <v>92</v>
      </c>
      <c r="G32" s="33">
        <f t="shared" si="0"/>
        <v>2264</v>
      </c>
      <c r="H32" s="33">
        <f t="shared" si="1"/>
        <v>48703</v>
      </c>
      <c r="I32" s="34" t="s">
        <v>11</v>
      </c>
      <c r="J32" s="41"/>
      <c r="K32" s="41"/>
      <c r="L32" s="41"/>
    </row>
    <row r="33" spans="1:12" x14ac:dyDescent="0.25">
      <c r="A33" s="1" t="s">
        <v>7</v>
      </c>
      <c r="B33" s="40">
        <v>29</v>
      </c>
      <c r="C33" s="1">
        <v>1645</v>
      </c>
      <c r="D33" s="1">
        <v>665</v>
      </c>
      <c r="E33" s="1">
        <v>158</v>
      </c>
      <c r="F33" s="1">
        <v>132</v>
      </c>
      <c r="G33" s="1">
        <f t="shared" si="0"/>
        <v>2600</v>
      </c>
      <c r="H33" s="1">
        <f t="shared" si="1"/>
        <v>51303</v>
      </c>
      <c r="I33" s="40" t="s">
        <v>9</v>
      </c>
      <c r="J33" s="41"/>
      <c r="K33" s="41"/>
      <c r="L33" s="41"/>
    </row>
    <row r="34" spans="1:12" x14ac:dyDescent="0.25">
      <c r="A34" s="1" t="s">
        <v>8</v>
      </c>
      <c r="B34" s="40">
        <v>30</v>
      </c>
      <c r="C34" s="1">
        <v>1907</v>
      </c>
      <c r="D34" s="1">
        <v>647</v>
      </c>
      <c r="E34" s="1">
        <v>168</v>
      </c>
      <c r="F34" s="1">
        <v>146</v>
      </c>
      <c r="G34" s="1">
        <f t="shared" si="0"/>
        <v>2868</v>
      </c>
      <c r="H34" s="1">
        <f t="shared" si="1"/>
        <v>54171</v>
      </c>
      <c r="I34" s="40" t="s">
        <v>9</v>
      </c>
      <c r="J34" s="41"/>
      <c r="K34" s="41"/>
      <c r="L34" s="41"/>
    </row>
    <row r="35" spans="1:12" ht="15.75" thickBot="1" x14ac:dyDescent="0.3">
      <c r="A35" s="1" t="s">
        <v>42</v>
      </c>
      <c r="B35" s="40">
        <v>31</v>
      </c>
      <c r="C35" s="1">
        <v>1754</v>
      </c>
      <c r="D35" s="1">
        <v>796</v>
      </c>
      <c r="E35" s="1">
        <v>381</v>
      </c>
      <c r="F35" s="1">
        <v>140</v>
      </c>
      <c r="G35" s="1">
        <f t="shared" si="0"/>
        <v>3071</v>
      </c>
      <c r="H35" s="1">
        <f t="shared" si="1"/>
        <v>57242</v>
      </c>
      <c r="I35" s="40" t="s">
        <v>9</v>
      </c>
      <c r="J35" s="41"/>
      <c r="K35" s="41"/>
      <c r="L35" s="41"/>
    </row>
    <row r="36" spans="1:12" ht="15.75" thickBot="1" x14ac:dyDescent="0.3">
      <c r="E36" s="28" t="s">
        <v>44</v>
      </c>
      <c r="F36" s="29"/>
      <c r="G36" s="29"/>
      <c r="H36" s="30">
        <f>H35/B35</f>
        <v>1846.516129032258</v>
      </c>
    </row>
    <row r="37" spans="1:12" ht="23.25" x14ac:dyDescent="0.35">
      <c r="A37" s="16" t="s">
        <v>45</v>
      </c>
      <c r="H37" s="36">
        <f>JUNIO2021!I37+H35</f>
        <v>60084</v>
      </c>
    </row>
    <row r="38" spans="1:12" x14ac:dyDescent="0.25">
      <c r="H38" s="3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H74" s="21"/>
    </row>
    <row r="75" spans="3:8" x14ac:dyDescent="0.25">
      <c r="C75" s="32"/>
      <c r="D75" t="s">
        <v>46</v>
      </c>
      <c r="H75" s="21"/>
    </row>
    <row r="76" spans="3:8" x14ac:dyDescent="0.25">
      <c r="C76" s="19"/>
      <c r="D76" t="s">
        <v>47</v>
      </c>
      <c r="H76" s="21"/>
    </row>
    <row r="77" spans="3:8" x14ac:dyDescent="0.25">
      <c r="H77" s="21"/>
    </row>
    <row r="78" spans="3:8" x14ac:dyDescent="0.25">
      <c r="H78" s="21"/>
    </row>
    <row r="79" spans="3:8" x14ac:dyDescent="0.25">
      <c r="H79" s="21"/>
    </row>
  </sheetData>
  <mergeCells count="2">
    <mergeCell ref="C3:E3"/>
    <mergeCell ref="G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7" workbookViewId="0">
      <selection activeCell="F12" sqref="F12"/>
    </sheetView>
  </sheetViews>
  <sheetFormatPr baseColWidth="10" defaultRowHeight="15" x14ac:dyDescent="0.25"/>
  <cols>
    <col min="2" max="2" width="11.42578125" style="21"/>
    <col min="3" max="3" width="13" customWidth="1"/>
    <col min="4" max="4" width="15.42578125" customWidth="1"/>
    <col min="5" max="5" width="14.5703125" customWidth="1"/>
    <col min="6" max="6" width="14.42578125" customWidth="1"/>
    <col min="7" max="7" width="12.42578125" customWidth="1"/>
    <col min="8" max="8" width="15.7109375" customWidth="1"/>
    <col min="9" max="9" width="11.42578125" style="21"/>
  </cols>
  <sheetData>
    <row r="1" spans="1:12" ht="26.25" x14ac:dyDescent="0.4">
      <c r="A1" s="2" t="s">
        <v>51</v>
      </c>
      <c r="H1" s="21"/>
    </row>
    <row r="2" spans="1:12" ht="27" thickBot="1" x14ac:dyDescent="0.45">
      <c r="A2" s="2"/>
      <c r="H2" s="21"/>
    </row>
    <row r="3" spans="1:12" ht="19.5" thickBot="1" x14ac:dyDescent="0.35">
      <c r="A3" s="22"/>
      <c r="B3" s="23"/>
      <c r="C3" s="66" t="s">
        <v>35</v>
      </c>
      <c r="D3" s="67"/>
      <c r="E3" s="68"/>
      <c r="F3" s="22"/>
      <c r="G3" s="69" t="s">
        <v>36</v>
      </c>
      <c r="H3" s="70"/>
      <c r="I3" s="23"/>
    </row>
    <row r="4" spans="1:12" ht="18.75" x14ac:dyDescent="0.3">
      <c r="A4" s="37" t="s">
        <v>0</v>
      </c>
      <c r="B4" s="37" t="s">
        <v>1</v>
      </c>
      <c r="C4" s="38" t="s">
        <v>37</v>
      </c>
      <c r="D4" s="38" t="s">
        <v>38</v>
      </c>
      <c r="E4" s="39" t="s">
        <v>39</v>
      </c>
      <c r="F4" s="37" t="s">
        <v>2</v>
      </c>
      <c r="G4" s="38" t="s">
        <v>40</v>
      </c>
      <c r="H4" s="38" t="s">
        <v>41</v>
      </c>
      <c r="I4" s="37" t="s">
        <v>3</v>
      </c>
      <c r="J4" s="41"/>
      <c r="K4" s="41"/>
    </row>
    <row r="5" spans="1:12" x14ac:dyDescent="0.25">
      <c r="A5" s="1" t="s">
        <v>4</v>
      </c>
      <c r="B5" s="40">
        <f>FEBRERO2021!B5</f>
        <v>1</v>
      </c>
      <c r="C5" s="1">
        <v>736</v>
      </c>
      <c r="D5" s="1">
        <v>253</v>
      </c>
      <c r="E5" s="1">
        <v>44</v>
      </c>
      <c r="F5" s="1">
        <v>51</v>
      </c>
      <c r="G5" s="1">
        <f>SUM(C5:F5)</f>
        <v>1084</v>
      </c>
      <c r="H5" s="1">
        <f>G5</f>
        <v>1084</v>
      </c>
      <c r="I5" s="40" t="s">
        <v>11</v>
      </c>
      <c r="J5" s="41"/>
      <c r="K5" s="41"/>
      <c r="L5" s="41"/>
    </row>
    <row r="6" spans="1:12" x14ac:dyDescent="0.25">
      <c r="A6" s="1" t="s">
        <v>5</v>
      </c>
      <c r="B6" s="40">
        <f>FEBRERO2021!B6</f>
        <v>2</v>
      </c>
      <c r="C6" s="1">
        <v>1447</v>
      </c>
      <c r="D6" s="1">
        <v>543</v>
      </c>
      <c r="E6" s="1">
        <v>131</v>
      </c>
      <c r="F6" s="1">
        <v>105</v>
      </c>
      <c r="G6" s="1">
        <f>SUM(C6:F6)</f>
        <v>2226</v>
      </c>
      <c r="H6" s="1">
        <f>H5+G6</f>
        <v>3310</v>
      </c>
      <c r="I6" s="40" t="s">
        <v>9</v>
      </c>
      <c r="J6" s="41"/>
      <c r="K6" s="41"/>
      <c r="L6" s="41"/>
    </row>
    <row r="7" spans="1:12" x14ac:dyDescent="0.25">
      <c r="A7" s="1" t="s">
        <v>43</v>
      </c>
      <c r="B7" s="40">
        <f>FEBRERO2021!B7</f>
        <v>3</v>
      </c>
      <c r="C7" s="1">
        <v>1250</v>
      </c>
      <c r="D7" s="1">
        <v>378</v>
      </c>
      <c r="E7" s="1">
        <v>166</v>
      </c>
      <c r="F7" s="1">
        <v>80</v>
      </c>
      <c r="G7" s="1">
        <f t="shared" ref="G7:G35" si="0">SUM(C7:F7)</f>
        <v>1874</v>
      </c>
      <c r="H7" s="1">
        <f t="shared" ref="H7:H35" si="1">H6+G7</f>
        <v>5184</v>
      </c>
      <c r="I7" s="40" t="s">
        <v>9</v>
      </c>
      <c r="J7" s="41"/>
      <c r="K7" s="41"/>
      <c r="L7" s="41"/>
    </row>
    <row r="8" spans="1:12" x14ac:dyDescent="0.25">
      <c r="A8" s="33" t="s">
        <v>6</v>
      </c>
      <c r="B8" s="34">
        <f>FEBRERO2021!B8</f>
        <v>4</v>
      </c>
      <c r="C8" s="33">
        <v>889</v>
      </c>
      <c r="D8" s="33">
        <v>175</v>
      </c>
      <c r="E8" s="33">
        <v>50</v>
      </c>
      <c r="F8" s="33">
        <v>50</v>
      </c>
      <c r="G8" s="33">
        <f t="shared" si="0"/>
        <v>1164</v>
      </c>
      <c r="H8" s="33">
        <f t="shared" si="1"/>
        <v>6348</v>
      </c>
      <c r="I8" s="34" t="s">
        <v>9</v>
      </c>
      <c r="J8" s="41"/>
      <c r="K8" s="41"/>
      <c r="L8" s="41"/>
    </row>
    <row r="9" spans="1:12" x14ac:dyDescent="0.25">
      <c r="A9" s="1" t="s">
        <v>7</v>
      </c>
      <c r="B9" s="40">
        <f>FEBRERO2021!B9</f>
        <v>5</v>
      </c>
      <c r="C9" s="1">
        <v>479</v>
      </c>
      <c r="D9" s="1">
        <v>139</v>
      </c>
      <c r="E9" s="1">
        <v>0</v>
      </c>
      <c r="F9" s="1">
        <v>34</v>
      </c>
      <c r="G9" s="1">
        <f t="shared" si="0"/>
        <v>652</v>
      </c>
      <c r="H9" s="1">
        <f t="shared" si="1"/>
        <v>7000</v>
      </c>
      <c r="I9" s="40" t="s">
        <v>9</v>
      </c>
      <c r="J9" s="41"/>
      <c r="K9" s="41"/>
      <c r="L9" s="41"/>
    </row>
    <row r="10" spans="1:12" x14ac:dyDescent="0.25">
      <c r="A10" s="1" t="s">
        <v>8</v>
      </c>
      <c r="B10" s="40">
        <f>FEBRERO2021!B10</f>
        <v>6</v>
      </c>
      <c r="C10" s="1">
        <v>624</v>
      </c>
      <c r="D10" s="1">
        <v>175</v>
      </c>
      <c r="E10" s="1">
        <v>0</v>
      </c>
      <c r="F10" s="1">
        <v>44</v>
      </c>
      <c r="G10" s="1">
        <f t="shared" si="0"/>
        <v>843</v>
      </c>
      <c r="H10" s="1">
        <f t="shared" si="1"/>
        <v>7843</v>
      </c>
      <c r="I10" s="40" t="s">
        <v>9</v>
      </c>
      <c r="J10" s="41"/>
      <c r="K10" s="41"/>
      <c r="L10" s="41"/>
    </row>
    <row r="11" spans="1:12" x14ac:dyDescent="0.25">
      <c r="A11" s="1" t="s">
        <v>42</v>
      </c>
      <c r="B11" s="40">
        <f>FEBRERO2021!B11</f>
        <v>7</v>
      </c>
      <c r="C11" s="1">
        <v>567</v>
      </c>
      <c r="D11" s="1">
        <v>157</v>
      </c>
      <c r="E11" s="1">
        <v>0</v>
      </c>
      <c r="F11" s="1">
        <v>39</v>
      </c>
      <c r="G11" s="1">
        <f t="shared" si="0"/>
        <v>763</v>
      </c>
      <c r="H11" s="1">
        <f t="shared" si="1"/>
        <v>8606</v>
      </c>
      <c r="I11" s="40" t="s">
        <v>9</v>
      </c>
      <c r="J11" s="41"/>
      <c r="K11" s="41"/>
      <c r="L11" s="41"/>
    </row>
    <row r="12" spans="1:12" x14ac:dyDescent="0.25">
      <c r="A12" s="1" t="s">
        <v>4</v>
      </c>
      <c r="B12" s="40">
        <f>FEBRERO2021!B12</f>
        <v>8</v>
      </c>
      <c r="C12" s="1">
        <v>244</v>
      </c>
      <c r="D12" s="1">
        <v>75</v>
      </c>
      <c r="E12" s="1">
        <v>0</v>
      </c>
      <c r="F12" s="1">
        <v>19</v>
      </c>
      <c r="G12" s="1">
        <f t="shared" si="0"/>
        <v>338</v>
      </c>
      <c r="H12" s="1">
        <f t="shared" si="1"/>
        <v>8944</v>
      </c>
      <c r="I12" s="40" t="s">
        <v>52</v>
      </c>
      <c r="J12" s="41"/>
      <c r="K12" s="41"/>
      <c r="L12" s="41"/>
    </row>
    <row r="13" spans="1:12" x14ac:dyDescent="0.25">
      <c r="A13" s="1" t="s">
        <v>5</v>
      </c>
      <c r="B13" s="40">
        <f>FEBRERO2021!B13</f>
        <v>9</v>
      </c>
      <c r="C13" s="1">
        <v>318</v>
      </c>
      <c r="D13" s="1">
        <v>90</v>
      </c>
      <c r="E13" s="1">
        <v>0</v>
      </c>
      <c r="F13" s="1">
        <v>20</v>
      </c>
      <c r="G13" s="1">
        <f t="shared" si="0"/>
        <v>428</v>
      </c>
      <c r="H13" s="1">
        <f t="shared" si="1"/>
        <v>9372</v>
      </c>
      <c r="I13" s="40" t="s">
        <v>10</v>
      </c>
      <c r="J13" s="41"/>
      <c r="K13" s="41"/>
      <c r="L13" s="41"/>
    </row>
    <row r="14" spans="1:12" x14ac:dyDescent="0.25">
      <c r="A14" s="1" t="s">
        <v>43</v>
      </c>
      <c r="B14" s="40">
        <f>FEBRERO2021!B14</f>
        <v>10</v>
      </c>
      <c r="C14" s="1">
        <v>751</v>
      </c>
      <c r="D14" s="1">
        <v>161</v>
      </c>
      <c r="E14" s="1">
        <v>0</v>
      </c>
      <c r="F14" s="1">
        <v>32</v>
      </c>
      <c r="G14" s="1">
        <f t="shared" si="0"/>
        <v>944</v>
      </c>
      <c r="H14" s="1">
        <f t="shared" si="1"/>
        <v>10316</v>
      </c>
      <c r="I14" s="40" t="s">
        <v>9</v>
      </c>
      <c r="J14" s="41"/>
      <c r="K14" s="41"/>
      <c r="L14" s="41"/>
    </row>
    <row r="15" spans="1:12" x14ac:dyDescent="0.25">
      <c r="A15" s="33" t="s">
        <v>6</v>
      </c>
      <c r="B15" s="34">
        <f>FEBRERO2021!B15</f>
        <v>11</v>
      </c>
      <c r="C15" s="33">
        <v>192</v>
      </c>
      <c r="D15" s="33">
        <v>78</v>
      </c>
      <c r="E15" s="33">
        <v>0</v>
      </c>
      <c r="F15" s="33">
        <v>8</v>
      </c>
      <c r="G15" s="33">
        <f t="shared" si="0"/>
        <v>278</v>
      </c>
      <c r="H15" s="33">
        <f t="shared" si="1"/>
        <v>10594</v>
      </c>
      <c r="I15" s="34" t="s">
        <v>9</v>
      </c>
      <c r="J15" s="41"/>
      <c r="K15" s="41"/>
      <c r="L15" s="41"/>
    </row>
    <row r="16" spans="1:12" x14ac:dyDescent="0.25">
      <c r="A16" s="1" t="s">
        <v>7</v>
      </c>
      <c r="B16" s="40">
        <f>FEBRERO2021!B16</f>
        <v>12</v>
      </c>
      <c r="C16" s="1">
        <v>558</v>
      </c>
      <c r="D16" s="1">
        <v>162</v>
      </c>
      <c r="E16" s="1">
        <v>0</v>
      </c>
      <c r="F16" s="1">
        <v>33</v>
      </c>
      <c r="G16" s="1">
        <f t="shared" si="0"/>
        <v>753</v>
      </c>
      <c r="H16" s="1">
        <f t="shared" si="1"/>
        <v>11347</v>
      </c>
      <c r="I16" s="40" t="s">
        <v>9</v>
      </c>
      <c r="J16" s="41"/>
      <c r="K16" s="41"/>
      <c r="L16" s="41"/>
    </row>
    <row r="17" spans="1:12" x14ac:dyDescent="0.25">
      <c r="A17" s="1" t="s">
        <v>8</v>
      </c>
      <c r="B17" s="40">
        <f>FEBRERO2021!B17</f>
        <v>13</v>
      </c>
      <c r="C17" s="1">
        <v>352</v>
      </c>
      <c r="D17" s="1">
        <v>142</v>
      </c>
      <c r="E17" s="1">
        <v>0</v>
      </c>
      <c r="F17" s="1">
        <v>31</v>
      </c>
      <c r="G17" s="1">
        <f t="shared" si="0"/>
        <v>525</v>
      </c>
      <c r="H17" s="1">
        <f t="shared" si="1"/>
        <v>11872</v>
      </c>
      <c r="I17" s="40" t="s">
        <v>9</v>
      </c>
      <c r="J17" s="41"/>
      <c r="K17" s="41"/>
      <c r="L17" s="41"/>
    </row>
    <row r="18" spans="1:12" x14ac:dyDescent="0.25">
      <c r="A18" s="1" t="s">
        <v>42</v>
      </c>
      <c r="B18" s="40">
        <f>FEBRERO2021!B18</f>
        <v>14</v>
      </c>
      <c r="C18" s="1">
        <v>321</v>
      </c>
      <c r="D18" s="1">
        <v>118</v>
      </c>
      <c r="E18" s="1">
        <v>0</v>
      </c>
      <c r="F18" s="1">
        <v>38</v>
      </c>
      <c r="G18" s="1">
        <f t="shared" si="0"/>
        <v>477</v>
      </c>
      <c r="H18" s="1">
        <f t="shared" si="1"/>
        <v>12349</v>
      </c>
      <c r="I18" s="40" t="s">
        <v>9</v>
      </c>
      <c r="J18" s="41"/>
      <c r="K18" s="41"/>
      <c r="L18" s="41"/>
    </row>
    <row r="19" spans="1:12" x14ac:dyDescent="0.25">
      <c r="A19" s="1" t="s">
        <v>4</v>
      </c>
      <c r="B19" s="40">
        <f>FEBRERO2021!B19</f>
        <v>15</v>
      </c>
      <c r="C19" s="1">
        <v>406</v>
      </c>
      <c r="D19" s="1">
        <v>195</v>
      </c>
      <c r="E19" s="1">
        <v>0</v>
      </c>
      <c r="F19" s="1">
        <v>90</v>
      </c>
      <c r="G19" s="1">
        <f t="shared" si="0"/>
        <v>691</v>
      </c>
      <c r="H19" s="1">
        <f t="shared" si="1"/>
        <v>13040</v>
      </c>
      <c r="I19" s="40" t="s">
        <v>9</v>
      </c>
      <c r="J19" s="41"/>
      <c r="K19" s="41"/>
      <c r="L19" s="41"/>
    </row>
    <row r="20" spans="1:12" x14ac:dyDescent="0.25">
      <c r="A20" s="1" t="s">
        <v>5</v>
      </c>
      <c r="B20" s="40">
        <f>FEBRERO2021!B20</f>
        <v>16</v>
      </c>
      <c r="C20" s="1">
        <v>688</v>
      </c>
      <c r="D20" s="1">
        <v>202</v>
      </c>
      <c r="E20" s="1">
        <v>0</v>
      </c>
      <c r="F20" s="1">
        <v>148</v>
      </c>
      <c r="G20" s="1">
        <f t="shared" si="0"/>
        <v>1038</v>
      </c>
      <c r="H20" s="1">
        <f t="shared" si="1"/>
        <v>14078</v>
      </c>
      <c r="I20" s="40" t="s">
        <v>9</v>
      </c>
      <c r="J20" s="41"/>
      <c r="K20" s="41"/>
      <c r="L20" s="41"/>
    </row>
    <row r="21" spans="1:12" x14ac:dyDescent="0.25">
      <c r="A21" s="1" t="s">
        <v>43</v>
      </c>
      <c r="B21" s="40">
        <f>FEBRERO2021!B21</f>
        <v>17</v>
      </c>
      <c r="C21" s="1">
        <v>1948</v>
      </c>
      <c r="D21" s="1">
        <v>901</v>
      </c>
      <c r="E21" s="1">
        <v>273</v>
      </c>
      <c r="F21" s="1">
        <f>110+375</f>
        <v>485</v>
      </c>
      <c r="G21" s="35">
        <f t="shared" si="0"/>
        <v>3607</v>
      </c>
      <c r="H21" s="1">
        <f t="shared" si="1"/>
        <v>17685</v>
      </c>
      <c r="I21" s="40" t="s">
        <v>9</v>
      </c>
      <c r="J21" s="41"/>
      <c r="K21" s="35">
        <v>3607</v>
      </c>
      <c r="L21" s="41" t="s">
        <v>48</v>
      </c>
    </row>
    <row r="22" spans="1:12" x14ac:dyDescent="0.25">
      <c r="A22" s="33" t="s">
        <v>6</v>
      </c>
      <c r="B22" s="34">
        <f>FEBRERO2021!B22</f>
        <v>18</v>
      </c>
      <c r="C22" s="33">
        <v>2017</v>
      </c>
      <c r="D22" s="33">
        <v>735</v>
      </c>
      <c r="E22" s="33">
        <v>208</v>
      </c>
      <c r="F22" s="33">
        <f>103+337</f>
        <v>440</v>
      </c>
      <c r="G22" s="33">
        <f t="shared" si="0"/>
        <v>3400</v>
      </c>
      <c r="H22" s="33">
        <f t="shared" si="1"/>
        <v>21085</v>
      </c>
      <c r="I22" s="34" t="s">
        <v>9</v>
      </c>
      <c r="J22" s="41"/>
      <c r="L22" s="41"/>
    </row>
    <row r="23" spans="1:12" x14ac:dyDescent="0.25">
      <c r="A23" s="1" t="s">
        <v>7</v>
      </c>
      <c r="B23" s="40">
        <f>FEBRERO2021!B23</f>
        <v>19</v>
      </c>
      <c r="C23" s="1">
        <v>731</v>
      </c>
      <c r="D23" s="1">
        <v>215</v>
      </c>
      <c r="E23" s="1">
        <v>0</v>
      </c>
      <c r="F23" s="1">
        <f>51+75</f>
        <v>126</v>
      </c>
      <c r="G23" s="1">
        <f t="shared" si="0"/>
        <v>1072</v>
      </c>
      <c r="H23" s="1">
        <f t="shared" si="1"/>
        <v>22157</v>
      </c>
      <c r="I23" s="40" t="s">
        <v>9</v>
      </c>
      <c r="J23" s="41"/>
      <c r="K23" s="41"/>
      <c r="L23" s="41"/>
    </row>
    <row r="24" spans="1:12" x14ac:dyDescent="0.25">
      <c r="A24" s="1" t="s">
        <v>8</v>
      </c>
      <c r="B24" s="40">
        <f>FEBRERO2021!B24</f>
        <v>20</v>
      </c>
      <c r="C24" s="1">
        <v>390</v>
      </c>
      <c r="D24" s="1">
        <v>154</v>
      </c>
      <c r="E24" s="1">
        <v>0</v>
      </c>
      <c r="F24" s="1">
        <f>38+35</f>
        <v>73</v>
      </c>
      <c r="G24" s="1">
        <f t="shared" si="0"/>
        <v>617</v>
      </c>
      <c r="H24" s="1">
        <f t="shared" si="1"/>
        <v>22774</v>
      </c>
      <c r="I24" s="40" t="s">
        <v>9</v>
      </c>
      <c r="J24" s="41"/>
      <c r="K24" s="41"/>
      <c r="L24" s="41"/>
    </row>
    <row r="25" spans="1:12" x14ac:dyDescent="0.25">
      <c r="A25" s="1" t="s">
        <v>42</v>
      </c>
      <c r="B25" s="40">
        <f>FEBRERO2021!B25</f>
        <v>21</v>
      </c>
      <c r="C25" s="1">
        <v>559</v>
      </c>
      <c r="D25" s="1">
        <v>144</v>
      </c>
      <c r="E25" s="1">
        <v>0</v>
      </c>
      <c r="F25" s="1">
        <f>40+34</f>
        <v>74</v>
      </c>
      <c r="G25" s="1">
        <f t="shared" si="0"/>
        <v>777</v>
      </c>
      <c r="H25" s="1">
        <f t="shared" si="1"/>
        <v>23551</v>
      </c>
      <c r="I25" s="40" t="s">
        <v>9</v>
      </c>
      <c r="J25" s="41"/>
      <c r="K25" s="41"/>
      <c r="L25" s="41"/>
    </row>
    <row r="26" spans="1:12" x14ac:dyDescent="0.25">
      <c r="A26" s="1" t="s">
        <v>4</v>
      </c>
      <c r="B26" s="40">
        <f>FEBRERO2021!B26</f>
        <v>22</v>
      </c>
      <c r="C26" s="1">
        <v>404</v>
      </c>
      <c r="D26" s="1">
        <v>127</v>
      </c>
      <c r="E26" s="1">
        <v>0</v>
      </c>
      <c r="F26" s="1">
        <f>53+33</f>
        <v>86</v>
      </c>
      <c r="G26" s="1">
        <f t="shared" si="0"/>
        <v>617</v>
      </c>
      <c r="H26" s="1">
        <f t="shared" si="1"/>
        <v>24168</v>
      </c>
      <c r="I26" s="40" t="s">
        <v>9</v>
      </c>
      <c r="J26" s="41"/>
      <c r="K26" s="41"/>
      <c r="L26" s="41"/>
    </row>
    <row r="27" spans="1:12" x14ac:dyDescent="0.25">
      <c r="A27" s="1" t="s">
        <v>5</v>
      </c>
      <c r="B27" s="40">
        <f>FEBRERO2021!B27</f>
        <v>23</v>
      </c>
      <c r="C27" s="1">
        <v>1080</v>
      </c>
      <c r="D27" s="1">
        <v>352</v>
      </c>
      <c r="E27" s="1">
        <v>0</v>
      </c>
      <c r="F27" s="1">
        <f>77+99</f>
        <v>176</v>
      </c>
      <c r="G27" s="1">
        <f t="shared" si="0"/>
        <v>1608</v>
      </c>
      <c r="H27" s="1">
        <f t="shared" si="1"/>
        <v>25776</v>
      </c>
      <c r="I27" s="40" t="s">
        <v>9</v>
      </c>
      <c r="J27" s="41"/>
      <c r="K27" s="41"/>
      <c r="L27" s="41"/>
    </row>
    <row r="28" spans="1:12" x14ac:dyDescent="0.25">
      <c r="A28" s="1" t="s">
        <v>43</v>
      </c>
      <c r="B28" s="40">
        <f>FEBRERO2021!B28</f>
        <v>24</v>
      </c>
      <c r="C28" s="1">
        <v>1278</v>
      </c>
      <c r="D28" s="1">
        <v>383</v>
      </c>
      <c r="E28" s="1">
        <v>0</v>
      </c>
      <c r="F28" s="1">
        <f>70+141</f>
        <v>211</v>
      </c>
      <c r="G28" s="1">
        <f t="shared" si="0"/>
        <v>1872</v>
      </c>
      <c r="H28" s="1">
        <f t="shared" si="1"/>
        <v>27648</v>
      </c>
      <c r="I28" s="40" t="s">
        <v>9</v>
      </c>
      <c r="J28" s="41"/>
      <c r="K28" s="41"/>
      <c r="L28" s="41"/>
    </row>
    <row r="29" spans="1:12" x14ac:dyDescent="0.25">
      <c r="A29" s="33" t="s">
        <v>6</v>
      </c>
      <c r="B29" s="34">
        <f>FEBRERO2021!B29</f>
        <v>25</v>
      </c>
      <c r="C29" s="33">
        <v>615</v>
      </c>
      <c r="D29" s="33">
        <v>147</v>
      </c>
      <c r="E29" s="33">
        <v>0</v>
      </c>
      <c r="F29" s="33">
        <f>47+85</f>
        <v>132</v>
      </c>
      <c r="G29" s="33">
        <f t="shared" si="0"/>
        <v>894</v>
      </c>
      <c r="H29" s="33">
        <f t="shared" si="1"/>
        <v>28542</v>
      </c>
      <c r="I29" s="34" t="s">
        <v>12</v>
      </c>
      <c r="J29" s="41"/>
      <c r="K29" s="41"/>
      <c r="L29" s="41"/>
    </row>
    <row r="30" spans="1:12" x14ac:dyDescent="0.25">
      <c r="A30" s="1" t="s">
        <v>7</v>
      </c>
      <c r="B30" s="40">
        <f>FEBRERO2021!B30</f>
        <v>26</v>
      </c>
      <c r="C30" s="1">
        <v>563</v>
      </c>
      <c r="D30" s="1">
        <v>135</v>
      </c>
      <c r="E30" s="1">
        <v>0</v>
      </c>
      <c r="F30" s="1">
        <f>46+49</f>
        <v>95</v>
      </c>
      <c r="G30" s="1">
        <f t="shared" si="0"/>
        <v>793</v>
      </c>
      <c r="H30" s="1">
        <f t="shared" si="1"/>
        <v>29335</v>
      </c>
      <c r="I30" s="40" t="s">
        <v>9</v>
      </c>
      <c r="J30" s="41"/>
      <c r="K30" s="41"/>
      <c r="L30" s="41"/>
    </row>
    <row r="31" spans="1:12" x14ac:dyDescent="0.25">
      <c r="A31" s="1" t="s">
        <v>8</v>
      </c>
      <c r="B31" s="40">
        <f>FEBRERO2021!B31</f>
        <v>27</v>
      </c>
      <c r="C31" s="1">
        <v>569</v>
      </c>
      <c r="D31" s="1">
        <v>190</v>
      </c>
      <c r="E31" s="1">
        <v>0</v>
      </c>
      <c r="F31" s="1">
        <f>51+69</f>
        <v>120</v>
      </c>
      <c r="G31" s="1">
        <f t="shared" si="0"/>
        <v>879</v>
      </c>
      <c r="H31" s="1">
        <f t="shared" si="1"/>
        <v>30214</v>
      </c>
      <c r="I31" s="40" t="s">
        <v>9</v>
      </c>
      <c r="J31" s="41"/>
      <c r="K31" s="41"/>
      <c r="L31" s="41"/>
    </row>
    <row r="32" spans="1:12" x14ac:dyDescent="0.25">
      <c r="A32" s="1" t="s">
        <v>42</v>
      </c>
      <c r="B32" s="40">
        <f>FEBRERO2021!B32</f>
        <v>28</v>
      </c>
      <c r="C32" s="1">
        <v>601</v>
      </c>
      <c r="D32" s="1">
        <v>195</v>
      </c>
      <c r="E32" s="1">
        <v>0</v>
      </c>
      <c r="F32" s="1">
        <f>77+78</f>
        <v>155</v>
      </c>
      <c r="G32" s="1">
        <f t="shared" si="0"/>
        <v>951</v>
      </c>
      <c r="H32" s="1">
        <f t="shared" si="1"/>
        <v>31165</v>
      </c>
      <c r="I32" s="40" t="s">
        <v>9</v>
      </c>
      <c r="J32" s="41"/>
      <c r="K32" s="41"/>
      <c r="L32" s="41"/>
    </row>
    <row r="33" spans="1:12" x14ac:dyDescent="0.25">
      <c r="A33" s="1" t="s">
        <v>4</v>
      </c>
      <c r="B33" s="40">
        <v>29</v>
      </c>
      <c r="C33" s="1">
        <v>627</v>
      </c>
      <c r="D33" s="1">
        <v>178</v>
      </c>
      <c r="E33" s="1">
        <v>0</v>
      </c>
      <c r="F33" s="1">
        <f>71+118</f>
        <v>189</v>
      </c>
      <c r="G33" s="1">
        <f t="shared" si="0"/>
        <v>994</v>
      </c>
      <c r="H33" s="1">
        <f t="shared" si="1"/>
        <v>32159</v>
      </c>
      <c r="I33" s="40" t="s">
        <v>9</v>
      </c>
      <c r="J33" s="41"/>
      <c r="K33" s="41"/>
      <c r="L33" s="41"/>
    </row>
    <row r="34" spans="1:12" x14ac:dyDescent="0.25">
      <c r="A34" s="1" t="s">
        <v>5</v>
      </c>
      <c r="B34" s="40">
        <v>30</v>
      </c>
      <c r="C34" s="1">
        <v>289</v>
      </c>
      <c r="D34" s="1">
        <v>65</v>
      </c>
      <c r="E34" s="1">
        <v>0</v>
      </c>
      <c r="F34" s="1">
        <f>28+39</f>
        <v>67</v>
      </c>
      <c r="G34" s="1">
        <f t="shared" si="0"/>
        <v>421</v>
      </c>
      <c r="H34" s="1">
        <f t="shared" si="1"/>
        <v>32580</v>
      </c>
      <c r="I34" s="40" t="s">
        <v>10</v>
      </c>
      <c r="J34" s="41"/>
      <c r="K34" s="41"/>
      <c r="L34" s="41"/>
    </row>
    <row r="35" spans="1:12" ht="15.75" thickBot="1" x14ac:dyDescent="0.3">
      <c r="A35" s="1" t="s">
        <v>43</v>
      </c>
      <c r="B35" s="40">
        <v>31</v>
      </c>
      <c r="C35" s="1">
        <v>1455</v>
      </c>
      <c r="D35" s="1">
        <v>398</v>
      </c>
      <c r="E35" s="1">
        <v>0</v>
      </c>
      <c r="F35" s="1">
        <f>97+149</f>
        <v>246</v>
      </c>
      <c r="G35" s="1">
        <f t="shared" si="0"/>
        <v>2099</v>
      </c>
      <c r="H35" s="1">
        <f t="shared" si="1"/>
        <v>34679</v>
      </c>
      <c r="I35" s="40" t="s">
        <v>9</v>
      </c>
      <c r="J35" s="48"/>
      <c r="K35" s="41"/>
      <c r="L35" s="41"/>
    </row>
    <row r="36" spans="1:12" ht="15.75" thickBot="1" x14ac:dyDescent="0.3">
      <c r="E36" s="28" t="s">
        <v>44</v>
      </c>
      <c r="F36" s="29"/>
      <c r="G36" s="29"/>
      <c r="H36" s="30">
        <f>H35/B35</f>
        <v>1118.6774193548388</v>
      </c>
      <c r="J36" s="41"/>
    </row>
    <row r="37" spans="1:12" ht="23.25" x14ac:dyDescent="0.35">
      <c r="A37" s="16" t="s">
        <v>45</v>
      </c>
      <c r="H37" s="36">
        <f>JULIO2019!H37+H35</f>
        <v>94763</v>
      </c>
    </row>
    <row r="38" spans="1:12" x14ac:dyDescent="0.25">
      <c r="H38" s="31"/>
    </row>
    <row r="39" spans="1:12" x14ac:dyDescent="0.25">
      <c r="H39" s="21"/>
    </row>
    <row r="40" spans="1:12" x14ac:dyDescent="0.25">
      <c r="H40" s="21"/>
    </row>
    <row r="41" spans="1:12" x14ac:dyDescent="0.25">
      <c r="H41" s="21"/>
    </row>
    <row r="42" spans="1:12" x14ac:dyDescent="0.25">
      <c r="H42" s="21"/>
    </row>
    <row r="43" spans="1:12" x14ac:dyDescent="0.25">
      <c r="H43" s="21"/>
    </row>
    <row r="44" spans="1:12" x14ac:dyDescent="0.25">
      <c r="H44" s="21"/>
    </row>
    <row r="45" spans="1:12" x14ac:dyDescent="0.25">
      <c r="H45" s="21"/>
    </row>
    <row r="46" spans="1:12" x14ac:dyDescent="0.25">
      <c r="H46" s="21"/>
    </row>
    <row r="47" spans="1:12" x14ac:dyDescent="0.25">
      <c r="H47" s="21"/>
    </row>
    <row r="48" spans="1:12" x14ac:dyDescent="0.25">
      <c r="H48" s="21"/>
    </row>
    <row r="49" spans="8:8" x14ac:dyDescent="0.25">
      <c r="H49" s="21"/>
    </row>
    <row r="50" spans="8:8" x14ac:dyDescent="0.25">
      <c r="H50" s="21"/>
    </row>
    <row r="51" spans="8:8" x14ac:dyDescent="0.25">
      <c r="H51" s="21"/>
    </row>
    <row r="52" spans="8:8" x14ac:dyDescent="0.25">
      <c r="H52" s="21"/>
    </row>
    <row r="53" spans="8:8" x14ac:dyDescent="0.25">
      <c r="H53" s="21"/>
    </row>
    <row r="54" spans="8:8" x14ac:dyDescent="0.25">
      <c r="H54" s="21"/>
    </row>
    <row r="55" spans="8:8" x14ac:dyDescent="0.25">
      <c r="H55" s="21"/>
    </row>
    <row r="56" spans="8:8" x14ac:dyDescent="0.25">
      <c r="H56" s="21"/>
    </row>
    <row r="57" spans="8:8" x14ac:dyDescent="0.25">
      <c r="H57" s="21"/>
    </row>
    <row r="58" spans="8:8" x14ac:dyDescent="0.25">
      <c r="H58" s="21"/>
    </row>
    <row r="59" spans="8:8" x14ac:dyDescent="0.25">
      <c r="H59" s="21"/>
    </row>
    <row r="60" spans="8:8" x14ac:dyDescent="0.25">
      <c r="H60" s="21"/>
    </row>
    <row r="61" spans="8:8" x14ac:dyDescent="0.25">
      <c r="H61" s="21"/>
    </row>
    <row r="62" spans="8:8" x14ac:dyDescent="0.25">
      <c r="H62" s="21"/>
    </row>
    <row r="63" spans="8:8" x14ac:dyDescent="0.25">
      <c r="H63" s="21"/>
    </row>
    <row r="64" spans="8:8" x14ac:dyDescent="0.25">
      <c r="H64" s="21"/>
    </row>
    <row r="65" spans="3:8" x14ac:dyDescent="0.25">
      <c r="H65" s="21"/>
    </row>
    <row r="66" spans="3:8" x14ac:dyDescent="0.25">
      <c r="H66" s="21"/>
    </row>
    <row r="67" spans="3:8" x14ac:dyDescent="0.25">
      <c r="H67" s="21"/>
    </row>
    <row r="68" spans="3:8" x14ac:dyDescent="0.25">
      <c r="H68" s="21"/>
    </row>
    <row r="69" spans="3:8" x14ac:dyDescent="0.25">
      <c r="H69" s="21"/>
    </row>
    <row r="70" spans="3:8" x14ac:dyDescent="0.25">
      <c r="H70" s="21"/>
    </row>
    <row r="71" spans="3:8" x14ac:dyDescent="0.25">
      <c r="H71" s="21"/>
    </row>
    <row r="72" spans="3:8" x14ac:dyDescent="0.25">
      <c r="H72" s="21"/>
    </row>
    <row r="73" spans="3:8" x14ac:dyDescent="0.25">
      <c r="H73" s="21"/>
    </row>
    <row r="74" spans="3:8" x14ac:dyDescent="0.25">
      <c r="H74" s="21"/>
    </row>
    <row r="75" spans="3:8" x14ac:dyDescent="0.25">
      <c r="C75" s="32"/>
      <c r="D75" t="s">
        <v>46</v>
      </c>
      <c r="H75" s="21"/>
    </row>
    <row r="76" spans="3:8" x14ac:dyDescent="0.25">
      <c r="C76" s="19"/>
      <c r="D76" t="s">
        <v>47</v>
      </c>
      <c r="H76" s="21"/>
    </row>
    <row r="77" spans="3:8" x14ac:dyDescent="0.25">
      <c r="H77" s="21"/>
    </row>
    <row r="78" spans="3:8" x14ac:dyDescent="0.25">
      <c r="H78" s="21"/>
    </row>
    <row r="79" spans="3:8" x14ac:dyDescent="0.25">
      <c r="H79" s="21"/>
    </row>
  </sheetData>
  <mergeCells count="2">
    <mergeCell ref="C3:E3"/>
    <mergeCell ref="G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TOTALES2021</vt:lpstr>
      <vt:lpstr>ENERO2021</vt:lpstr>
      <vt:lpstr>FEBRERO2021</vt:lpstr>
      <vt:lpstr>MARZO2021</vt:lpstr>
      <vt:lpstr>ABRIL2021</vt:lpstr>
      <vt:lpstr>MAYO2021</vt:lpstr>
      <vt:lpstr>JUNIO2021</vt:lpstr>
      <vt:lpstr>JULIO2019</vt:lpstr>
      <vt:lpstr>AGOSTO2019</vt:lpstr>
      <vt:lpstr>SEPTIEMBRE2019</vt:lpstr>
      <vt:lpstr>OCTUBRE2019</vt:lpstr>
      <vt:lpstr>NOVIEMBRE2019</vt:lpstr>
      <vt:lpstr>DICIEMBRE2019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2023-02-14T13:04:46Z</dcterms:modified>
</cp:coreProperties>
</file>