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saedu-my.sharepoint.com/personal/miguel_bello_cesa_edu_co/Documents/iCloud Drive/Estudio de eventos articulo/Event Studies COVID MILA/COLCAP/2.Models/"/>
    </mc:Choice>
  </mc:AlternateContent>
  <xr:revisionPtr revIDLastSave="0" documentId="13_ncr:1_{030115E2-A181-43E1-A2F2-A13847F9745D}" xr6:coauthVersionLast="47" xr6:coauthVersionMax="47" xr10:uidLastSave="{00000000-0000-0000-0000-000000000000}"/>
  <bookViews>
    <workbookView xWindow="-108" yWindow="-108" windowWidth="23256" windowHeight="12576" tabRatio="970" xr2:uid="{00000000-000D-0000-FFFF-FFFF00000000}"/>
  </bookViews>
  <sheets>
    <sheet name="eventoscompletos" sheetId="1" r:id="rId1"/>
    <sheet name="OMS Declara COVID" sheetId="2" r:id="rId2"/>
    <sheet name="Primer Confinamiento" sheetId="3" r:id="rId3"/>
    <sheet name="Primer día Vacunación" sheetId="4" r:id="rId4"/>
    <sheet name="Hoja2" sheetId="12" r:id="rId5"/>
    <sheet name="OMS Declara COVID (2)" sheetId="9" r:id="rId6"/>
    <sheet name="Primer Confinamiento (2)" sheetId="10" r:id="rId7"/>
    <sheet name="Primer día Vacunación (2)" sheetId="11" r:id="rId8"/>
    <sheet name="Estat_var_AR" sheetId="5" r:id="rId9"/>
    <sheet name="Hoja1" sheetId="6" r:id="rId10"/>
    <sheet name="GRAFICOS" sheetId="7" r:id="rId11"/>
    <sheet name="GRAFICOS (2)" sheetId="13" r:id="rId12"/>
    <sheet name="Resultados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8" l="1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U3" i="8"/>
  <c r="J3" i="8"/>
  <c r="T3" i="8"/>
  <c r="S3" i="8"/>
  <c r="AO5" i="8"/>
  <c r="AP4" i="8"/>
  <c r="AO4" i="8"/>
  <c r="AP3" i="8"/>
  <c r="AO3" i="8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B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B23" i="13"/>
  <c r="B24" i="13"/>
  <c r="B26" i="13"/>
  <c r="B27" i="13"/>
  <c r="B28" i="13"/>
  <c r="B25" i="13"/>
  <c r="K3" i="9"/>
  <c r="R44" i="8"/>
  <c r="R43" i="8"/>
  <c r="Q43" i="8"/>
  <c r="R42" i="8"/>
  <c r="R41" i="8"/>
  <c r="Q41" i="8"/>
  <c r="R40" i="8"/>
  <c r="R39" i="8"/>
  <c r="Q39" i="8"/>
  <c r="R38" i="8"/>
  <c r="R37" i="8"/>
  <c r="Q37" i="8"/>
  <c r="R36" i="8"/>
  <c r="R35" i="8"/>
  <c r="Q35" i="8"/>
  <c r="R34" i="8"/>
  <c r="R33" i="8"/>
  <c r="Q33" i="8"/>
  <c r="R32" i="8"/>
  <c r="R31" i="8"/>
  <c r="Q31" i="8"/>
  <c r="R30" i="8"/>
  <c r="R29" i="8"/>
  <c r="Q29" i="8"/>
  <c r="R28" i="8"/>
  <c r="R27" i="8"/>
  <c r="Q27" i="8"/>
  <c r="R26" i="8"/>
  <c r="R25" i="8"/>
  <c r="Q25" i="8"/>
  <c r="Q23" i="8"/>
  <c r="R22" i="8"/>
  <c r="R21" i="8"/>
  <c r="Q21" i="8"/>
  <c r="R20" i="8"/>
  <c r="R19" i="8"/>
  <c r="Q19" i="8"/>
  <c r="R18" i="8"/>
  <c r="R17" i="8"/>
  <c r="Q17" i="8"/>
  <c r="R16" i="8"/>
  <c r="R15" i="8"/>
  <c r="Q15" i="8"/>
  <c r="R14" i="8"/>
  <c r="R13" i="8"/>
  <c r="Q13" i="8"/>
  <c r="R12" i="8"/>
  <c r="R11" i="8"/>
  <c r="Q11" i="8"/>
  <c r="R10" i="8"/>
  <c r="R9" i="8"/>
  <c r="Q9" i="8"/>
  <c r="R8" i="8"/>
  <c r="R7" i="8"/>
  <c r="Q7" i="8"/>
  <c r="R6" i="8"/>
  <c r="R5" i="8"/>
  <c r="Q5" i="8"/>
  <c r="R4" i="8"/>
  <c r="R3" i="8"/>
  <c r="Q3" i="8"/>
  <c r="P44" i="8"/>
  <c r="P43" i="8"/>
  <c r="O43" i="8"/>
  <c r="P42" i="8"/>
  <c r="P41" i="8"/>
  <c r="O41" i="8"/>
  <c r="P40" i="8"/>
  <c r="P39" i="8"/>
  <c r="O39" i="8"/>
  <c r="P38" i="8"/>
  <c r="P37" i="8"/>
  <c r="O37" i="8"/>
  <c r="P36" i="8"/>
  <c r="P35" i="8"/>
  <c r="O35" i="8"/>
  <c r="P34" i="8"/>
  <c r="P33" i="8"/>
  <c r="O33" i="8"/>
  <c r="P32" i="8"/>
  <c r="P31" i="8"/>
  <c r="O31" i="8"/>
  <c r="P30" i="8"/>
  <c r="P29" i="8"/>
  <c r="O29" i="8"/>
  <c r="P28" i="8"/>
  <c r="P27" i="8"/>
  <c r="O27" i="8"/>
  <c r="P26" i="8"/>
  <c r="P25" i="8"/>
  <c r="O25" i="8"/>
  <c r="O23" i="8"/>
  <c r="P22" i="8"/>
  <c r="P21" i="8"/>
  <c r="O21" i="8"/>
  <c r="P20" i="8"/>
  <c r="P19" i="8"/>
  <c r="O19" i="8"/>
  <c r="P18" i="8"/>
  <c r="P17" i="8"/>
  <c r="O17" i="8"/>
  <c r="P16" i="8"/>
  <c r="P15" i="8"/>
  <c r="O15" i="8"/>
  <c r="P14" i="8"/>
  <c r="P13" i="8"/>
  <c r="O13" i="8"/>
  <c r="P12" i="8"/>
  <c r="P11" i="8"/>
  <c r="O11" i="8"/>
  <c r="P10" i="8"/>
  <c r="P9" i="8"/>
  <c r="O9" i="8"/>
  <c r="P8" i="8"/>
  <c r="P7" i="8"/>
  <c r="O7" i="8"/>
  <c r="P6" i="8"/>
  <c r="P5" i="8"/>
  <c r="O5" i="8"/>
  <c r="P4" i="8"/>
  <c r="P3" i="8"/>
  <c r="O3" i="8"/>
  <c r="M21" i="8"/>
  <c r="W3" i="11"/>
  <c r="V3" i="11"/>
  <c r="U3" i="11"/>
  <c r="T3" i="11"/>
  <c r="S3" i="11"/>
  <c r="R3" i="11"/>
  <c r="Q3" i="11"/>
  <c r="P3" i="11"/>
  <c r="O3" i="11"/>
  <c r="N3" i="11"/>
  <c r="M3" i="11"/>
  <c r="K3" i="11"/>
  <c r="J3" i="11"/>
  <c r="I3" i="11"/>
  <c r="H3" i="11"/>
  <c r="G3" i="11"/>
  <c r="F3" i="11"/>
  <c r="E3" i="11"/>
  <c r="D3" i="11"/>
  <c r="C3" i="11"/>
  <c r="W3" i="10"/>
  <c r="V3" i="10"/>
  <c r="U3" i="10"/>
  <c r="T3" i="10"/>
  <c r="S3" i="10"/>
  <c r="R3" i="10"/>
  <c r="Q3" i="10"/>
  <c r="P3" i="10"/>
  <c r="O3" i="10"/>
  <c r="N3" i="10"/>
  <c r="M3" i="10"/>
  <c r="K3" i="10"/>
  <c r="J3" i="10"/>
  <c r="I3" i="10"/>
  <c r="H3" i="10"/>
  <c r="G3" i="10"/>
  <c r="F3" i="10"/>
  <c r="E3" i="10"/>
  <c r="D3" i="10"/>
  <c r="C3" i="10"/>
  <c r="Y47" i="11"/>
  <c r="Y46" i="11"/>
  <c r="Y45" i="11"/>
  <c r="Y44" i="11"/>
  <c r="Y43" i="11"/>
  <c r="Y42" i="1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3" i="9" s="1"/>
  <c r="M17" i="8" s="1"/>
  <c r="J13" i="9"/>
  <c r="I3" i="9" s="1"/>
  <c r="M15" i="8" s="1"/>
  <c r="I13" i="9"/>
  <c r="H3" i="9" s="1"/>
  <c r="M13" i="8" s="1"/>
  <c r="H13" i="9"/>
  <c r="G13" i="9"/>
  <c r="F3" i="9" s="1"/>
  <c r="M9" i="8" s="1"/>
  <c r="F13" i="9"/>
  <c r="E13" i="9"/>
  <c r="D13" i="9"/>
  <c r="C13" i="9"/>
  <c r="G44" i="8"/>
  <c r="G43" i="8"/>
  <c r="F43" i="8"/>
  <c r="G42" i="8"/>
  <c r="G41" i="8"/>
  <c r="F41" i="8"/>
  <c r="G40" i="8"/>
  <c r="G39" i="8"/>
  <c r="F39" i="8"/>
  <c r="G38" i="8"/>
  <c r="G37" i="8"/>
  <c r="F37" i="8"/>
  <c r="G36" i="8"/>
  <c r="G35" i="8"/>
  <c r="F35" i="8"/>
  <c r="G34" i="8"/>
  <c r="G33" i="8"/>
  <c r="F33" i="8"/>
  <c r="G32" i="8"/>
  <c r="G31" i="8"/>
  <c r="F31" i="8"/>
  <c r="G30" i="8"/>
  <c r="G29" i="8"/>
  <c r="F29" i="8"/>
  <c r="G28" i="8"/>
  <c r="G27" i="8"/>
  <c r="F27" i="8"/>
  <c r="G26" i="8"/>
  <c r="G25" i="8"/>
  <c r="F25" i="8"/>
  <c r="G24" i="8"/>
  <c r="G23" i="8"/>
  <c r="F23" i="8"/>
  <c r="G22" i="8"/>
  <c r="G21" i="8"/>
  <c r="F21" i="8"/>
  <c r="G20" i="8"/>
  <c r="G19" i="8"/>
  <c r="F19" i="8"/>
  <c r="G18" i="8"/>
  <c r="G17" i="8"/>
  <c r="F17" i="8"/>
  <c r="G16" i="8"/>
  <c r="G15" i="8"/>
  <c r="F15" i="8"/>
  <c r="G14" i="8"/>
  <c r="G13" i="8"/>
  <c r="F13" i="8"/>
  <c r="G12" i="8"/>
  <c r="G11" i="8"/>
  <c r="F11" i="8"/>
  <c r="G10" i="8"/>
  <c r="G9" i="8"/>
  <c r="F9" i="8"/>
  <c r="G8" i="8"/>
  <c r="G7" i="8"/>
  <c r="F7" i="8"/>
  <c r="G6" i="8"/>
  <c r="G5" i="8"/>
  <c r="F5" i="8"/>
  <c r="G4" i="8"/>
  <c r="G3" i="8"/>
  <c r="F3" i="8"/>
  <c r="D3" i="8"/>
  <c r="E44" i="8"/>
  <c r="E43" i="8"/>
  <c r="D43" i="8"/>
  <c r="E42" i="8"/>
  <c r="E41" i="8"/>
  <c r="D41" i="8"/>
  <c r="E40" i="8"/>
  <c r="E39" i="8"/>
  <c r="D39" i="8"/>
  <c r="E38" i="8"/>
  <c r="E37" i="8"/>
  <c r="D37" i="8"/>
  <c r="E36" i="8"/>
  <c r="E35" i="8"/>
  <c r="D35" i="8"/>
  <c r="E34" i="8"/>
  <c r="E33" i="8"/>
  <c r="D33" i="8"/>
  <c r="E32" i="8"/>
  <c r="E31" i="8"/>
  <c r="D31" i="8"/>
  <c r="E30" i="8"/>
  <c r="E29" i="8"/>
  <c r="D29" i="8"/>
  <c r="E28" i="8"/>
  <c r="E27" i="8"/>
  <c r="D27" i="8"/>
  <c r="E26" i="8"/>
  <c r="E25" i="8"/>
  <c r="D25" i="8"/>
  <c r="E24" i="8"/>
  <c r="E23" i="8"/>
  <c r="D23" i="8"/>
  <c r="E22" i="8"/>
  <c r="E21" i="8"/>
  <c r="D21" i="8"/>
  <c r="E20" i="8"/>
  <c r="E19" i="8"/>
  <c r="D19" i="8"/>
  <c r="E18" i="8"/>
  <c r="E17" i="8"/>
  <c r="D17" i="8"/>
  <c r="E16" i="8"/>
  <c r="E15" i="8"/>
  <c r="D15" i="8"/>
  <c r="E14" i="8"/>
  <c r="E13" i="8"/>
  <c r="D13" i="8"/>
  <c r="E12" i="8"/>
  <c r="E11" i="8"/>
  <c r="D11" i="8"/>
  <c r="E10" i="8"/>
  <c r="E9" i="8"/>
  <c r="D9" i="8"/>
  <c r="E8" i="8"/>
  <c r="E7" i="8"/>
  <c r="D7" i="8"/>
  <c r="E6" i="8"/>
  <c r="E5" i="8"/>
  <c r="D5" i="8"/>
  <c r="E4" i="8"/>
  <c r="E3" i="8"/>
  <c r="C43" i="8"/>
  <c r="C38" i="8"/>
  <c r="C40" i="8"/>
  <c r="C42" i="8"/>
  <c r="C6" i="8"/>
  <c r="C8" i="8"/>
  <c r="C10" i="8"/>
  <c r="C12" i="8"/>
  <c r="C14" i="8"/>
  <c r="C16" i="8"/>
  <c r="C18" i="8"/>
  <c r="C20" i="8"/>
  <c r="C22" i="8"/>
  <c r="C24" i="8"/>
  <c r="C26" i="8"/>
  <c r="C28" i="8"/>
  <c r="C30" i="8"/>
  <c r="C32" i="8"/>
  <c r="C34" i="8"/>
  <c r="C36" i="8"/>
  <c r="C4" i="8"/>
  <c r="C5" i="8"/>
  <c r="C7" i="8"/>
  <c r="C9" i="8"/>
  <c r="C11" i="8"/>
  <c r="C13" i="8"/>
  <c r="C15" i="8"/>
  <c r="C17" i="8"/>
  <c r="C19" i="8"/>
  <c r="C21" i="8"/>
  <c r="C23" i="8"/>
  <c r="C25" i="8"/>
  <c r="C27" i="8"/>
  <c r="C29" i="8"/>
  <c r="C31" i="8"/>
  <c r="C33" i="8"/>
  <c r="C35" i="8"/>
  <c r="C37" i="8"/>
  <c r="C39" i="8"/>
  <c r="C41" i="8"/>
  <c r="C44" i="8"/>
  <c r="C3" i="8"/>
  <c r="B43" i="8"/>
  <c r="B41" i="8"/>
  <c r="B39" i="8"/>
  <c r="B37" i="8"/>
  <c r="B35" i="8"/>
  <c r="B33" i="8"/>
  <c r="B31" i="8"/>
  <c r="B29" i="8"/>
  <c r="B27" i="8"/>
  <c r="B25" i="8"/>
  <c r="B23" i="8"/>
  <c r="B21" i="8"/>
  <c r="B19" i="8"/>
  <c r="B17" i="8"/>
  <c r="B15" i="8"/>
  <c r="B13" i="8"/>
  <c r="B11" i="8"/>
  <c r="B9" i="8"/>
  <c r="B7" i="8"/>
  <c r="B5" i="8"/>
  <c r="B3" i="8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S27" i="4"/>
  <c r="S28" i="4" s="1"/>
  <c r="L27" i="4"/>
  <c r="L28" i="4" s="1"/>
  <c r="G27" i="4"/>
  <c r="G28" i="4" s="1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R27" i="4" s="1"/>
  <c r="R28" i="4" s="1"/>
  <c r="Q25" i="4"/>
  <c r="P25" i="4"/>
  <c r="O25" i="4"/>
  <c r="N25" i="4"/>
  <c r="M25" i="4"/>
  <c r="L25" i="4"/>
  <c r="K25" i="4"/>
  <c r="J25" i="4"/>
  <c r="I25" i="4"/>
  <c r="H25" i="4"/>
  <c r="G25" i="4"/>
  <c r="F25" i="4"/>
  <c r="F27" i="4" s="1"/>
  <c r="F28" i="4" s="1"/>
  <c r="E25" i="4"/>
  <c r="D25" i="4"/>
  <c r="C25" i="4"/>
  <c r="W24" i="4"/>
  <c r="W27" i="4" s="1"/>
  <c r="W28" i="4" s="1"/>
  <c r="V24" i="4"/>
  <c r="V27" i="4" s="1"/>
  <c r="V28" i="4" s="1"/>
  <c r="U24" i="4"/>
  <c r="U27" i="4" s="1"/>
  <c r="U28" i="4" s="1"/>
  <c r="T24" i="4"/>
  <c r="T27" i="4" s="1"/>
  <c r="T28" i="4" s="1"/>
  <c r="S24" i="4"/>
  <c r="R24" i="4"/>
  <c r="Q24" i="4"/>
  <c r="Q27" i="4" s="1"/>
  <c r="Q28" i="4" s="1"/>
  <c r="P24" i="4"/>
  <c r="P27" i="4" s="1"/>
  <c r="P28" i="4" s="1"/>
  <c r="O24" i="4"/>
  <c r="O27" i="4" s="1"/>
  <c r="O28" i="4" s="1"/>
  <c r="N24" i="4"/>
  <c r="N27" i="4" s="1"/>
  <c r="N28" i="4" s="1"/>
  <c r="M24" i="4"/>
  <c r="M27" i="4" s="1"/>
  <c r="M28" i="4" s="1"/>
  <c r="L24" i="4"/>
  <c r="K24" i="4"/>
  <c r="K27" i="4" s="1"/>
  <c r="K28" i="4" s="1"/>
  <c r="J24" i="4"/>
  <c r="J27" i="4" s="1"/>
  <c r="J28" i="4" s="1"/>
  <c r="I24" i="4"/>
  <c r="I27" i="4" s="1"/>
  <c r="I28" i="4" s="1"/>
  <c r="H24" i="4"/>
  <c r="H27" i="4" s="1"/>
  <c r="H28" i="4" s="1"/>
  <c r="G24" i="4"/>
  <c r="F24" i="4"/>
  <c r="E24" i="4"/>
  <c r="E27" i="4" s="1"/>
  <c r="E28" i="4" s="1"/>
  <c r="D24" i="4"/>
  <c r="D27" i="4" s="1"/>
  <c r="D28" i="4" s="1"/>
  <c r="C24" i="4"/>
  <c r="C27" i="4" s="1"/>
  <c r="C28" i="4" s="1"/>
  <c r="Y13" i="4"/>
  <c r="R14" i="4" s="1"/>
  <c r="R15" i="4" s="1"/>
  <c r="T14" i="4"/>
  <c r="T15" i="4" s="1"/>
  <c r="T20" i="4" s="1"/>
  <c r="S14" i="4"/>
  <c r="S15" i="4" s="1"/>
  <c r="S20" i="4" s="1"/>
  <c r="M14" i="4"/>
  <c r="M15" i="4" s="1"/>
  <c r="H14" i="4"/>
  <c r="H15" i="4" s="1"/>
  <c r="H20" i="4" s="1"/>
  <c r="G14" i="4"/>
  <c r="G15" i="4" s="1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U5" i="4"/>
  <c r="U11" i="4" s="1"/>
  <c r="I5" i="4"/>
  <c r="I11" i="4" s="1"/>
  <c r="W4" i="4"/>
  <c r="W5" i="4" s="1"/>
  <c r="V4" i="4"/>
  <c r="V5" i="4" s="1"/>
  <c r="U4" i="4"/>
  <c r="T4" i="4"/>
  <c r="T5" i="4" s="1"/>
  <c r="S4" i="4"/>
  <c r="S5" i="4" s="1"/>
  <c r="R4" i="4"/>
  <c r="R5" i="4" s="1"/>
  <c r="Q4" i="4"/>
  <c r="Q5" i="4" s="1"/>
  <c r="P4" i="4"/>
  <c r="P5" i="4" s="1"/>
  <c r="O4" i="4"/>
  <c r="O5" i="4" s="1"/>
  <c r="N4" i="4"/>
  <c r="N5" i="4" s="1"/>
  <c r="M4" i="4"/>
  <c r="M5" i="4" s="1"/>
  <c r="L4" i="4"/>
  <c r="L5" i="4" s="1"/>
  <c r="K4" i="4"/>
  <c r="K5" i="4" s="1"/>
  <c r="J4" i="4"/>
  <c r="J5" i="4" s="1"/>
  <c r="I4" i="4"/>
  <c r="H4" i="4"/>
  <c r="H5" i="4" s="1"/>
  <c r="G4" i="4"/>
  <c r="G5" i="4" s="1"/>
  <c r="F4" i="4"/>
  <c r="F5" i="4" s="1"/>
  <c r="E4" i="4"/>
  <c r="E5" i="4" s="1"/>
  <c r="D4" i="4"/>
  <c r="D5" i="4" s="1"/>
  <c r="C4" i="4"/>
  <c r="C5" i="4" s="1"/>
  <c r="W3" i="4"/>
  <c r="W6" i="4" s="1"/>
  <c r="W7" i="4" s="1"/>
  <c r="V3" i="4"/>
  <c r="V6" i="4" s="1"/>
  <c r="V7" i="4" s="1"/>
  <c r="U3" i="4"/>
  <c r="U6" i="4" s="1"/>
  <c r="U7" i="4" s="1"/>
  <c r="T3" i="4"/>
  <c r="T6" i="4" s="1"/>
  <c r="T7" i="4" s="1"/>
  <c r="S3" i="4"/>
  <c r="R3" i="4"/>
  <c r="Q3" i="4"/>
  <c r="P3" i="4"/>
  <c r="P6" i="4" s="1"/>
  <c r="P7" i="4" s="1"/>
  <c r="O3" i="4"/>
  <c r="N3" i="4"/>
  <c r="M3" i="4"/>
  <c r="L3" i="4"/>
  <c r="K3" i="4"/>
  <c r="K6" i="4" s="1"/>
  <c r="K7" i="4" s="1"/>
  <c r="J3" i="4"/>
  <c r="J6" i="4" s="1"/>
  <c r="J7" i="4" s="1"/>
  <c r="I3" i="4"/>
  <c r="I6" i="4" s="1"/>
  <c r="I7" i="4" s="1"/>
  <c r="H3" i="4"/>
  <c r="H6" i="4" s="1"/>
  <c r="H7" i="4" s="1"/>
  <c r="G3" i="4"/>
  <c r="F3" i="4"/>
  <c r="E3" i="4"/>
  <c r="D3" i="4"/>
  <c r="D6" i="4" s="1"/>
  <c r="D7" i="4" s="1"/>
  <c r="C3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C36" i="4"/>
  <c r="D24" i="3"/>
  <c r="E24" i="3"/>
  <c r="F24" i="3"/>
  <c r="G24" i="3"/>
  <c r="H24" i="3"/>
  <c r="I24" i="3"/>
  <c r="J24" i="3"/>
  <c r="K24" i="3"/>
  <c r="L24" i="3"/>
  <c r="L27" i="3" s="1"/>
  <c r="L28" i="3" s="1"/>
  <c r="M24" i="3"/>
  <c r="N24" i="3"/>
  <c r="O24" i="3"/>
  <c r="P24" i="3"/>
  <c r="Q24" i="3"/>
  <c r="R24" i="3"/>
  <c r="S24" i="3"/>
  <c r="T24" i="3"/>
  <c r="U24" i="3"/>
  <c r="V24" i="3"/>
  <c r="W24" i="3"/>
  <c r="D25" i="3"/>
  <c r="D27" i="3" s="1"/>
  <c r="D28" i="3" s="1"/>
  <c r="E25" i="3"/>
  <c r="F25" i="3"/>
  <c r="G25" i="3"/>
  <c r="G27" i="3" s="1"/>
  <c r="G28" i="3" s="1"/>
  <c r="H25" i="3"/>
  <c r="I25" i="3"/>
  <c r="J25" i="3"/>
  <c r="K25" i="3"/>
  <c r="L25" i="3"/>
  <c r="M25" i="3"/>
  <c r="N25" i="3"/>
  <c r="O25" i="3"/>
  <c r="P25" i="3"/>
  <c r="P27" i="3" s="1"/>
  <c r="P28" i="3" s="1"/>
  <c r="Q25" i="3"/>
  <c r="R25" i="3"/>
  <c r="S25" i="3"/>
  <c r="S27" i="3" s="1"/>
  <c r="S28" i="3" s="1"/>
  <c r="T25" i="3"/>
  <c r="U25" i="3"/>
  <c r="V25" i="3"/>
  <c r="W25" i="3"/>
  <c r="D26" i="3"/>
  <c r="E26" i="3"/>
  <c r="F26" i="3"/>
  <c r="G26" i="3"/>
  <c r="H26" i="3"/>
  <c r="H27" i="3" s="1"/>
  <c r="H28" i="3" s="1"/>
  <c r="I26" i="3"/>
  <c r="J26" i="3"/>
  <c r="K26" i="3"/>
  <c r="K27" i="3" s="1"/>
  <c r="K28" i="3" s="1"/>
  <c r="L26" i="3"/>
  <c r="M26" i="3"/>
  <c r="N26" i="3"/>
  <c r="O26" i="3"/>
  <c r="P26" i="3"/>
  <c r="Q26" i="3"/>
  <c r="R26" i="3"/>
  <c r="S26" i="3"/>
  <c r="T26" i="3"/>
  <c r="T27" i="3" s="1"/>
  <c r="T28" i="3" s="1"/>
  <c r="U26" i="3"/>
  <c r="V26" i="3"/>
  <c r="W26" i="3"/>
  <c r="W27" i="3" s="1"/>
  <c r="W28" i="3" s="1"/>
  <c r="E27" i="3"/>
  <c r="F27" i="3"/>
  <c r="I27" i="3"/>
  <c r="J27" i="3"/>
  <c r="M27" i="3"/>
  <c r="N27" i="3"/>
  <c r="O27" i="3"/>
  <c r="O28" i="3" s="1"/>
  <c r="Q27" i="3"/>
  <c r="R27" i="3"/>
  <c r="U27" i="3"/>
  <c r="V27" i="3"/>
  <c r="E28" i="3"/>
  <c r="F28" i="3"/>
  <c r="I28" i="3"/>
  <c r="J28" i="3"/>
  <c r="M28" i="3"/>
  <c r="N28" i="3"/>
  <c r="Q28" i="3"/>
  <c r="R28" i="3"/>
  <c r="U28" i="3"/>
  <c r="V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C32" i="3"/>
  <c r="C31" i="3"/>
  <c r="C30" i="3"/>
  <c r="C29" i="3"/>
  <c r="C28" i="3"/>
  <c r="C27" i="3"/>
  <c r="C26" i="3"/>
  <c r="C25" i="3"/>
  <c r="C24" i="3"/>
  <c r="D14" i="3"/>
  <c r="E14" i="3"/>
  <c r="E15" i="3" s="1"/>
  <c r="F14" i="3"/>
  <c r="G14" i="3"/>
  <c r="H14" i="3"/>
  <c r="I14" i="3"/>
  <c r="J14" i="3"/>
  <c r="J15" i="3" s="1"/>
  <c r="K14" i="3"/>
  <c r="K15" i="3" s="1"/>
  <c r="L14" i="3"/>
  <c r="L15" i="3" s="1"/>
  <c r="M14" i="3"/>
  <c r="M15" i="3" s="1"/>
  <c r="N14" i="3"/>
  <c r="N15" i="3" s="1"/>
  <c r="O14" i="3"/>
  <c r="O15" i="3" s="1"/>
  <c r="P14" i="3"/>
  <c r="Q14" i="3"/>
  <c r="Q15" i="3" s="1"/>
  <c r="R14" i="3"/>
  <c r="S14" i="3"/>
  <c r="T14" i="3"/>
  <c r="U14" i="3"/>
  <c r="V14" i="3"/>
  <c r="V15" i="3" s="1"/>
  <c r="W14" i="3"/>
  <c r="D15" i="3"/>
  <c r="D20" i="3" s="1"/>
  <c r="F15" i="3"/>
  <c r="F20" i="3" s="1"/>
  <c r="G15" i="3"/>
  <c r="G16" i="3" s="1"/>
  <c r="G17" i="3" s="1"/>
  <c r="H15" i="3"/>
  <c r="H20" i="3" s="1"/>
  <c r="I15" i="3"/>
  <c r="I20" i="3" s="1"/>
  <c r="P15" i="3"/>
  <c r="P20" i="3" s="1"/>
  <c r="R15" i="3"/>
  <c r="R20" i="3" s="1"/>
  <c r="S15" i="3"/>
  <c r="S16" i="3" s="1"/>
  <c r="S17" i="3" s="1"/>
  <c r="T15" i="3"/>
  <c r="T20" i="3" s="1"/>
  <c r="U15" i="3"/>
  <c r="U20" i="3" s="1"/>
  <c r="W15" i="3"/>
  <c r="W20" i="3" s="1"/>
  <c r="H16" i="3"/>
  <c r="H17" i="3" s="1"/>
  <c r="T16" i="3"/>
  <c r="T17" i="3" s="1"/>
  <c r="W16" i="3"/>
  <c r="W17" i="3" s="1"/>
  <c r="F18" i="3"/>
  <c r="G18" i="3"/>
  <c r="H18" i="3"/>
  <c r="I18" i="3"/>
  <c r="R18" i="3"/>
  <c r="S18" i="3"/>
  <c r="T18" i="3"/>
  <c r="U18" i="3"/>
  <c r="W18" i="3"/>
  <c r="H19" i="3"/>
  <c r="T19" i="3"/>
  <c r="W19" i="3"/>
  <c r="G20" i="3"/>
  <c r="S20" i="3"/>
  <c r="D21" i="3"/>
  <c r="F21" i="3"/>
  <c r="G21" i="3"/>
  <c r="H21" i="3"/>
  <c r="I21" i="3"/>
  <c r="P21" i="3"/>
  <c r="R21" i="3"/>
  <c r="S21" i="3"/>
  <c r="T21" i="3"/>
  <c r="U21" i="3"/>
  <c r="W21" i="3"/>
  <c r="C14" i="3"/>
  <c r="C15" i="3" s="1"/>
  <c r="Y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C13" i="3"/>
  <c r="D3" i="3"/>
  <c r="E3" i="3"/>
  <c r="F3" i="3"/>
  <c r="G3" i="3"/>
  <c r="H3" i="3"/>
  <c r="I3" i="3"/>
  <c r="J3" i="3"/>
  <c r="K3" i="3"/>
  <c r="L3" i="3"/>
  <c r="L6" i="3" s="1"/>
  <c r="L7" i="3" s="1"/>
  <c r="M3" i="3"/>
  <c r="N3" i="3"/>
  <c r="O3" i="3"/>
  <c r="P3" i="3"/>
  <c r="Q3" i="3"/>
  <c r="R3" i="3"/>
  <c r="S3" i="3"/>
  <c r="T3" i="3"/>
  <c r="U3" i="3"/>
  <c r="V3" i="3"/>
  <c r="W3" i="3"/>
  <c r="D4" i="3"/>
  <c r="D5" i="3" s="1"/>
  <c r="E4" i="3"/>
  <c r="F4" i="3"/>
  <c r="F5" i="3" s="1"/>
  <c r="G4" i="3"/>
  <c r="G5" i="3" s="1"/>
  <c r="H4" i="3"/>
  <c r="I4" i="3"/>
  <c r="J4" i="3"/>
  <c r="K4" i="3"/>
  <c r="L4" i="3"/>
  <c r="M4" i="3"/>
  <c r="N4" i="3"/>
  <c r="O4" i="3"/>
  <c r="P4" i="3"/>
  <c r="P5" i="3" s="1"/>
  <c r="Q4" i="3"/>
  <c r="R4" i="3"/>
  <c r="R5" i="3" s="1"/>
  <c r="S4" i="3"/>
  <c r="S5" i="3" s="1"/>
  <c r="T4" i="3"/>
  <c r="U4" i="3"/>
  <c r="V4" i="3"/>
  <c r="W4" i="3"/>
  <c r="E5" i="3"/>
  <c r="H5" i="3"/>
  <c r="H10" i="3" s="1"/>
  <c r="I5" i="3"/>
  <c r="J5" i="3"/>
  <c r="J10" i="3" s="1"/>
  <c r="K5" i="3"/>
  <c r="K6" i="3" s="1"/>
  <c r="K7" i="3" s="1"/>
  <c r="L5" i="3"/>
  <c r="M5" i="3"/>
  <c r="N5" i="3"/>
  <c r="O5" i="3"/>
  <c r="Q5" i="3"/>
  <c r="T5" i="3"/>
  <c r="T10" i="3" s="1"/>
  <c r="U5" i="3"/>
  <c r="V5" i="3"/>
  <c r="V10" i="3" s="1"/>
  <c r="W5" i="3"/>
  <c r="W6" i="3" s="1"/>
  <c r="W7" i="3" s="1"/>
  <c r="E6" i="3"/>
  <c r="I6" i="3"/>
  <c r="M6" i="3"/>
  <c r="N6" i="3"/>
  <c r="N7" i="3" s="1"/>
  <c r="O6" i="3"/>
  <c r="O7" i="3" s="1"/>
  <c r="Q6" i="3"/>
  <c r="U6" i="3"/>
  <c r="E7" i="3"/>
  <c r="I7" i="3"/>
  <c r="M7" i="3"/>
  <c r="Q7" i="3"/>
  <c r="U7" i="3"/>
  <c r="E8" i="3"/>
  <c r="H8" i="3"/>
  <c r="I8" i="3"/>
  <c r="J8" i="3"/>
  <c r="K8" i="3"/>
  <c r="L8" i="3"/>
  <c r="M8" i="3"/>
  <c r="N8" i="3"/>
  <c r="O8" i="3"/>
  <c r="Q8" i="3"/>
  <c r="U8" i="3"/>
  <c r="V8" i="3"/>
  <c r="W8" i="3"/>
  <c r="E9" i="3"/>
  <c r="I9" i="3"/>
  <c r="K9" i="3"/>
  <c r="L9" i="3"/>
  <c r="M9" i="3"/>
  <c r="N9" i="3"/>
  <c r="O9" i="3"/>
  <c r="Q9" i="3"/>
  <c r="U9" i="3"/>
  <c r="W9" i="3"/>
  <c r="E10" i="3"/>
  <c r="I10" i="3"/>
  <c r="K10" i="3"/>
  <c r="L10" i="3"/>
  <c r="M10" i="3"/>
  <c r="N10" i="3"/>
  <c r="O10" i="3"/>
  <c r="Q10" i="3"/>
  <c r="U10" i="3"/>
  <c r="W10" i="3"/>
  <c r="E11" i="3"/>
  <c r="H11" i="3"/>
  <c r="I11" i="3"/>
  <c r="J11" i="3"/>
  <c r="K11" i="3"/>
  <c r="L11" i="3"/>
  <c r="M11" i="3"/>
  <c r="N11" i="3"/>
  <c r="O11" i="3"/>
  <c r="Q11" i="3"/>
  <c r="T11" i="3"/>
  <c r="U11" i="3"/>
  <c r="V11" i="3"/>
  <c r="W11" i="3"/>
  <c r="C10" i="3"/>
  <c r="C5" i="3"/>
  <c r="C11" i="3" s="1"/>
  <c r="C4" i="3"/>
  <c r="C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C36" i="3"/>
  <c r="D24" i="2"/>
  <c r="E24" i="2"/>
  <c r="F24" i="2"/>
  <c r="F27" i="2" s="1"/>
  <c r="F28" i="2" s="1"/>
  <c r="G24" i="2"/>
  <c r="G27" i="2" s="1"/>
  <c r="G28" i="2" s="1"/>
  <c r="H24" i="2"/>
  <c r="I24" i="2"/>
  <c r="J24" i="2"/>
  <c r="K24" i="2"/>
  <c r="L24" i="2"/>
  <c r="M24" i="2"/>
  <c r="N24" i="2"/>
  <c r="O24" i="2"/>
  <c r="P24" i="2"/>
  <c r="Q24" i="2"/>
  <c r="R24" i="2"/>
  <c r="R27" i="2" s="1"/>
  <c r="R28" i="2" s="1"/>
  <c r="S24" i="2"/>
  <c r="S27" i="2" s="1"/>
  <c r="S28" i="2" s="1"/>
  <c r="T24" i="2"/>
  <c r="U24" i="2"/>
  <c r="V24" i="2"/>
  <c r="W24" i="2"/>
  <c r="D25" i="2"/>
  <c r="D27" i="2" s="1"/>
  <c r="D28" i="2" s="1"/>
  <c r="E25" i="2"/>
  <c r="E27" i="2" s="1"/>
  <c r="E28" i="2" s="1"/>
  <c r="F25" i="2"/>
  <c r="G25" i="2"/>
  <c r="H25" i="2"/>
  <c r="I25" i="2"/>
  <c r="J25" i="2"/>
  <c r="J27" i="2" s="1"/>
  <c r="J28" i="2" s="1"/>
  <c r="K25" i="2"/>
  <c r="K27" i="2" s="1"/>
  <c r="K28" i="2" s="1"/>
  <c r="L25" i="2"/>
  <c r="M25" i="2"/>
  <c r="N25" i="2"/>
  <c r="O25" i="2"/>
  <c r="O27" i="2" s="1"/>
  <c r="O28" i="2" s="1"/>
  <c r="P25" i="2"/>
  <c r="P27" i="2" s="1"/>
  <c r="P28" i="2" s="1"/>
  <c r="Q25" i="2"/>
  <c r="Q27" i="2" s="1"/>
  <c r="Q28" i="2" s="1"/>
  <c r="R25" i="2"/>
  <c r="S25" i="2"/>
  <c r="T25" i="2"/>
  <c r="U25" i="2"/>
  <c r="V25" i="2"/>
  <c r="V27" i="2" s="1"/>
  <c r="V28" i="2" s="1"/>
  <c r="W25" i="2"/>
  <c r="W27" i="2" s="1"/>
  <c r="W28" i="2" s="1"/>
  <c r="D26" i="2"/>
  <c r="E26" i="2"/>
  <c r="F26" i="2"/>
  <c r="G26" i="2"/>
  <c r="H26" i="2"/>
  <c r="H27" i="2" s="1"/>
  <c r="H28" i="2" s="1"/>
  <c r="I26" i="2"/>
  <c r="I27" i="2" s="1"/>
  <c r="I28" i="2" s="1"/>
  <c r="J26" i="2"/>
  <c r="K26" i="2"/>
  <c r="L26" i="2"/>
  <c r="M26" i="2"/>
  <c r="N26" i="2"/>
  <c r="N27" i="2" s="1"/>
  <c r="N28" i="2" s="1"/>
  <c r="O26" i="2"/>
  <c r="P26" i="2"/>
  <c r="Q26" i="2"/>
  <c r="R26" i="2"/>
  <c r="S26" i="2"/>
  <c r="T26" i="2"/>
  <c r="T27" i="2" s="1"/>
  <c r="T28" i="2" s="1"/>
  <c r="U26" i="2"/>
  <c r="U27" i="2" s="1"/>
  <c r="U28" i="2" s="1"/>
  <c r="V26" i="2"/>
  <c r="W26" i="2"/>
  <c r="L27" i="2"/>
  <c r="L28" i="2" s="1"/>
  <c r="M27" i="2"/>
  <c r="M28" i="2" s="1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2" i="2"/>
  <c r="C31" i="2"/>
  <c r="C30" i="2"/>
  <c r="C29" i="2"/>
  <c r="C27" i="2"/>
  <c r="C28" i="2" s="1"/>
  <c r="C26" i="2"/>
  <c r="C25" i="2"/>
  <c r="C24" i="2"/>
  <c r="D14" i="2"/>
  <c r="D15" i="2" s="1"/>
  <c r="E14" i="2"/>
  <c r="F14" i="2"/>
  <c r="G14" i="2"/>
  <c r="H14" i="2"/>
  <c r="I14" i="2"/>
  <c r="J14" i="2"/>
  <c r="K14" i="2"/>
  <c r="K15" i="2" s="1"/>
  <c r="L14" i="2"/>
  <c r="L15" i="2" s="1"/>
  <c r="M14" i="2"/>
  <c r="M15" i="2" s="1"/>
  <c r="N14" i="2"/>
  <c r="N15" i="2" s="1"/>
  <c r="O14" i="2"/>
  <c r="O15" i="2" s="1"/>
  <c r="P14" i="2"/>
  <c r="P15" i="2" s="1"/>
  <c r="Q14" i="2"/>
  <c r="R14" i="2"/>
  <c r="S14" i="2"/>
  <c r="T14" i="2"/>
  <c r="U14" i="2"/>
  <c r="V14" i="2"/>
  <c r="W14" i="2"/>
  <c r="W15" i="2" s="1"/>
  <c r="E15" i="2"/>
  <c r="E16" i="2" s="1"/>
  <c r="E17" i="2" s="1"/>
  <c r="F15" i="2"/>
  <c r="F20" i="2" s="1"/>
  <c r="G15" i="2"/>
  <c r="G20" i="2" s="1"/>
  <c r="H15" i="2"/>
  <c r="H20" i="2" s="1"/>
  <c r="I15" i="2"/>
  <c r="J15" i="2"/>
  <c r="J20" i="2" s="1"/>
  <c r="Q15" i="2"/>
  <c r="Q16" i="2" s="1"/>
  <c r="Q17" i="2" s="1"/>
  <c r="R15" i="2"/>
  <c r="R20" i="2" s="1"/>
  <c r="S15" i="2"/>
  <c r="S20" i="2" s="1"/>
  <c r="T15" i="2"/>
  <c r="T20" i="2" s="1"/>
  <c r="U15" i="2"/>
  <c r="V15" i="2"/>
  <c r="V20" i="2" s="1"/>
  <c r="I16" i="2"/>
  <c r="I17" i="2" s="1"/>
  <c r="J16" i="2"/>
  <c r="J17" i="2" s="1"/>
  <c r="U16" i="2"/>
  <c r="U17" i="2" s="1"/>
  <c r="V16" i="2"/>
  <c r="V17" i="2" s="1"/>
  <c r="E18" i="2"/>
  <c r="G18" i="2"/>
  <c r="H18" i="2"/>
  <c r="I18" i="2"/>
  <c r="J18" i="2"/>
  <c r="Q18" i="2"/>
  <c r="S18" i="2"/>
  <c r="T18" i="2"/>
  <c r="U18" i="2"/>
  <c r="V18" i="2"/>
  <c r="I19" i="2"/>
  <c r="J19" i="2"/>
  <c r="U19" i="2"/>
  <c r="V19" i="2"/>
  <c r="E20" i="2"/>
  <c r="I20" i="2"/>
  <c r="Q20" i="2"/>
  <c r="U20" i="2"/>
  <c r="E21" i="2"/>
  <c r="G21" i="2"/>
  <c r="H21" i="2"/>
  <c r="I21" i="2"/>
  <c r="J21" i="2"/>
  <c r="Q21" i="2"/>
  <c r="S21" i="2"/>
  <c r="T21" i="2"/>
  <c r="U21" i="2"/>
  <c r="V21" i="2"/>
  <c r="C21" i="2"/>
  <c r="C16" i="2"/>
  <c r="C17" i="2" s="1"/>
  <c r="C15" i="2"/>
  <c r="C20" i="2" s="1"/>
  <c r="C14" i="2"/>
  <c r="Y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3" i="2"/>
  <c r="D5" i="2"/>
  <c r="D10" i="2" s="1"/>
  <c r="E5" i="2"/>
  <c r="E10" i="2" s="1"/>
  <c r="F5" i="2"/>
  <c r="F10" i="2" s="1"/>
  <c r="G5" i="2"/>
  <c r="H5" i="2"/>
  <c r="I5" i="2"/>
  <c r="J5" i="2"/>
  <c r="K5" i="2"/>
  <c r="K6" i="2" s="1"/>
  <c r="K7" i="2" s="1"/>
  <c r="L5" i="2"/>
  <c r="L10" i="2" s="1"/>
  <c r="M5" i="2"/>
  <c r="N5" i="2"/>
  <c r="N6" i="2" s="1"/>
  <c r="N7" i="2" s="1"/>
  <c r="O5" i="2"/>
  <c r="P5" i="2"/>
  <c r="P10" i="2" s="1"/>
  <c r="Q5" i="2"/>
  <c r="Q10" i="2" s="1"/>
  <c r="R5" i="2"/>
  <c r="R10" i="2" s="1"/>
  <c r="S5" i="2"/>
  <c r="T5" i="2"/>
  <c r="U5" i="2"/>
  <c r="V5" i="2"/>
  <c r="W5" i="2"/>
  <c r="W6" i="2" s="1"/>
  <c r="W7" i="2" s="1"/>
  <c r="D6" i="2"/>
  <c r="D7" i="2" s="1"/>
  <c r="G6" i="2"/>
  <c r="H6" i="2"/>
  <c r="I6" i="2"/>
  <c r="I7" i="2" s="1"/>
  <c r="J6" i="2"/>
  <c r="J7" i="2" s="1"/>
  <c r="M6" i="2"/>
  <c r="O6" i="2"/>
  <c r="O7" i="2" s="1"/>
  <c r="P6" i="2"/>
  <c r="P7" i="2" s="1"/>
  <c r="S6" i="2"/>
  <c r="T6" i="2"/>
  <c r="U6" i="2"/>
  <c r="U7" i="2" s="1"/>
  <c r="V6" i="2"/>
  <c r="V7" i="2" s="1"/>
  <c r="G7" i="2"/>
  <c r="H7" i="2"/>
  <c r="M7" i="2"/>
  <c r="S7" i="2"/>
  <c r="T7" i="2"/>
  <c r="D8" i="2"/>
  <c r="E8" i="2"/>
  <c r="F8" i="2"/>
  <c r="G8" i="2"/>
  <c r="H8" i="2"/>
  <c r="I8" i="2"/>
  <c r="J8" i="2"/>
  <c r="K8" i="2"/>
  <c r="M8" i="2"/>
  <c r="N8" i="2"/>
  <c r="O8" i="2"/>
  <c r="P8" i="2"/>
  <c r="Q8" i="2"/>
  <c r="R8" i="2"/>
  <c r="S8" i="2"/>
  <c r="T8" i="2"/>
  <c r="U8" i="2"/>
  <c r="V8" i="2"/>
  <c r="W8" i="2"/>
  <c r="D9" i="2"/>
  <c r="G9" i="2"/>
  <c r="H9" i="2"/>
  <c r="I9" i="2"/>
  <c r="J9" i="2"/>
  <c r="M9" i="2"/>
  <c r="N9" i="2"/>
  <c r="O9" i="2"/>
  <c r="P9" i="2"/>
  <c r="S9" i="2"/>
  <c r="T9" i="2"/>
  <c r="U9" i="2"/>
  <c r="V9" i="2"/>
  <c r="G10" i="2"/>
  <c r="H10" i="2"/>
  <c r="I10" i="2"/>
  <c r="J10" i="2"/>
  <c r="M10" i="2"/>
  <c r="N10" i="2"/>
  <c r="O10" i="2"/>
  <c r="S10" i="2"/>
  <c r="T10" i="2"/>
  <c r="U10" i="2"/>
  <c r="V10" i="2"/>
  <c r="D11" i="2"/>
  <c r="E11" i="2"/>
  <c r="F11" i="2"/>
  <c r="G11" i="2"/>
  <c r="H11" i="2"/>
  <c r="I11" i="2"/>
  <c r="J11" i="2"/>
  <c r="K11" i="2"/>
  <c r="M11" i="2"/>
  <c r="N11" i="2"/>
  <c r="O11" i="2"/>
  <c r="P11" i="2"/>
  <c r="Q11" i="2"/>
  <c r="R11" i="2"/>
  <c r="S11" i="2"/>
  <c r="T11" i="2"/>
  <c r="U11" i="2"/>
  <c r="V11" i="2"/>
  <c r="W11" i="2"/>
  <c r="C11" i="2"/>
  <c r="C9" i="2"/>
  <c r="C5" i="2"/>
  <c r="C10" i="2" s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C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C3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63" i="4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63" i="3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64" i="2"/>
  <c r="Y13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6" i="1"/>
  <c r="C191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C188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E185" i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D185" i="1"/>
  <c r="C185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C184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11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2" i="1"/>
  <c r="C31" i="1"/>
  <c r="C30" i="1"/>
  <c r="C29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6" i="1"/>
  <c r="C25" i="1"/>
  <c r="C24" i="1"/>
  <c r="I3" i="8" l="1"/>
  <c r="H3" i="8"/>
  <c r="E3" i="9"/>
  <c r="M7" i="8" s="1"/>
  <c r="G3" i="9"/>
  <c r="M11" i="8" s="1"/>
  <c r="M19" i="8"/>
  <c r="P3" i="9"/>
  <c r="M29" i="8" s="1"/>
  <c r="C3" i="9"/>
  <c r="M3" i="8" s="1"/>
  <c r="U3" i="9"/>
  <c r="M39" i="8" s="1"/>
  <c r="D3" i="9"/>
  <c r="M5" i="8" s="1"/>
  <c r="O3" i="9"/>
  <c r="M27" i="8" s="1"/>
  <c r="N3" i="9"/>
  <c r="M25" i="8" s="1"/>
  <c r="M3" i="9"/>
  <c r="M23" i="8" s="1"/>
  <c r="W3" i="9"/>
  <c r="M43" i="8" s="1"/>
  <c r="V3" i="9"/>
  <c r="M41" i="8" s="1"/>
  <c r="T3" i="9"/>
  <c r="M37" i="8" s="1"/>
  <c r="S3" i="9"/>
  <c r="M35" i="8" s="1"/>
  <c r="R3" i="9"/>
  <c r="M33" i="8" s="1"/>
  <c r="Q3" i="9"/>
  <c r="M31" i="8" s="1"/>
  <c r="M4" i="11"/>
  <c r="M5" i="11" s="1"/>
  <c r="M10" i="11" s="1"/>
  <c r="U4" i="11"/>
  <c r="U5" i="11" s="1"/>
  <c r="U8" i="11" s="1"/>
  <c r="J4" i="11"/>
  <c r="J5" i="11" s="1"/>
  <c r="J10" i="11" s="1"/>
  <c r="V4" i="11"/>
  <c r="V5" i="11" s="1"/>
  <c r="V9" i="11" s="1"/>
  <c r="Y13" i="11"/>
  <c r="K14" i="11" s="1"/>
  <c r="K15" i="11" s="1"/>
  <c r="R14" i="11"/>
  <c r="R15" i="11" s="1"/>
  <c r="F14" i="11"/>
  <c r="F15" i="11" s="1"/>
  <c r="F16" i="11" s="1"/>
  <c r="F17" i="11" s="1"/>
  <c r="Q14" i="11"/>
  <c r="Q15" i="11" s="1"/>
  <c r="K4" i="11"/>
  <c r="K5" i="11" s="1"/>
  <c r="W4" i="11"/>
  <c r="W5" i="11" s="1"/>
  <c r="L4" i="11"/>
  <c r="L5" i="11" s="1"/>
  <c r="L6" i="11" s="1"/>
  <c r="L7" i="11" s="1"/>
  <c r="N4" i="11"/>
  <c r="N5" i="11" s="1"/>
  <c r="C4" i="11"/>
  <c r="C5" i="11" s="1"/>
  <c r="O4" i="11"/>
  <c r="O5" i="11" s="1"/>
  <c r="O6" i="11" s="1"/>
  <c r="O7" i="11" s="1"/>
  <c r="D4" i="11"/>
  <c r="D5" i="11" s="1"/>
  <c r="P4" i="11"/>
  <c r="P5" i="11" s="1"/>
  <c r="E4" i="11"/>
  <c r="E5" i="11" s="1"/>
  <c r="Q4" i="11"/>
  <c r="Q5" i="11" s="1"/>
  <c r="F4" i="11"/>
  <c r="F5" i="11" s="1"/>
  <c r="R4" i="11"/>
  <c r="R5" i="11" s="1"/>
  <c r="R6" i="11" s="1"/>
  <c r="R7" i="11" s="1"/>
  <c r="G4" i="11"/>
  <c r="G5" i="11" s="1"/>
  <c r="S4" i="11"/>
  <c r="S5" i="11" s="1"/>
  <c r="H4" i="11"/>
  <c r="H5" i="11" s="1"/>
  <c r="T4" i="11"/>
  <c r="T5" i="11" s="1"/>
  <c r="I4" i="11"/>
  <c r="I5" i="11" s="1"/>
  <c r="I6" i="11" s="1"/>
  <c r="I7" i="11" s="1"/>
  <c r="W4" i="10"/>
  <c r="W5" i="10" s="1"/>
  <c r="W11" i="10" s="1"/>
  <c r="K4" i="10"/>
  <c r="K5" i="10" s="1"/>
  <c r="K10" i="10" s="1"/>
  <c r="U4" i="10"/>
  <c r="U5" i="10" s="1"/>
  <c r="U8" i="10" s="1"/>
  <c r="Y13" i="10"/>
  <c r="S14" i="10" s="1"/>
  <c r="S15" i="10" s="1"/>
  <c r="S16" i="10" s="1"/>
  <c r="S17" i="10" s="1"/>
  <c r="J4" i="10"/>
  <c r="J5" i="10" s="1"/>
  <c r="V4" i="10"/>
  <c r="V5" i="10" s="1"/>
  <c r="L4" i="10"/>
  <c r="L5" i="10" s="1"/>
  <c r="M4" i="10"/>
  <c r="M5" i="10" s="1"/>
  <c r="N4" i="10"/>
  <c r="N5" i="10" s="1"/>
  <c r="C4" i="10"/>
  <c r="C5" i="10" s="1"/>
  <c r="O4" i="10"/>
  <c r="O5" i="10" s="1"/>
  <c r="D4" i="10"/>
  <c r="D5" i="10" s="1"/>
  <c r="D6" i="10" s="1"/>
  <c r="D7" i="10" s="1"/>
  <c r="P4" i="10"/>
  <c r="P5" i="10" s="1"/>
  <c r="P6" i="10" s="1"/>
  <c r="P7" i="10" s="1"/>
  <c r="E4" i="10"/>
  <c r="E5" i="10" s="1"/>
  <c r="Q4" i="10"/>
  <c r="Q5" i="10" s="1"/>
  <c r="F4" i="10"/>
  <c r="F5" i="10" s="1"/>
  <c r="R4" i="10"/>
  <c r="R5" i="10" s="1"/>
  <c r="R6" i="10" s="1"/>
  <c r="R7" i="10" s="1"/>
  <c r="G4" i="10"/>
  <c r="G5" i="10" s="1"/>
  <c r="S4" i="10"/>
  <c r="S5" i="10" s="1"/>
  <c r="H4" i="10"/>
  <c r="H5" i="10" s="1"/>
  <c r="H6" i="10" s="1"/>
  <c r="H7" i="10" s="1"/>
  <c r="T4" i="10"/>
  <c r="T5" i="10" s="1"/>
  <c r="T6" i="10" s="1"/>
  <c r="T7" i="10" s="1"/>
  <c r="I4" i="10"/>
  <c r="I5" i="10" s="1"/>
  <c r="P4" i="9"/>
  <c r="P5" i="9" s="1"/>
  <c r="P11" i="9" s="1"/>
  <c r="E4" i="9"/>
  <c r="E5" i="9" s="1"/>
  <c r="E6" i="9" s="1"/>
  <c r="H4" i="9"/>
  <c r="H5" i="9" s="1"/>
  <c r="H8" i="9" s="1"/>
  <c r="J4" i="9"/>
  <c r="J5" i="9" s="1"/>
  <c r="J11" i="9" s="1"/>
  <c r="Q4" i="9"/>
  <c r="Q5" i="9" s="1"/>
  <c r="Q11" i="9" s="1"/>
  <c r="T4" i="9"/>
  <c r="T5" i="9" s="1"/>
  <c r="V4" i="9"/>
  <c r="V5" i="9" s="1"/>
  <c r="V10" i="9" s="1"/>
  <c r="Y13" i="9"/>
  <c r="I14" i="9" s="1"/>
  <c r="I15" i="9" s="1"/>
  <c r="I16" i="9" s="1"/>
  <c r="F4" i="9"/>
  <c r="F5" i="9" s="1"/>
  <c r="F11" i="9" s="1"/>
  <c r="R4" i="9"/>
  <c r="R5" i="9" s="1"/>
  <c r="R11" i="9" s="1"/>
  <c r="G4" i="9"/>
  <c r="G5" i="9" s="1"/>
  <c r="G6" i="9" s="1"/>
  <c r="S4" i="9"/>
  <c r="S5" i="9" s="1"/>
  <c r="S11" i="9" s="1"/>
  <c r="I4" i="9"/>
  <c r="I5" i="9" s="1"/>
  <c r="I10" i="9" s="1"/>
  <c r="U4" i="9"/>
  <c r="U5" i="9" s="1"/>
  <c r="U9" i="9" s="1"/>
  <c r="K4" i="9"/>
  <c r="K5" i="9" s="1"/>
  <c r="K11" i="9" s="1"/>
  <c r="W4" i="9"/>
  <c r="W5" i="9" s="1"/>
  <c r="L4" i="9"/>
  <c r="L5" i="9" s="1"/>
  <c r="L10" i="9" s="1"/>
  <c r="M4" i="9"/>
  <c r="M5" i="9" s="1"/>
  <c r="M11" i="9" s="1"/>
  <c r="N4" i="9"/>
  <c r="N5" i="9" s="1"/>
  <c r="N10" i="9" s="1"/>
  <c r="C4" i="9"/>
  <c r="C5" i="9" s="1"/>
  <c r="C6" i="9" s="1"/>
  <c r="O4" i="9"/>
  <c r="O5" i="9" s="1"/>
  <c r="O8" i="9" s="1"/>
  <c r="D4" i="9"/>
  <c r="D5" i="9" s="1"/>
  <c r="D11" i="9" s="1"/>
  <c r="J9" i="9"/>
  <c r="J10" i="9"/>
  <c r="G20" i="4"/>
  <c r="G19" i="4"/>
  <c r="I14" i="4"/>
  <c r="I15" i="4" s="1"/>
  <c r="I21" i="4" s="1"/>
  <c r="U14" i="4"/>
  <c r="U15" i="4" s="1"/>
  <c r="U21" i="4" s="1"/>
  <c r="J14" i="4"/>
  <c r="J15" i="4" s="1"/>
  <c r="V14" i="4"/>
  <c r="V15" i="4" s="1"/>
  <c r="V19" i="4" s="1"/>
  <c r="K14" i="4"/>
  <c r="K15" i="4" s="1"/>
  <c r="K20" i="4" s="1"/>
  <c r="W14" i="4"/>
  <c r="W15" i="4" s="1"/>
  <c r="L14" i="4"/>
  <c r="L15" i="4" s="1"/>
  <c r="L18" i="4" s="1"/>
  <c r="N14" i="4"/>
  <c r="N15" i="4" s="1"/>
  <c r="N20" i="4" s="1"/>
  <c r="C14" i="4"/>
  <c r="C15" i="4" s="1"/>
  <c r="C19" i="4" s="1"/>
  <c r="O14" i="4"/>
  <c r="O15" i="4" s="1"/>
  <c r="O18" i="4" s="1"/>
  <c r="D14" i="4"/>
  <c r="D15" i="4" s="1"/>
  <c r="D19" i="4" s="1"/>
  <c r="P14" i="4"/>
  <c r="P15" i="4" s="1"/>
  <c r="E14" i="4"/>
  <c r="E15" i="4" s="1"/>
  <c r="E20" i="4" s="1"/>
  <c r="Q14" i="4"/>
  <c r="Q15" i="4" s="1"/>
  <c r="F14" i="4"/>
  <c r="F15" i="4" s="1"/>
  <c r="F18" i="4" s="1"/>
  <c r="J21" i="4"/>
  <c r="J16" i="4"/>
  <c r="J17" i="4" s="1"/>
  <c r="J18" i="4"/>
  <c r="J19" i="4"/>
  <c r="J20" i="4"/>
  <c r="V16" i="4"/>
  <c r="V17" i="4" s="1"/>
  <c r="V21" i="4"/>
  <c r="V18" i="4"/>
  <c r="W21" i="4"/>
  <c r="W18" i="4"/>
  <c r="W19" i="4"/>
  <c r="W20" i="4"/>
  <c r="W16" i="4"/>
  <c r="W17" i="4" s="1"/>
  <c r="M18" i="4"/>
  <c r="M19" i="4"/>
  <c r="M20" i="4"/>
  <c r="M16" i="4"/>
  <c r="M17" i="4" s="1"/>
  <c r="M21" i="4"/>
  <c r="N18" i="4"/>
  <c r="N19" i="4"/>
  <c r="O21" i="4"/>
  <c r="P19" i="4"/>
  <c r="P18" i="4"/>
  <c r="P20" i="4"/>
  <c r="P16" i="4"/>
  <c r="P17" i="4" s="1"/>
  <c r="P21" i="4"/>
  <c r="E19" i="4"/>
  <c r="E16" i="4"/>
  <c r="E17" i="4" s="1"/>
  <c r="E21" i="4"/>
  <c r="E18" i="4"/>
  <c r="Q19" i="4"/>
  <c r="Q20" i="4"/>
  <c r="Q16" i="4"/>
  <c r="Q17" i="4" s="1"/>
  <c r="Q21" i="4"/>
  <c r="Q18" i="4"/>
  <c r="F20" i="4"/>
  <c r="F16" i="4"/>
  <c r="F17" i="4" s="1"/>
  <c r="F21" i="4"/>
  <c r="F19" i="4"/>
  <c r="R20" i="4"/>
  <c r="R16" i="4"/>
  <c r="R17" i="4" s="1"/>
  <c r="R21" i="4"/>
  <c r="R18" i="4"/>
  <c r="R19" i="4"/>
  <c r="I16" i="4"/>
  <c r="I17" i="4" s="1"/>
  <c r="U16" i="4"/>
  <c r="U17" i="4" s="1"/>
  <c r="I20" i="4"/>
  <c r="U20" i="4"/>
  <c r="H19" i="4"/>
  <c r="T19" i="4"/>
  <c r="I19" i="4"/>
  <c r="U19" i="4"/>
  <c r="G18" i="4"/>
  <c r="S18" i="4"/>
  <c r="S19" i="4"/>
  <c r="H18" i="4"/>
  <c r="T18" i="4"/>
  <c r="I18" i="4"/>
  <c r="U18" i="4"/>
  <c r="G21" i="4"/>
  <c r="S21" i="4"/>
  <c r="H21" i="4"/>
  <c r="T21" i="4"/>
  <c r="G16" i="4"/>
  <c r="G17" i="4" s="1"/>
  <c r="S16" i="4"/>
  <c r="S17" i="4" s="1"/>
  <c r="H16" i="4"/>
  <c r="H17" i="4" s="1"/>
  <c r="T16" i="4"/>
  <c r="T17" i="4" s="1"/>
  <c r="N8" i="4"/>
  <c r="N9" i="4"/>
  <c r="N10" i="4"/>
  <c r="N11" i="4"/>
  <c r="C9" i="4"/>
  <c r="C10" i="4"/>
  <c r="C11" i="4"/>
  <c r="C8" i="4"/>
  <c r="O9" i="4"/>
  <c r="O10" i="4"/>
  <c r="O11" i="4"/>
  <c r="O8" i="4"/>
  <c r="M6" i="4"/>
  <c r="M7" i="4" s="1"/>
  <c r="D9" i="4"/>
  <c r="D10" i="4"/>
  <c r="D11" i="4"/>
  <c r="D8" i="4"/>
  <c r="P9" i="4"/>
  <c r="P10" i="4"/>
  <c r="P11" i="4"/>
  <c r="P8" i="4"/>
  <c r="N6" i="4"/>
  <c r="N7" i="4" s="1"/>
  <c r="E9" i="4"/>
  <c r="E10" i="4"/>
  <c r="E11" i="4"/>
  <c r="E8" i="4"/>
  <c r="Q9" i="4"/>
  <c r="Q10" i="4"/>
  <c r="Q11" i="4"/>
  <c r="Q8" i="4"/>
  <c r="C6" i="4"/>
  <c r="C7" i="4" s="1"/>
  <c r="O6" i="4"/>
  <c r="O7" i="4" s="1"/>
  <c r="F10" i="4"/>
  <c r="F8" i="4"/>
  <c r="F11" i="4"/>
  <c r="F9" i="4"/>
  <c r="R10" i="4"/>
  <c r="R11" i="4"/>
  <c r="R9" i="4"/>
  <c r="R8" i="4"/>
  <c r="G10" i="4"/>
  <c r="G11" i="4"/>
  <c r="G8" i="4"/>
  <c r="G9" i="4"/>
  <c r="S10" i="4"/>
  <c r="S11" i="4"/>
  <c r="S8" i="4"/>
  <c r="S9" i="4"/>
  <c r="E6" i="4"/>
  <c r="E7" i="4" s="1"/>
  <c r="Q6" i="4"/>
  <c r="Q7" i="4" s="1"/>
  <c r="H10" i="4"/>
  <c r="H11" i="4"/>
  <c r="H8" i="4"/>
  <c r="H9" i="4"/>
  <c r="T10" i="4"/>
  <c r="T11" i="4"/>
  <c r="T8" i="4"/>
  <c r="T9" i="4"/>
  <c r="F6" i="4"/>
  <c r="F7" i="4" s="1"/>
  <c r="R6" i="4"/>
  <c r="R7" i="4" s="1"/>
  <c r="G6" i="4"/>
  <c r="G7" i="4" s="1"/>
  <c r="S6" i="4"/>
  <c r="S7" i="4" s="1"/>
  <c r="J11" i="4"/>
  <c r="J8" i="4"/>
  <c r="J9" i="4"/>
  <c r="J10" i="4"/>
  <c r="V11" i="4"/>
  <c r="V8" i="4"/>
  <c r="V9" i="4"/>
  <c r="V10" i="4"/>
  <c r="K11" i="4"/>
  <c r="K8" i="4"/>
  <c r="K9" i="4"/>
  <c r="K10" i="4"/>
  <c r="W11" i="4"/>
  <c r="W8" i="4"/>
  <c r="W9" i="4"/>
  <c r="W10" i="4"/>
  <c r="L6" i="4"/>
  <c r="L7" i="4" s="1"/>
  <c r="L8" i="4"/>
  <c r="L9" i="4"/>
  <c r="L10" i="4"/>
  <c r="L11" i="4"/>
  <c r="M8" i="4"/>
  <c r="M9" i="4"/>
  <c r="M10" i="4"/>
  <c r="M11" i="4"/>
  <c r="I10" i="4"/>
  <c r="U10" i="4"/>
  <c r="I8" i="4"/>
  <c r="U8" i="4"/>
  <c r="U9" i="4"/>
  <c r="I9" i="4"/>
  <c r="O16" i="3"/>
  <c r="O17" i="3" s="1"/>
  <c r="O19" i="3"/>
  <c r="O18" i="3"/>
  <c r="O21" i="3"/>
  <c r="O20" i="3"/>
  <c r="N16" i="3"/>
  <c r="N17" i="3" s="1"/>
  <c r="N19" i="3"/>
  <c r="N18" i="3"/>
  <c r="N21" i="3"/>
  <c r="N20" i="3"/>
  <c r="M16" i="3"/>
  <c r="M17" i="3" s="1"/>
  <c r="M19" i="3"/>
  <c r="M18" i="3"/>
  <c r="M21" i="3"/>
  <c r="M20" i="3"/>
  <c r="V18" i="3"/>
  <c r="V21" i="3"/>
  <c r="V20" i="3"/>
  <c r="V16" i="3"/>
  <c r="V17" i="3" s="1"/>
  <c r="V19" i="3"/>
  <c r="J18" i="3"/>
  <c r="J21" i="3"/>
  <c r="J20" i="3"/>
  <c r="J16" i="3"/>
  <c r="J17" i="3" s="1"/>
  <c r="J19" i="3"/>
  <c r="L16" i="3"/>
  <c r="L17" i="3" s="1"/>
  <c r="L19" i="3"/>
  <c r="L20" i="3"/>
  <c r="L18" i="3"/>
  <c r="L21" i="3"/>
  <c r="K18" i="3"/>
  <c r="K21" i="3"/>
  <c r="K20" i="3"/>
  <c r="K16" i="3"/>
  <c r="K17" i="3" s="1"/>
  <c r="K19" i="3"/>
  <c r="Q20" i="3"/>
  <c r="Q16" i="3"/>
  <c r="Q17" i="3" s="1"/>
  <c r="Q19" i="3"/>
  <c r="Q18" i="3"/>
  <c r="Q21" i="3"/>
  <c r="E20" i="3"/>
  <c r="E16" i="3"/>
  <c r="E17" i="3" s="1"/>
  <c r="E19" i="3"/>
  <c r="E18" i="3"/>
  <c r="E21" i="3"/>
  <c r="U19" i="3"/>
  <c r="I19" i="3"/>
  <c r="U16" i="3"/>
  <c r="U17" i="3" s="1"/>
  <c r="I16" i="3"/>
  <c r="I17" i="3" s="1"/>
  <c r="S19" i="3"/>
  <c r="G19" i="3"/>
  <c r="R19" i="3"/>
  <c r="F19" i="3"/>
  <c r="R16" i="3"/>
  <c r="R17" i="3" s="1"/>
  <c r="F16" i="3"/>
  <c r="F17" i="3" s="1"/>
  <c r="P19" i="3"/>
  <c r="D19" i="3"/>
  <c r="P16" i="3"/>
  <c r="P17" i="3" s="1"/>
  <c r="D16" i="3"/>
  <c r="D17" i="3" s="1"/>
  <c r="P18" i="3"/>
  <c r="D18" i="3"/>
  <c r="C21" i="3"/>
  <c r="C20" i="3"/>
  <c r="C19" i="3"/>
  <c r="C18" i="3"/>
  <c r="C16" i="3"/>
  <c r="C17" i="3" s="1"/>
  <c r="G6" i="3"/>
  <c r="G7" i="3" s="1"/>
  <c r="G9" i="3"/>
  <c r="G8" i="3"/>
  <c r="G11" i="3"/>
  <c r="G10" i="3"/>
  <c r="R6" i="3"/>
  <c r="R7" i="3" s="1"/>
  <c r="R9" i="3"/>
  <c r="R8" i="3"/>
  <c r="R11" i="3"/>
  <c r="R10" i="3"/>
  <c r="F6" i="3"/>
  <c r="F7" i="3" s="1"/>
  <c r="F9" i="3"/>
  <c r="F8" i="3"/>
  <c r="F11" i="3"/>
  <c r="F10" i="3"/>
  <c r="S6" i="3"/>
  <c r="S7" i="3" s="1"/>
  <c r="S9" i="3"/>
  <c r="S8" i="3"/>
  <c r="S11" i="3"/>
  <c r="S10" i="3"/>
  <c r="P6" i="3"/>
  <c r="P7" i="3" s="1"/>
  <c r="P9" i="3"/>
  <c r="P10" i="3"/>
  <c r="P8" i="3"/>
  <c r="P11" i="3"/>
  <c r="D6" i="3"/>
  <c r="D7" i="3" s="1"/>
  <c r="D9" i="3"/>
  <c r="D10" i="3"/>
  <c r="D8" i="3"/>
  <c r="D11" i="3"/>
  <c r="V9" i="3"/>
  <c r="J9" i="3"/>
  <c r="V6" i="3"/>
  <c r="V7" i="3" s="1"/>
  <c r="J6" i="3"/>
  <c r="J7" i="3" s="1"/>
  <c r="T9" i="3"/>
  <c r="H9" i="3"/>
  <c r="T6" i="3"/>
  <c r="T7" i="3" s="1"/>
  <c r="H6" i="3"/>
  <c r="H7" i="3" s="1"/>
  <c r="T8" i="3"/>
  <c r="C6" i="3"/>
  <c r="C7" i="3" s="1"/>
  <c r="C8" i="3"/>
  <c r="C9" i="3"/>
  <c r="O16" i="2"/>
  <c r="O17" i="2" s="1"/>
  <c r="O19" i="2"/>
  <c r="O18" i="2"/>
  <c r="O21" i="2"/>
  <c r="O20" i="2"/>
  <c r="M16" i="2"/>
  <c r="M17" i="2" s="1"/>
  <c r="M19" i="2"/>
  <c r="M18" i="2"/>
  <c r="M21" i="2"/>
  <c r="M20" i="2"/>
  <c r="N16" i="2"/>
  <c r="N17" i="2" s="1"/>
  <c r="N19" i="2"/>
  <c r="N18" i="2"/>
  <c r="N21" i="2"/>
  <c r="N20" i="2"/>
  <c r="L16" i="2"/>
  <c r="L17" i="2" s="1"/>
  <c r="L19" i="2"/>
  <c r="L18" i="2"/>
  <c r="L21" i="2"/>
  <c r="L20" i="2"/>
  <c r="W18" i="2"/>
  <c r="W21" i="2"/>
  <c r="W20" i="2"/>
  <c r="W16" i="2"/>
  <c r="W17" i="2" s="1"/>
  <c r="W19" i="2"/>
  <c r="K18" i="2"/>
  <c r="K21" i="2"/>
  <c r="K20" i="2"/>
  <c r="K16" i="2"/>
  <c r="K17" i="2" s="1"/>
  <c r="K19" i="2"/>
  <c r="P20" i="2"/>
  <c r="P16" i="2"/>
  <c r="P17" i="2" s="1"/>
  <c r="P19" i="2"/>
  <c r="P18" i="2"/>
  <c r="P21" i="2"/>
  <c r="D20" i="2"/>
  <c r="D16" i="2"/>
  <c r="D17" i="2" s="1"/>
  <c r="D19" i="2"/>
  <c r="D18" i="2"/>
  <c r="D21" i="2"/>
  <c r="R21" i="2"/>
  <c r="T19" i="2"/>
  <c r="H19" i="2"/>
  <c r="T16" i="2"/>
  <c r="T17" i="2" s="1"/>
  <c r="H16" i="2"/>
  <c r="H17" i="2" s="1"/>
  <c r="S19" i="2"/>
  <c r="G19" i="2"/>
  <c r="S16" i="2"/>
  <c r="S17" i="2" s="1"/>
  <c r="G16" i="2"/>
  <c r="G17" i="2" s="1"/>
  <c r="R19" i="2"/>
  <c r="F19" i="2"/>
  <c r="R16" i="2"/>
  <c r="R17" i="2" s="1"/>
  <c r="F16" i="2"/>
  <c r="F17" i="2" s="1"/>
  <c r="F21" i="2"/>
  <c r="Q19" i="2"/>
  <c r="E19" i="2"/>
  <c r="R18" i="2"/>
  <c r="F18" i="2"/>
  <c r="C18" i="2"/>
  <c r="C19" i="2"/>
  <c r="L8" i="2"/>
  <c r="W10" i="2"/>
  <c r="K10" i="2"/>
  <c r="L11" i="2"/>
  <c r="R9" i="2"/>
  <c r="F9" i="2"/>
  <c r="R6" i="2"/>
  <c r="R7" i="2" s="1"/>
  <c r="F6" i="2"/>
  <c r="F7" i="2" s="1"/>
  <c r="Q9" i="2"/>
  <c r="E9" i="2"/>
  <c r="Q6" i="2"/>
  <c r="Q7" i="2" s="1"/>
  <c r="E6" i="2"/>
  <c r="E7" i="2" s="1"/>
  <c r="L9" i="2"/>
  <c r="L6" i="2"/>
  <c r="L7" i="2" s="1"/>
  <c r="W9" i="2"/>
  <c r="K9" i="2"/>
  <c r="C6" i="2"/>
  <c r="C7" i="2" s="1"/>
  <c r="C8" i="2"/>
  <c r="O27" i="1"/>
  <c r="O28" i="1" s="1"/>
  <c r="L27" i="1"/>
  <c r="L28" i="1" s="1"/>
  <c r="M27" i="1"/>
  <c r="M28" i="1" s="1"/>
  <c r="S27" i="1"/>
  <c r="S28" i="1" s="1"/>
  <c r="G27" i="1"/>
  <c r="G28" i="1" s="1"/>
  <c r="N27" i="1"/>
  <c r="N28" i="1" s="1"/>
  <c r="W27" i="1"/>
  <c r="W28" i="1" s="1"/>
  <c r="K27" i="1"/>
  <c r="K28" i="1" s="1"/>
  <c r="V27" i="1"/>
  <c r="V28" i="1" s="1"/>
  <c r="J27" i="1"/>
  <c r="J28" i="1" s="1"/>
  <c r="Q27" i="1"/>
  <c r="Q28" i="1" s="1"/>
  <c r="E27" i="1"/>
  <c r="E28" i="1" s="1"/>
  <c r="U27" i="1"/>
  <c r="U28" i="1" s="1"/>
  <c r="I27" i="1"/>
  <c r="I28" i="1" s="1"/>
  <c r="T27" i="1"/>
  <c r="T28" i="1" s="1"/>
  <c r="H27" i="1"/>
  <c r="H28" i="1" s="1"/>
  <c r="C27" i="1"/>
  <c r="C28" i="1" s="1"/>
  <c r="R27" i="1"/>
  <c r="R28" i="1" s="1"/>
  <c r="F27" i="1"/>
  <c r="F28" i="1" s="1"/>
  <c r="P27" i="1"/>
  <c r="P28" i="1" s="1"/>
  <c r="D27" i="1"/>
  <c r="D28" i="1" s="1"/>
  <c r="T6" i="9" l="1"/>
  <c r="T7" i="9" s="1"/>
  <c r="W6" i="9"/>
  <c r="V11" i="9"/>
  <c r="W7" i="9"/>
  <c r="N44" i="8"/>
  <c r="E7" i="9"/>
  <c r="N7" i="8"/>
  <c r="G7" i="9"/>
  <c r="N11" i="8"/>
  <c r="C7" i="9"/>
  <c r="N3" i="8"/>
  <c r="I17" i="9"/>
  <c r="N16" i="8"/>
  <c r="V10" i="11"/>
  <c r="J6" i="11"/>
  <c r="J7" i="11" s="1"/>
  <c r="V11" i="11"/>
  <c r="J11" i="11"/>
  <c r="J9" i="11"/>
  <c r="V8" i="11"/>
  <c r="V6" i="11"/>
  <c r="V7" i="11" s="1"/>
  <c r="W10" i="10"/>
  <c r="K11" i="10"/>
  <c r="K9" i="10"/>
  <c r="K6" i="10"/>
  <c r="K7" i="10" s="1"/>
  <c r="F8" i="9"/>
  <c r="H10" i="9"/>
  <c r="J6" i="9"/>
  <c r="J8" i="9"/>
  <c r="W8" i="9"/>
  <c r="W9" i="9"/>
  <c r="P14" i="11"/>
  <c r="P15" i="11" s="1"/>
  <c r="P16" i="11" s="1"/>
  <c r="P17" i="11" s="1"/>
  <c r="M9" i="11"/>
  <c r="G14" i="11"/>
  <c r="G15" i="11" s="1"/>
  <c r="G16" i="11" s="1"/>
  <c r="G17" i="11" s="1"/>
  <c r="M11" i="11"/>
  <c r="S14" i="11"/>
  <c r="S15" i="11" s="1"/>
  <c r="S16" i="11" s="1"/>
  <c r="S17" i="11" s="1"/>
  <c r="M8" i="11"/>
  <c r="C14" i="11"/>
  <c r="C15" i="11" s="1"/>
  <c r="C20" i="11" s="1"/>
  <c r="M6" i="11"/>
  <c r="M7" i="11" s="1"/>
  <c r="P14" i="10"/>
  <c r="P15" i="10" s="1"/>
  <c r="P20" i="10" s="1"/>
  <c r="K8" i="10"/>
  <c r="U11" i="10"/>
  <c r="U6" i="10"/>
  <c r="U7" i="10" s="1"/>
  <c r="H9" i="9"/>
  <c r="Q6" i="9"/>
  <c r="T9" i="9"/>
  <c r="F14" i="9"/>
  <c r="F15" i="9" s="1"/>
  <c r="F16" i="9" s="1"/>
  <c r="T10" i="9"/>
  <c r="Q9" i="9"/>
  <c r="D9" i="9"/>
  <c r="H6" i="9"/>
  <c r="Q8" i="9"/>
  <c r="Q10" i="9"/>
  <c r="H11" i="9"/>
  <c r="E14" i="9"/>
  <c r="E15" i="9" s="1"/>
  <c r="E16" i="9" s="1"/>
  <c r="O11" i="9"/>
  <c r="R14" i="9"/>
  <c r="R15" i="9" s="1"/>
  <c r="R16" i="9" s="1"/>
  <c r="O10" i="9"/>
  <c r="H14" i="9"/>
  <c r="H15" i="9" s="1"/>
  <c r="H16" i="9" s="1"/>
  <c r="O6" i="9"/>
  <c r="S14" i="9"/>
  <c r="S15" i="9" s="1"/>
  <c r="S16" i="9" s="1"/>
  <c r="U14" i="9"/>
  <c r="U15" i="9" s="1"/>
  <c r="U16" i="9" s="1"/>
  <c r="J14" i="9"/>
  <c r="J15" i="9" s="1"/>
  <c r="J16" i="9" s="1"/>
  <c r="K14" i="9"/>
  <c r="K15" i="9" s="1"/>
  <c r="K19" i="9" s="1"/>
  <c r="L14" i="9"/>
  <c r="L15" i="9" s="1"/>
  <c r="L16" i="9" s="1"/>
  <c r="K10" i="9"/>
  <c r="M14" i="9"/>
  <c r="M15" i="9" s="1"/>
  <c r="M16" i="9" s="1"/>
  <c r="K9" i="9"/>
  <c r="N14" i="9"/>
  <c r="N15" i="9" s="1"/>
  <c r="N16" i="9" s="1"/>
  <c r="D14" i="9"/>
  <c r="D15" i="9" s="1"/>
  <c r="D16" i="9" s="1"/>
  <c r="U6" i="11"/>
  <c r="U7" i="11" s="1"/>
  <c r="U11" i="11"/>
  <c r="U10" i="11"/>
  <c r="U9" i="11"/>
  <c r="J8" i="11"/>
  <c r="H14" i="11"/>
  <c r="H15" i="11" s="1"/>
  <c r="H16" i="11" s="1"/>
  <c r="H17" i="11" s="1"/>
  <c r="M14" i="11"/>
  <c r="M15" i="11" s="1"/>
  <c r="M16" i="11" s="1"/>
  <c r="M17" i="11" s="1"/>
  <c r="T14" i="11"/>
  <c r="T15" i="11" s="1"/>
  <c r="T16" i="11" s="1"/>
  <c r="T17" i="11" s="1"/>
  <c r="L14" i="11"/>
  <c r="L15" i="11" s="1"/>
  <c r="L16" i="11" s="1"/>
  <c r="L17" i="11" s="1"/>
  <c r="I14" i="11"/>
  <c r="I15" i="11" s="1"/>
  <c r="I21" i="11" s="1"/>
  <c r="N14" i="11"/>
  <c r="N15" i="11" s="1"/>
  <c r="N16" i="11" s="1"/>
  <c r="N17" i="11" s="1"/>
  <c r="V14" i="11"/>
  <c r="V15" i="11" s="1"/>
  <c r="V16" i="11" s="1"/>
  <c r="V17" i="11" s="1"/>
  <c r="D14" i="11"/>
  <c r="D15" i="11" s="1"/>
  <c r="D18" i="11" s="1"/>
  <c r="W14" i="11"/>
  <c r="W15" i="11" s="1"/>
  <c r="W19" i="11" s="1"/>
  <c r="U14" i="11"/>
  <c r="U15" i="11" s="1"/>
  <c r="U16" i="11" s="1"/>
  <c r="U17" i="11" s="1"/>
  <c r="E14" i="11"/>
  <c r="E15" i="11" s="1"/>
  <c r="E20" i="11" s="1"/>
  <c r="J14" i="11"/>
  <c r="J15" i="11" s="1"/>
  <c r="J16" i="11" s="1"/>
  <c r="J17" i="11" s="1"/>
  <c r="O14" i="11"/>
  <c r="O15" i="11" s="1"/>
  <c r="O19" i="11" s="1"/>
  <c r="S8" i="11"/>
  <c r="S10" i="11"/>
  <c r="S9" i="11"/>
  <c r="S11" i="11"/>
  <c r="I18" i="11"/>
  <c r="G8" i="11"/>
  <c r="G10" i="11"/>
  <c r="G9" i="11"/>
  <c r="G11" i="11"/>
  <c r="N10" i="11"/>
  <c r="N11" i="11"/>
  <c r="N8" i="11"/>
  <c r="N9" i="11"/>
  <c r="S6" i="11"/>
  <c r="S7" i="11" s="1"/>
  <c r="P21" i="11"/>
  <c r="P18" i="11"/>
  <c r="P19" i="11"/>
  <c r="H8" i="11"/>
  <c r="H9" i="11"/>
  <c r="H10" i="11"/>
  <c r="H11" i="11"/>
  <c r="R11" i="11"/>
  <c r="R8" i="11"/>
  <c r="R9" i="11"/>
  <c r="R10" i="11"/>
  <c r="Q20" i="11"/>
  <c r="Q16" i="11"/>
  <c r="Q17" i="11" s="1"/>
  <c r="Q21" i="11"/>
  <c r="Q18" i="11"/>
  <c r="Q19" i="11"/>
  <c r="N20" i="11"/>
  <c r="N21" i="11"/>
  <c r="N18" i="11"/>
  <c r="F11" i="11"/>
  <c r="F8" i="11"/>
  <c r="F9" i="11"/>
  <c r="F10" i="11"/>
  <c r="L9" i="11"/>
  <c r="L10" i="11"/>
  <c r="L11" i="11"/>
  <c r="L8" i="11"/>
  <c r="G6" i="11"/>
  <c r="G7" i="11" s="1"/>
  <c r="N6" i="11"/>
  <c r="N7" i="11" s="1"/>
  <c r="K18" i="11"/>
  <c r="K19" i="11"/>
  <c r="K20" i="11"/>
  <c r="K16" i="11"/>
  <c r="K17" i="11" s="1"/>
  <c r="K21" i="11"/>
  <c r="Q11" i="11"/>
  <c r="Q8" i="11"/>
  <c r="Q9" i="11"/>
  <c r="Q10" i="11"/>
  <c r="Q6" i="11"/>
  <c r="Q7" i="11" s="1"/>
  <c r="E11" i="11"/>
  <c r="E8" i="11"/>
  <c r="E9" i="11"/>
  <c r="E10" i="11"/>
  <c r="E6" i="11"/>
  <c r="E7" i="11" s="1"/>
  <c r="R21" i="11"/>
  <c r="R19" i="11"/>
  <c r="R18" i="11"/>
  <c r="R20" i="11"/>
  <c r="F21" i="11"/>
  <c r="F19" i="11"/>
  <c r="F18" i="11"/>
  <c r="F20" i="11"/>
  <c r="P11" i="11"/>
  <c r="P9" i="11"/>
  <c r="P8" i="11"/>
  <c r="P10" i="11"/>
  <c r="P6" i="11"/>
  <c r="P7" i="11" s="1"/>
  <c r="W9" i="11"/>
  <c r="W10" i="11"/>
  <c r="W6" i="11"/>
  <c r="W7" i="11" s="1"/>
  <c r="W11" i="11"/>
  <c r="W8" i="11"/>
  <c r="F6" i="11"/>
  <c r="F7" i="11" s="1"/>
  <c r="G21" i="11"/>
  <c r="G18" i="11"/>
  <c r="G19" i="11"/>
  <c r="G20" i="11"/>
  <c r="O16" i="11"/>
  <c r="O17" i="11" s="1"/>
  <c r="D11" i="11"/>
  <c r="D8" i="11"/>
  <c r="D9" i="11"/>
  <c r="D10" i="11"/>
  <c r="D6" i="11"/>
  <c r="D7" i="11" s="1"/>
  <c r="K9" i="11"/>
  <c r="K10" i="11"/>
  <c r="K6" i="11"/>
  <c r="K7" i="11" s="1"/>
  <c r="K11" i="11"/>
  <c r="K8" i="11"/>
  <c r="S21" i="11"/>
  <c r="I8" i="11"/>
  <c r="I9" i="11"/>
  <c r="I10" i="11"/>
  <c r="I11" i="11"/>
  <c r="O10" i="11"/>
  <c r="O11" i="11"/>
  <c r="O8" i="11"/>
  <c r="O9" i="11"/>
  <c r="H6" i="11"/>
  <c r="H7" i="11" s="1"/>
  <c r="C18" i="11"/>
  <c r="C21" i="11"/>
  <c r="C16" i="11"/>
  <c r="C17" i="11" s="1"/>
  <c r="T8" i="11"/>
  <c r="T9" i="11"/>
  <c r="T10" i="11"/>
  <c r="T11" i="11"/>
  <c r="C10" i="11"/>
  <c r="C11" i="11"/>
  <c r="C8" i="11"/>
  <c r="C9" i="11"/>
  <c r="R16" i="11"/>
  <c r="R17" i="11" s="1"/>
  <c r="T6" i="11"/>
  <c r="T7" i="11" s="1"/>
  <c r="L21" i="11"/>
  <c r="H19" i="11"/>
  <c r="C6" i="11"/>
  <c r="C7" i="11" s="1"/>
  <c r="N14" i="10"/>
  <c r="N15" i="10" s="1"/>
  <c r="N16" i="10" s="1"/>
  <c r="N17" i="10" s="1"/>
  <c r="W9" i="10"/>
  <c r="O14" i="10"/>
  <c r="O15" i="10" s="1"/>
  <c r="O20" i="10" s="1"/>
  <c r="D14" i="10"/>
  <c r="D15" i="10" s="1"/>
  <c r="D21" i="10" s="1"/>
  <c r="H14" i="10"/>
  <c r="H15" i="10" s="1"/>
  <c r="U14" i="10"/>
  <c r="U15" i="10" s="1"/>
  <c r="U16" i="10" s="1"/>
  <c r="U17" i="10" s="1"/>
  <c r="J14" i="10"/>
  <c r="J15" i="10" s="1"/>
  <c r="J16" i="10" s="1"/>
  <c r="J17" i="10" s="1"/>
  <c r="W6" i="10"/>
  <c r="W7" i="10" s="1"/>
  <c r="V14" i="10"/>
  <c r="V15" i="10" s="1"/>
  <c r="V19" i="10" s="1"/>
  <c r="U9" i="10"/>
  <c r="W8" i="10"/>
  <c r="M14" i="10"/>
  <c r="M15" i="10" s="1"/>
  <c r="M16" i="10" s="1"/>
  <c r="M17" i="10" s="1"/>
  <c r="T14" i="10"/>
  <c r="T15" i="10" s="1"/>
  <c r="T21" i="10" s="1"/>
  <c r="C14" i="10"/>
  <c r="C15" i="10" s="1"/>
  <c r="C18" i="10" s="1"/>
  <c r="I14" i="10"/>
  <c r="I15" i="10" s="1"/>
  <c r="I16" i="10" s="1"/>
  <c r="I17" i="10" s="1"/>
  <c r="E14" i="10"/>
  <c r="E15" i="10" s="1"/>
  <c r="E21" i="10" s="1"/>
  <c r="K14" i="10"/>
  <c r="K15" i="10" s="1"/>
  <c r="K16" i="10" s="1"/>
  <c r="K17" i="10" s="1"/>
  <c r="Q14" i="10"/>
  <c r="Q15" i="10" s="1"/>
  <c r="Q16" i="10" s="1"/>
  <c r="Q17" i="10" s="1"/>
  <c r="W14" i="10"/>
  <c r="W15" i="10" s="1"/>
  <c r="W16" i="10" s="1"/>
  <c r="W17" i="10" s="1"/>
  <c r="F14" i="10"/>
  <c r="F15" i="10" s="1"/>
  <c r="F16" i="10" s="1"/>
  <c r="F17" i="10" s="1"/>
  <c r="R14" i="10"/>
  <c r="R15" i="10" s="1"/>
  <c r="R16" i="10" s="1"/>
  <c r="R17" i="10" s="1"/>
  <c r="U10" i="10"/>
  <c r="G14" i="10"/>
  <c r="G15" i="10" s="1"/>
  <c r="G21" i="10" s="1"/>
  <c r="L14" i="10"/>
  <c r="L15" i="10" s="1"/>
  <c r="L16" i="10" s="1"/>
  <c r="L17" i="10" s="1"/>
  <c r="S8" i="10"/>
  <c r="S9" i="10"/>
  <c r="S10" i="10"/>
  <c r="S11" i="10"/>
  <c r="O10" i="10"/>
  <c r="O11" i="10"/>
  <c r="O8" i="10"/>
  <c r="O9" i="10"/>
  <c r="J9" i="10"/>
  <c r="J10" i="10"/>
  <c r="J11" i="10"/>
  <c r="J8" i="10"/>
  <c r="G8" i="10"/>
  <c r="G9" i="10"/>
  <c r="G10" i="10"/>
  <c r="G11" i="10"/>
  <c r="C10" i="10"/>
  <c r="C11" i="10"/>
  <c r="C8" i="10"/>
  <c r="C9" i="10"/>
  <c r="S21" i="10"/>
  <c r="S18" i="10"/>
  <c r="S19" i="10"/>
  <c r="S20" i="10"/>
  <c r="J6" i="10"/>
  <c r="J7" i="10" s="1"/>
  <c r="N10" i="10"/>
  <c r="N11" i="10"/>
  <c r="N8" i="10"/>
  <c r="N9" i="10"/>
  <c r="H21" i="10"/>
  <c r="H18" i="10"/>
  <c r="H19" i="10"/>
  <c r="H20" i="10"/>
  <c r="S6" i="10"/>
  <c r="S7" i="10" s="1"/>
  <c r="R11" i="10"/>
  <c r="R8" i="10"/>
  <c r="R9" i="10"/>
  <c r="R10" i="10"/>
  <c r="F11" i="10"/>
  <c r="F8" i="10"/>
  <c r="F9" i="10"/>
  <c r="F10" i="10"/>
  <c r="G6" i="10"/>
  <c r="G7" i="10" s="1"/>
  <c r="Q11" i="10"/>
  <c r="Q8" i="10"/>
  <c r="Q10" i="10"/>
  <c r="Q9" i="10"/>
  <c r="Q6" i="10"/>
  <c r="Q7" i="10" s="1"/>
  <c r="M10" i="10"/>
  <c r="M11" i="10"/>
  <c r="M8" i="10"/>
  <c r="M9" i="10"/>
  <c r="U18" i="10"/>
  <c r="U19" i="10"/>
  <c r="U20" i="10"/>
  <c r="U21" i="10"/>
  <c r="E11" i="10"/>
  <c r="E8" i="10"/>
  <c r="E6" i="10"/>
  <c r="E7" i="10" s="1"/>
  <c r="E9" i="10"/>
  <c r="E10" i="10"/>
  <c r="J21" i="10"/>
  <c r="O6" i="10"/>
  <c r="O7" i="10" s="1"/>
  <c r="I8" i="10"/>
  <c r="I9" i="10"/>
  <c r="I10" i="10"/>
  <c r="I11" i="10"/>
  <c r="H16" i="10"/>
  <c r="H17" i="10" s="1"/>
  <c r="V18" i="10"/>
  <c r="V21" i="10"/>
  <c r="V20" i="10"/>
  <c r="T8" i="10"/>
  <c r="T9" i="10"/>
  <c r="T10" i="10"/>
  <c r="T11" i="10"/>
  <c r="P11" i="10"/>
  <c r="P8" i="10"/>
  <c r="P9" i="10"/>
  <c r="P10" i="10"/>
  <c r="L9" i="10"/>
  <c r="L10" i="10"/>
  <c r="L11" i="10"/>
  <c r="L8" i="10"/>
  <c r="E20" i="10"/>
  <c r="K18" i="10"/>
  <c r="K19" i="10"/>
  <c r="K20" i="10"/>
  <c r="K21" i="10"/>
  <c r="F6" i="10"/>
  <c r="F7" i="10" s="1"/>
  <c r="H8" i="10"/>
  <c r="H9" i="10"/>
  <c r="H10" i="10"/>
  <c r="H11" i="10"/>
  <c r="D11" i="10"/>
  <c r="D8" i="10"/>
  <c r="D9" i="10"/>
  <c r="D10" i="10"/>
  <c r="Q20" i="10"/>
  <c r="Q21" i="10"/>
  <c r="Q18" i="10"/>
  <c r="Q19" i="10"/>
  <c r="W21" i="10"/>
  <c r="M6" i="10"/>
  <c r="M7" i="10" s="1"/>
  <c r="I6" i="10"/>
  <c r="I7" i="10" s="1"/>
  <c r="V16" i="10"/>
  <c r="V17" i="10" s="1"/>
  <c r="N6" i="10"/>
  <c r="N7" i="10" s="1"/>
  <c r="V9" i="10"/>
  <c r="V10" i="10"/>
  <c r="V11" i="10"/>
  <c r="V8" i="10"/>
  <c r="R21" i="10"/>
  <c r="R19" i="10"/>
  <c r="C6" i="10"/>
  <c r="C7" i="10" s="1"/>
  <c r="V6" i="10"/>
  <c r="V7" i="10" s="1"/>
  <c r="L6" i="10"/>
  <c r="L7" i="10" s="1"/>
  <c r="V9" i="9"/>
  <c r="G14" i="9"/>
  <c r="G15" i="9" s="1"/>
  <c r="G16" i="9" s="1"/>
  <c r="N9" i="9"/>
  <c r="I8" i="9"/>
  <c r="Q14" i="9"/>
  <c r="Q15" i="9" s="1"/>
  <c r="Q16" i="9" s="1"/>
  <c r="W11" i="9"/>
  <c r="R8" i="9"/>
  <c r="W10" i="9"/>
  <c r="C9" i="9"/>
  <c r="L8" i="9"/>
  <c r="C8" i="9"/>
  <c r="C10" i="9"/>
  <c r="E9" i="9"/>
  <c r="T11" i="9"/>
  <c r="E8" i="9"/>
  <c r="V6" i="9"/>
  <c r="C11" i="9"/>
  <c r="E10" i="9"/>
  <c r="E11" i="9"/>
  <c r="D10" i="9"/>
  <c r="T8" i="9"/>
  <c r="V8" i="9"/>
  <c r="O14" i="9"/>
  <c r="O15" i="9" s="1"/>
  <c r="O20" i="9" s="1"/>
  <c r="V14" i="9"/>
  <c r="V15" i="9" s="1"/>
  <c r="V16" i="9" s="1"/>
  <c r="P14" i="9"/>
  <c r="P15" i="9" s="1"/>
  <c r="P21" i="9" s="1"/>
  <c r="W14" i="9"/>
  <c r="W15" i="9" s="1"/>
  <c r="W20" i="9" s="1"/>
  <c r="N11" i="9"/>
  <c r="S9" i="9"/>
  <c r="M6" i="9"/>
  <c r="S6" i="9"/>
  <c r="S8" i="9"/>
  <c r="S10" i="9"/>
  <c r="F9" i="9"/>
  <c r="P6" i="9"/>
  <c r="G11" i="9"/>
  <c r="N8" i="9"/>
  <c r="D6" i="9"/>
  <c r="G10" i="9"/>
  <c r="P10" i="9"/>
  <c r="P9" i="9"/>
  <c r="F10" i="9"/>
  <c r="P8" i="9"/>
  <c r="M8" i="9"/>
  <c r="T14" i="9"/>
  <c r="T15" i="9" s="1"/>
  <c r="T16" i="9" s="1"/>
  <c r="R10" i="9"/>
  <c r="M9" i="9"/>
  <c r="M10" i="9"/>
  <c r="C14" i="9"/>
  <c r="C15" i="9" s="1"/>
  <c r="C16" i="9" s="1"/>
  <c r="K6" i="9"/>
  <c r="F6" i="9"/>
  <c r="I9" i="9"/>
  <c r="R6" i="9"/>
  <c r="U11" i="9"/>
  <c r="U6" i="9"/>
  <c r="U10" i="9"/>
  <c r="D8" i="9"/>
  <c r="U8" i="9"/>
  <c r="G9" i="9"/>
  <c r="L9" i="9"/>
  <c r="L11" i="9"/>
  <c r="R9" i="9"/>
  <c r="I11" i="9"/>
  <c r="G8" i="9"/>
  <c r="L6" i="9"/>
  <c r="O9" i="9"/>
  <c r="K8" i="9"/>
  <c r="I6" i="9"/>
  <c r="N6" i="9"/>
  <c r="E21" i="9"/>
  <c r="E19" i="9"/>
  <c r="R18" i="9"/>
  <c r="R19" i="9"/>
  <c r="R20" i="9"/>
  <c r="G21" i="9"/>
  <c r="G18" i="9"/>
  <c r="S20" i="9"/>
  <c r="H19" i="9"/>
  <c r="I18" i="9"/>
  <c r="I19" i="9"/>
  <c r="I20" i="9"/>
  <c r="I21" i="9"/>
  <c r="O20" i="4"/>
  <c r="O19" i="4"/>
  <c r="C18" i="4"/>
  <c r="O16" i="4"/>
  <c r="O17" i="4" s="1"/>
  <c r="C21" i="4"/>
  <c r="K16" i="4"/>
  <c r="K17" i="4" s="1"/>
  <c r="C16" i="4"/>
  <c r="C17" i="4" s="1"/>
  <c r="D21" i="4"/>
  <c r="C20" i="4"/>
  <c r="L21" i="4"/>
  <c r="K19" i="4"/>
  <c r="D16" i="4"/>
  <c r="D17" i="4" s="1"/>
  <c r="L16" i="4"/>
  <c r="L17" i="4" s="1"/>
  <c r="K18" i="4"/>
  <c r="D20" i="4"/>
  <c r="N21" i="4"/>
  <c r="L20" i="4"/>
  <c r="K21" i="4"/>
  <c r="D18" i="4"/>
  <c r="N16" i="4"/>
  <c r="N17" i="4" s="1"/>
  <c r="L19" i="4"/>
  <c r="V20" i="4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3" i="1"/>
  <c r="N18" i="9" l="1"/>
  <c r="R21" i="9"/>
  <c r="N20" i="9"/>
  <c r="N21" i="9"/>
  <c r="N19" i="9"/>
  <c r="S19" i="9"/>
  <c r="N37" i="8"/>
  <c r="Q18" i="9"/>
  <c r="O7" i="9"/>
  <c r="N27" i="8"/>
  <c r="U17" i="9"/>
  <c r="N40" i="8"/>
  <c r="R7" i="9"/>
  <c r="N33" i="8"/>
  <c r="Q19" i="9"/>
  <c r="F7" i="9"/>
  <c r="N9" i="8"/>
  <c r="G17" i="9"/>
  <c r="N12" i="8"/>
  <c r="H17" i="9"/>
  <c r="N14" i="8"/>
  <c r="F17" i="9"/>
  <c r="N10" i="8"/>
  <c r="S7" i="9"/>
  <c r="N35" i="8"/>
  <c r="H7" i="9"/>
  <c r="N13" i="8"/>
  <c r="S17" i="9"/>
  <c r="N36" i="8"/>
  <c r="Q20" i="9"/>
  <c r="K7" i="9"/>
  <c r="N19" i="8"/>
  <c r="D7" i="9"/>
  <c r="N5" i="8"/>
  <c r="D17" i="9"/>
  <c r="N6" i="8"/>
  <c r="J17" i="9"/>
  <c r="N18" i="8"/>
  <c r="L7" i="9"/>
  <c r="N21" i="8"/>
  <c r="V7" i="9"/>
  <c r="N41" i="8"/>
  <c r="C17" i="9"/>
  <c r="N4" i="8"/>
  <c r="V17" i="9"/>
  <c r="N42" i="8"/>
  <c r="N17" i="9"/>
  <c r="N26" i="8"/>
  <c r="R17" i="9"/>
  <c r="N34" i="8"/>
  <c r="Q7" i="9"/>
  <c r="N31" i="8"/>
  <c r="U7" i="9"/>
  <c r="N39" i="8"/>
  <c r="S18" i="9"/>
  <c r="U21" i="9"/>
  <c r="P7" i="9"/>
  <c r="N29" i="8"/>
  <c r="M17" i="9"/>
  <c r="E17" i="9"/>
  <c r="N8" i="8"/>
  <c r="U18" i="9"/>
  <c r="Q17" i="9"/>
  <c r="N32" i="8"/>
  <c r="N7" i="9"/>
  <c r="N25" i="8"/>
  <c r="T17" i="9"/>
  <c r="N38" i="8"/>
  <c r="L17" i="9"/>
  <c r="N22" i="8"/>
  <c r="M7" i="9"/>
  <c r="I7" i="9"/>
  <c r="N15" i="8"/>
  <c r="J7" i="9"/>
  <c r="N17" i="8"/>
  <c r="C19" i="11"/>
  <c r="I16" i="11"/>
  <c r="I17" i="11" s="1"/>
  <c r="P20" i="11"/>
  <c r="S19" i="11"/>
  <c r="S20" i="11"/>
  <c r="S18" i="11"/>
  <c r="M21" i="10"/>
  <c r="M18" i="10"/>
  <c r="M20" i="10"/>
  <c r="M19" i="10"/>
  <c r="D19" i="9"/>
  <c r="D18" i="9"/>
  <c r="D21" i="9"/>
  <c r="D20" i="9"/>
  <c r="F20" i="9"/>
  <c r="F19" i="9"/>
  <c r="F21" i="9"/>
  <c r="F18" i="9"/>
  <c r="G20" i="9"/>
  <c r="G19" i="9"/>
  <c r="H18" i="9"/>
  <c r="J21" i="9"/>
  <c r="K21" i="9"/>
  <c r="K16" i="9"/>
  <c r="L18" i="9"/>
  <c r="L21" i="9"/>
  <c r="L19" i="9"/>
  <c r="W18" i="9"/>
  <c r="S21" i="9"/>
  <c r="M18" i="9"/>
  <c r="M21" i="9"/>
  <c r="T20" i="11"/>
  <c r="T18" i="11"/>
  <c r="T21" i="11"/>
  <c r="M18" i="11"/>
  <c r="O21" i="11"/>
  <c r="H20" i="11"/>
  <c r="O18" i="11"/>
  <c r="O20" i="11"/>
  <c r="J21" i="11"/>
  <c r="H18" i="11"/>
  <c r="J19" i="11"/>
  <c r="D19" i="11"/>
  <c r="T19" i="11"/>
  <c r="H21" i="11"/>
  <c r="P16" i="10"/>
  <c r="P17" i="10" s="1"/>
  <c r="J20" i="10"/>
  <c r="C21" i="10"/>
  <c r="W19" i="10"/>
  <c r="P19" i="10"/>
  <c r="J19" i="10"/>
  <c r="C20" i="10"/>
  <c r="L18" i="10"/>
  <c r="W20" i="10"/>
  <c r="C16" i="10"/>
  <c r="C17" i="10" s="1"/>
  <c r="W18" i="10"/>
  <c r="P18" i="10"/>
  <c r="J18" i="10"/>
  <c r="L21" i="10"/>
  <c r="P21" i="10"/>
  <c r="D20" i="10"/>
  <c r="N18" i="10"/>
  <c r="L19" i="10"/>
  <c r="T16" i="10"/>
  <c r="T17" i="10" s="1"/>
  <c r="M20" i="9"/>
  <c r="K20" i="9"/>
  <c r="U20" i="9"/>
  <c r="M19" i="9"/>
  <c r="K18" i="9"/>
  <c r="U19" i="9"/>
  <c r="E18" i="9"/>
  <c r="E20" i="9"/>
  <c r="H21" i="9"/>
  <c r="Q21" i="9"/>
  <c r="P19" i="9"/>
  <c r="J20" i="9"/>
  <c r="T21" i="9"/>
  <c r="P20" i="9"/>
  <c r="J19" i="9"/>
  <c r="J18" i="9"/>
  <c r="L20" i="9"/>
  <c r="H20" i="9"/>
  <c r="L19" i="11"/>
  <c r="N19" i="11"/>
  <c r="V20" i="11"/>
  <c r="M20" i="11"/>
  <c r="V19" i="11"/>
  <c r="M19" i="11"/>
  <c r="V18" i="11"/>
  <c r="M21" i="11"/>
  <c r="J18" i="11"/>
  <c r="L18" i="11"/>
  <c r="E19" i="11"/>
  <c r="I19" i="11"/>
  <c r="V21" i="11"/>
  <c r="L20" i="11"/>
  <c r="E18" i="11"/>
  <c r="I20" i="11"/>
  <c r="W21" i="11"/>
  <c r="J20" i="11"/>
  <c r="W16" i="11"/>
  <c r="W17" i="11" s="1"/>
  <c r="W18" i="11"/>
  <c r="D21" i="11"/>
  <c r="E21" i="11"/>
  <c r="U21" i="11"/>
  <c r="D20" i="11"/>
  <c r="W20" i="11"/>
  <c r="E16" i="11"/>
  <c r="E17" i="11" s="1"/>
  <c r="U19" i="11"/>
  <c r="D16" i="11"/>
  <c r="D17" i="11" s="1"/>
  <c r="U20" i="11"/>
  <c r="U18" i="11"/>
  <c r="R20" i="10"/>
  <c r="O19" i="10"/>
  <c r="N21" i="10"/>
  <c r="O18" i="10"/>
  <c r="N20" i="10"/>
  <c r="R18" i="10"/>
  <c r="O21" i="10"/>
  <c r="I21" i="10"/>
  <c r="N19" i="10"/>
  <c r="L20" i="10"/>
  <c r="T19" i="10"/>
  <c r="I19" i="10"/>
  <c r="T20" i="10"/>
  <c r="I20" i="10"/>
  <c r="E19" i="10"/>
  <c r="D18" i="10"/>
  <c r="T18" i="10"/>
  <c r="I18" i="10"/>
  <c r="D16" i="10"/>
  <c r="D17" i="10" s="1"/>
  <c r="E18" i="10"/>
  <c r="D19" i="10"/>
  <c r="C19" i="10"/>
  <c r="E16" i="10"/>
  <c r="E17" i="10" s="1"/>
  <c r="O16" i="10"/>
  <c r="O17" i="10" s="1"/>
  <c r="G16" i="10"/>
  <c r="G17" i="10" s="1"/>
  <c r="F20" i="10"/>
  <c r="F19" i="10"/>
  <c r="F18" i="10"/>
  <c r="G19" i="10"/>
  <c r="G20" i="10"/>
  <c r="F21" i="10"/>
  <c r="G18" i="10"/>
  <c r="O18" i="9"/>
  <c r="C21" i="9"/>
  <c r="C20" i="9"/>
  <c r="V21" i="9"/>
  <c r="V20" i="9"/>
  <c r="V19" i="9"/>
  <c r="C18" i="9"/>
  <c r="V18" i="9"/>
  <c r="O19" i="9"/>
  <c r="O16" i="9"/>
  <c r="O21" i="9"/>
  <c r="W21" i="9"/>
  <c r="W16" i="9"/>
  <c r="W19" i="9"/>
  <c r="C19" i="9"/>
  <c r="P16" i="9"/>
  <c r="P18" i="9"/>
  <c r="T19" i="9"/>
  <c r="T20" i="9"/>
  <c r="T18" i="9"/>
  <c r="E14" i="1"/>
  <c r="E15" i="1" s="1"/>
  <c r="K17" i="9" l="1"/>
  <c r="N20" i="8"/>
  <c r="W17" i="9"/>
  <c r="N43" i="8"/>
  <c r="O17" i="9"/>
  <c r="N28" i="8"/>
  <c r="P17" i="9"/>
  <c r="N30" i="8"/>
  <c r="T14" i="1"/>
  <c r="T15" i="1" s="1"/>
  <c r="W14" i="1"/>
  <c r="W15" i="1" s="1"/>
  <c r="W21" i="1" s="1"/>
  <c r="H14" i="1"/>
  <c r="H15" i="1" s="1"/>
  <c r="G14" i="1"/>
  <c r="G15" i="1" s="1"/>
  <c r="G19" i="1" s="1"/>
  <c r="N14" i="1"/>
  <c r="N15" i="1" s="1"/>
  <c r="N21" i="1" s="1"/>
  <c r="K14" i="1"/>
  <c r="K15" i="1" s="1"/>
  <c r="K18" i="1" s="1"/>
  <c r="S14" i="1"/>
  <c r="S15" i="1" s="1"/>
  <c r="O14" i="1"/>
  <c r="O15" i="1" s="1"/>
  <c r="O21" i="1" s="1"/>
  <c r="M14" i="1"/>
  <c r="M15" i="1" s="1"/>
  <c r="M21" i="1" s="1"/>
  <c r="R14" i="1"/>
  <c r="R15" i="1" s="1"/>
  <c r="R20" i="1" s="1"/>
  <c r="U14" i="1"/>
  <c r="U15" i="1" s="1"/>
  <c r="D14" i="1"/>
  <c r="D15" i="1" s="1"/>
  <c r="D19" i="1" s="1"/>
  <c r="P14" i="1"/>
  <c r="P15" i="1" s="1"/>
  <c r="P18" i="1" s="1"/>
  <c r="V14" i="1"/>
  <c r="V15" i="1" s="1"/>
  <c r="V19" i="1" s="1"/>
  <c r="Q14" i="1"/>
  <c r="Q15" i="1" s="1"/>
  <c r="Q19" i="1" s="1"/>
  <c r="C14" i="1"/>
  <c r="C15" i="1" s="1"/>
  <c r="C20" i="1" s="1"/>
  <c r="I14" i="1"/>
  <c r="I15" i="1" s="1"/>
  <c r="I19" i="1" s="1"/>
  <c r="L14" i="1"/>
  <c r="L15" i="1" s="1"/>
  <c r="L19" i="1" s="1"/>
  <c r="F14" i="1"/>
  <c r="F15" i="1" s="1"/>
  <c r="F20" i="1" s="1"/>
  <c r="J14" i="1"/>
  <c r="J15" i="1" s="1"/>
  <c r="J19" i="1" s="1"/>
  <c r="E19" i="1"/>
  <c r="E18" i="1"/>
  <c r="E21" i="1"/>
  <c r="E20" i="1"/>
  <c r="L20" i="1" l="1"/>
  <c r="L21" i="1"/>
  <c r="K19" i="1"/>
  <c r="K20" i="1"/>
  <c r="L18" i="1"/>
  <c r="G18" i="1"/>
  <c r="M18" i="1"/>
  <c r="Q20" i="1"/>
  <c r="O19" i="1"/>
  <c r="K21" i="1"/>
  <c r="C19" i="1"/>
  <c r="W20" i="1"/>
  <c r="J18" i="1"/>
  <c r="V18" i="1"/>
  <c r="V20" i="1"/>
  <c r="V21" i="1"/>
  <c r="J21" i="1"/>
  <c r="O20" i="1"/>
  <c r="N18" i="1"/>
  <c r="F18" i="1"/>
  <c r="Q18" i="1"/>
  <c r="O18" i="1"/>
  <c r="J20" i="1"/>
  <c r="Q21" i="1"/>
  <c r="D20" i="1"/>
  <c r="D21" i="1"/>
  <c r="P19" i="1"/>
  <c r="M19" i="1"/>
  <c r="M20" i="1"/>
  <c r="T20" i="1"/>
  <c r="T19" i="1"/>
  <c r="T21" i="1"/>
  <c r="R21" i="1"/>
  <c r="R19" i="1"/>
  <c r="U19" i="1"/>
  <c r="U21" i="1"/>
  <c r="U18" i="1"/>
  <c r="F21" i="1"/>
  <c r="F19" i="1"/>
  <c r="S20" i="1"/>
  <c r="S19" i="1"/>
  <c r="S18" i="1"/>
  <c r="S21" i="1"/>
  <c r="C18" i="1"/>
  <c r="U20" i="1"/>
  <c r="C21" i="1"/>
  <c r="I21" i="1"/>
  <c r="I20" i="1"/>
  <c r="N19" i="1"/>
  <c r="N20" i="1"/>
  <c r="P20" i="1"/>
  <c r="P21" i="1"/>
  <c r="I18" i="1"/>
  <c r="H20" i="1"/>
  <c r="H18" i="1"/>
  <c r="H21" i="1"/>
  <c r="H19" i="1"/>
  <c r="T18" i="1"/>
  <c r="G20" i="1"/>
  <c r="G21" i="1"/>
  <c r="R18" i="1"/>
  <c r="D18" i="1"/>
  <c r="W18" i="1"/>
  <c r="W19" i="1"/>
  <c r="M4" i="1"/>
  <c r="M5" i="1" s="1"/>
  <c r="M8" i="1" s="1"/>
  <c r="J4" i="1"/>
  <c r="J5" i="1" s="1"/>
  <c r="J11" i="1" s="1"/>
  <c r="U4" i="1"/>
  <c r="U5" i="1" s="1"/>
  <c r="I4" i="1"/>
  <c r="I5" i="1" s="1"/>
  <c r="T4" i="1"/>
  <c r="T5" i="1" s="1"/>
  <c r="H4" i="1"/>
  <c r="H5" i="1" s="1"/>
  <c r="S4" i="1"/>
  <c r="S5" i="1" s="1"/>
  <c r="G4" i="1"/>
  <c r="G5" i="1" s="1"/>
  <c r="R4" i="1"/>
  <c r="R5" i="1" s="1"/>
  <c r="F4" i="1"/>
  <c r="F5" i="1" s="1"/>
  <c r="Q4" i="1"/>
  <c r="Q5" i="1" s="1"/>
  <c r="E4" i="1"/>
  <c r="E5" i="1" s="1"/>
  <c r="C4" i="1"/>
  <c r="C5" i="1" s="1"/>
  <c r="P4" i="1"/>
  <c r="P5" i="1" s="1"/>
  <c r="D4" i="1"/>
  <c r="D5" i="1" s="1"/>
  <c r="O4" i="1"/>
  <c r="O5" i="1" s="1"/>
  <c r="N4" i="1"/>
  <c r="N5" i="1" s="1"/>
  <c r="L4" i="1"/>
  <c r="L5" i="1" s="1"/>
  <c r="W4" i="1"/>
  <c r="W5" i="1" s="1"/>
  <c r="K4" i="1"/>
  <c r="K5" i="1" s="1"/>
  <c r="V4" i="1"/>
  <c r="V5" i="1" s="1"/>
  <c r="M10" i="1" l="1"/>
  <c r="M9" i="1"/>
  <c r="J10" i="1"/>
  <c r="J8" i="1"/>
  <c r="J9" i="1"/>
  <c r="M11" i="1"/>
  <c r="V9" i="1"/>
  <c r="V8" i="1"/>
  <c r="V11" i="1"/>
  <c r="V10" i="1"/>
  <c r="W8" i="1"/>
  <c r="W11" i="1"/>
  <c r="W10" i="1"/>
  <c r="W9" i="1"/>
  <c r="L10" i="1"/>
  <c r="L9" i="1"/>
  <c r="L8" i="1"/>
  <c r="L11" i="1"/>
  <c r="H9" i="1"/>
  <c r="H8" i="1"/>
  <c r="H11" i="1"/>
  <c r="H10" i="1"/>
  <c r="G8" i="1"/>
  <c r="G10" i="1"/>
  <c r="G11" i="1"/>
  <c r="G9" i="1"/>
  <c r="T9" i="1"/>
  <c r="T8" i="1"/>
  <c r="T11" i="1"/>
  <c r="T10" i="1"/>
  <c r="O9" i="1"/>
  <c r="O10" i="1"/>
  <c r="O8" i="1"/>
  <c r="O11" i="1"/>
  <c r="I9" i="1"/>
  <c r="I8" i="1"/>
  <c r="I11" i="1"/>
  <c r="I10" i="1"/>
  <c r="F8" i="1"/>
  <c r="F11" i="1"/>
  <c r="F10" i="1"/>
  <c r="F9" i="1"/>
  <c r="U9" i="1"/>
  <c r="U8" i="1"/>
  <c r="U11" i="1"/>
  <c r="U10" i="1"/>
  <c r="P8" i="1"/>
  <c r="P11" i="1"/>
  <c r="P10" i="1"/>
  <c r="P9" i="1"/>
  <c r="K9" i="1"/>
  <c r="K8" i="1"/>
  <c r="K11" i="1"/>
  <c r="K10" i="1"/>
  <c r="D8" i="1"/>
  <c r="D11" i="1"/>
  <c r="D10" i="1"/>
  <c r="D9" i="1"/>
  <c r="C11" i="1"/>
  <c r="C10" i="1"/>
  <c r="C9" i="1"/>
  <c r="C8" i="1"/>
  <c r="R8" i="1"/>
  <c r="R11" i="1"/>
  <c r="R10" i="1"/>
  <c r="R9" i="1"/>
  <c r="S8" i="1"/>
  <c r="S11" i="1"/>
  <c r="S10" i="1"/>
  <c r="S9" i="1"/>
  <c r="E8" i="1"/>
  <c r="E11" i="1"/>
  <c r="E10" i="1"/>
  <c r="E9" i="1"/>
  <c r="N10" i="1"/>
  <c r="N9" i="1"/>
  <c r="N8" i="1"/>
  <c r="N11" i="1"/>
  <c r="Q8" i="1"/>
  <c r="Q11" i="1"/>
  <c r="Q10" i="1"/>
  <c r="Q9" i="1"/>
  <c r="V3" i="1" l="1"/>
  <c r="J3" i="1"/>
  <c r="R3" i="1"/>
  <c r="F3" i="1"/>
  <c r="W3" i="1"/>
  <c r="K3" i="1"/>
  <c r="S3" i="1"/>
  <c r="G3" i="1"/>
  <c r="T3" i="1"/>
  <c r="H3" i="1"/>
  <c r="I3" i="1"/>
  <c r="U3" i="1"/>
  <c r="Q3" i="1"/>
  <c r="E3" i="1"/>
  <c r="P3" i="1"/>
  <c r="O3" i="1"/>
  <c r="N3" i="1"/>
  <c r="M3" i="1"/>
  <c r="C3" i="1"/>
  <c r="D3" i="1"/>
  <c r="L3" i="1"/>
  <c r="V6" i="1" l="1"/>
  <c r="V7" i="1" s="1"/>
  <c r="V16" i="1"/>
  <c r="V17" i="1" s="1"/>
  <c r="T6" i="1"/>
  <c r="T7" i="1" s="1"/>
  <c r="T16" i="1"/>
  <c r="T17" i="1" s="1"/>
  <c r="G6" i="1"/>
  <c r="G7" i="1" s="1"/>
  <c r="G16" i="1"/>
  <c r="G17" i="1" s="1"/>
  <c r="S6" i="1"/>
  <c r="S7" i="1" s="1"/>
  <c r="S16" i="1"/>
  <c r="S17" i="1" s="1"/>
  <c r="I6" i="1"/>
  <c r="I7" i="1" s="1"/>
  <c r="I16" i="1"/>
  <c r="I17" i="1" s="1"/>
  <c r="K6" i="1"/>
  <c r="K7" i="1" s="1"/>
  <c r="K16" i="1"/>
  <c r="K17" i="1" s="1"/>
  <c r="Q6" i="1"/>
  <c r="Q7" i="1" s="1"/>
  <c r="Q16" i="1"/>
  <c r="Q17" i="1" s="1"/>
  <c r="H6" i="1"/>
  <c r="H7" i="1" s="1"/>
  <c r="H16" i="1"/>
  <c r="H17" i="1" s="1"/>
  <c r="C6" i="1"/>
  <c r="C7" i="1" s="1"/>
  <c r="C16" i="1"/>
  <c r="C17" i="1" s="1"/>
  <c r="M6" i="1"/>
  <c r="M7" i="1" s="1"/>
  <c r="M16" i="1"/>
  <c r="M17" i="1" s="1"/>
  <c r="N6" i="1"/>
  <c r="N7" i="1" s="1"/>
  <c r="N16" i="1"/>
  <c r="N17" i="1" s="1"/>
  <c r="W6" i="1"/>
  <c r="W7" i="1" s="1"/>
  <c r="W16" i="1"/>
  <c r="W17" i="1" s="1"/>
  <c r="L6" i="1"/>
  <c r="L7" i="1" s="1"/>
  <c r="L16" i="1"/>
  <c r="L17" i="1" s="1"/>
  <c r="O6" i="1"/>
  <c r="O7" i="1" s="1"/>
  <c r="O16" i="1"/>
  <c r="O17" i="1" s="1"/>
  <c r="P6" i="1"/>
  <c r="P7" i="1" s="1"/>
  <c r="P16" i="1"/>
  <c r="P17" i="1" s="1"/>
  <c r="R6" i="1"/>
  <c r="R7" i="1" s="1"/>
  <c r="R16" i="1"/>
  <c r="R17" i="1" s="1"/>
  <c r="U6" i="1"/>
  <c r="U7" i="1" s="1"/>
  <c r="U16" i="1"/>
  <c r="U17" i="1" s="1"/>
  <c r="D6" i="1"/>
  <c r="D7" i="1" s="1"/>
  <c r="D16" i="1"/>
  <c r="D17" i="1" s="1"/>
  <c r="F6" i="1"/>
  <c r="F7" i="1" s="1"/>
  <c r="F16" i="1"/>
  <c r="F17" i="1" s="1"/>
  <c r="E6" i="1"/>
  <c r="E7" i="1" s="1"/>
  <c r="E16" i="1"/>
  <c r="E17" i="1" s="1"/>
  <c r="J6" i="1"/>
  <c r="J7" i="1" s="1"/>
  <c r="J16" i="1"/>
  <c r="J17" i="1" s="1"/>
</calcChain>
</file>

<file path=xl/sharedStrings.xml><?xml version="1.0" encoding="utf-8"?>
<sst xmlns="http://schemas.openxmlformats.org/spreadsheetml/2006/main" count="1770" uniqueCount="474">
  <si>
    <t>COMPANY_ID</t>
  </si>
  <si>
    <t>BCOLO</t>
  </si>
  <si>
    <t>BOGOTA</t>
  </si>
  <si>
    <t>BVC</t>
  </si>
  <si>
    <t>CELSIA</t>
  </si>
  <si>
    <t>CEMARGOS</t>
  </si>
  <si>
    <t>CNEC</t>
  </si>
  <si>
    <t>ECOPETL</t>
  </si>
  <si>
    <t>ETB</t>
  </si>
  <si>
    <t>GEB</t>
  </si>
  <si>
    <t>GRUPOARG</t>
  </si>
  <si>
    <t>GRUPOBOL</t>
  </si>
  <si>
    <t>GRUPOSUR</t>
  </si>
  <si>
    <t>ISA</t>
  </si>
  <si>
    <t>MINEROS</t>
  </si>
  <si>
    <t>NUTRESA</t>
  </si>
  <si>
    <t>PFAVAL</t>
  </si>
  <si>
    <t>PFBCOLO</t>
  </si>
  <si>
    <t>PFCEMARG</t>
  </si>
  <si>
    <t>PFCORCOL</t>
  </si>
  <si>
    <t>PFDAVVND</t>
  </si>
  <si>
    <t>PFGRUPOA</t>
  </si>
  <si>
    <t>PFGRUPSU</t>
  </si>
  <si>
    <t>PROMIG</t>
  </si>
  <si>
    <t>TERPEL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</si>
  <si>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</si>
  <si>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</si>
  <si>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</si>
  <si>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</si>
  <si>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</si>
  <si>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</si>
  <si>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</si>
  <si>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</si>
  <si>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</si>
  <si>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</si>
  <si>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</si>
  <si>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</si>
  <si>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</si>
  <si>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</si>
  <si>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</si>
  <si>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</si>
  <si>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</si>
  <si>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</si>
  <si>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</si>
  <si>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</si>
  <si>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</si>
  <si>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</si>
  <si>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</si>
  <si>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</si>
  <si>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</si>
  <si>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</si>
  <si>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</si>
  <si>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</si>
  <si>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</si>
  <si>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</si>
  <si>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</si>
  <si>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</si>
  <si>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</si>
  <si>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</si>
  <si>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</si>
  <si>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</si>
  <si>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</si>
  <si>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</si>
  <si>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</si>
  <si>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</si>
  <si>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</si>
  <si>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</si>
  <si>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</si>
  <si>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</si>
  <si>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</si>
  <si>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</si>
  <si>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</si>
  <si>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</si>
  <si>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</si>
  <si>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</si>
  <si>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</si>
  <si>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</si>
  <si>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</si>
  <si>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</si>
  <si>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</si>
  <si>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</si>
  <si>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</si>
  <si>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</si>
  <si>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</si>
  <si>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</si>
  <si>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</si>
  <si>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</si>
  <si>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</si>
  <si>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</si>
  <si>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</si>
  <si>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</si>
  <si>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</si>
  <si>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</si>
  <si>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</si>
  <si>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</si>
  <si>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</si>
  <si>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</si>
  <si>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</si>
  <si>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retorno_anormal_evento_10</t>
  </si>
  <si>
    <t>retorno_anormal_evento_9</t>
  </si>
  <si>
    <t>retorno_anormal_evento_8</t>
  </si>
  <si>
    <t>retorno_anormal_evento_7</t>
  </si>
  <si>
    <t>retorno_anormal_evento_6</t>
  </si>
  <si>
    <t>retorno_anormal_evento_5</t>
  </si>
  <si>
    <t>retorno_anormal_evento_4</t>
  </si>
  <si>
    <t>retorno_anormal_evento_3</t>
  </si>
  <si>
    <t>retorno_anormal_evento_2</t>
  </si>
  <si>
    <t>retorno_anormal_evento_1</t>
  </si>
  <si>
    <t>retorno_anormal_evento0</t>
  </si>
  <si>
    <t>retorno_anormal_evento1</t>
  </si>
  <si>
    <t>retorno_anormal_evento2</t>
  </si>
  <si>
    <t>retorno_anormal_evento3</t>
  </si>
  <si>
    <t>retorno_anormal_evento4</t>
  </si>
  <si>
    <t>retorno_anormal_evento5</t>
  </si>
  <si>
    <t>retorno_anormal_evento6</t>
  </si>
  <si>
    <t>retorno_anormal_evento7</t>
  </si>
  <si>
    <t>retorno_anormal_evento8</t>
  </si>
  <si>
    <t>retorno_anormal_evento9</t>
  </si>
  <si>
    <t>retorno_anormal_evento10</t>
  </si>
  <si>
    <t>COMPANY_ID</t>
  </si>
  <si>
    <t>BCOLO</t>
  </si>
  <si>
    <t>BOGOTA</t>
  </si>
  <si>
    <t>BVC</t>
  </si>
  <si>
    <t>CELSIA</t>
  </si>
  <si>
    <t>CEMARGOS</t>
  </si>
  <si>
    <t>CNEC</t>
  </si>
  <si>
    <t>ECOPETL</t>
  </si>
  <si>
    <t>ETB</t>
  </si>
  <si>
    <t>GEB</t>
  </si>
  <si>
    <t>GRUPOARG</t>
  </si>
  <si>
    <t>GRUPOBOL</t>
  </si>
  <si>
    <t>GRUPOSUR</t>
  </si>
  <si>
    <t>ISA</t>
  </si>
  <si>
    <t>MINEROS</t>
  </si>
  <si>
    <t>NUTRESA</t>
  </si>
  <si>
    <t>PFAVAL</t>
  </si>
  <si>
    <t>PFBCOLO</t>
  </si>
  <si>
    <t>PFCEMARG</t>
  </si>
  <si>
    <t>PFCORCOL</t>
  </si>
  <si>
    <t>PFDAVVND</t>
  </si>
  <si>
    <t>PFGRUPOA</t>
  </si>
  <si>
    <t>PFGRUPSU</t>
  </si>
  <si>
    <t>PROMIG</t>
  </si>
  <si>
    <t>TERPEL</t>
  </si>
  <si>
    <t>nombre_evento</t>
  </si>
  <si>
    <t>OMS DECLARA COVID</t>
  </si>
  <si>
    <t>COMPANY_ID</t>
  </si>
  <si>
    <t>BCOLO</t>
  </si>
  <si>
    <t>BOGOTA</t>
  </si>
  <si>
    <t>BVC</t>
  </si>
  <si>
    <t>CELSIA</t>
  </si>
  <si>
    <t>CEMARGOS</t>
  </si>
  <si>
    <t>CNEC</t>
  </si>
  <si>
    <t>ECOPETL</t>
  </si>
  <si>
    <t>ETB</t>
  </si>
  <si>
    <t>GEB</t>
  </si>
  <si>
    <t>GRUPOARG</t>
  </si>
  <si>
    <t>GRUPOBOL</t>
  </si>
  <si>
    <t>GRUPOSUR</t>
  </si>
  <si>
    <t>ISA</t>
  </si>
  <si>
    <t>MINEROS</t>
  </si>
  <si>
    <t>NUTRESA</t>
  </si>
  <si>
    <t>PFAVAL</t>
  </si>
  <si>
    <t>PFBCOLO</t>
  </si>
  <si>
    <t>PFCEMARG</t>
  </si>
  <si>
    <t>PFCORCOL</t>
  </si>
  <si>
    <t>PFDAVVND</t>
  </si>
  <si>
    <t>PFGRUPOA</t>
  </si>
  <si>
    <t>PFGRUPSU</t>
  </si>
  <si>
    <t>PROMIG</t>
  </si>
  <si>
    <t>TERPEL</t>
  </si>
  <si>
    <t>nombre_evento</t>
  </si>
  <si>
    <t>PRIMER CONFINAMIENTO</t>
  </si>
  <si>
    <t>COMPANY_ID</t>
  </si>
  <si>
    <t>BCOLO</t>
  </si>
  <si>
    <t>BOGOTA</t>
  </si>
  <si>
    <t>BVC</t>
  </si>
  <si>
    <t>CELSIA</t>
  </si>
  <si>
    <t>CEMARGOS</t>
  </si>
  <si>
    <t>CNEC</t>
  </si>
  <si>
    <t>ECOPETL</t>
  </si>
  <si>
    <t>ETB</t>
  </si>
  <si>
    <t>GEB</t>
  </si>
  <si>
    <t>GRUPOARG</t>
  </si>
  <si>
    <t>GRUPOBOL</t>
  </si>
  <si>
    <t>GRUPOSUR</t>
  </si>
  <si>
    <t>ISA</t>
  </si>
  <si>
    <t>MINEROS</t>
  </si>
  <si>
    <t>NUTRESA</t>
  </si>
  <si>
    <t>PFAVAL</t>
  </si>
  <si>
    <t>PFBCOLO</t>
  </si>
  <si>
    <t>PFCEMARG</t>
  </si>
  <si>
    <t>PFCORCOL</t>
  </si>
  <si>
    <t>PFDAVVND</t>
  </si>
  <si>
    <t>PFGRUPOA</t>
  </si>
  <si>
    <t>PFGRUPSU</t>
  </si>
  <si>
    <t>PROMIG</t>
  </si>
  <si>
    <t>TERPEL</t>
  </si>
  <si>
    <t>nombre_evento</t>
  </si>
  <si>
    <t>PRIMER DÍA VACUNACIÓN</t>
  </si>
  <si>
    <t>COMPANY_ID</t>
  </si>
  <si>
    <t>BCOLO</t>
  </si>
  <si>
    <t>BOGOTA</t>
  </si>
  <si>
    <t>BVC</t>
  </si>
  <si>
    <t>CELSIA</t>
  </si>
  <si>
    <t>CEMARGOS</t>
  </si>
  <si>
    <t>CNEC</t>
  </si>
  <si>
    <t>ECOPETL</t>
  </si>
  <si>
    <t>ETB</t>
  </si>
  <si>
    <t>GEB</t>
  </si>
  <si>
    <t>GRUPOARG</t>
  </si>
  <si>
    <t>GRUPOBOL</t>
  </si>
  <si>
    <t>GRUPOSUR</t>
  </si>
  <si>
    <t>ISA</t>
  </si>
  <si>
    <t>MINEROS</t>
  </si>
  <si>
    <t>NUTRESA</t>
  </si>
  <si>
    <t>PFAVAL</t>
  </si>
  <si>
    <t>PFBCOLO</t>
  </si>
  <si>
    <t>PFCEMARG</t>
  </si>
  <si>
    <t>PFCORCOL</t>
  </si>
  <si>
    <t>PFDAVVND</t>
  </si>
  <si>
    <t>PFGRUPOA</t>
  </si>
  <si>
    <t>PFGRUPSU</t>
  </si>
  <si>
    <t>PROMIG</t>
  </si>
  <si>
    <t>TERPEL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</si>
  <si>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</si>
  <si>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</si>
  <si>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</si>
  <si>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</si>
  <si>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</si>
  <si>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</si>
  <si>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</si>
  <si>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</si>
  <si>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</si>
  <si>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</si>
  <si>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</si>
  <si>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</si>
  <si>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</si>
  <si>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</si>
  <si>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</si>
  <si>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</si>
  <si>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</si>
  <si>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</si>
  <si>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</si>
  <si>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</si>
  <si>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</si>
  <si>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</si>
  <si>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</si>
  <si>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</si>
  <si>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</si>
  <si>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</si>
  <si>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</si>
  <si>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</si>
  <si>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</si>
  <si>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</si>
  <si>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</si>
  <si>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</si>
  <si>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</si>
  <si>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</si>
  <si>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</si>
  <si>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</si>
  <si>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</si>
  <si>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</si>
  <si>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</si>
  <si>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</si>
  <si>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</si>
  <si>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</si>
  <si>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</si>
  <si>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</si>
  <si>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</si>
  <si>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</si>
  <si>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</si>
  <si>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</si>
  <si>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</si>
  <si>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</si>
  <si>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</si>
  <si>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</si>
  <si>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</si>
  <si>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</si>
  <si>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</si>
  <si>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</si>
  <si>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</si>
  <si>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</si>
  <si>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</si>
  <si>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</si>
  <si>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</si>
  <si>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</si>
  <si>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</si>
  <si>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</si>
  <si>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</si>
  <si>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</si>
  <si>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</si>
  <si>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</si>
  <si>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</si>
  <si>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</si>
  <si>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</si>
  <si>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</si>
  <si>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</si>
  <si>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est_Var_Ar</t>
  </si>
  <si>
    <t>CAR-10</t>
  </si>
  <si>
    <t>CAR-9</t>
  </si>
  <si>
    <t>CAR-8</t>
  </si>
  <si>
    <t>CAR-7</t>
  </si>
  <si>
    <t>CAR-6</t>
  </si>
  <si>
    <t>CAR-5</t>
  </si>
  <si>
    <t>CAR-4</t>
  </si>
  <si>
    <t>CAR-3</t>
  </si>
  <si>
    <t>CAR-2</t>
  </si>
  <si>
    <t>CAR-1</t>
  </si>
  <si>
    <t>CAR-0</t>
  </si>
  <si>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</si>
  <si>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</si>
  <si>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</si>
  <si>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</si>
  <si>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</si>
  <si>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</si>
  <si>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</si>
  <si>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</si>
  <si>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</si>
  <si>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</si>
  <si>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CAAR</t>
  </si>
  <si>
    <t>Varianza</t>
  </si>
  <si>
    <t>TS</t>
  </si>
  <si>
    <t>Estimador de la Varianza CAAR</t>
  </si>
  <si>
    <t>Estadístico de Prueba</t>
  </si>
  <si>
    <t>P-Value dos Colas</t>
  </si>
  <si>
    <t>95% conf. (Límite Superior)</t>
  </si>
  <si>
    <t>99% conf. (Límie Superior)</t>
  </si>
  <si>
    <t>95% conf. (Límie Inferior)</t>
  </si>
  <si>
    <t>99% conf. (Límite Inferior)</t>
  </si>
  <si>
    <t>Estimador de la Desviación CAAR</t>
  </si>
  <si>
    <t>AAR</t>
  </si>
  <si>
    <t>TS(Sign)</t>
  </si>
  <si>
    <t>SIGN-9</t>
  </si>
  <si>
    <t>SIGN-8</t>
  </si>
  <si>
    <t>SIGN-7</t>
  </si>
  <si>
    <t>SIGN-6</t>
  </si>
  <si>
    <t>SIGN-5</t>
  </si>
  <si>
    <t>SIGN-4</t>
  </si>
  <si>
    <t>SIGN-3</t>
  </si>
  <si>
    <t>SIGN-2</t>
  </si>
  <si>
    <t>SIGN-1</t>
  </si>
  <si>
    <t>SIGN-0</t>
  </si>
  <si>
    <t>SIGN1</t>
  </si>
  <si>
    <t>SIGN2</t>
  </si>
  <si>
    <t>SIGN3</t>
  </si>
  <si>
    <t>SIGN4</t>
  </si>
  <si>
    <t>SIGN5</t>
  </si>
  <si>
    <t>SIGN6</t>
  </si>
  <si>
    <t>SIGN7</t>
  </si>
  <si>
    <t>SIGN8</t>
  </si>
  <si>
    <t>SIGN9</t>
  </si>
  <si>
    <t>SIGN10</t>
  </si>
  <si>
    <t>SIGN-10</t>
  </si>
  <si>
    <t>Countif&gt;0</t>
  </si>
  <si>
    <t>Countif=0</t>
  </si>
  <si>
    <t>Countif&lt;0</t>
  </si>
  <si>
    <t>Primer Evento</t>
  </si>
  <si>
    <t xml:space="preserve"> Estimador Varianza</t>
  </si>
  <si>
    <t>Estimador Varianza 2</t>
  </si>
  <si>
    <t>Gráficos</t>
  </si>
  <si>
    <t>CAAR(-10, +10)</t>
  </si>
  <si>
    <t>Por eventos</t>
  </si>
  <si>
    <t>STATA</t>
  </si>
  <si>
    <t>REDES</t>
  </si>
  <si>
    <t>Tablas con resultados de los modelos</t>
  </si>
  <si>
    <t>CAR</t>
  </si>
  <si>
    <t>Tiempo</t>
  </si>
  <si>
    <t>CAARFE</t>
  </si>
  <si>
    <t>CAARSE</t>
  </si>
  <si>
    <t>CAARTE</t>
  </si>
  <si>
    <t>conf.LímiteSuperior95TE</t>
  </si>
  <si>
    <t>conf.LímiteSuperior99TE</t>
  </si>
  <si>
    <t>conf.LímiteSuperior95FE</t>
  </si>
  <si>
    <t>conf.LímiteSuperior99FE</t>
  </si>
  <si>
    <t>conf.LímiteInferior95FE</t>
  </si>
  <si>
    <t>conf.LímiteInferior99FE</t>
  </si>
  <si>
    <t>clusterconf.LímiteSuperior95FE2</t>
  </si>
  <si>
    <t>clusterconf.LímieSuperior99FE2</t>
  </si>
  <si>
    <t>clusterconf.LímieInferior95FE2</t>
  </si>
  <si>
    <t>clusterconf.LímiteInferior99FE2</t>
  </si>
  <si>
    <t>conf.LímiteSuperior95SE</t>
  </si>
  <si>
    <t>conf.LímiteSuperior99SE</t>
  </si>
  <si>
    <t>conf.LímiteInferior95SE</t>
  </si>
  <si>
    <t>conf.LímiteInferior99SE</t>
  </si>
  <si>
    <t>clusteringconf.LímiteSuperior95SE2</t>
  </si>
  <si>
    <t>clusteringconf.LímiteSuperior99SE2</t>
  </si>
  <si>
    <t>clusteringconf.LímiteInferior95SE2</t>
  </si>
  <si>
    <t>clusteringconf.LímiteInferior99SE2</t>
  </si>
  <si>
    <t>conf.LímiteInferior95TE</t>
  </si>
  <si>
    <t>conf.LímiteInferior99TE</t>
  </si>
  <si>
    <t>clusteringconf.LímiteSuperior95TE2</t>
  </si>
  <si>
    <t>clusteringconf.LímiteSuperior99TE2</t>
  </si>
  <si>
    <t>clusteringconf.LímiteInferior95TE2</t>
  </si>
  <si>
    <t>clusteringconf.Límite Inferior99TE2</t>
  </si>
  <si>
    <t>Test Statistic</t>
  </si>
  <si>
    <t>Event Window (Days)</t>
  </si>
  <si>
    <t>First Event</t>
  </si>
  <si>
    <t>Second Event</t>
  </si>
  <si>
    <t>Third Event</t>
  </si>
  <si>
    <t>Pt=Pt-1*Exp(1+rt)</t>
  </si>
  <si>
    <t>Pt/Exp(1+rt)</t>
  </si>
  <si>
    <t>VF</t>
  </si>
  <si>
    <t>VP</t>
  </si>
  <si>
    <t>-</t>
  </si>
  <si>
    <t>*</t>
  </si>
  <si>
    <t>**</t>
  </si>
  <si>
    <t>***</t>
  </si>
  <si>
    <t>-2.08**</t>
  </si>
  <si>
    <t>-1.66**</t>
  </si>
  <si>
    <t>-2.32**</t>
  </si>
  <si>
    <t>-1.85**</t>
  </si>
  <si>
    <t>-2.25**</t>
  </si>
  <si>
    <t>-1.79**</t>
  </si>
  <si>
    <t>-2.18**</t>
  </si>
  <si>
    <t>-1.74**</t>
  </si>
  <si>
    <t>-1.97**</t>
  </si>
  <si>
    <t>-1.57*</t>
  </si>
  <si>
    <t>-1.6*</t>
  </si>
  <si>
    <t>-1.65**</t>
  </si>
  <si>
    <t>-1.35*</t>
  </si>
  <si>
    <t>-1.29*</t>
  </si>
  <si>
    <t>-1.38*</t>
  </si>
  <si>
    <t>-2.56***</t>
  </si>
  <si>
    <t>-2.09**</t>
  </si>
  <si>
    <t>-2.81***</t>
  </si>
  <si>
    <t>-2.3**</t>
  </si>
  <si>
    <t>-2.65***</t>
  </si>
  <si>
    <t>-2.17**</t>
  </si>
  <si>
    <t>-2.49***</t>
  </si>
  <si>
    <t>-2.03**</t>
  </si>
  <si>
    <t>-1.78**</t>
  </si>
  <si>
    <t>-1.69**</t>
  </si>
  <si>
    <t>1.32*</t>
  </si>
  <si>
    <t>-2.96***</t>
  </si>
  <si>
    <t>-2.36***</t>
  </si>
  <si>
    <t>-1.62*</t>
  </si>
  <si>
    <t>-1.63*</t>
  </si>
  <si>
    <t>-1.3*</t>
  </si>
  <si>
    <t>-1.96**</t>
  </si>
  <si>
    <t>-1.56*</t>
  </si>
  <si>
    <t>-3.55***</t>
  </si>
  <si>
    <t>-2.83***</t>
  </si>
  <si>
    <t>-3.93***</t>
  </si>
  <si>
    <t>-3.13***</t>
  </si>
  <si>
    <t>-3.62***</t>
  </si>
  <si>
    <t>-2.89***</t>
  </si>
  <si>
    <t>-3.38***</t>
  </si>
  <si>
    <t>-2.69***</t>
  </si>
  <si>
    <t>-2.94***</t>
  </si>
  <si>
    <t>-2.34***</t>
  </si>
  <si>
    <t>-1.77**</t>
  </si>
  <si>
    <t>-2.22**</t>
  </si>
  <si>
    <t>2.33***</t>
  </si>
  <si>
    <t>1.9**</t>
  </si>
  <si>
    <t>1.74**</t>
  </si>
  <si>
    <t>1.42*</t>
  </si>
  <si>
    <t>1.87**</t>
  </si>
  <si>
    <t>1.53*</t>
  </si>
  <si>
    <t>2.03**</t>
  </si>
  <si>
    <t>1.66**</t>
  </si>
  <si>
    <t>1.81**</t>
  </si>
  <si>
    <t>1.48*</t>
  </si>
  <si>
    <t>3.22***</t>
  </si>
  <si>
    <t>2.63***</t>
  </si>
  <si>
    <t>2.6***</t>
  </si>
  <si>
    <t>2.12**</t>
  </si>
  <si>
    <t>1.68**</t>
  </si>
  <si>
    <t>1.37*</t>
  </si>
  <si>
    <t>1.76**</t>
  </si>
  <si>
    <t>1.44*</t>
  </si>
  <si>
    <t>1.35*</t>
  </si>
  <si>
    <t>-1.28*</t>
  </si>
  <si>
    <t>-1.48*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</si>
</sst>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"/>
    <numFmt numFmtId="166" formatCode="0.0000%"/>
  </numFmts>
  <fonts count="9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1"/>
  </cellStyleXfs>
  <cellXfs count="57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5" fillId="2" borderId="0" xfId="0" applyNumberFormat="1" applyFont="1" applyFill="1" applyAlignment="1">
      <alignment horizontal="center"/>
    </xf>
    <xf numFmtId="1" fontId="5" fillId="3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0" fontId="5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0" fontId="5" fillId="5" borderId="0" xfId="1" applyNumberFormat="1" applyFont="1" applyFill="1" applyAlignment="1">
      <alignment horizontal="center"/>
    </xf>
    <xf numFmtId="2" fontId="0" fillId="0" borderId="0" xfId="1" applyNumberFormat="1" applyFont="1" applyAlignment="1">
      <alignment horizontal="center"/>
    </xf>
    <xf numFmtId="164" fontId="7" fillId="4" borderId="2" xfId="3" applyNumberFormat="1" applyFont="1" applyFill="1" applyBorder="1" applyAlignment="1">
      <alignment horizontal="center"/>
    </xf>
    <xf numFmtId="0" fontId="5" fillId="5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164" fontId="0" fillId="0" borderId="0" xfId="0" applyNumberFormat="1" applyAlignment="1">
      <alignment horizontal="center"/>
    </xf>
    <xf numFmtId="0" fontId="8" fillId="4" borderId="2" xfId="3" applyFont="1" applyFill="1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4" fillId="6" borderId="0" xfId="0" applyNumberFormat="1" applyFont="1" applyFill="1" applyAlignment="1">
      <alignment horizontal="center"/>
    </xf>
    <xf numFmtId="166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2" applyNumberFormat="1" applyFont="1" applyAlignment="1">
      <alignment horizontal="center"/>
    </xf>
    <xf numFmtId="0" fontId="0" fillId="7" borderId="0" xfId="0" applyFill="1" applyAlignment="1">
      <alignment horizontal="center" vertical="center" wrapText="1"/>
    </xf>
    <xf numFmtId="10" fontId="0" fillId="7" borderId="0" xfId="1" applyNumberFormat="1" applyFont="1" applyFill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2" fontId="0" fillId="7" borderId="2" xfId="0" applyNumberForma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10" fontId="0" fillId="6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7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7" borderId="2" xfId="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7" borderId="2" xfId="1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</cellXfs>
  <cellStyles count="4">
    <cellStyle name="Millares" xfId="2" builtinId="3"/>
    <cellStyle name="Normal" xfId="0" builtinId="0"/>
    <cellStyle name="Normal_20080418 1 Exer 2 EventStudy Data" xfId="3" xr:uid="{2D26D7C5-7A58-4ED1-A1E9-A22E5DA49161}"/>
    <cellStyle name="Porcentaje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2"/>
  <sheetViews>
    <sheetView tabSelected="1" zoomScale="95" zoomScaleNormal="110" workbookViewId="0">
      <selection activeCell="B1" sqref="B1"/>
    </sheetView>
  </sheetViews>
  <sheetFormatPr baseColWidth="10" defaultColWidth="8.88671875" defaultRowHeight="14.4"/>
  <cols>
    <col min="1" max="1" width="12.33203125" style="1" bestFit="1" customWidth="1"/>
    <col min="2" max="2" width="28.3320312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24" width="8.88671875" style="1"/>
    <col min="25" max="25" width="12" style="1" bestFit="1" customWidth="1"/>
    <col min="26" max="16384" width="8.88671875" style="1"/>
  </cols>
  <sheetData>
    <row r="1" spans="2:25"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5">
      <c r="B3" s="16" t="s">
        <v>320</v>
      </c>
      <c r="C3" s="7">
        <f t="shared" ref="C3:W3" si="0">AVERAGE(C36:C107)</f>
        <v>-2.5314834042716497E-3</v>
      </c>
      <c r="D3" s="7">
        <f t="shared" si="0"/>
        <v>-1.0182810630434518E-2</v>
      </c>
      <c r="E3" s="7">
        <f t="shared" si="0"/>
        <v>-8.6979916620000298E-3</v>
      </c>
      <c r="F3" s="7">
        <f t="shared" si="0"/>
        <v>-7.9955619273502192E-3</v>
      </c>
      <c r="G3" s="7">
        <f t="shared" si="0"/>
        <v>-1.2161786001133457E-2</v>
      </c>
      <c r="H3" s="7">
        <f t="shared" si="0"/>
        <v>-2.2167585182528107E-2</v>
      </c>
      <c r="I3" s="7">
        <f t="shared" si="0"/>
        <v>-2.2601778421172138E-2</v>
      </c>
      <c r="J3" s="7">
        <f t="shared" si="0"/>
        <v>-2.3543570507104553E-2</v>
      </c>
      <c r="K3" s="7">
        <f t="shared" si="0"/>
        <v>-2.4606114564056307E-2</v>
      </c>
      <c r="L3" s="7">
        <f t="shared" si="0"/>
        <v>-2.1854028003191004E-2</v>
      </c>
      <c r="M3" s="7">
        <f t="shared" si="0"/>
        <v>-1.8721688612977527E-2</v>
      </c>
      <c r="N3" s="7">
        <f t="shared" si="0"/>
        <v>-1.976149405195065E-2</v>
      </c>
      <c r="O3" s="7">
        <f t="shared" si="0"/>
        <v>-1.8819760694724276E-2</v>
      </c>
      <c r="P3" s="7">
        <f t="shared" si="0"/>
        <v>-2.1549464485836584E-2</v>
      </c>
      <c r="Q3" s="7">
        <f t="shared" si="0"/>
        <v>-2.4250368918092478E-2</v>
      </c>
      <c r="R3" s="7">
        <f t="shared" si="0"/>
        <v>-3.5208026219946405E-2</v>
      </c>
      <c r="S3" s="7">
        <f t="shared" si="0"/>
        <v>-3.7633937609277641E-2</v>
      </c>
      <c r="T3" s="7">
        <f t="shared" si="0"/>
        <v>-4.2787644951867071E-2</v>
      </c>
      <c r="U3" s="7">
        <f t="shared" si="0"/>
        <v>-3.8955455007365941E-2</v>
      </c>
      <c r="V3" s="7">
        <f t="shared" si="0"/>
        <v>-3.8010266276151422E-2</v>
      </c>
      <c r="W3" s="7">
        <f t="shared" si="0"/>
        <v>-3.5340224419441929E-2</v>
      </c>
    </row>
    <row r="4" spans="2:25">
      <c r="B4" s="16" t="s">
        <v>323</v>
      </c>
      <c r="C4" s="1">
        <f t="shared" ref="C4:W4" si="1">SUM($Y$111:$Y$182)/(COUNT($Y$111:$Y$182)^2)*C2</f>
        <v>1.7680330379303901E-5</v>
      </c>
      <c r="D4" s="1">
        <f t="shared" si="1"/>
        <v>3.5360660758607802E-5</v>
      </c>
      <c r="E4" s="1">
        <f t="shared" si="1"/>
        <v>5.30409911379117E-5</v>
      </c>
      <c r="F4" s="1">
        <f t="shared" si="1"/>
        <v>7.0721321517215605E-5</v>
      </c>
      <c r="G4" s="1">
        <f t="shared" si="1"/>
        <v>8.8401651896519509E-5</v>
      </c>
      <c r="H4" s="1">
        <f t="shared" si="1"/>
        <v>1.060819822758234E-4</v>
      </c>
      <c r="I4" s="1">
        <f t="shared" si="1"/>
        <v>1.2376231265512732E-4</v>
      </c>
      <c r="J4" s="1">
        <f t="shared" si="1"/>
        <v>1.4144264303443121E-4</v>
      </c>
      <c r="K4" s="1">
        <f t="shared" si="1"/>
        <v>1.591229734137351E-4</v>
      </c>
      <c r="L4" s="1">
        <f t="shared" si="1"/>
        <v>1.7680330379303902E-4</v>
      </c>
      <c r="M4" s="1">
        <f t="shared" si="1"/>
        <v>1.9448363417234291E-4</v>
      </c>
      <c r="N4" s="1">
        <f t="shared" si="1"/>
        <v>2.121639645516468E-4</v>
      </c>
      <c r="O4" s="1">
        <f t="shared" si="1"/>
        <v>2.2984429493095072E-4</v>
      </c>
      <c r="P4" s="1">
        <f t="shared" si="1"/>
        <v>2.4752462531025464E-4</v>
      </c>
      <c r="Q4" s="1">
        <f t="shared" si="1"/>
        <v>2.6520495568955853E-4</v>
      </c>
      <c r="R4" s="1">
        <f t="shared" si="1"/>
        <v>2.8288528606886242E-4</v>
      </c>
      <c r="S4" s="1">
        <f t="shared" si="1"/>
        <v>3.0056561644816631E-4</v>
      </c>
      <c r="T4" s="1">
        <f t="shared" si="1"/>
        <v>3.182459468274702E-4</v>
      </c>
      <c r="U4" s="1">
        <f t="shared" si="1"/>
        <v>3.3592627720677415E-4</v>
      </c>
      <c r="V4" s="1">
        <f t="shared" si="1"/>
        <v>3.5360660758607804E-4</v>
      </c>
      <c r="W4" s="1">
        <f t="shared" si="1"/>
        <v>3.7128693796538193E-4</v>
      </c>
    </row>
    <row r="5" spans="2:25">
      <c r="B5" s="16" t="s">
        <v>330</v>
      </c>
      <c r="C5" s="4">
        <f>SQRT(C4)</f>
        <v>4.2047984944945816E-3</v>
      </c>
      <c r="D5" s="4">
        <f t="shared" ref="D5:W5" si="2">SQRT(D4)</f>
        <v>5.9464830579602094E-3</v>
      </c>
      <c r="E5" s="4">
        <f t="shared" si="2"/>
        <v>7.2829246280537397E-3</v>
      </c>
      <c r="F5" s="4">
        <f t="shared" si="2"/>
        <v>8.4095969889891632E-3</v>
      </c>
      <c r="G5" s="4">
        <f t="shared" si="2"/>
        <v>9.4022152653786602E-3</v>
      </c>
      <c r="H5" s="4">
        <f t="shared" si="2"/>
        <v>1.0299610782734628E-2</v>
      </c>
      <c r="I5" s="4">
        <f t="shared" si="2"/>
        <v>1.1124851129571458E-2</v>
      </c>
      <c r="J5" s="4">
        <f t="shared" si="2"/>
        <v>1.1892966115920419E-2</v>
      </c>
      <c r="K5" s="4">
        <f t="shared" si="2"/>
        <v>1.2614395483483745E-2</v>
      </c>
      <c r="L5" s="4">
        <f t="shared" si="2"/>
        <v>1.329674034464985E-2</v>
      </c>
      <c r="M5" s="4">
        <f t="shared" si="2"/>
        <v>1.3945738925289794E-2</v>
      </c>
      <c r="N5" s="4">
        <f t="shared" si="2"/>
        <v>1.4565849256107479E-2</v>
      </c>
      <c r="O5" s="4">
        <f t="shared" si="2"/>
        <v>1.5160616574894E-2</v>
      </c>
      <c r="P5" s="4">
        <f t="shared" si="2"/>
        <v>1.5732915346821599E-2</v>
      </c>
      <c r="Q5" s="4">
        <f t="shared" si="2"/>
        <v>1.6285114543335533E-2</v>
      </c>
      <c r="R5" s="4">
        <f t="shared" si="2"/>
        <v>1.6819193977978326E-2</v>
      </c>
      <c r="S5" s="4">
        <f t="shared" si="2"/>
        <v>1.7336828327239279E-2</v>
      </c>
      <c r="T5" s="4">
        <f t="shared" si="2"/>
        <v>1.7839449173880629E-2</v>
      </c>
      <c r="U5" s="4">
        <f t="shared" si="2"/>
        <v>1.8328291715453849E-2</v>
      </c>
      <c r="V5" s="4">
        <f t="shared" si="2"/>
        <v>1.880443053075732E-2</v>
      </c>
      <c r="W5" s="4">
        <f t="shared" si="2"/>
        <v>1.9268807383057779E-2</v>
      </c>
    </row>
    <row r="6" spans="2:25">
      <c r="B6" s="16" t="s">
        <v>324</v>
      </c>
      <c r="C6" s="9">
        <f>C3/C5</f>
        <v>-0.60204630675790205</v>
      </c>
      <c r="D6" s="9">
        <f t="shared" ref="D6:W6" si="3">D3/D5</f>
        <v>-1.7124089198914616</v>
      </c>
      <c r="E6" s="9">
        <f t="shared" si="3"/>
        <v>-1.1942992830785957</v>
      </c>
      <c r="F6" s="9">
        <f t="shared" si="3"/>
        <v>-0.95076636107758228</v>
      </c>
      <c r="G6" s="9">
        <f t="shared" si="3"/>
        <v>-1.2935021862258607</v>
      </c>
      <c r="H6" s="9">
        <f t="shared" si="3"/>
        <v>-2.1522740664810285</v>
      </c>
      <c r="I6" s="9">
        <f t="shared" si="3"/>
        <v>-2.0316477189607829</v>
      </c>
      <c r="J6" s="9">
        <f t="shared" si="3"/>
        <v>-1.9796214230853775</v>
      </c>
      <c r="K6" s="9">
        <f t="shared" si="3"/>
        <v>-1.9506376343022966</v>
      </c>
      <c r="L6" s="9">
        <f t="shared" si="3"/>
        <v>-1.6435628159035467</v>
      </c>
      <c r="M6" s="9">
        <f t="shared" si="3"/>
        <v>-1.3424665923601096</v>
      </c>
      <c r="N6" s="9">
        <f t="shared" si="3"/>
        <v>-1.3567004370627156</v>
      </c>
      <c r="O6" s="9">
        <f t="shared" si="3"/>
        <v>-1.2413585293021541</v>
      </c>
      <c r="P6" s="9">
        <f t="shared" si="3"/>
        <v>-1.3697057418026506</v>
      </c>
      <c r="Q6" s="9">
        <f t="shared" si="3"/>
        <v>-1.4891125790709665</v>
      </c>
      <c r="R6" s="9">
        <f t="shared" si="3"/>
        <v>-2.0933242262408593</v>
      </c>
      <c r="S6" s="9">
        <f t="shared" si="3"/>
        <v>-2.1707510104456618</v>
      </c>
      <c r="T6" s="9">
        <f t="shared" si="3"/>
        <v>-2.3984846468529972</v>
      </c>
      <c r="U6" s="9">
        <f t="shared" si="3"/>
        <v>-2.1254274873047718</v>
      </c>
      <c r="V6" s="9">
        <f t="shared" si="3"/>
        <v>-2.0213463105931457</v>
      </c>
      <c r="W6" s="9">
        <f t="shared" si="3"/>
        <v>-1.834063920869075</v>
      </c>
    </row>
    <row r="7" spans="2:25">
      <c r="B7" s="16" t="s">
        <v>325</v>
      </c>
      <c r="C7" s="10">
        <f>(1-_xlfn.NORM.S.DIST(ABS(C6),1))*2</f>
        <v>0.54714331379600201</v>
      </c>
      <c r="D7" s="10">
        <f t="shared" ref="D7:W7" si="4">(1-_xlfn.NORM.S.DIST(ABS(D6),1))*2</f>
        <v>8.6821336395324078E-2</v>
      </c>
      <c r="E7" s="10">
        <f t="shared" si="4"/>
        <v>0.23236091797735114</v>
      </c>
      <c r="F7" s="10">
        <f t="shared" si="4"/>
        <v>0.3417229924267795</v>
      </c>
      <c r="G7" s="10">
        <f t="shared" si="4"/>
        <v>0.19583742842620566</v>
      </c>
      <c r="H7" s="10">
        <f t="shared" si="4"/>
        <v>3.1375775108756887E-2</v>
      </c>
      <c r="I7" s="10">
        <f t="shared" si="4"/>
        <v>4.218933214768561E-2</v>
      </c>
      <c r="J7" s="10">
        <f t="shared" si="4"/>
        <v>4.7746083910362058E-2</v>
      </c>
      <c r="K7" s="10">
        <f t="shared" si="4"/>
        <v>5.1100167019436649E-2</v>
      </c>
      <c r="L7" s="10">
        <f t="shared" si="4"/>
        <v>0.10026654003221802</v>
      </c>
      <c r="M7" s="10">
        <f t="shared" si="4"/>
        <v>0.17944475542332383</v>
      </c>
      <c r="N7" s="10">
        <f t="shared" si="4"/>
        <v>0.17487641356127082</v>
      </c>
      <c r="O7" s="10">
        <f t="shared" si="4"/>
        <v>0.21447333187301831</v>
      </c>
      <c r="P7" s="10">
        <f t="shared" si="4"/>
        <v>0.17077877561983024</v>
      </c>
      <c r="Q7" s="10">
        <f t="shared" si="4"/>
        <v>0.13645772590804595</v>
      </c>
      <c r="R7" s="10">
        <f t="shared" si="4"/>
        <v>3.6320221451978441E-2</v>
      </c>
      <c r="S7" s="10">
        <f t="shared" si="4"/>
        <v>2.9949998951441792E-2</v>
      </c>
      <c r="T7" s="10">
        <f t="shared" si="4"/>
        <v>1.6463066635499901E-2</v>
      </c>
      <c r="U7" s="10">
        <f t="shared" si="4"/>
        <v>3.3550958711674905E-2</v>
      </c>
      <c r="V7" s="10">
        <f t="shared" si="4"/>
        <v>4.3243928330989334E-2</v>
      </c>
      <c r="W7" s="10">
        <f t="shared" si="4"/>
        <v>6.664450624478313E-2</v>
      </c>
    </row>
    <row r="8" spans="2:25">
      <c r="B8" s="16" t="s">
        <v>326</v>
      </c>
      <c r="C8" s="4">
        <f>_xlfn.NORM.INV(0.975,0,C5)</f>
        <v>8.2412536114576194E-3</v>
      </c>
      <c r="D8" s="4">
        <f t="shared" ref="D8:W8" si="5">_xlfn.NORM.INV(0.975,0,D5)</f>
        <v>1.1654892628279614E-2</v>
      </c>
      <c r="E8" s="4">
        <f t="shared" si="5"/>
        <v>1.4274269973105096E-2</v>
      </c>
      <c r="F8" s="4">
        <f t="shared" si="5"/>
        <v>1.6482507222915239E-2</v>
      </c>
      <c r="G8" s="4">
        <f t="shared" si="5"/>
        <v>1.8428003295034877E-2</v>
      </c>
      <c r="H8" s="4">
        <f t="shared" si="5"/>
        <v>2.018686618894026E-2</v>
      </c>
      <c r="I8" s="4">
        <f t="shared" si="5"/>
        <v>2.1804307547329791E-2</v>
      </c>
      <c r="J8" s="4">
        <f t="shared" si="5"/>
        <v>2.3309785256559228E-2</v>
      </c>
      <c r="K8" s="4">
        <f t="shared" si="5"/>
        <v>2.4723760834372856E-2</v>
      </c>
      <c r="L8" s="4">
        <f t="shared" si="5"/>
        <v>2.6061132187294406E-2</v>
      </c>
      <c r="M8" s="4">
        <f t="shared" si="5"/>
        <v>2.7333146031366308E-2</v>
      </c>
      <c r="N8" s="4">
        <f t="shared" si="5"/>
        <v>2.8548539946210191E-2</v>
      </c>
      <c r="O8" s="4">
        <f t="shared" si="5"/>
        <v>2.9714262470213224E-2</v>
      </c>
      <c r="P8" s="4">
        <f t="shared" si="5"/>
        <v>3.0835947451587822E-2</v>
      </c>
      <c r="Q8" s="4">
        <f t="shared" si="5"/>
        <v>3.1918237989047089E-2</v>
      </c>
      <c r="R8" s="4">
        <f t="shared" si="5"/>
        <v>3.2965014445830478E-2</v>
      </c>
      <c r="S8" s="4">
        <f t="shared" si="5"/>
        <v>3.3979559127542767E-2</v>
      </c>
      <c r="T8" s="4">
        <f t="shared" si="5"/>
        <v>3.4964677884838848E-2</v>
      </c>
      <c r="U8" s="4">
        <f t="shared" si="5"/>
        <v>3.5922791660433377E-2</v>
      </c>
      <c r="V8" s="4">
        <f t="shared" si="5"/>
        <v>3.6856006590069754E-2</v>
      </c>
      <c r="W8" s="4">
        <f t="shared" si="5"/>
        <v>3.7766168495832725E-2</v>
      </c>
    </row>
    <row r="9" spans="2:25">
      <c r="B9" s="16" t="s">
        <v>327</v>
      </c>
      <c r="C9" s="4">
        <f>_xlfn.NORM.INV(0.995,0,C5)</f>
        <v>1.0830843177637441E-2</v>
      </c>
      <c r="D9" s="4">
        <f t="shared" ref="D9:W9" si="6">_xlfn.NORM.INV(0.995,0,D5)</f>
        <v>1.5317125313750979E-2</v>
      </c>
      <c r="E9" s="4">
        <f t="shared" si="6"/>
        <v>1.8759570672478795E-2</v>
      </c>
      <c r="F9" s="4">
        <f t="shared" si="6"/>
        <v>2.1661686355274882E-2</v>
      </c>
      <c r="G9" s="4">
        <f t="shared" si="6"/>
        <v>2.421850159883715E-2</v>
      </c>
      <c r="H9" s="4">
        <f t="shared" si="6"/>
        <v>2.6530039269316078E-2</v>
      </c>
      <c r="I9" s="4">
        <f t="shared" si="6"/>
        <v>2.865571753716924E-2</v>
      </c>
      <c r="J9" s="4">
        <f t="shared" si="6"/>
        <v>3.0634250627501958E-2</v>
      </c>
      <c r="K9" s="4">
        <f t="shared" si="6"/>
        <v>3.2492529532912325E-2</v>
      </c>
      <c r="L9" s="4">
        <f t="shared" si="6"/>
        <v>3.4250133421429983E-2</v>
      </c>
      <c r="M9" s="4">
        <f t="shared" si="6"/>
        <v>3.5921842983403993E-2</v>
      </c>
      <c r="N9" s="4">
        <f t="shared" si="6"/>
        <v>3.7519141344957589E-2</v>
      </c>
      <c r="O9" s="4">
        <f t="shared" si="6"/>
        <v>3.905116043348112E-2</v>
      </c>
      <c r="P9" s="4">
        <f t="shared" si="6"/>
        <v>4.0525304380597281E-2</v>
      </c>
      <c r="Q9" s="4">
        <f t="shared" si="6"/>
        <v>4.1947675252374028E-2</v>
      </c>
      <c r="R9" s="4">
        <f t="shared" si="6"/>
        <v>4.3323372710549764E-2</v>
      </c>
      <c r="S9" s="4">
        <f t="shared" si="6"/>
        <v>4.4656710435899589E-2</v>
      </c>
      <c r="T9" s="4">
        <f t="shared" si="6"/>
        <v>4.5951375941252939E-2</v>
      </c>
      <c r="U9" s="4">
        <f t="shared" si="6"/>
        <v>4.7210550884658559E-2</v>
      </c>
      <c r="V9" s="4">
        <f t="shared" si="6"/>
        <v>4.84370031976743E-2</v>
      </c>
      <c r="W9" s="4">
        <f t="shared" si="6"/>
        <v>4.9633158701719617E-2</v>
      </c>
    </row>
    <row r="10" spans="2:25">
      <c r="B10" s="16" t="s">
        <v>328</v>
      </c>
      <c r="C10" s="4">
        <f>_xlfn.NORM.INV(0.025,0,C5)</f>
        <v>-8.2412536114576194E-3</v>
      </c>
      <c r="D10" s="4">
        <f t="shared" ref="D10:W10" si="7">_xlfn.NORM.INV(0.025,0,D5)</f>
        <v>-1.1654892628279616E-2</v>
      </c>
      <c r="E10" s="4">
        <f t="shared" si="7"/>
        <v>-1.4274269973105097E-2</v>
      </c>
      <c r="F10" s="4">
        <f t="shared" si="7"/>
        <v>-1.6482507222915239E-2</v>
      </c>
      <c r="G10" s="4">
        <f t="shared" si="7"/>
        <v>-1.8428003295034877E-2</v>
      </c>
      <c r="H10" s="4">
        <f t="shared" si="7"/>
        <v>-2.0186866188940264E-2</v>
      </c>
      <c r="I10" s="4">
        <f t="shared" si="7"/>
        <v>-2.1804307547329791E-2</v>
      </c>
      <c r="J10" s="4">
        <f t="shared" si="7"/>
        <v>-2.3309785256559232E-2</v>
      </c>
      <c r="K10" s="4">
        <f t="shared" si="7"/>
        <v>-2.472376083437286E-2</v>
      </c>
      <c r="L10" s="4">
        <f t="shared" si="7"/>
        <v>-2.606113218729441E-2</v>
      </c>
      <c r="M10" s="4">
        <f t="shared" si="7"/>
        <v>-2.7333146031366311E-2</v>
      </c>
      <c r="N10" s="4">
        <f t="shared" si="7"/>
        <v>-2.8548539946210195E-2</v>
      </c>
      <c r="O10" s="4">
        <f t="shared" si="7"/>
        <v>-2.9714262470213228E-2</v>
      </c>
      <c r="P10" s="4">
        <f t="shared" si="7"/>
        <v>-3.0835947451587825E-2</v>
      </c>
      <c r="Q10" s="4">
        <f t="shared" si="7"/>
        <v>-3.1918237989047089E-2</v>
      </c>
      <c r="R10" s="4">
        <f t="shared" si="7"/>
        <v>-3.2965014445830478E-2</v>
      </c>
      <c r="S10" s="4">
        <f t="shared" si="7"/>
        <v>-3.3979559127542774E-2</v>
      </c>
      <c r="T10" s="4">
        <f t="shared" si="7"/>
        <v>-3.4964677884838848E-2</v>
      </c>
      <c r="U10" s="4">
        <f t="shared" si="7"/>
        <v>-3.5922791660433384E-2</v>
      </c>
      <c r="V10" s="4">
        <f t="shared" si="7"/>
        <v>-3.6856006590069754E-2</v>
      </c>
      <c r="W10" s="4">
        <f t="shared" si="7"/>
        <v>-3.7766168495832732E-2</v>
      </c>
    </row>
    <row r="11" spans="2:25">
      <c r="B11" s="16" t="s">
        <v>329</v>
      </c>
      <c r="C11" s="4">
        <f>_xlfn.NORM.INV(0.005,0,C5)</f>
        <v>-1.0830843177637441E-2</v>
      </c>
      <c r="D11" s="4">
        <f t="shared" ref="D11:W11" si="8">_xlfn.NORM.INV(0.005,0,D5)</f>
        <v>-1.5317125313750979E-2</v>
      </c>
      <c r="E11" s="4">
        <f t="shared" si="8"/>
        <v>-1.8759570672478795E-2</v>
      </c>
      <c r="F11" s="4">
        <f t="shared" si="8"/>
        <v>-2.1661686355274882E-2</v>
      </c>
      <c r="G11" s="4">
        <f t="shared" si="8"/>
        <v>-2.421850159883715E-2</v>
      </c>
      <c r="H11" s="4">
        <f t="shared" si="8"/>
        <v>-2.6530039269316078E-2</v>
      </c>
      <c r="I11" s="4">
        <f t="shared" si="8"/>
        <v>-2.865571753716924E-2</v>
      </c>
      <c r="J11" s="4">
        <f t="shared" si="8"/>
        <v>-3.0634250627501958E-2</v>
      </c>
      <c r="K11" s="4">
        <f t="shared" si="8"/>
        <v>-3.2492529532912325E-2</v>
      </c>
      <c r="L11" s="4">
        <f t="shared" si="8"/>
        <v>-3.4250133421429983E-2</v>
      </c>
      <c r="M11" s="4">
        <f t="shared" si="8"/>
        <v>-3.5921842983403993E-2</v>
      </c>
      <c r="N11" s="4">
        <f t="shared" si="8"/>
        <v>-3.7519141344957589E-2</v>
      </c>
      <c r="O11" s="4">
        <f t="shared" si="8"/>
        <v>-3.905116043348112E-2</v>
      </c>
      <c r="P11" s="4">
        <f t="shared" si="8"/>
        <v>-4.0525304380597281E-2</v>
      </c>
      <c r="Q11" s="4">
        <f t="shared" si="8"/>
        <v>-4.1947675252374028E-2</v>
      </c>
      <c r="R11" s="4">
        <f t="shared" si="8"/>
        <v>-4.3323372710549764E-2</v>
      </c>
      <c r="S11" s="4">
        <f t="shared" si="8"/>
        <v>-4.4656710435899589E-2</v>
      </c>
      <c r="T11" s="4">
        <f t="shared" si="8"/>
        <v>-4.5951375941252939E-2</v>
      </c>
      <c r="U11" s="4">
        <f t="shared" si="8"/>
        <v>-4.7210550884658559E-2</v>
      </c>
      <c r="V11" s="4">
        <f t="shared" si="8"/>
        <v>-4.84370031976743E-2</v>
      </c>
      <c r="W11" s="4">
        <f t="shared" si="8"/>
        <v>-4.9633158701719617E-2</v>
      </c>
    </row>
    <row r="13" spans="2:25">
      <c r="B13" s="15" t="s">
        <v>331</v>
      </c>
      <c r="C13" s="12">
        <f>AVERAGE(C111:C182)</f>
        <v>-2.7936745369953144E-3</v>
      </c>
      <c r="D13" s="12">
        <f t="shared" ref="D13:W13" si="9">AVERAGE(D111:D182)</f>
        <v>-8.3414431318468586E-3</v>
      </c>
      <c r="E13" s="12">
        <f t="shared" si="9"/>
        <v>1.398628546083375E-3</v>
      </c>
      <c r="F13" s="12">
        <f t="shared" si="9"/>
        <v>5.3122260195830669E-4</v>
      </c>
      <c r="G13" s="12">
        <f t="shared" si="9"/>
        <v>-4.2563640626100433E-3</v>
      </c>
      <c r="H13" s="12">
        <f t="shared" si="9"/>
        <v>-1.1648909308023189E-2</v>
      </c>
      <c r="I13" s="12">
        <f t="shared" si="9"/>
        <v>-1.9126881810758777E-3</v>
      </c>
      <c r="J13" s="12">
        <f t="shared" si="9"/>
        <v>-8.967851994424917E-4</v>
      </c>
      <c r="K13" s="12">
        <f t="shared" si="9"/>
        <v>-1.3476904095177386E-3</v>
      </c>
      <c r="L13" s="12">
        <f t="shared" si="9"/>
        <v>3.1324974263953784E-3</v>
      </c>
      <c r="M13" s="12">
        <f t="shared" si="9"/>
        <v>3.8341131821242502E-3</v>
      </c>
      <c r="N13" s="12">
        <f t="shared" si="9"/>
        <v>-1.6239265479176073E-3</v>
      </c>
      <c r="O13" s="12">
        <f t="shared" si="9"/>
        <v>7.2571904404486096E-4</v>
      </c>
      <c r="P13" s="12">
        <f t="shared" si="9"/>
        <v>-2.7518386060490724E-3</v>
      </c>
      <c r="Q13" s="12">
        <f t="shared" si="9"/>
        <v>-2.5397308048261042E-3</v>
      </c>
      <c r="R13" s="12">
        <f t="shared" si="9"/>
        <v>-1.284455191282576E-2</v>
      </c>
      <c r="S13" s="12">
        <f t="shared" si="9"/>
        <v>-4.2003419044001483E-3</v>
      </c>
      <c r="T13" s="12">
        <f t="shared" si="9"/>
        <v>-5.4681083233822777E-3</v>
      </c>
      <c r="U13" s="12">
        <f t="shared" si="9"/>
        <v>4.1792024371466374E-3</v>
      </c>
      <c r="V13" s="12">
        <f t="shared" si="9"/>
        <v>1.1632928076061068E-3</v>
      </c>
      <c r="W13" s="12">
        <f t="shared" si="9"/>
        <v>3.6870300256793228E-3</v>
      </c>
      <c r="Y13" s="11">
        <f>_xlfn.VAR.S(C13:W13)</f>
        <v>2.212281048866019E-5</v>
      </c>
    </row>
    <row r="14" spans="2:25">
      <c r="B14" s="15" t="s">
        <v>323</v>
      </c>
      <c r="C14" s="1">
        <f>$Y$13*C2</f>
        <v>2.212281048866019E-5</v>
      </c>
      <c r="D14" s="1">
        <f t="shared" ref="D14:W14" si="10">$Y$13*D2</f>
        <v>4.4245620977320381E-5</v>
      </c>
      <c r="E14" s="1">
        <f t="shared" si="10"/>
        <v>6.6368431465980564E-5</v>
      </c>
      <c r="F14" s="1">
        <f t="shared" si="10"/>
        <v>8.8491241954640761E-5</v>
      </c>
      <c r="G14" s="1">
        <f t="shared" si="10"/>
        <v>1.1061405244330096E-4</v>
      </c>
      <c r="H14" s="1">
        <f t="shared" si="10"/>
        <v>1.3273686293196113E-4</v>
      </c>
      <c r="I14" s="1">
        <f t="shared" si="10"/>
        <v>1.5485967342062133E-4</v>
      </c>
      <c r="J14" s="1">
        <f t="shared" si="10"/>
        <v>1.7698248390928152E-4</v>
      </c>
      <c r="K14" s="1">
        <f t="shared" si="10"/>
        <v>1.9910529439794172E-4</v>
      </c>
      <c r="L14" s="1">
        <f t="shared" si="10"/>
        <v>2.2122810488660192E-4</v>
      </c>
      <c r="M14" s="1">
        <f t="shared" si="10"/>
        <v>2.4335091537526209E-4</v>
      </c>
      <c r="N14" s="1">
        <f t="shared" si="10"/>
        <v>2.6547372586392226E-4</v>
      </c>
      <c r="O14" s="1">
        <f t="shared" si="10"/>
        <v>2.8759653635258245E-4</v>
      </c>
      <c r="P14" s="1">
        <f t="shared" si="10"/>
        <v>3.0971934684124265E-4</v>
      </c>
      <c r="Q14" s="1">
        <f t="shared" si="10"/>
        <v>3.3184215732990285E-4</v>
      </c>
      <c r="R14" s="1">
        <f t="shared" si="10"/>
        <v>3.5396496781856304E-4</v>
      </c>
      <c r="S14" s="1">
        <f t="shared" si="10"/>
        <v>3.7608777830722324E-4</v>
      </c>
      <c r="T14" s="1">
        <f t="shared" si="10"/>
        <v>3.9821058879588344E-4</v>
      </c>
      <c r="U14" s="1">
        <f t="shared" si="10"/>
        <v>4.2033339928454364E-4</v>
      </c>
      <c r="V14" s="1">
        <f t="shared" si="10"/>
        <v>4.4245620977320383E-4</v>
      </c>
      <c r="W14" s="1">
        <f t="shared" si="10"/>
        <v>4.6457902026186398E-4</v>
      </c>
    </row>
    <row r="15" spans="2:25">
      <c r="B15" s="15" t="s">
        <v>330</v>
      </c>
      <c r="C15" s="4">
        <f>SQRT(C14)</f>
        <v>4.7034891823687858E-3</v>
      </c>
      <c r="D15" s="4">
        <f t="shared" ref="D15" si="11">SQRT(D14)</f>
        <v>6.6517381921810765E-3</v>
      </c>
      <c r="E15" s="4">
        <f t="shared" ref="E15" si="12">SQRT(E14)</f>
        <v>8.1466822367133335E-3</v>
      </c>
      <c r="F15" s="4">
        <f t="shared" ref="F15" si="13">SQRT(F14)</f>
        <v>9.4069783647375716E-3</v>
      </c>
      <c r="G15" s="4">
        <f t="shared" ref="G15" si="14">SQRT(G14)</f>
        <v>1.051732154321151E-2</v>
      </c>
      <c r="H15" s="4">
        <f t="shared" ref="H15" si="15">SQRT(H14)</f>
        <v>1.1521148507503978E-2</v>
      </c>
      <c r="I15" s="4">
        <f t="shared" ref="I15" si="16">SQRT(I14)</f>
        <v>1.2444262670830335E-2</v>
      </c>
      <c r="J15" s="4">
        <f t="shared" ref="J15" si="17">SQRT(J14)</f>
        <v>1.3303476384362153E-2</v>
      </c>
      <c r="K15" s="4">
        <f t="shared" ref="K15" si="18">SQRT(K14)</f>
        <v>1.4110467547106358E-2</v>
      </c>
      <c r="L15" s="4">
        <f t="shared" ref="L15" si="19">SQRT(L14)</f>
        <v>1.4873738766248448E-2</v>
      </c>
      <c r="M15" s="4">
        <f t="shared" ref="M15" si="20">SQRT(M14)</f>
        <v>1.5599708823412765E-2</v>
      </c>
      <c r="N15" s="4">
        <f t="shared" ref="N15" si="21">SQRT(N14)</f>
        <v>1.6293364473426667E-2</v>
      </c>
      <c r="O15" s="4">
        <f t="shared" ref="O15" si="22">SQRT(O14)</f>
        <v>1.6958671420620852E-2</v>
      </c>
      <c r="P15" s="4">
        <f t="shared" ref="P15" si="23">SQRT(P14)</f>
        <v>1.7598845042821495E-2</v>
      </c>
      <c r="Q15" s="4">
        <f t="shared" ref="Q15" si="24">SQRT(Q14)</f>
        <v>1.8216535272381047E-2</v>
      </c>
      <c r="R15" s="4">
        <f t="shared" ref="R15" si="25">SQRT(R14)</f>
        <v>1.8813956729475143E-2</v>
      </c>
      <c r="S15" s="4">
        <f t="shared" ref="S15" si="26">SQRT(S14)</f>
        <v>1.9392982707856551E-2</v>
      </c>
      <c r="T15" s="4">
        <f t="shared" ref="T15" si="27">SQRT(T14)</f>
        <v>1.9955214576543232E-2</v>
      </c>
      <c r="U15" s="4">
        <f t="shared" ref="U15" si="28">SQRT(U14)</f>
        <v>2.0502034027982289E-2</v>
      </c>
      <c r="V15" s="4">
        <f t="shared" ref="V15" si="29">SQRT(V14)</f>
        <v>2.103464308642302E-2</v>
      </c>
      <c r="W15" s="4">
        <f t="shared" ref="W15" si="30">SQRT(W14)</f>
        <v>2.1554095208610916E-2</v>
      </c>
    </row>
    <row r="16" spans="2:25">
      <c r="B16" s="15" t="s">
        <v>324</v>
      </c>
      <c r="C16" s="9">
        <f>C3/C15</f>
        <v>-0.53821393142797369</v>
      </c>
      <c r="D16" s="9">
        <f t="shared" ref="D16:W16" si="31">D3/D15</f>
        <v>-1.530849581903887</v>
      </c>
      <c r="E16" s="9">
        <f t="shared" si="31"/>
        <v>-1.0676728770397106</v>
      </c>
      <c r="F16" s="9">
        <f t="shared" si="31"/>
        <v>-0.8499607012302588</v>
      </c>
      <c r="G16" s="9">
        <f t="shared" si="31"/>
        <v>-1.1563577238905831</v>
      </c>
      <c r="H16" s="9">
        <f t="shared" si="31"/>
        <v>-1.9240777226410952</v>
      </c>
      <c r="I16" s="9">
        <f t="shared" si="31"/>
        <v>-1.8162408668977452</v>
      </c>
      <c r="J16" s="9">
        <f t="shared" si="31"/>
        <v>-1.7697306949617568</v>
      </c>
      <c r="K16" s="9">
        <f t="shared" si="31"/>
        <v>-1.7438199323949615</v>
      </c>
      <c r="L16" s="9">
        <f t="shared" si="31"/>
        <v>-1.4693029336230012</v>
      </c>
      <c r="M16" s="9">
        <f t="shared" si="31"/>
        <v>-1.200130645059166</v>
      </c>
      <c r="N16" s="9">
        <f t="shared" si="31"/>
        <v>-1.2128553365500574</v>
      </c>
      <c r="O16" s="9">
        <f t="shared" si="31"/>
        <v>-1.1097426341924661</v>
      </c>
      <c r="P16" s="9">
        <f t="shared" si="31"/>
        <v>-1.2244817448760101</v>
      </c>
      <c r="Q16" s="9">
        <f t="shared" si="31"/>
        <v>-1.3312283897838473</v>
      </c>
      <c r="R16" s="9">
        <f t="shared" si="31"/>
        <v>-1.8713780799116684</v>
      </c>
      <c r="S16" s="9">
        <f t="shared" si="31"/>
        <v>-1.9405956358652996</v>
      </c>
      <c r="T16" s="9">
        <f t="shared" si="31"/>
        <v>-2.1441836562440519</v>
      </c>
      <c r="U16" s="9">
        <f t="shared" si="31"/>
        <v>-1.9000775705570199</v>
      </c>
      <c r="V16" s="9">
        <f t="shared" si="31"/>
        <v>-1.8070316724644335</v>
      </c>
      <c r="W16" s="9">
        <f t="shared" si="31"/>
        <v>-1.6396060274115993</v>
      </c>
    </row>
    <row r="17" spans="2:23">
      <c r="B17" s="15" t="s">
        <v>325</v>
      </c>
      <c r="C17" s="10">
        <f>(1-_xlfn.NORM.S.DIST(ABS(C16),1))*2</f>
        <v>0.59042936314904271</v>
      </c>
      <c r="D17" s="10">
        <f t="shared" ref="D17" si="32">(1-_xlfn.NORM.S.DIST(ABS(D16),1))*2</f>
        <v>0.12580657231725212</v>
      </c>
      <c r="E17" s="10">
        <f t="shared" ref="E17" si="33">(1-_xlfn.NORM.S.DIST(ABS(E16),1))*2</f>
        <v>0.28566809726269926</v>
      </c>
      <c r="F17" s="10">
        <f t="shared" ref="F17" si="34">(1-_xlfn.NORM.S.DIST(ABS(F16),1))*2</f>
        <v>0.39534693553836675</v>
      </c>
      <c r="G17" s="10">
        <f t="shared" ref="G17" si="35">(1-_xlfn.NORM.S.DIST(ABS(G16),1))*2</f>
        <v>0.24753486635027433</v>
      </c>
      <c r="H17" s="10">
        <f t="shared" ref="H17" si="36">(1-_xlfn.NORM.S.DIST(ABS(H16),1))*2</f>
        <v>5.4344841993624993E-2</v>
      </c>
      <c r="I17" s="10">
        <f t="shared" ref="I17" si="37">(1-_xlfn.NORM.S.DIST(ABS(I16),1))*2</f>
        <v>6.9333431707552684E-2</v>
      </c>
      <c r="J17" s="10">
        <f t="shared" ref="J17" si="38">(1-_xlfn.NORM.S.DIST(ABS(J16),1))*2</f>
        <v>7.6772013968525288E-2</v>
      </c>
      <c r="K17" s="10">
        <f t="shared" ref="K17" si="39">(1-_xlfn.NORM.S.DIST(ABS(K16),1))*2</f>
        <v>8.1190493673077402E-2</v>
      </c>
      <c r="L17" s="10">
        <f t="shared" ref="L17" si="40">(1-_xlfn.NORM.S.DIST(ABS(L16),1))*2</f>
        <v>0.14175064148201044</v>
      </c>
      <c r="M17" s="10">
        <f t="shared" ref="M17" si="41">(1-_xlfn.NORM.S.DIST(ABS(M16),1))*2</f>
        <v>0.23008860552333976</v>
      </c>
      <c r="N17" s="10">
        <f t="shared" ref="N17" si="42">(1-_xlfn.NORM.S.DIST(ABS(N16),1))*2</f>
        <v>0.22518513428354514</v>
      </c>
      <c r="O17" s="10">
        <f t="shared" ref="O17" si="43">(1-_xlfn.NORM.S.DIST(ABS(O16),1))*2</f>
        <v>0.26710994545454958</v>
      </c>
      <c r="P17" s="10">
        <f t="shared" ref="P17" si="44">(1-_xlfn.NORM.S.DIST(ABS(P16),1))*2</f>
        <v>0.22077054869951218</v>
      </c>
      <c r="Q17" s="10">
        <f t="shared" ref="Q17" si="45">(1-_xlfn.NORM.S.DIST(ABS(Q16),1))*2</f>
        <v>0.18311387267037182</v>
      </c>
      <c r="R17" s="10">
        <f t="shared" ref="R17" si="46">(1-_xlfn.NORM.S.DIST(ABS(R16),1))*2</f>
        <v>6.129269498428247E-2</v>
      </c>
      <c r="S17" s="10">
        <f t="shared" ref="S17" si="47">(1-_xlfn.NORM.S.DIST(ABS(S16),1))*2</f>
        <v>5.2307343864379519E-2</v>
      </c>
      <c r="T17" s="10">
        <f t="shared" ref="T17" si="48">(1-_xlfn.NORM.S.DIST(ABS(T16),1))*2</f>
        <v>3.2018174107252495E-2</v>
      </c>
      <c r="U17" s="10">
        <f t="shared" ref="U17" si="49">(1-_xlfn.NORM.S.DIST(ABS(U16),1))*2</f>
        <v>5.7422940671537637E-2</v>
      </c>
      <c r="V17" s="10">
        <f t="shared" ref="V17" si="50">(1-_xlfn.NORM.S.DIST(ABS(V16),1))*2</f>
        <v>7.0757340989475059E-2</v>
      </c>
      <c r="W17" s="10">
        <f t="shared" ref="W17" si="51">(1-_xlfn.NORM.S.DIST(ABS(W16),1))*2</f>
        <v>0.10108710905889184</v>
      </c>
    </row>
    <row r="18" spans="2:23">
      <c r="B18" s="15" t="s">
        <v>326</v>
      </c>
      <c r="C18" s="4">
        <f>_xlfn.NORM.INV(0.975,0,C15)</f>
        <v>9.218669399116565E-3</v>
      </c>
      <c r="D18" s="4">
        <f t="shared" ref="D18:W18" si="52">_xlfn.NORM.INV(0.975,0,D15)</f>
        <v>1.3037167291264475E-2</v>
      </c>
      <c r="E18" s="4">
        <f t="shared" si="52"/>
        <v>1.5967203777450343E-2</v>
      </c>
      <c r="F18" s="4">
        <f t="shared" si="52"/>
        <v>1.843733879823313E-2</v>
      </c>
      <c r="G18" s="4">
        <f t="shared" si="52"/>
        <v>2.0613571438521779E-2</v>
      </c>
      <c r="H18" s="4">
        <f t="shared" si="52"/>
        <v>2.2581036135245189E-2</v>
      </c>
      <c r="I18" s="4">
        <f t="shared" si="52"/>
        <v>2.4390306648983673E-2</v>
      </c>
      <c r="J18" s="4">
        <f t="shared" si="52"/>
        <v>2.607433458252895E-2</v>
      </c>
      <c r="K18" s="4">
        <f t="shared" si="52"/>
        <v>2.7656008197349695E-2</v>
      </c>
      <c r="L18" s="4">
        <f t="shared" si="52"/>
        <v>2.9151992297304169E-2</v>
      </c>
      <c r="M18" s="4">
        <f t="shared" si="52"/>
        <v>3.0574867463200716E-2</v>
      </c>
      <c r="N18" s="4">
        <f t="shared" si="52"/>
        <v>3.1934407554900686E-2</v>
      </c>
      <c r="O18" s="4">
        <f t="shared" si="52"/>
        <v>3.3238385210065578E-2</v>
      </c>
      <c r="P18" s="4">
        <f t="shared" si="52"/>
        <v>3.4493102453431387E-2</v>
      </c>
      <c r="Q18" s="4">
        <f t="shared" si="52"/>
        <v>3.5703753056970391E-2</v>
      </c>
      <c r="R18" s="4">
        <f t="shared" si="52"/>
        <v>3.687467759646626E-2</v>
      </c>
      <c r="S18" s="4">
        <f t="shared" si="52"/>
        <v>3.8009547660206887E-2</v>
      </c>
      <c r="T18" s="4">
        <f t="shared" si="52"/>
        <v>3.9111501873793433E-2</v>
      </c>
      <c r="U18" s="4">
        <f t="shared" si="52"/>
        <v>4.0183248304659934E-2</v>
      </c>
      <c r="V18" s="4">
        <f t="shared" si="52"/>
        <v>4.1227142877043557E-2</v>
      </c>
      <c r="W18" s="4">
        <f t="shared" si="52"/>
        <v>4.224525032822473E-2</v>
      </c>
    </row>
    <row r="19" spans="2:23">
      <c r="B19" s="15" t="s">
        <v>327</v>
      </c>
      <c r="C19" s="4">
        <f>_xlfn.NORM.INV(0.995,0,C15)</f>
        <v>1.2115385264870774E-2</v>
      </c>
      <c r="D19" s="4">
        <f t="shared" ref="D19:W19" si="53">_xlfn.NORM.INV(0.995,0,D15)</f>
        <v>1.71337421549554E-2</v>
      </c>
      <c r="E19" s="4">
        <f t="shared" si="53"/>
        <v>2.0984462832027501E-2</v>
      </c>
      <c r="F19" s="4">
        <f t="shared" si="53"/>
        <v>2.4230770529741548E-2</v>
      </c>
      <c r="G19" s="4">
        <f t="shared" si="53"/>
        <v>2.7090825025850345E-2</v>
      </c>
      <c r="H19" s="4">
        <f t="shared" si="53"/>
        <v>2.9676511936167421E-2</v>
      </c>
      <c r="I19" s="4">
        <f t="shared" si="53"/>
        <v>3.2054296448584478E-2</v>
      </c>
      <c r="J19" s="4">
        <f t="shared" si="53"/>
        <v>3.4267484309910799E-2</v>
      </c>
      <c r="K19" s="4">
        <f t="shared" si="53"/>
        <v>3.6346155794612325E-2</v>
      </c>
      <c r="L19" s="4">
        <f t="shared" si="53"/>
        <v>3.8312212167434016E-2</v>
      </c>
      <c r="M19" s="4">
        <f t="shared" si="53"/>
        <v>4.0182187114176933E-2</v>
      </c>
      <c r="N19" s="4">
        <f t="shared" si="53"/>
        <v>4.1968925664055003E-2</v>
      </c>
      <c r="O19" s="4">
        <f t="shared" si="53"/>
        <v>4.3682642794492445E-2</v>
      </c>
      <c r="P19" s="4">
        <f t="shared" si="53"/>
        <v>4.5331620769915898E-2</v>
      </c>
      <c r="Q19" s="4">
        <f t="shared" si="53"/>
        <v>4.6922685363731245E-2</v>
      </c>
      <c r="R19" s="4">
        <f t="shared" si="53"/>
        <v>4.8461541059483096E-2</v>
      </c>
      <c r="S19" s="4">
        <f t="shared" si="53"/>
        <v>4.9953013142113999E-2</v>
      </c>
      <c r="T19" s="4">
        <f t="shared" si="53"/>
        <v>5.1401226464866209E-2</v>
      </c>
      <c r="U19" s="4">
        <f t="shared" si="53"/>
        <v>5.2809740031633468E-2</v>
      </c>
      <c r="V19" s="4">
        <f t="shared" si="53"/>
        <v>5.418165005170069E-2</v>
      </c>
      <c r="W19" s="4">
        <f t="shared" si="53"/>
        <v>5.5519670049822938E-2</v>
      </c>
    </row>
    <row r="20" spans="2:23">
      <c r="B20" s="15" t="s">
        <v>328</v>
      </c>
      <c r="C20" s="4">
        <f>_xlfn.NORM.INV(0.025,0,C15)</f>
        <v>-9.218669399116565E-3</v>
      </c>
      <c r="D20" s="4">
        <f t="shared" ref="D20:W20" si="54">_xlfn.NORM.INV(0.025,0,D15)</f>
        <v>-1.3037167291264477E-2</v>
      </c>
      <c r="E20" s="4">
        <f t="shared" si="54"/>
        <v>-1.5967203777450343E-2</v>
      </c>
      <c r="F20" s="4">
        <f t="shared" si="54"/>
        <v>-1.843733879823313E-2</v>
      </c>
      <c r="G20" s="4">
        <f t="shared" si="54"/>
        <v>-2.0613571438521779E-2</v>
      </c>
      <c r="H20" s="4">
        <f t="shared" si="54"/>
        <v>-2.2581036135245192E-2</v>
      </c>
      <c r="I20" s="4">
        <f t="shared" si="54"/>
        <v>-2.4390306648983676E-2</v>
      </c>
      <c r="J20" s="4">
        <f t="shared" si="54"/>
        <v>-2.6074334582528953E-2</v>
      </c>
      <c r="K20" s="4">
        <f t="shared" si="54"/>
        <v>-2.7656008197349698E-2</v>
      </c>
      <c r="L20" s="4">
        <f t="shared" si="54"/>
        <v>-2.9151992297304172E-2</v>
      </c>
      <c r="M20" s="4">
        <f t="shared" si="54"/>
        <v>-3.0574867463200719E-2</v>
      </c>
      <c r="N20" s="4">
        <f t="shared" si="54"/>
        <v>-3.1934407554900686E-2</v>
      </c>
      <c r="O20" s="4">
        <f t="shared" si="54"/>
        <v>-3.3238385210065578E-2</v>
      </c>
      <c r="P20" s="4">
        <f t="shared" si="54"/>
        <v>-3.4493102453431394E-2</v>
      </c>
      <c r="Q20" s="4">
        <f t="shared" si="54"/>
        <v>-3.5703753056970391E-2</v>
      </c>
      <c r="R20" s="4">
        <f t="shared" si="54"/>
        <v>-3.687467759646626E-2</v>
      </c>
      <c r="S20" s="4">
        <f t="shared" si="54"/>
        <v>-3.8009547660206887E-2</v>
      </c>
      <c r="T20" s="4">
        <f t="shared" si="54"/>
        <v>-3.9111501873793433E-2</v>
      </c>
      <c r="U20" s="4">
        <f t="shared" si="54"/>
        <v>-4.0183248304659934E-2</v>
      </c>
      <c r="V20" s="4">
        <f t="shared" si="54"/>
        <v>-4.1227142877043557E-2</v>
      </c>
      <c r="W20" s="4">
        <f t="shared" si="54"/>
        <v>-4.224525032822473E-2</v>
      </c>
    </row>
    <row r="21" spans="2:23">
      <c r="B21" s="15" t="s">
        <v>329</v>
      </c>
      <c r="C21" s="4">
        <f>_xlfn.NORM.INV(0.005,0,C15)</f>
        <v>-1.2115385264870774E-2</v>
      </c>
      <c r="D21" s="4">
        <f t="shared" ref="D21:W21" si="55">_xlfn.NORM.INV(0.005,0,D15)</f>
        <v>-1.71337421549554E-2</v>
      </c>
      <c r="E21" s="4">
        <f t="shared" si="55"/>
        <v>-2.0984462832027501E-2</v>
      </c>
      <c r="F21" s="4">
        <f t="shared" si="55"/>
        <v>-2.4230770529741548E-2</v>
      </c>
      <c r="G21" s="4">
        <f t="shared" si="55"/>
        <v>-2.7090825025850345E-2</v>
      </c>
      <c r="H21" s="4">
        <f t="shared" si="55"/>
        <v>-2.9676511936167421E-2</v>
      </c>
      <c r="I21" s="4">
        <f t="shared" si="55"/>
        <v>-3.2054296448584478E-2</v>
      </c>
      <c r="J21" s="4">
        <f t="shared" si="55"/>
        <v>-3.4267484309910799E-2</v>
      </c>
      <c r="K21" s="4">
        <f t="shared" si="55"/>
        <v>-3.6346155794612325E-2</v>
      </c>
      <c r="L21" s="4">
        <f t="shared" si="55"/>
        <v>-3.8312212167434016E-2</v>
      </c>
      <c r="M21" s="4">
        <f t="shared" si="55"/>
        <v>-4.0182187114176933E-2</v>
      </c>
      <c r="N21" s="4">
        <f t="shared" si="55"/>
        <v>-4.1968925664055003E-2</v>
      </c>
      <c r="O21" s="4">
        <f t="shared" si="55"/>
        <v>-4.3682642794492445E-2</v>
      </c>
      <c r="P21" s="4">
        <f t="shared" si="55"/>
        <v>-4.5331620769915898E-2</v>
      </c>
      <c r="Q21" s="4">
        <f t="shared" si="55"/>
        <v>-4.6922685363731245E-2</v>
      </c>
      <c r="R21" s="4">
        <f t="shared" si="55"/>
        <v>-4.8461541059483096E-2</v>
      </c>
      <c r="S21" s="4">
        <f t="shared" si="55"/>
        <v>-4.9953013142113999E-2</v>
      </c>
      <c r="T21" s="4">
        <f t="shared" si="55"/>
        <v>-5.1401226464866209E-2</v>
      </c>
      <c r="U21" s="4">
        <f t="shared" si="55"/>
        <v>-5.2809740031633468E-2</v>
      </c>
      <c r="V21" s="4">
        <f t="shared" si="55"/>
        <v>-5.418165005170069E-2</v>
      </c>
      <c r="W21" s="4">
        <f t="shared" si="55"/>
        <v>-5.5519670049822938E-2</v>
      </c>
    </row>
    <row r="22" spans="2:2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2:23">
      <c r="C23" s="21" t="s">
        <v>353</v>
      </c>
      <c r="D23" s="21" t="s">
        <v>333</v>
      </c>
      <c r="E23" s="21" t="s">
        <v>334</v>
      </c>
      <c r="F23" s="21" t="s">
        <v>335</v>
      </c>
      <c r="G23" s="21" t="s">
        <v>336</v>
      </c>
      <c r="H23" s="21" t="s">
        <v>337</v>
      </c>
      <c r="I23" s="21" t="s">
        <v>338</v>
      </c>
      <c r="J23" s="21" t="s">
        <v>339</v>
      </c>
      <c r="K23" s="21" t="s">
        <v>340</v>
      </c>
      <c r="L23" s="21" t="s">
        <v>341</v>
      </c>
      <c r="M23" s="21" t="s">
        <v>342</v>
      </c>
      <c r="N23" s="21" t="s">
        <v>343</v>
      </c>
      <c r="O23" s="21" t="s">
        <v>344</v>
      </c>
      <c r="P23" s="21" t="s">
        <v>345</v>
      </c>
      <c r="Q23" s="21" t="s">
        <v>346</v>
      </c>
      <c r="R23" s="21" t="s">
        <v>347</v>
      </c>
      <c r="S23" s="21" t="s">
        <v>348</v>
      </c>
      <c r="T23" s="21" t="s">
        <v>349</v>
      </c>
      <c r="U23" s="21" t="s">
        <v>350</v>
      </c>
      <c r="V23" s="21" t="s">
        <v>351</v>
      </c>
      <c r="W23" s="21" t="s">
        <v>352</v>
      </c>
    </row>
    <row r="24" spans="2:23">
      <c r="B24" s="18" t="s">
        <v>354</v>
      </c>
      <c r="C24" s="13">
        <f>COUNTIF(C111:C182,"&gt;0")</f>
        <v>33</v>
      </c>
      <c r="D24" s="13">
        <f t="shared" ref="D24:W24" si="56">COUNTIF(D111:D182,"&gt;0")</f>
        <v>26</v>
      </c>
      <c r="E24" s="13">
        <f t="shared" si="56"/>
        <v>41</v>
      </c>
      <c r="F24" s="13">
        <f t="shared" si="56"/>
        <v>35</v>
      </c>
      <c r="G24" s="13">
        <f t="shared" si="56"/>
        <v>34</v>
      </c>
      <c r="H24" s="13">
        <f t="shared" si="56"/>
        <v>29</v>
      </c>
      <c r="I24" s="13">
        <f t="shared" si="56"/>
        <v>42</v>
      </c>
      <c r="J24" s="13">
        <f t="shared" si="56"/>
        <v>31</v>
      </c>
      <c r="K24" s="13">
        <f t="shared" si="56"/>
        <v>34</v>
      </c>
      <c r="L24" s="13">
        <f t="shared" si="56"/>
        <v>44</v>
      </c>
      <c r="M24" s="13">
        <f t="shared" si="56"/>
        <v>33</v>
      </c>
      <c r="N24" s="13">
        <f t="shared" si="56"/>
        <v>37</v>
      </c>
      <c r="O24" s="13">
        <f t="shared" si="56"/>
        <v>35</v>
      </c>
      <c r="P24" s="13">
        <f t="shared" si="56"/>
        <v>37</v>
      </c>
      <c r="Q24" s="13">
        <f t="shared" si="56"/>
        <v>32</v>
      </c>
      <c r="R24" s="13">
        <f t="shared" si="56"/>
        <v>28</v>
      </c>
      <c r="S24" s="13">
        <f t="shared" si="56"/>
        <v>33</v>
      </c>
      <c r="T24" s="13">
        <f t="shared" si="56"/>
        <v>24</v>
      </c>
      <c r="U24" s="13">
        <f t="shared" si="56"/>
        <v>45</v>
      </c>
      <c r="V24" s="13">
        <f t="shared" si="56"/>
        <v>36</v>
      </c>
      <c r="W24" s="13">
        <f t="shared" si="56"/>
        <v>33</v>
      </c>
    </row>
    <row r="25" spans="2:23">
      <c r="B25" s="18" t="s">
        <v>355</v>
      </c>
      <c r="C25" s="13">
        <f>COUNTIF(C111:C182,"=0")</f>
        <v>0</v>
      </c>
      <c r="D25" s="13">
        <f t="shared" ref="D25:W25" si="57">COUNTIF(D111:D182,"=0")</f>
        <v>0</v>
      </c>
      <c r="E25" s="13">
        <f t="shared" si="57"/>
        <v>0</v>
      </c>
      <c r="F25" s="13">
        <f t="shared" si="57"/>
        <v>0</v>
      </c>
      <c r="G25" s="13">
        <f t="shared" si="57"/>
        <v>0</v>
      </c>
      <c r="H25" s="13">
        <f t="shared" si="57"/>
        <v>0</v>
      </c>
      <c r="I25" s="13">
        <f t="shared" si="57"/>
        <v>0</v>
      </c>
      <c r="J25" s="13">
        <f t="shared" si="57"/>
        <v>0</v>
      </c>
      <c r="K25" s="13">
        <f t="shared" si="57"/>
        <v>0</v>
      </c>
      <c r="L25" s="13">
        <f t="shared" si="57"/>
        <v>0</v>
      </c>
      <c r="M25" s="13">
        <f t="shared" si="57"/>
        <v>0</v>
      </c>
      <c r="N25" s="13">
        <f t="shared" si="57"/>
        <v>0</v>
      </c>
      <c r="O25" s="13">
        <f t="shared" si="57"/>
        <v>0</v>
      </c>
      <c r="P25" s="13">
        <f t="shared" si="57"/>
        <v>0</v>
      </c>
      <c r="Q25" s="13">
        <f t="shared" si="57"/>
        <v>0</v>
      </c>
      <c r="R25" s="13">
        <f t="shared" si="57"/>
        <v>0</v>
      </c>
      <c r="S25" s="13">
        <f t="shared" si="57"/>
        <v>0</v>
      </c>
      <c r="T25" s="13">
        <f t="shared" si="57"/>
        <v>0</v>
      </c>
      <c r="U25" s="13">
        <f t="shared" si="57"/>
        <v>0</v>
      </c>
      <c r="V25" s="13">
        <f t="shared" si="57"/>
        <v>0</v>
      </c>
      <c r="W25" s="13">
        <f t="shared" si="57"/>
        <v>0</v>
      </c>
    </row>
    <row r="26" spans="2:23">
      <c r="B26" s="18" t="s">
        <v>356</v>
      </c>
      <c r="C26" s="13">
        <f>COUNTIF(C111:C182,"&lt;0")</f>
        <v>39</v>
      </c>
      <c r="D26" s="13">
        <f t="shared" ref="D26:W26" si="58">COUNTIF(D111:D182,"&lt;0")</f>
        <v>46</v>
      </c>
      <c r="E26" s="13">
        <f t="shared" si="58"/>
        <v>31</v>
      </c>
      <c r="F26" s="13">
        <f t="shared" si="58"/>
        <v>37</v>
      </c>
      <c r="G26" s="13">
        <f t="shared" si="58"/>
        <v>38</v>
      </c>
      <c r="H26" s="13">
        <f t="shared" si="58"/>
        <v>43</v>
      </c>
      <c r="I26" s="13">
        <f t="shared" si="58"/>
        <v>30</v>
      </c>
      <c r="J26" s="13">
        <f t="shared" si="58"/>
        <v>41</v>
      </c>
      <c r="K26" s="13">
        <f t="shared" si="58"/>
        <v>38</v>
      </c>
      <c r="L26" s="13">
        <f t="shared" si="58"/>
        <v>28</v>
      </c>
      <c r="M26" s="13">
        <f t="shared" si="58"/>
        <v>39</v>
      </c>
      <c r="N26" s="13">
        <f t="shared" si="58"/>
        <v>35</v>
      </c>
      <c r="O26" s="13">
        <f t="shared" si="58"/>
        <v>37</v>
      </c>
      <c r="P26" s="13">
        <f t="shared" si="58"/>
        <v>35</v>
      </c>
      <c r="Q26" s="13">
        <f t="shared" si="58"/>
        <v>40</v>
      </c>
      <c r="R26" s="13">
        <f t="shared" si="58"/>
        <v>44</v>
      </c>
      <c r="S26" s="13">
        <f t="shared" si="58"/>
        <v>39</v>
      </c>
      <c r="T26" s="13">
        <f t="shared" si="58"/>
        <v>48</v>
      </c>
      <c r="U26" s="13">
        <f t="shared" si="58"/>
        <v>27</v>
      </c>
      <c r="V26" s="13">
        <f t="shared" si="58"/>
        <v>36</v>
      </c>
      <c r="W26" s="13">
        <f t="shared" si="58"/>
        <v>39</v>
      </c>
    </row>
    <row r="27" spans="2:23">
      <c r="B27" s="18" t="s">
        <v>332</v>
      </c>
      <c r="C27" s="14">
        <f t="shared" ref="C27:W27" si="59">(C24/SUM(C24:C26)-0.5)*(SQRT(SUM(C24:C26))/0.5)</f>
        <v>-0.70710678118654779</v>
      </c>
      <c r="D27" s="14">
        <f t="shared" si="59"/>
        <v>-2.3570226039551585</v>
      </c>
      <c r="E27" s="14">
        <f t="shared" si="59"/>
        <v>1.1785113019775786</v>
      </c>
      <c r="F27" s="14">
        <f t="shared" si="59"/>
        <v>-0.23570226039551592</v>
      </c>
      <c r="G27" s="14">
        <f t="shared" si="59"/>
        <v>-0.47140452079103184</v>
      </c>
      <c r="H27" s="14">
        <f t="shared" si="59"/>
        <v>-1.6499158227686106</v>
      </c>
      <c r="I27" s="14">
        <f t="shared" si="59"/>
        <v>1.4142135623730956</v>
      </c>
      <c r="J27" s="14">
        <f t="shared" si="59"/>
        <v>-1.1785113019775786</v>
      </c>
      <c r="K27" s="14">
        <f t="shared" si="59"/>
        <v>-0.47140452079103184</v>
      </c>
      <c r="L27" s="14">
        <f t="shared" si="59"/>
        <v>1.8856180831641274</v>
      </c>
      <c r="M27" s="14">
        <f t="shared" si="59"/>
        <v>-0.70710678118654779</v>
      </c>
      <c r="N27" s="14">
        <f t="shared" si="59"/>
        <v>0.23570226039551498</v>
      </c>
      <c r="O27" s="14">
        <f t="shared" si="59"/>
        <v>-0.23570226039551592</v>
      </c>
      <c r="P27" s="14">
        <f t="shared" si="59"/>
        <v>0.23570226039551498</v>
      </c>
      <c r="Q27" s="14">
        <f t="shared" si="59"/>
        <v>-0.94280904158206369</v>
      </c>
      <c r="R27" s="14">
        <f t="shared" si="59"/>
        <v>-1.8856180831641265</v>
      </c>
      <c r="S27" s="14">
        <f t="shared" si="59"/>
        <v>-0.70710678118654779</v>
      </c>
      <c r="T27" s="14">
        <f t="shared" si="59"/>
        <v>-2.8284271247461903</v>
      </c>
      <c r="U27" s="14">
        <f t="shared" si="59"/>
        <v>2.1213203435596424</v>
      </c>
      <c r="V27" s="14">
        <f t="shared" si="59"/>
        <v>0</v>
      </c>
      <c r="W27" s="14">
        <f t="shared" si="59"/>
        <v>-0.70710678118654779</v>
      </c>
    </row>
    <row r="28" spans="2:23">
      <c r="B28" s="18" t="s">
        <v>325</v>
      </c>
      <c r="C28" s="10">
        <f>(1-_xlfn.NORM.S.DIST(ABS(C27),1))*2</f>
        <v>0.47950012218695304</v>
      </c>
      <c r="D28" s="10">
        <f t="shared" ref="D28:W28" si="60">(1-_xlfn.NORM.S.DIST(ABS(D27),1))*2</f>
        <v>1.8422125454099048E-2</v>
      </c>
      <c r="E28" s="10">
        <f t="shared" si="60"/>
        <v>0.23859282931643566</v>
      </c>
      <c r="F28" s="10">
        <f t="shared" si="60"/>
        <v>0.81366371576679186</v>
      </c>
      <c r="G28" s="10">
        <f t="shared" si="60"/>
        <v>0.63735188823393685</v>
      </c>
      <c r="H28" s="10">
        <f t="shared" si="60"/>
        <v>9.8960154019405833E-2</v>
      </c>
      <c r="I28" s="10">
        <f t="shared" si="60"/>
        <v>0.15729920705028499</v>
      </c>
      <c r="J28" s="10">
        <f t="shared" si="60"/>
        <v>0.23859282931643566</v>
      </c>
      <c r="K28" s="10">
        <f t="shared" si="60"/>
        <v>0.63735188823393685</v>
      </c>
      <c r="L28" s="10">
        <f t="shared" si="60"/>
        <v>5.9346438791919809E-2</v>
      </c>
      <c r="M28" s="10">
        <f t="shared" si="60"/>
        <v>0.47950012218695304</v>
      </c>
      <c r="N28" s="10">
        <f t="shared" si="60"/>
        <v>0.81366371576679253</v>
      </c>
      <c r="O28" s="10">
        <f t="shared" si="60"/>
        <v>0.81366371576679186</v>
      </c>
      <c r="P28" s="10">
        <f t="shared" si="60"/>
        <v>0.81366371576679253</v>
      </c>
      <c r="Q28" s="10">
        <f t="shared" si="60"/>
        <v>0.34577858615116019</v>
      </c>
      <c r="R28" s="10">
        <f t="shared" si="60"/>
        <v>5.9346438791919809E-2</v>
      </c>
      <c r="S28" s="10">
        <f t="shared" si="60"/>
        <v>0.47950012218695304</v>
      </c>
      <c r="T28" s="10">
        <f t="shared" si="60"/>
        <v>4.6777349810471769E-3</v>
      </c>
      <c r="U28" s="10">
        <f t="shared" si="60"/>
        <v>3.3894853524689239E-2</v>
      </c>
      <c r="V28" s="10">
        <f t="shared" si="60"/>
        <v>1</v>
      </c>
      <c r="W28" s="10">
        <f t="shared" si="60"/>
        <v>0.47950012218695304</v>
      </c>
    </row>
    <row r="29" spans="2:23">
      <c r="B29" s="18" t="s">
        <v>326</v>
      </c>
      <c r="C29" s="17">
        <f>_xlfn.NORM.INV(0.975,0,1)</f>
        <v>1.9599639845400536</v>
      </c>
      <c r="D29" s="17">
        <f t="shared" ref="D29:W29" si="61">_xlfn.NORM.INV(0.975,0,1)</f>
        <v>1.9599639845400536</v>
      </c>
      <c r="E29" s="17">
        <f t="shared" si="61"/>
        <v>1.9599639845400536</v>
      </c>
      <c r="F29" s="17">
        <f t="shared" si="61"/>
        <v>1.9599639845400536</v>
      </c>
      <c r="G29" s="17">
        <f t="shared" si="61"/>
        <v>1.9599639845400536</v>
      </c>
      <c r="H29" s="17">
        <f t="shared" si="61"/>
        <v>1.9599639845400536</v>
      </c>
      <c r="I29" s="17">
        <f t="shared" si="61"/>
        <v>1.9599639845400536</v>
      </c>
      <c r="J29" s="17">
        <f t="shared" si="61"/>
        <v>1.9599639845400536</v>
      </c>
      <c r="K29" s="17">
        <f t="shared" si="61"/>
        <v>1.9599639845400536</v>
      </c>
      <c r="L29" s="17">
        <f t="shared" si="61"/>
        <v>1.9599639845400536</v>
      </c>
      <c r="M29" s="17">
        <f t="shared" si="61"/>
        <v>1.9599639845400536</v>
      </c>
      <c r="N29" s="17">
        <f t="shared" si="61"/>
        <v>1.9599639845400536</v>
      </c>
      <c r="O29" s="17">
        <f t="shared" si="61"/>
        <v>1.9599639845400536</v>
      </c>
      <c r="P29" s="17">
        <f t="shared" si="61"/>
        <v>1.9599639845400536</v>
      </c>
      <c r="Q29" s="17">
        <f t="shared" si="61"/>
        <v>1.9599639845400536</v>
      </c>
      <c r="R29" s="17">
        <f t="shared" si="61"/>
        <v>1.9599639845400536</v>
      </c>
      <c r="S29" s="17">
        <f t="shared" si="61"/>
        <v>1.9599639845400536</v>
      </c>
      <c r="T29" s="17">
        <f t="shared" si="61"/>
        <v>1.9599639845400536</v>
      </c>
      <c r="U29" s="17">
        <f t="shared" si="61"/>
        <v>1.9599639845400536</v>
      </c>
      <c r="V29" s="17">
        <f t="shared" si="61"/>
        <v>1.9599639845400536</v>
      </c>
      <c r="W29" s="17">
        <f t="shared" si="61"/>
        <v>1.9599639845400536</v>
      </c>
    </row>
    <row r="30" spans="2:23">
      <c r="B30" s="18" t="s">
        <v>327</v>
      </c>
      <c r="C30" s="17">
        <f>_xlfn.NORM.INV(0.995,0,1)</f>
        <v>2.5758293035488999</v>
      </c>
      <c r="D30" s="17">
        <f t="shared" ref="D30:W30" si="62">_xlfn.NORM.INV(0.995,0,1)</f>
        <v>2.5758293035488999</v>
      </c>
      <c r="E30" s="17">
        <f t="shared" si="62"/>
        <v>2.5758293035488999</v>
      </c>
      <c r="F30" s="17">
        <f t="shared" si="62"/>
        <v>2.5758293035488999</v>
      </c>
      <c r="G30" s="17">
        <f t="shared" si="62"/>
        <v>2.5758293035488999</v>
      </c>
      <c r="H30" s="17">
        <f t="shared" si="62"/>
        <v>2.5758293035488999</v>
      </c>
      <c r="I30" s="17">
        <f t="shared" si="62"/>
        <v>2.5758293035488999</v>
      </c>
      <c r="J30" s="17">
        <f t="shared" si="62"/>
        <v>2.5758293035488999</v>
      </c>
      <c r="K30" s="17">
        <f t="shared" si="62"/>
        <v>2.5758293035488999</v>
      </c>
      <c r="L30" s="17">
        <f t="shared" si="62"/>
        <v>2.5758293035488999</v>
      </c>
      <c r="M30" s="17">
        <f t="shared" si="62"/>
        <v>2.5758293035488999</v>
      </c>
      <c r="N30" s="17">
        <f t="shared" si="62"/>
        <v>2.5758293035488999</v>
      </c>
      <c r="O30" s="17">
        <f t="shared" si="62"/>
        <v>2.5758293035488999</v>
      </c>
      <c r="P30" s="17">
        <f t="shared" si="62"/>
        <v>2.5758293035488999</v>
      </c>
      <c r="Q30" s="17">
        <f t="shared" si="62"/>
        <v>2.5758293035488999</v>
      </c>
      <c r="R30" s="17">
        <f t="shared" si="62"/>
        <v>2.5758293035488999</v>
      </c>
      <c r="S30" s="17">
        <f t="shared" si="62"/>
        <v>2.5758293035488999</v>
      </c>
      <c r="T30" s="17">
        <f t="shared" si="62"/>
        <v>2.5758293035488999</v>
      </c>
      <c r="U30" s="17">
        <f t="shared" si="62"/>
        <v>2.5758293035488999</v>
      </c>
      <c r="V30" s="17">
        <f t="shared" si="62"/>
        <v>2.5758293035488999</v>
      </c>
      <c r="W30" s="17">
        <f t="shared" si="62"/>
        <v>2.5758293035488999</v>
      </c>
    </row>
    <row r="31" spans="2:23">
      <c r="B31" s="18" t="s">
        <v>328</v>
      </c>
      <c r="C31" s="17">
        <f>_xlfn.NORM.INV(0.025,0,1)</f>
        <v>-1.9599639845400538</v>
      </c>
      <c r="D31" s="17">
        <f t="shared" ref="D31:W31" si="63">_xlfn.NORM.INV(0.025,0,1)</f>
        <v>-1.9599639845400538</v>
      </c>
      <c r="E31" s="17">
        <f t="shared" si="63"/>
        <v>-1.9599639845400538</v>
      </c>
      <c r="F31" s="17">
        <f t="shared" si="63"/>
        <v>-1.9599639845400538</v>
      </c>
      <c r="G31" s="17">
        <f t="shared" si="63"/>
        <v>-1.9599639845400538</v>
      </c>
      <c r="H31" s="17">
        <f t="shared" si="63"/>
        <v>-1.9599639845400538</v>
      </c>
      <c r="I31" s="17">
        <f t="shared" si="63"/>
        <v>-1.9599639845400538</v>
      </c>
      <c r="J31" s="17">
        <f t="shared" si="63"/>
        <v>-1.9599639845400538</v>
      </c>
      <c r="K31" s="17">
        <f t="shared" si="63"/>
        <v>-1.9599639845400538</v>
      </c>
      <c r="L31" s="17">
        <f t="shared" si="63"/>
        <v>-1.9599639845400538</v>
      </c>
      <c r="M31" s="17">
        <f t="shared" si="63"/>
        <v>-1.9599639845400538</v>
      </c>
      <c r="N31" s="17">
        <f t="shared" si="63"/>
        <v>-1.9599639845400538</v>
      </c>
      <c r="O31" s="17">
        <f t="shared" si="63"/>
        <v>-1.9599639845400538</v>
      </c>
      <c r="P31" s="17">
        <f t="shared" si="63"/>
        <v>-1.9599639845400538</v>
      </c>
      <c r="Q31" s="17">
        <f t="shared" si="63"/>
        <v>-1.9599639845400538</v>
      </c>
      <c r="R31" s="17">
        <f t="shared" si="63"/>
        <v>-1.9599639845400538</v>
      </c>
      <c r="S31" s="17">
        <f t="shared" si="63"/>
        <v>-1.9599639845400538</v>
      </c>
      <c r="T31" s="17">
        <f t="shared" si="63"/>
        <v>-1.9599639845400538</v>
      </c>
      <c r="U31" s="17">
        <f t="shared" si="63"/>
        <v>-1.9599639845400538</v>
      </c>
      <c r="V31" s="17">
        <f t="shared" si="63"/>
        <v>-1.9599639845400538</v>
      </c>
      <c r="W31" s="17">
        <f t="shared" si="63"/>
        <v>-1.9599639845400538</v>
      </c>
    </row>
    <row r="32" spans="2:23">
      <c r="B32" s="18" t="s">
        <v>329</v>
      </c>
      <c r="C32" s="17">
        <f>_xlfn.NORM.INV(0.005,0,1)</f>
        <v>-2.5758293035488999</v>
      </c>
      <c r="D32" s="17">
        <f t="shared" ref="D32:W32" si="64">_xlfn.NORM.INV(0.005,0,1)</f>
        <v>-2.5758293035488999</v>
      </c>
      <c r="E32" s="17">
        <f t="shared" si="64"/>
        <v>-2.5758293035488999</v>
      </c>
      <c r="F32" s="17">
        <f t="shared" si="64"/>
        <v>-2.5758293035488999</v>
      </c>
      <c r="G32" s="17">
        <f t="shared" si="64"/>
        <v>-2.5758293035488999</v>
      </c>
      <c r="H32" s="17">
        <f t="shared" si="64"/>
        <v>-2.5758293035488999</v>
      </c>
      <c r="I32" s="17">
        <f t="shared" si="64"/>
        <v>-2.5758293035488999</v>
      </c>
      <c r="J32" s="17">
        <f t="shared" si="64"/>
        <v>-2.5758293035488999</v>
      </c>
      <c r="K32" s="17">
        <f t="shared" si="64"/>
        <v>-2.5758293035488999</v>
      </c>
      <c r="L32" s="17">
        <f t="shared" si="64"/>
        <v>-2.5758293035488999</v>
      </c>
      <c r="M32" s="17">
        <f t="shared" si="64"/>
        <v>-2.5758293035488999</v>
      </c>
      <c r="N32" s="17">
        <f t="shared" si="64"/>
        <v>-2.5758293035488999</v>
      </c>
      <c r="O32" s="17">
        <f t="shared" si="64"/>
        <v>-2.5758293035488999</v>
      </c>
      <c r="P32" s="17">
        <f t="shared" si="64"/>
        <v>-2.5758293035488999</v>
      </c>
      <c r="Q32" s="17">
        <f t="shared" si="64"/>
        <v>-2.5758293035488999</v>
      </c>
      <c r="R32" s="17">
        <f t="shared" si="64"/>
        <v>-2.5758293035488999</v>
      </c>
      <c r="S32" s="17">
        <f t="shared" si="64"/>
        <v>-2.5758293035488999</v>
      </c>
      <c r="T32" s="17">
        <f t="shared" si="64"/>
        <v>-2.5758293035488999</v>
      </c>
      <c r="U32" s="17">
        <f t="shared" si="64"/>
        <v>-2.5758293035488999</v>
      </c>
      <c r="V32" s="17">
        <f t="shared" si="64"/>
        <v>-2.5758293035488999</v>
      </c>
      <c r="W32" s="17">
        <f t="shared" si="64"/>
        <v>-2.5758293035488999</v>
      </c>
    </row>
    <row r="35" spans="1:23">
      <c r="A35" s="1" t="s">
        <v>0</v>
      </c>
      <c r="B35" s="1" t="s">
        <v>25</v>
      </c>
      <c r="C35" s="6" t="s">
        <v>299</v>
      </c>
      <c r="D35" s="6" t="s">
        <v>300</v>
      </c>
      <c r="E35" s="6" t="s">
        <v>301</v>
      </c>
      <c r="F35" s="6" t="s">
        <v>302</v>
      </c>
      <c r="G35" s="6" t="s">
        <v>303</v>
      </c>
      <c r="H35" s="6" t="s">
        <v>304</v>
      </c>
      <c r="I35" s="6" t="s">
        <v>305</v>
      </c>
      <c r="J35" s="6" t="s">
        <v>306</v>
      </c>
      <c r="K35" s="6" t="s">
        <v>307</v>
      </c>
      <c r="L35" s="6" t="s">
        <v>308</v>
      </c>
      <c r="M35" s="6" t="s">
        <v>309</v>
      </c>
      <c r="N35" s="6" t="s">
        <v>310</v>
      </c>
      <c r="O35" s="6" t="s">
        <v>311</v>
      </c>
      <c r="P35" s="6" t="s">
        <v>312</v>
      </c>
      <c r="Q35" s="6" t="s">
        <v>313</v>
      </c>
      <c r="R35" s="6" t="s">
        <v>314</v>
      </c>
      <c r="S35" s="6" t="s">
        <v>315</v>
      </c>
      <c r="T35" s="6" t="s">
        <v>316</v>
      </c>
      <c r="U35" s="6" t="s">
        <v>317</v>
      </c>
      <c r="V35" s="6" t="s">
        <v>318</v>
      </c>
      <c r="W35" s="6" t="s">
        <v>319</v>
      </c>
    </row>
    <row r="36" spans="1:23">
      <c r="A36" s="1" t="s">
        <v>1</v>
      </c>
      <c r="B36" s="1" t="s">
        <v>26</v>
      </c>
      <c r="C36" s="5">
        <f>EXP(SUM($C111:C111))-1</f>
        <v>3.0652639178498919E-3</v>
      </c>
      <c r="D36" s="5">
        <f>EXP(SUM($C111:D111))-1</f>
        <v>2.718441452604381E-2</v>
      </c>
      <c r="E36" s="5">
        <f>EXP(SUM($C111:E111))-1</f>
        <v>1.9105713975123173E-2</v>
      </c>
      <c r="F36" s="5">
        <f>EXP(SUM($C111:F111))-1</f>
        <v>6.5048491754235993E-3</v>
      </c>
      <c r="G36" s="5">
        <f>EXP(SUM($C111:G111))-1</f>
        <v>-9.4909292640472653E-3</v>
      </c>
      <c r="H36" s="5">
        <f>EXP(SUM($C111:H111))-1</f>
        <v>-1.888270742649345E-2</v>
      </c>
      <c r="I36" s="5">
        <f>EXP(SUM($C111:I111))-1</f>
        <v>-2.0660871569352479E-2</v>
      </c>
      <c r="J36" s="5">
        <f>EXP(SUM($C111:J111))-1</f>
        <v>-4.4911242333267598E-3</v>
      </c>
      <c r="K36" s="5">
        <f>EXP(SUM($C111:K111))-1</f>
        <v>-6.3178246235680025E-3</v>
      </c>
      <c r="L36" s="5">
        <f>EXP(SUM($C111:L111))-1</f>
        <v>-1.4928254298789856E-2</v>
      </c>
      <c r="M36" s="5">
        <f>EXP(SUM($C111:M111))-1</f>
        <v>-8.2925181935140646E-3</v>
      </c>
      <c r="N36" s="5">
        <f>EXP(SUM($C111:N111))-1</f>
        <v>8.475120729995167E-2</v>
      </c>
      <c r="O36" s="5">
        <f>EXP(SUM($C111:O111))-1</f>
        <v>8.2301147037507016E-2</v>
      </c>
      <c r="P36" s="5">
        <f>EXP(SUM($C111:P111))-1</f>
        <v>0.11439213938976645</v>
      </c>
      <c r="Q36" s="5">
        <f>EXP(SUM($C111:Q111))-1</f>
        <v>7.9073151846363654E-2</v>
      </c>
      <c r="R36" s="5">
        <f>EXP(SUM($C111:R111))-1</f>
        <v>0.10213132112797152</v>
      </c>
      <c r="S36" s="5">
        <f>EXP(SUM($C111:S111))-1</f>
        <v>0.11176067215709895</v>
      </c>
      <c r="T36" s="5">
        <f>EXP(SUM($C111:T111))-1</f>
        <v>-1.3356153191460995E-2</v>
      </c>
      <c r="U36" s="5">
        <f>EXP(SUM($C111:U111))-1</f>
        <v>-1.53775683428099E-2</v>
      </c>
      <c r="V36" s="5">
        <f>EXP(SUM($C111:V111))-1</f>
        <v>-7.5318491208926863E-2</v>
      </c>
      <c r="W36" s="5">
        <f>EXP(SUM($C111:W111))-1</f>
        <v>-3.5401203180960517E-2</v>
      </c>
    </row>
    <row r="37" spans="1:23">
      <c r="A37" s="1" t="s">
        <v>1</v>
      </c>
      <c r="B37" s="1" t="s">
        <v>27</v>
      </c>
      <c r="C37" s="5">
        <f>EXP(SUM($C112:C112))-1</f>
        <v>6.47884094690232E-3</v>
      </c>
      <c r="D37" s="5">
        <f>EXP(SUM($C112:D112))-1</f>
        <v>0.10001238951009439</v>
      </c>
      <c r="E37" s="5">
        <f>EXP(SUM($C112:E112))-1</f>
        <v>9.7966133789666454E-2</v>
      </c>
      <c r="F37" s="5">
        <f>EXP(SUM($C112:F112))-1</f>
        <v>0.12844669357838989</v>
      </c>
      <c r="G37" s="5">
        <f>EXP(SUM($C112:G112))-1</f>
        <v>9.3066001818614463E-2</v>
      </c>
      <c r="H37" s="5">
        <f>EXP(SUM($C112:H112))-1</f>
        <v>0.11507564320409802</v>
      </c>
      <c r="I37" s="5">
        <f>EXP(SUM($C112:I112))-1</f>
        <v>0.12535205148120188</v>
      </c>
      <c r="J37" s="5">
        <f>EXP(SUM($C112:J112))-1</f>
        <v>-6.6860569049576046E-4</v>
      </c>
      <c r="K37" s="5">
        <f>EXP(SUM($C112:K112))-1</f>
        <v>-2.3648907155454646E-3</v>
      </c>
      <c r="L37" s="5">
        <f>EXP(SUM($C112:L112))-1</f>
        <v>-6.2760756143962926E-2</v>
      </c>
      <c r="M37" s="5">
        <f>EXP(SUM($C112:M112))-1</f>
        <v>-2.0430498626688443E-2</v>
      </c>
      <c r="N37" s="5">
        <f>EXP(SUM($C112:N112))-1</f>
        <v>-1.3917006673083709E-2</v>
      </c>
      <c r="O37" s="5">
        <f>EXP(SUM($C112:O112))-1</f>
        <v>3.2452064622086052E-3</v>
      </c>
      <c r="P37" s="5">
        <f>EXP(SUM($C112:P112))-1</f>
        <v>-2.627532790496323E-3</v>
      </c>
      <c r="Q37" s="5">
        <f>EXP(SUM($C112:Q112))-1</f>
        <v>-3.5277334185015441E-2</v>
      </c>
      <c r="R37" s="5">
        <f>EXP(SUM($C112:R112))-1</f>
        <v>3.4948420495965138E-2</v>
      </c>
      <c r="S37" s="5">
        <f>EXP(SUM($C112:S112))-1</f>
        <v>3.909632556450493E-3</v>
      </c>
      <c r="T37" s="5">
        <f>EXP(SUM($C112:T112))-1</f>
        <v>-5.7865673281668917E-2</v>
      </c>
      <c r="U37" s="5">
        <f>EXP(SUM($C112:U112))-1</f>
        <v>-3.5354689178081045E-2</v>
      </c>
      <c r="V37" s="5">
        <f>EXP(SUM($C112:V112))-1</f>
        <v>-1.7847564076162281E-2</v>
      </c>
      <c r="W37" s="5">
        <f>EXP(SUM($C112:W112))-1</f>
        <v>-4.2966753939632119E-2</v>
      </c>
    </row>
    <row r="38" spans="1:23">
      <c r="A38" s="1" t="s">
        <v>1</v>
      </c>
      <c r="B38" s="1" t="s">
        <v>28</v>
      </c>
      <c r="C38" s="5">
        <f>EXP(SUM($C113:C113))-1</f>
        <v>-1.213084871454817E-2</v>
      </c>
      <c r="D38" s="5">
        <f>EXP(SUM($C113:D113))-1</f>
        <v>-1.3947335319914211E-2</v>
      </c>
      <c r="E38" s="5">
        <f>EXP(SUM($C113:E113))-1</f>
        <v>-9.2762778943528135E-3</v>
      </c>
      <c r="F38" s="5">
        <f>EXP(SUM($C113:F113))-1</f>
        <v>-1.7511780191033832E-2</v>
      </c>
      <c r="G38" s="5">
        <f>EXP(SUM($C113:G113))-1</f>
        <v>-1.4751136954681554E-2</v>
      </c>
      <c r="H38" s="5">
        <f>EXP(SUM($C113:H113))-1</f>
        <v>-1.6138887747814357E-2</v>
      </c>
      <c r="I38" s="5">
        <f>EXP(SUM($C113:I113))-1</f>
        <v>-2.5714279790854278E-2</v>
      </c>
      <c r="J38" s="5">
        <f>EXP(SUM($C113:J113))-1</f>
        <v>-3.1906650686614801E-2</v>
      </c>
      <c r="K38" s="5">
        <f>EXP(SUM($C113:K113))-1</f>
        <v>-3.4649647213176982E-2</v>
      </c>
      <c r="L38" s="5">
        <f>EXP(SUM($C113:L113))-1</f>
        <v>-3.0347284812310971E-2</v>
      </c>
      <c r="M38" s="5">
        <f>EXP(SUM($C113:M113))-1</f>
        <v>-2.5047160207114616E-2</v>
      </c>
      <c r="N38" s="5">
        <f>EXP(SUM($C113:N113))-1</f>
        <v>-2.4603020231723449E-2</v>
      </c>
      <c r="O38" s="5">
        <f>EXP(SUM($C113:O113))-1</f>
        <v>-1.8169765828783824E-2</v>
      </c>
      <c r="P38" s="5">
        <f>EXP(SUM($C113:P113))-1</f>
        <v>-2.220704943161933E-2</v>
      </c>
      <c r="Q38" s="5">
        <f>EXP(SUM($C113:Q113))-1</f>
        <v>-2.4592785585478727E-2</v>
      </c>
      <c r="R38" s="5">
        <f>EXP(SUM($C113:R113))-1</f>
        <v>-1.6433521604038437E-2</v>
      </c>
      <c r="S38" s="5">
        <f>EXP(SUM($C113:S113))-1</f>
        <v>-4.2574616844460178E-2</v>
      </c>
      <c r="T38" s="5">
        <f>EXP(SUM($C113:T113))-1</f>
        <v>-2.1039095075860992E-2</v>
      </c>
      <c r="U38" s="5">
        <f>EXP(SUM($C113:U113))-1</f>
        <v>-4.071585289757329E-2</v>
      </c>
      <c r="V38" s="5">
        <f>EXP(SUM($C113:V113))-1</f>
        <v>-4.5333069277834426E-2</v>
      </c>
      <c r="W38" s="5">
        <f>EXP(SUM($C113:W113))-1</f>
        <v>-4.8955238776242971E-2</v>
      </c>
    </row>
    <row r="39" spans="1:23">
      <c r="A39" s="1" t="s">
        <v>2</v>
      </c>
      <c r="B39" s="1" t="s">
        <v>26</v>
      </c>
      <c r="C39" s="5">
        <f>EXP(SUM($C114:C114))-1</f>
        <v>6.8783779655550159E-3</v>
      </c>
      <c r="D39" s="5">
        <f>EXP(SUM($C114:D114))-1</f>
        <v>1.1455864383133063E-2</v>
      </c>
      <c r="E39" s="5">
        <f>EXP(SUM($C114:E114))-1</f>
        <v>6.7482271548513495E-4</v>
      </c>
      <c r="F39" s="5">
        <f>EXP(SUM($C114:F114))-1</f>
        <v>1.7093616732696271E-2</v>
      </c>
      <c r="G39" s="5">
        <f>EXP(SUM($C114:G114))-1</f>
        <v>2.1607192512379081E-2</v>
      </c>
      <c r="H39" s="5">
        <f>EXP(SUM($C114:H114))-1</f>
        <v>6.1382098323781165E-3</v>
      </c>
      <c r="I39" s="5">
        <f>EXP(SUM($C114:I114))-1</f>
        <v>2.0383809656058016E-2</v>
      </c>
      <c r="J39" s="5">
        <f>EXP(SUM($C114:J114))-1</f>
        <v>3.983742077204333E-2</v>
      </c>
      <c r="K39" s="5">
        <f>EXP(SUM($C114:K114))-1</f>
        <v>6.2562733112781821E-2</v>
      </c>
      <c r="L39" s="5">
        <f>EXP(SUM($C114:L114))-1</f>
        <v>1.6833991830057071E-2</v>
      </c>
      <c r="M39" s="5">
        <f>EXP(SUM($C114:M114))-1</f>
        <v>7.7226124443455779E-2</v>
      </c>
      <c r="N39" s="5">
        <f>EXP(SUM($C114:N114))-1</f>
        <v>0.14119040212222189</v>
      </c>
      <c r="O39" s="5">
        <f>EXP(SUM($C114:O114))-1</f>
        <v>0.14075272462689692</v>
      </c>
      <c r="P39" s="5">
        <f>EXP(SUM($C114:P114))-1</f>
        <v>0.10711314003901173</v>
      </c>
      <c r="Q39" s="5">
        <f>EXP(SUM($C114:Q114))-1</f>
        <v>0.16597192802898841</v>
      </c>
      <c r="R39" s="5">
        <f>EXP(SUM($C114:R114))-1</f>
        <v>0.11094328974660606</v>
      </c>
      <c r="S39" s="5">
        <f>EXP(SUM($C114:S114))-1</f>
        <v>5.4448891007300437E-2</v>
      </c>
      <c r="T39" s="5">
        <f>EXP(SUM($C114:T114))-1</f>
        <v>3.7438512002568647E-2</v>
      </c>
      <c r="U39" s="5">
        <f>EXP(SUM($C114:U114))-1</f>
        <v>3.6769474948356917E-2</v>
      </c>
      <c r="V39" s="5">
        <f>EXP(SUM($C114:V114))-1</f>
        <v>-3.3801657597989476E-2</v>
      </c>
      <c r="W39" s="5">
        <f>EXP(SUM($C114:W114))-1</f>
        <v>-5.671016997728151E-2</v>
      </c>
    </row>
    <row r="40" spans="1:23">
      <c r="A40" s="1" t="s">
        <v>2</v>
      </c>
      <c r="B40" s="1" t="s">
        <v>27</v>
      </c>
      <c r="C40" s="5">
        <f>EXP(SUM($C115:C115))-1</f>
        <v>6.0659162457809446E-2</v>
      </c>
      <c r="D40" s="5">
        <f>EXP(SUM($C115:D115))-1</f>
        <v>0.12548175709444931</v>
      </c>
      <c r="E40" s="5">
        <f>EXP(SUM($C115:E115))-1</f>
        <v>0.12612358521248113</v>
      </c>
      <c r="F40" s="5">
        <f>EXP(SUM($C115:F115))-1</f>
        <v>9.4645308739450096E-2</v>
      </c>
      <c r="G40" s="5">
        <f>EXP(SUM($C115:G115))-1</f>
        <v>0.15373533859622168</v>
      </c>
      <c r="H40" s="5">
        <f>EXP(SUM($C115:H115))-1</f>
        <v>0.10070503393442465</v>
      </c>
      <c r="I40" s="5">
        <f>EXP(SUM($C115:I115))-1</f>
        <v>4.5695893075777816E-2</v>
      </c>
      <c r="J40" s="5">
        <f>EXP(SUM($C115:J115))-1</f>
        <v>2.9327013199872853E-2</v>
      </c>
      <c r="K40" s="5">
        <f>EXP(SUM($C115:K115))-1</f>
        <v>2.9309054056579464E-2</v>
      </c>
      <c r="L40" s="5">
        <f>EXP(SUM($C115:L115))-1</f>
        <v>-4.0308831270653211E-2</v>
      </c>
      <c r="M40" s="5">
        <f>EXP(SUM($C115:M115))-1</f>
        <v>-6.3701736195259873E-2</v>
      </c>
      <c r="N40" s="5">
        <f>EXP(SUM($C115:N115))-1</f>
        <v>-3.6343328275247999E-2</v>
      </c>
      <c r="O40" s="5">
        <f>EXP(SUM($C115:O115))-1</f>
        <v>4.906493870829598E-2</v>
      </c>
      <c r="P40" s="5">
        <f>EXP(SUM($C115:P115))-1</f>
        <v>5.9736620549067032E-2</v>
      </c>
      <c r="Q40" s="5">
        <f>EXP(SUM($C115:Q115))-1</f>
        <v>2.0601395676832279E-2</v>
      </c>
      <c r="R40" s="5">
        <f>EXP(SUM($C115:R115))-1</f>
        <v>4.7625746796736479E-2</v>
      </c>
      <c r="S40" s="5">
        <f>EXP(SUM($C115:S115))-1</f>
        <v>8.8743167626352815E-2</v>
      </c>
      <c r="T40" s="5">
        <f>EXP(SUM($C115:T115))-1</f>
        <v>8.4035026764585519E-2</v>
      </c>
      <c r="U40" s="5">
        <f>EXP(SUM($C115:U115))-1</f>
        <v>7.6202674639363588E-2</v>
      </c>
      <c r="V40" s="5">
        <f>EXP(SUM($C115:V115))-1</f>
        <v>6.6832117391994572E-2</v>
      </c>
      <c r="W40" s="5">
        <f>EXP(SUM($C115:W115))-1</f>
        <v>2.3977453569251406E-2</v>
      </c>
    </row>
    <row r="41" spans="1:23">
      <c r="A41" s="1" t="s">
        <v>2</v>
      </c>
      <c r="B41" s="1" t="s">
        <v>28</v>
      </c>
      <c r="C41" s="5">
        <f>EXP(SUM($C116:C116))-1</f>
        <v>-1.68323541037394E-2</v>
      </c>
      <c r="D41" s="5">
        <f>EXP(SUM($C116:D116))-1</f>
        <v>-2.0685296556243626E-2</v>
      </c>
      <c r="E41" s="5">
        <f>EXP(SUM($C116:E116))-1</f>
        <v>-3.043514862988872E-2</v>
      </c>
      <c r="F41" s="5">
        <f>EXP(SUM($C116:F116))-1</f>
        <v>-2.6163519162603843E-2</v>
      </c>
      <c r="G41" s="5">
        <f>EXP(SUM($C116:G116))-1</f>
        <v>-1.724555287277596E-2</v>
      </c>
      <c r="H41" s="5">
        <f>EXP(SUM($C116:H116))-1</f>
        <v>-2.257724132795369E-2</v>
      </c>
      <c r="I41" s="5">
        <f>EXP(SUM($C116:I116))-1</f>
        <v>-1.4345968667570985E-2</v>
      </c>
      <c r="J41" s="5">
        <f>EXP(SUM($C116:J116))-1</f>
        <v>-1.4491567172919106E-2</v>
      </c>
      <c r="K41" s="5">
        <f>EXP(SUM($C116:K116))-1</f>
        <v>2.1642397715179618E-2</v>
      </c>
      <c r="L41" s="5">
        <f>EXP(SUM($C116:L116))-1</f>
        <v>2.5830790216840427E-2</v>
      </c>
      <c r="M41" s="5">
        <f>EXP(SUM($C116:M116))-1</f>
        <v>2.6929120018095887E-2</v>
      </c>
      <c r="N41" s="5">
        <f>EXP(SUM($C116:N116))-1</f>
        <v>1.8624119113558102E-2</v>
      </c>
      <c r="O41" s="5">
        <f>EXP(SUM($C116:O116))-1</f>
        <v>3.7815263066829363E-3</v>
      </c>
      <c r="P41" s="5">
        <f>EXP(SUM($C116:P116))-1</f>
        <v>1.0841024522878051E-2</v>
      </c>
      <c r="Q41" s="5">
        <f>EXP(SUM($C116:Q116))-1</f>
        <v>3.5096812691658652E-2</v>
      </c>
      <c r="R41" s="5">
        <f>EXP(SUM($C116:R116))-1</f>
        <v>5.1880488947020353E-3</v>
      </c>
      <c r="S41" s="5">
        <f>EXP(SUM($C116:S116))-1</f>
        <v>1.4409905111304022E-2</v>
      </c>
      <c r="T41" s="5">
        <f>EXP(SUM($C116:T116))-1</f>
        <v>-1.0429107415742545E-2</v>
      </c>
      <c r="U41" s="5">
        <f>EXP(SUM($C116:U116))-1</f>
        <v>-7.0248296075196004E-3</v>
      </c>
      <c r="V41" s="5">
        <f>EXP(SUM($C116:V116))-1</f>
        <v>-4.3311141203206116E-3</v>
      </c>
      <c r="W41" s="5">
        <f>EXP(SUM($C116:W116))-1</f>
        <v>-1.7061079506196508E-3</v>
      </c>
    </row>
    <row r="42" spans="1:23">
      <c r="A42" s="1" t="s">
        <v>3</v>
      </c>
      <c r="B42" s="1" t="s">
        <v>26</v>
      </c>
      <c r="C42" s="5">
        <f>EXP(SUM($C117:C117))-1</f>
        <v>5.2047329884264748E-2</v>
      </c>
      <c r="D42" s="5">
        <f>EXP(SUM($C117:D117))-1</f>
        <v>2.7198416005000503E-2</v>
      </c>
      <c r="E42" s="5">
        <f>EXP(SUM($C117:E117))-1</f>
        <v>2.6153763665525354E-2</v>
      </c>
      <c r="F42" s="5">
        <f>EXP(SUM($C117:F117))-1</f>
        <v>5.5736441778123424E-2</v>
      </c>
      <c r="G42" s="5">
        <f>EXP(SUM($C117:G117))-1</f>
        <v>4.8501325073155188E-2</v>
      </c>
      <c r="H42" s="5">
        <f>EXP(SUM($C117:H117))-1</f>
        <v>5.1584746002284909E-2</v>
      </c>
      <c r="I42" s="5">
        <f>EXP(SUM($C117:I117))-1</f>
        <v>4.6987748639921501E-2</v>
      </c>
      <c r="J42" s="5">
        <f>EXP(SUM($C117:J117))-1</f>
        <v>4.991024062756555E-2</v>
      </c>
      <c r="K42" s="5">
        <f>EXP(SUM($C117:K117))-1</f>
        <v>4.5782271659917217E-2</v>
      </c>
      <c r="L42" s="5">
        <f>EXP(SUM($C117:L117))-1</f>
        <v>5.3654999701943984E-2</v>
      </c>
      <c r="M42" s="5">
        <f>EXP(SUM($C117:M117))-1</f>
        <v>4.8608501872805521E-2</v>
      </c>
      <c r="N42" s="5">
        <f>EXP(SUM($C117:N117))-1</f>
        <v>3.9374040651110942E-2</v>
      </c>
      <c r="O42" s="5">
        <f>EXP(SUM($C117:O117))-1</f>
        <v>4.0419243188887011E-2</v>
      </c>
      <c r="P42" s="5">
        <f>EXP(SUM($C117:P117))-1</f>
        <v>7.1254691309894591E-2</v>
      </c>
      <c r="Q42" s="5">
        <f>EXP(SUM($C117:Q117))-1</f>
        <v>5.9866472872028398E-2</v>
      </c>
      <c r="R42" s="5">
        <f>EXP(SUM($C117:R117))-1</f>
        <v>3.2712646289827507E-3</v>
      </c>
      <c r="S42" s="5">
        <f>EXP(SUM($C117:S117))-1</f>
        <v>-9.4730412257924002E-3</v>
      </c>
      <c r="T42" s="5">
        <f>EXP(SUM($C117:T117))-1</f>
        <v>-2.6787308126451248E-2</v>
      </c>
      <c r="U42" s="5">
        <f>EXP(SUM($C117:U117))-1</f>
        <v>-2.5825124906078467E-2</v>
      </c>
      <c r="V42" s="5">
        <f>EXP(SUM($C117:V117))-1</f>
        <v>-4.9507869158720852E-2</v>
      </c>
      <c r="W42" s="5">
        <f>EXP(SUM($C117:W117))-1</f>
        <v>-8.426782515586928E-2</v>
      </c>
    </row>
    <row r="43" spans="1:23">
      <c r="A43" s="1" t="s">
        <v>3</v>
      </c>
      <c r="B43" s="1" t="s">
        <v>27</v>
      </c>
      <c r="C43" s="5">
        <f>EXP(SUM($C118:C118))-1</f>
        <v>-2.4437748870329568E-3</v>
      </c>
      <c r="D43" s="5">
        <f>EXP(SUM($C118:D118))-1</f>
        <v>-6.0306096797358988E-3</v>
      </c>
      <c r="E43" s="5">
        <f>EXP(SUM($C118:E118))-1</f>
        <v>-5.4540984945009585E-3</v>
      </c>
      <c r="F43" s="5">
        <f>EXP(SUM($C118:F118))-1</f>
        <v>3.3434803960345594E-2</v>
      </c>
      <c r="G43" s="5">
        <f>EXP(SUM($C118:G118))-1</f>
        <v>2.1914948455235894E-2</v>
      </c>
      <c r="H43" s="5">
        <f>EXP(SUM($C118:H118))-1</f>
        <v>-2.6662204368334996E-2</v>
      </c>
      <c r="I43" s="5">
        <f>EXP(SUM($C118:I118))-1</f>
        <v>-3.9785715437873903E-2</v>
      </c>
      <c r="J43" s="5">
        <f>EXP(SUM($C118:J118))-1</f>
        <v>-5.8155192851971016E-2</v>
      </c>
      <c r="K43" s="5">
        <f>EXP(SUM($C118:K118))-1</f>
        <v>-5.7618223958983861E-2</v>
      </c>
      <c r="L43" s="5">
        <f>EXP(SUM($C118:L118))-1</f>
        <v>-8.1169518049663547E-2</v>
      </c>
      <c r="M43" s="5">
        <f>EXP(SUM($C118:M118))-1</f>
        <v>-0.12143427363043069</v>
      </c>
      <c r="N43" s="5">
        <f>EXP(SUM($C118:N118))-1</f>
        <v>-0.11350149841025503</v>
      </c>
      <c r="O43" s="5">
        <f>EXP(SUM($C118:O118))-1</f>
        <v>-0.12859090864191292</v>
      </c>
      <c r="P43" s="5">
        <f>EXP(SUM($C118:P118))-1</f>
        <v>-0.10188149444948347</v>
      </c>
      <c r="Q43" s="5">
        <f>EXP(SUM($C118:Q118))-1</f>
        <v>-6.3959007444786886E-2</v>
      </c>
      <c r="R43" s="5">
        <f>EXP(SUM($C118:R118))-1</f>
        <v>-7.0338543740318449E-2</v>
      </c>
      <c r="S43" s="5">
        <f>EXP(SUM($C118:S118))-1</f>
        <v>-8.5649113344855587E-2</v>
      </c>
      <c r="T43" s="5">
        <f>EXP(SUM($C118:T118))-1</f>
        <v>-0.10493993050687511</v>
      </c>
      <c r="U43" s="5">
        <f>EXP(SUM($C118:U118))-1</f>
        <v>-0.10835793227179846</v>
      </c>
      <c r="V43" s="5">
        <f>EXP(SUM($C118:V118))-1</f>
        <v>-0.10587827947521034</v>
      </c>
      <c r="W43" s="5">
        <f>EXP(SUM($C118:W118))-1</f>
        <v>-0.10471240966514106</v>
      </c>
    </row>
    <row r="44" spans="1:23">
      <c r="A44" s="1" t="s">
        <v>3</v>
      </c>
      <c r="B44" s="1" t="s">
        <v>28</v>
      </c>
      <c r="C44" s="5">
        <f>EXP(SUM($C119:C119))-1</f>
        <v>-9.5368614178462652E-3</v>
      </c>
      <c r="D44" s="5">
        <f>EXP(SUM($C119:D119))-1</f>
        <v>-1.1702077475654771E-2</v>
      </c>
      <c r="E44" s="5">
        <f>EXP(SUM($C119:E119))-1</f>
        <v>-3.3350403854226496E-3</v>
      </c>
      <c r="F44" s="5">
        <f>EXP(SUM($C119:F119))-1</f>
        <v>-8.455287987700566E-3</v>
      </c>
      <c r="G44" s="5">
        <f>EXP(SUM($C119:G119))-1</f>
        <v>-1.0549020495069672E-2</v>
      </c>
      <c r="H44" s="5">
        <f>EXP(SUM($C119:H119))-1</f>
        <v>-1.192370801813547E-2</v>
      </c>
      <c r="I44" s="5">
        <f>EXP(SUM($C119:I119))-1</f>
        <v>1.353916917781639E-2</v>
      </c>
      <c r="J44" s="5">
        <f>EXP(SUM($C119:J119))-1</f>
        <v>1.8453444596653767E-2</v>
      </c>
      <c r="K44" s="5">
        <f>EXP(SUM($C119:K119))-1</f>
        <v>-1.4346099970221626E-3</v>
      </c>
      <c r="L44" s="5">
        <f>EXP(SUM($C119:L119))-1</f>
        <v>3.729738869903354E-3</v>
      </c>
      <c r="M44" s="5">
        <f>EXP(SUM($C119:M119))-1</f>
        <v>2.6898918922265258E-2</v>
      </c>
      <c r="N44" s="5">
        <f>EXP(SUM($C119:N119))-1</f>
        <v>2.9860069705941017E-2</v>
      </c>
      <c r="O44" s="5">
        <f>EXP(SUM($C119:O119))-1</f>
        <v>1.368595295799313E-2</v>
      </c>
      <c r="P44" s="5">
        <f>EXP(SUM($C119:P119))-1</f>
        <v>7.0719395239215999E-3</v>
      </c>
      <c r="Q44" s="5">
        <f>EXP(SUM($C119:Q119))-1</f>
        <v>-1.0110431243258278E-2</v>
      </c>
      <c r="R44" s="5">
        <f>EXP(SUM($C119:R119))-1</f>
        <v>-2.215045472170396E-2</v>
      </c>
      <c r="S44" s="5">
        <f>EXP(SUM($C119:S119))-1</f>
        <v>-2.37115047671701E-2</v>
      </c>
      <c r="T44" s="5">
        <f>EXP(SUM($C119:T119))-1</f>
        <v>-4.6622327366949379E-2</v>
      </c>
      <c r="U44" s="5">
        <f>EXP(SUM($C119:U119))-1</f>
        <v>-4.3298742949552382E-2</v>
      </c>
      <c r="V44" s="5">
        <f>EXP(SUM($C119:V119))-1</f>
        <v>-2.5720731994610668E-2</v>
      </c>
      <c r="W44" s="5">
        <f>EXP(SUM($C119:W119))-1</f>
        <v>-3.1433721532571068E-3</v>
      </c>
    </row>
    <row r="45" spans="1:23">
      <c r="A45" s="1" t="s">
        <v>4</v>
      </c>
      <c r="B45" s="1" t="s">
        <v>26</v>
      </c>
      <c r="C45" s="5">
        <f>EXP(SUM($C120:C120))-1</f>
        <v>-1.2593982744969257E-2</v>
      </c>
      <c r="D45" s="5">
        <f>EXP(SUM($C120:D120))-1</f>
        <v>-2.4586972199087898E-2</v>
      </c>
      <c r="E45" s="5">
        <f>EXP(SUM($C120:E120))-1</f>
        <v>-3.8904143363638788E-2</v>
      </c>
      <c r="F45" s="5">
        <f>EXP(SUM($C120:F120))-1</f>
        <v>-1.4455573184778636E-2</v>
      </c>
      <c r="G45" s="5">
        <f>EXP(SUM($C120:G120))-1</f>
        <v>-8.7112781175927578E-3</v>
      </c>
      <c r="H45" s="5">
        <f>EXP(SUM($C120:H120))-1</f>
        <v>-4.9931671582837955E-3</v>
      </c>
      <c r="I45" s="5">
        <f>EXP(SUM($C120:I120))-1</f>
        <v>-1.6581036845993213E-2</v>
      </c>
      <c r="J45" s="5">
        <f>EXP(SUM($C120:J120))-1</f>
        <v>-5.6768728540901314E-3</v>
      </c>
      <c r="K45" s="5">
        <f>EXP(SUM($C120:K120))-1</f>
        <v>3.2480840253837684E-2</v>
      </c>
      <c r="L45" s="5">
        <f>EXP(SUM($C120:L120))-1</f>
        <v>4.740943226322103E-2</v>
      </c>
      <c r="M45" s="5">
        <f>EXP(SUM($C120:M120))-1</f>
        <v>4.8373545513297866E-2</v>
      </c>
      <c r="N45" s="5">
        <f>EXP(SUM($C120:N120))-1</f>
        <v>4.6739701532937605E-2</v>
      </c>
      <c r="O45" s="5">
        <f>EXP(SUM($C120:O120))-1</f>
        <v>4.6167452091633754E-2</v>
      </c>
      <c r="P45" s="5">
        <f>EXP(SUM($C120:P120))-1</f>
        <v>-1.4074076379306799E-3</v>
      </c>
      <c r="Q45" s="5">
        <f>EXP(SUM($C120:Q120))-1</f>
        <v>2.4716979648410797E-2</v>
      </c>
      <c r="R45" s="5">
        <f>EXP(SUM($C120:R120))-1</f>
        <v>5.0700491107234846E-2</v>
      </c>
      <c r="S45" s="5">
        <f>EXP(SUM($C120:S120))-1</f>
        <v>0.12159489370065923</v>
      </c>
      <c r="T45" s="5">
        <f>EXP(SUM($C120:T120))-1</f>
        <v>9.1821958607980481E-2</v>
      </c>
      <c r="U45" s="5">
        <f>EXP(SUM($C120:U120))-1</f>
        <v>9.1321428805947402E-2</v>
      </c>
      <c r="V45" s="5">
        <f>EXP(SUM($C120:V120))-1</f>
        <v>0.16228727988217884</v>
      </c>
      <c r="W45" s="5">
        <f>EXP(SUM($C120:W120))-1</f>
        <v>0.1245847193020595</v>
      </c>
    </row>
    <row r="46" spans="1:23">
      <c r="A46" s="1" t="s">
        <v>4</v>
      </c>
      <c r="B46" s="1" t="s">
        <v>27</v>
      </c>
      <c r="C46" s="5">
        <f>EXP(SUM($C121:C121))-1</f>
        <v>1.1339896435678121E-3</v>
      </c>
      <c r="D46" s="5">
        <f>EXP(SUM($C121:D121))-1</f>
        <v>-4.1832916602568826E-4</v>
      </c>
      <c r="E46" s="5">
        <f>EXP(SUM($C121:E121))-1</f>
        <v>-5.2140907003594972E-4</v>
      </c>
      <c r="F46" s="5">
        <f>EXP(SUM($C121:F121))-1</f>
        <v>-4.63559448057419E-2</v>
      </c>
      <c r="G46" s="5">
        <f>EXP(SUM($C121:G121))-1</f>
        <v>-2.1109415343284477E-2</v>
      </c>
      <c r="H46" s="5">
        <f>EXP(SUM($C121:H121))-1</f>
        <v>3.4306809228112911E-3</v>
      </c>
      <c r="I46" s="5">
        <f>EXP(SUM($C121:I121))-1</f>
        <v>7.1701678250060352E-2</v>
      </c>
      <c r="J46" s="5">
        <f>EXP(SUM($C121:J121))-1</f>
        <v>4.3804675769097745E-2</v>
      </c>
      <c r="K46" s="5">
        <f>EXP(SUM($C121:K121))-1</f>
        <v>4.3778801092037245E-2</v>
      </c>
      <c r="L46" s="5">
        <f>EXP(SUM($C121:L121))-1</f>
        <v>0.1121647270337609</v>
      </c>
      <c r="M46" s="5">
        <f>EXP(SUM($C121:M121))-1</f>
        <v>7.6982499050814779E-2</v>
      </c>
      <c r="N46" s="5">
        <f>EXP(SUM($C121:N121))-1</f>
        <v>6.4630972988210855E-2</v>
      </c>
      <c r="O46" s="5">
        <f>EXP(SUM($C121:O121))-1</f>
        <v>3.9140122211808182E-2</v>
      </c>
      <c r="P46" s="5">
        <f>EXP(SUM($C121:P121))-1</f>
        <v>-5.8215385875248771E-6</v>
      </c>
      <c r="Q46" s="5">
        <f>EXP(SUM($C121:Q121))-1</f>
        <v>7.55162460608505E-2</v>
      </c>
      <c r="R46" s="5">
        <f>EXP(SUM($C121:R121))-1</f>
        <v>7.0436147485711142E-2</v>
      </c>
      <c r="S46" s="5">
        <f>EXP(SUM($C121:S121))-1</f>
        <v>7.6800597597355136E-3</v>
      </c>
      <c r="T46" s="5">
        <f>EXP(SUM($C121:T121))-1</f>
        <v>2.9769397990538016E-2</v>
      </c>
      <c r="U46" s="5">
        <f>EXP(SUM($C121:U121))-1</f>
        <v>2.1688053530596552E-2</v>
      </c>
      <c r="V46" s="5">
        <f>EXP(SUM($C121:V121))-1</f>
        <v>4.9990941906425945E-3</v>
      </c>
      <c r="W46" s="5">
        <f>EXP(SUM($C121:W121))-1</f>
        <v>9.8395123030396991E-3</v>
      </c>
    </row>
    <row r="47" spans="1:23">
      <c r="A47" s="1" t="s">
        <v>4</v>
      </c>
      <c r="B47" s="1" t="s">
        <v>28</v>
      </c>
      <c r="C47" s="5">
        <f>EXP(SUM($C122:C122))-1</f>
        <v>2.2409615064140631E-3</v>
      </c>
      <c r="D47" s="5">
        <f>EXP(SUM($C122:D122))-1</f>
        <v>1.2146832777630845E-3</v>
      </c>
      <c r="E47" s="5">
        <f>EXP(SUM($C122:E122))-1</f>
        <v>1.5141193792302943E-2</v>
      </c>
      <c r="F47" s="5">
        <f>EXP(SUM($C122:F122))-1</f>
        <v>9.6629190812493881E-3</v>
      </c>
      <c r="G47" s="5">
        <f>EXP(SUM($C122:G122))-1</f>
        <v>-1.2297343486848966E-3</v>
      </c>
      <c r="H47" s="5">
        <f>EXP(SUM($C122:H122))-1</f>
        <v>-3.841621780267146E-3</v>
      </c>
      <c r="I47" s="5">
        <f>EXP(SUM($C122:I122))-1</f>
        <v>-5.8817047130508282E-3</v>
      </c>
      <c r="J47" s="5">
        <f>EXP(SUM($C122:J122))-1</f>
        <v>-1.1041161620377715E-2</v>
      </c>
      <c r="K47" s="5">
        <f>EXP(SUM($C122:K122))-1</f>
        <v>-1.1053806836150426E-2</v>
      </c>
      <c r="L47" s="5">
        <f>EXP(SUM($C122:L122))-1</f>
        <v>-7.7347210558430524E-3</v>
      </c>
      <c r="M47" s="5">
        <f>EXP(SUM($C122:M122))-1</f>
        <v>-1.4248807597356805E-2</v>
      </c>
      <c r="N47" s="5">
        <f>EXP(SUM($C122:N122))-1</f>
        <v>-1.1594704967141545E-2</v>
      </c>
      <c r="O47" s="5">
        <f>EXP(SUM($C122:O122))-1</f>
        <v>-1.9387118326980479E-2</v>
      </c>
      <c r="P47" s="5">
        <f>EXP(SUM($C122:P122))-1</f>
        <v>-2.4164830524675107E-2</v>
      </c>
      <c r="Q47" s="5">
        <f>EXP(SUM($C122:Q122))-1</f>
        <v>-2.4639532600308378E-2</v>
      </c>
      <c r="R47" s="5">
        <f>EXP(SUM($C122:R122))-1</f>
        <v>-1.302517832478467E-2</v>
      </c>
      <c r="S47" s="5">
        <f>EXP(SUM($C122:S122))-1</f>
        <v>-3.1676702166408832E-3</v>
      </c>
      <c r="T47" s="5">
        <f>EXP(SUM($C122:T122))-1</f>
        <v>-3.240379074614097E-2</v>
      </c>
      <c r="U47" s="5">
        <f>EXP(SUM($C122:U122))-1</f>
        <v>-2.4209127604373437E-2</v>
      </c>
      <c r="V47" s="5">
        <f>EXP(SUM($C122:V122))-1</f>
        <v>-2.9367721788153944E-2</v>
      </c>
      <c r="W47" s="5">
        <f>EXP(SUM($C122:W122))-1</f>
        <v>-4.074728051022547E-2</v>
      </c>
    </row>
    <row r="48" spans="1:23">
      <c r="A48" s="1" t="s">
        <v>5</v>
      </c>
      <c r="B48" s="1" t="s">
        <v>26</v>
      </c>
      <c r="C48" s="5">
        <f>EXP(SUM($C123:C123))-1</f>
        <v>-2.4027445053121377E-2</v>
      </c>
      <c r="D48" s="5">
        <f>EXP(SUM($C123:D123))-1</f>
        <v>-1.2379977503126582E-2</v>
      </c>
      <c r="E48" s="5">
        <f>EXP(SUM($C123:E123))-1</f>
        <v>1.2859914822259233E-2</v>
      </c>
      <c r="F48" s="5">
        <f>EXP(SUM($C123:F123))-1</f>
        <v>2.3233290269212281E-2</v>
      </c>
      <c r="G48" s="5">
        <f>EXP(SUM($C123:G123))-1</f>
        <v>-3.4228341194094014E-2</v>
      </c>
      <c r="H48" s="5">
        <f>EXP(SUM($C123:H123))-1</f>
        <v>-2.0084450136880538E-2</v>
      </c>
      <c r="I48" s="5">
        <f>EXP(SUM($C123:I123))-1</f>
        <v>-1.36212280408331E-2</v>
      </c>
      <c r="J48" s="5">
        <f>EXP(SUM($C123:J123))-1</f>
        <v>3.2684886219978004E-3</v>
      </c>
      <c r="K48" s="5">
        <f>EXP(SUM($C123:K123))-1</f>
        <v>-6.8222381593447623E-2</v>
      </c>
      <c r="L48" s="5">
        <f>EXP(SUM($C123:L123))-1</f>
        <v>-1.4589972651440797E-2</v>
      </c>
      <c r="M48" s="5">
        <f>EXP(SUM($C123:M123))-1</f>
        <v>1.7670259451777026E-2</v>
      </c>
      <c r="N48" s="5">
        <f>EXP(SUM($C123:N123))-1</f>
        <v>9.2139576421954583E-3</v>
      </c>
      <c r="O48" s="5">
        <f>EXP(SUM($C123:O123))-1</f>
        <v>1.1643831323580267E-2</v>
      </c>
      <c r="P48" s="5">
        <f>EXP(SUM($C123:P123))-1</f>
        <v>-0.104321799507887</v>
      </c>
      <c r="Q48" s="5">
        <f>EXP(SUM($C123:Q123))-1</f>
        <v>-5.8479000161225758E-2</v>
      </c>
      <c r="R48" s="5">
        <f>EXP(SUM($C123:R123))-1</f>
        <v>-0.15370285194619704</v>
      </c>
      <c r="S48" s="5">
        <f>EXP(SUM($C123:S123))-1</f>
        <v>-0.21063050462287014</v>
      </c>
      <c r="T48" s="5">
        <f>EXP(SUM($C123:T123))-1</f>
        <v>-0.19909053100145357</v>
      </c>
      <c r="U48" s="5">
        <f>EXP(SUM($C123:U123))-1</f>
        <v>-0.19725106803606274</v>
      </c>
      <c r="V48" s="5">
        <f>EXP(SUM($C123:V123))-1</f>
        <v>-0.13414857204477471</v>
      </c>
      <c r="W48" s="5">
        <f>EXP(SUM($C123:W123))-1</f>
        <v>-5.4232626906487003E-2</v>
      </c>
    </row>
    <row r="49" spans="1:23">
      <c r="A49" s="1" t="s">
        <v>5</v>
      </c>
      <c r="B49" s="1" t="s">
        <v>27</v>
      </c>
      <c r="C49" s="5">
        <f>EXP(SUM($C124:C124))-1</f>
        <v>3.3111046537161348E-2</v>
      </c>
      <c r="D49" s="5">
        <f>EXP(SUM($C124:D124))-1</f>
        <v>2.4528113556586684E-2</v>
      </c>
      <c r="E49" s="5">
        <f>EXP(SUM($C124:E124))-1</f>
        <v>2.7970424848424935E-2</v>
      </c>
      <c r="F49" s="5">
        <f>EXP(SUM($C124:F124))-1</f>
        <v>-9.1091866974566615E-2</v>
      </c>
      <c r="G49" s="5">
        <f>EXP(SUM($C124:G124))-1</f>
        <v>-4.3961744680411696E-2</v>
      </c>
      <c r="H49" s="5">
        <f>EXP(SUM($C124:H124))-1</f>
        <v>-0.14131238681467317</v>
      </c>
      <c r="I49" s="5">
        <f>EXP(SUM($C124:I124))-1</f>
        <v>-0.19828089206041677</v>
      </c>
      <c r="J49" s="5">
        <f>EXP(SUM($C124:J124))-1</f>
        <v>-0.18569715574947998</v>
      </c>
      <c r="K49" s="5">
        <f>EXP(SUM($C124:K124))-1</f>
        <v>-0.18314195656431342</v>
      </c>
      <c r="L49" s="5">
        <f>EXP(SUM($C124:L124))-1</f>
        <v>-0.11819387040902252</v>
      </c>
      <c r="M49" s="5">
        <f>EXP(SUM($C124:M124))-1</f>
        <v>-3.4702231253746829E-2</v>
      </c>
      <c r="N49" s="5">
        <f>EXP(SUM($C124:N124))-1</f>
        <v>4.2389591124431636E-2</v>
      </c>
      <c r="O49" s="5">
        <f>EXP(SUM($C124:O124))-1</f>
        <v>8.0270831682651922E-2</v>
      </c>
      <c r="P49" s="5">
        <f>EXP(SUM($C124:P124))-1</f>
        <v>7.1718759853415026E-2</v>
      </c>
      <c r="Q49" s="5">
        <f>EXP(SUM($C124:Q124))-1</f>
        <v>0.13199079338843878</v>
      </c>
      <c r="R49" s="5">
        <f>EXP(SUM($C124:R124))-1</f>
        <v>0.1401263706919551</v>
      </c>
      <c r="S49" s="5">
        <f>EXP(SUM($C124:S124))-1</f>
        <v>0.12071828475264534</v>
      </c>
      <c r="T49" s="5">
        <f>EXP(SUM($C124:T124))-1</f>
        <v>8.7498929599406194E-2</v>
      </c>
      <c r="U49" s="5">
        <f>EXP(SUM($C124:U124))-1</f>
        <v>0.10117330485863074</v>
      </c>
      <c r="V49" s="5">
        <f>EXP(SUM($C124:V124))-1</f>
        <v>8.4258821743561807E-2</v>
      </c>
      <c r="W49" s="5">
        <f>EXP(SUM($C124:W124))-1</f>
        <v>4.7788788469093069E-2</v>
      </c>
    </row>
    <row r="50" spans="1:23">
      <c r="A50" s="1" t="s">
        <v>5</v>
      </c>
      <c r="B50" s="1" t="s">
        <v>28</v>
      </c>
      <c r="C50" s="5">
        <f>EXP(SUM($C125:C125))-1</f>
        <v>1.9158848780984394E-2</v>
      </c>
      <c r="D50" s="5">
        <f>EXP(SUM($C125:D125))-1</f>
        <v>-7.0066592592032961E-4</v>
      </c>
      <c r="E50" s="5">
        <f>EXP(SUM($C125:E125))-1</f>
        <v>-1.8952607620054684E-2</v>
      </c>
      <c r="F50" s="5">
        <f>EXP(SUM($C125:F125))-1</f>
        <v>-3.3904948295469972E-2</v>
      </c>
      <c r="G50" s="5">
        <f>EXP(SUM($C125:G125))-1</f>
        <v>-4.2936991967375548E-2</v>
      </c>
      <c r="H50" s="5">
        <f>EXP(SUM($C125:H125))-1</f>
        <v>-4.9093327092301631E-2</v>
      </c>
      <c r="I50" s="5">
        <f>EXP(SUM($C125:I125))-1</f>
        <v>-1.5119776940766161E-2</v>
      </c>
      <c r="J50" s="5">
        <f>EXP(SUM($C125:J125))-1</f>
        <v>-2.6275317279724208E-2</v>
      </c>
      <c r="K50" s="5">
        <f>EXP(SUM($C125:K125))-1</f>
        <v>-4.0123605349804081E-2</v>
      </c>
      <c r="L50" s="5">
        <f>EXP(SUM($C125:L125))-1</f>
        <v>-2.0429004856212685E-2</v>
      </c>
      <c r="M50" s="5">
        <f>EXP(SUM($C125:M125))-1</f>
        <v>-2.7925564173908013E-2</v>
      </c>
      <c r="N50" s="5">
        <f>EXP(SUM($C125:N125))-1</f>
        <v>-3.8528492331264541E-2</v>
      </c>
      <c r="O50" s="5">
        <f>EXP(SUM($C125:O125))-1</f>
        <v>-4.4808043584449453E-2</v>
      </c>
      <c r="P50" s="5">
        <f>EXP(SUM($C125:P125))-1</f>
        <v>-4.1844892733864381E-2</v>
      </c>
      <c r="Q50" s="5">
        <f>EXP(SUM($C125:Q125))-1</f>
        <v>-3.9775922580844614E-2</v>
      </c>
      <c r="R50" s="5">
        <f>EXP(SUM($C125:R125))-1</f>
        <v>-5.2457043675902093E-2</v>
      </c>
      <c r="S50" s="5">
        <f>EXP(SUM($C125:S125))-1</f>
        <v>-4.4441215135380352E-2</v>
      </c>
      <c r="T50" s="5">
        <f>EXP(SUM($C125:T125))-1</f>
        <v>-5.8602424331089309E-2</v>
      </c>
      <c r="U50" s="5">
        <f>EXP(SUM($C125:U125))-1</f>
        <v>-8.2320848077647835E-2</v>
      </c>
      <c r="V50" s="5">
        <f>EXP(SUM($C125:V125))-1</f>
        <v>-8.3057746476089545E-2</v>
      </c>
      <c r="W50" s="5">
        <f>EXP(SUM($C125:W125))-1</f>
        <v>-0.1063859149672185</v>
      </c>
    </row>
    <row r="51" spans="1:23">
      <c r="A51" s="1" t="s">
        <v>6</v>
      </c>
      <c r="B51" s="1" t="s">
        <v>26</v>
      </c>
      <c r="C51" s="5">
        <f>EXP(SUM($C126:C126))-1</f>
        <v>1.61747079089678E-2</v>
      </c>
      <c r="D51" s="5">
        <f>EXP(SUM($C126:D126))-1</f>
        <v>-2.3049386482948186E-2</v>
      </c>
      <c r="E51" s="5">
        <f>EXP(SUM($C126:E126))-1</f>
        <v>-1.0662041302453407E-2</v>
      </c>
      <c r="F51" s="5">
        <f>EXP(SUM($C126:F126))-1</f>
        <v>-7.5452586823381296E-3</v>
      </c>
      <c r="G51" s="5">
        <f>EXP(SUM($C126:G126))-1</f>
        <v>-2.7987907673561185E-3</v>
      </c>
      <c r="H51" s="5">
        <f>EXP(SUM($C126:H126))-1</f>
        <v>-1.6630368355106007E-2</v>
      </c>
      <c r="I51" s="5">
        <f>EXP(SUM($C126:I126))-1</f>
        <v>9.8571826418567543E-3</v>
      </c>
      <c r="J51" s="5">
        <f>EXP(SUM($C126:J126))-1</f>
        <v>-1.3601489094036023E-2</v>
      </c>
      <c r="K51" s="5">
        <f>EXP(SUM($C126:K126))-1</f>
        <v>-2.8960151627114294E-3</v>
      </c>
      <c r="L51" s="5">
        <f>EXP(SUM($C126:L126))-1</f>
        <v>3.9158555431699327E-2</v>
      </c>
      <c r="M51" s="5">
        <f>EXP(SUM($C126:M126))-1</f>
        <v>-1.2910704489812463E-3</v>
      </c>
      <c r="N51" s="5">
        <f>EXP(SUM($C126:N126))-1</f>
        <v>-0.10439199051851622</v>
      </c>
      <c r="O51" s="5">
        <f>EXP(SUM($C126:O126))-1</f>
        <v>-0.10315287154625885</v>
      </c>
      <c r="P51" s="5">
        <f>EXP(SUM($C126:P126))-1</f>
        <v>-5.045935279661462E-2</v>
      </c>
      <c r="Q51" s="5">
        <f>EXP(SUM($C126:Q126))-1</f>
        <v>-0.11787968777113367</v>
      </c>
      <c r="R51" s="5">
        <f>EXP(SUM($C126:R126))-1</f>
        <v>-0.17750019663400318</v>
      </c>
      <c r="S51" s="5">
        <f>EXP(SUM($C126:S126))-1</f>
        <v>-9.6767917192942865E-2</v>
      </c>
      <c r="T51" s="5">
        <f>EXP(SUM($C126:T126))-1</f>
        <v>4.2022254421408611E-2</v>
      </c>
      <c r="U51" s="5">
        <f>EXP(SUM($C126:U126))-1</f>
        <v>4.3215721296238518E-2</v>
      </c>
      <c r="V51" s="5">
        <f>EXP(SUM($C126:V126))-1</f>
        <v>4.7273035573582201E-2</v>
      </c>
      <c r="W51" s="5">
        <f>EXP(SUM($C126:W126))-1</f>
        <v>6.7311859939691798E-2</v>
      </c>
    </row>
    <row r="52" spans="1:23">
      <c r="A52" s="1" t="s">
        <v>6</v>
      </c>
      <c r="B52" s="1" t="s">
        <v>27</v>
      </c>
      <c r="C52" s="5">
        <f>EXP(SUM($C127:C127))-1</f>
        <v>-3.7325628732428062E-2</v>
      </c>
      <c r="D52" s="5">
        <f>EXP(SUM($C127:D127))-1</f>
        <v>-0.1337072318629261</v>
      </c>
      <c r="E52" s="5">
        <f>EXP(SUM($C127:E127))-1</f>
        <v>-0.13265879190745899</v>
      </c>
      <c r="F52" s="5">
        <f>EXP(SUM($C127:F127))-1</f>
        <v>-7.6191152010311347E-2</v>
      </c>
      <c r="G52" s="5">
        <f>EXP(SUM($C127:G127))-1</f>
        <v>-0.14199547687103353</v>
      </c>
      <c r="H52" s="5">
        <f>EXP(SUM($C127:H127))-1</f>
        <v>-0.19669258257728583</v>
      </c>
      <c r="I52" s="5">
        <f>EXP(SUM($C127:I127))-1</f>
        <v>-0.11821374402921114</v>
      </c>
      <c r="J52" s="5">
        <f>EXP(SUM($C127:J127))-1</f>
        <v>1.6284515134645128E-2</v>
      </c>
      <c r="K52" s="5">
        <f>EXP(SUM($C127:K127))-1</f>
        <v>1.7276375598131555E-2</v>
      </c>
      <c r="L52" s="5">
        <f>EXP(SUM($C127:L127))-1</f>
        <v>2.0921963015827938E-2</v>
      </c>
      <c r="M52" s="5">
        <f>EXP(SUM($C127:M127))-1</f>
        <v>3.5465761997785838E-2</v>
      </c>
      <c r="N52" s="5">
        <f>EXP(SUM($C127:N127))-1</f>
        <v>-6.0574343621838111E-2</v>
      </c>
      <c r="O52" s="5">
        <f>EXP(SUM($C127:O127))-1</f>
        <v>1.4647229331341327E-2</v>
      </c>
      <c r="P52" s="5">
        <f>EXP(SUM($C127:P127))-1</f>
        <v>-4.1302625110472224E-2</v>
      </c>
      <c r="Q52" s="5">
        <f>EXP(SUM($C127:Q127))-1</f>
        <v>-1.818041928164249E-2</v>
      </c>
      <c r="R52" s="5">
        <f>EXP(SUM($C127:R127))-1</f>
        <v>-1.9482098853995211E-2</v>
      </c>
      <c r="S52" s="5">
        <f>EXP(SUM($C127:S127))-1</f>
        <v>-2.292268648407414E-2</v>
      </c>
      <c r="T52" s="5">
        <f>EXP(SUM($C127:T127))-1</f>
        <v>-3.8549814986539754E-2</v>
      </c>
      <c r="U52" s="5">
        <f>EXP(SUM($C127:U127))-1</f>
        <v>-4.0149737855837864E-2</v>
      </c>
      <c r="V52" s="5">
        <f>EXP(SUM($C127:V127))-1</f>
        <v>-4.2061472854633242E-2</v>
      </c>
      <c r="W52" s="5">
        <f>EXP(SUM($C127:W127))-1</f>
        <v>-1.7001727082390228E-2</v>
      </c>
    </row>
    <row r="53" spans="1:23">
      <c r="A53" s="1" t="s">
        <v>6</v>
      </c>
      <c r="B53" s="1" t="s">
        <v>28</v>
      </c>
      <c r="C53" s="5">
        <f>EXP(SUM($C128:C128))-1</f>
        <v>2.4221599277907124E-3</v>
      </c>
      <c r="D53" s="5">
        <f>EXP(SUM($C128:D128))-1</f>
        <v>3.4178509506421761E-4</v>
      </c>
      <c r="E53" s="5">
        <f>EXP(SUM($C128:E128))-1</f>
        <v>8.3262109528903228E-3</v>
      </c>
      <c r="F53" s="5">
        <f>EXP(SUM($C128:F128))-1</f>
        <v>1.3996030381154823E-2</v>
      </c>
      <c r="G53" s="5">
        <f>EXP(SUM($C128:G128))-1</f>
        <v>-4.97901538122969E-3</v>
      </c>
      <c r="H53" s="5">
        <f>EXP(SUM($C128:H128))-1</f>
        <v>-7.9542139825351521E-3</v>
      </c>
      <c r="I53" s="5">
        <f>EXP(SUM($C128:I128))-1</f>
        <v>-6.0269016411956811E-3</v>
      </c>
      <c r="J53" s="5">
        <f>EXP(SUM($C128:J128))-1</f>
        <v>-1.2559062517931263E-2</v>
      </c>
      <c r="K53" s="5">
        <f>EXP(SUM($C128:K128))-1</f>
        <v>-1.3151930489352703E-2</v>
      </c>
      <c r="L53" s="5">
        <f>EXP(SUM($C128:L128))-1</f>
        <v>1.3054503502785142E-3</v>
      </c>
      <c r="M53" s="5">
        <f>EXP(SUM($C128:M128))-1</f>
        <v>-5.91306466528152E-3</v>
      </c>
      <c r="N53" s="5">
        <f>EXP(SUM($C128:N128))-1</f>
        <v>-1.1891518046632465E-2</v>
      </c>
      <c r="O53" s="5">
        <f>EXP(SUM($C128:O128))-1</f>
        <v>-5.1779328646824885E-3</v>
      </c>
      <c r="P53" s="5">
        <f>EXP(SUM($C128:P128))-1</f>
        <v>-1.3082716743836986E-2</v>
      </c>
      <c r="Q53" s="5">
        <f>EXP(SUM($C128:Q128))-1</f>
        <v>-3.1160796920296829E-2</v>
      </c>
      <c r="R53" s="5">
        <f>EXP(SUM($C128:R128))-1</f>
        <v>-2.8918614984194013E-2</v>
      </c>
      <c r="S53" s="5">
        <f>EXP(SUM($C128:S128))-1</f>
        <v>-3.6178334328445527E-2</v>
      </c>
      <c r="T53" s="5">
        <f>EXP(SUM($C128:T128))-1</f>
        <v>-2.7490993106463524E-2</v>
      </c>
      <c r="U53" s="5">
        <f>EXP(SUM($C128:U128))-1</f>
        <v>-3.1158847720827221E-2</v>
      </c>
      <c r="V53" s="5">
        <f>EXP(SUM($C128:V128))-1</f>
        <v>-3.9335087955089887E-2</v>
      </c>
      <c r="W53" s="5">
        <f>EXP(SUM($C128:W128))-1</f>
        <v>-1.332094496048164E-2</v>
      </c>
    </row>
    <row r="54" spans="1:23">
      <c r="A54" s="1" t="s">
        <v>7</v>
      </c>
      <c r="B54" s="1" t="s">
        <v>26</v>
      </c>
      <c r="C54" s="5">
        <f>EXP(SUM($C129:C129))-1</f>
        <v>1.502019832458501E-2</v>
      </c>
      <c r="D54" s="5">
        <f>EXP(SUM($C129:D129))-1</f>
        <v>-1.170189707250191E-2</v>
      </c>
      <c r="E54" s="5">
        <f>EXP(SUM($C129:E129))-1</f>
        <v>-1.0771948717073987E-2</v>
      </c>
      <c r="F54" s="5">
        <f>EXP(SUM($C129:F129))-1</f>
        <v>-1.3069994293537501E-2</v>
      </c>
      <c r="G54" s="5">
        <f>EXP(SUM($C129:G129))-1</f>
        <v>-1.9449653395386957E-4</v>
      </c>
      <c r="H54" s="5">
        <f>EXP(SUM($C129:H129))-1</f>
        <v>1.5034500629681924E-2</v>
      </c>
      <c r="I54" s="5">
        <f>EXP(SUM($C129:I129))-1</f>
        <v>1.878962320956834E-2</v>
      </c>
      <c r="J54" s="5">
        <f>EXP(SUM($C129:J129))-1</f>
        <v>-1.2656208412840431E-2</v>
      </c>
      <c r="K54" s="5">
        <f>EXP(SUM($C129:K129))-1</f>
        <v>-9.9343769967371931E-2</v>
      </c>
      <c r="L54" s="5">
        <f>EXP(SUM($C129:L129))-1</f>
        <v>-0.12459698410487274</v>
      </c>
      <c r="M54" s="5">
        <f>EXP(SUM($C129:M129))-1</f>
        <v>-0.10966785025334658</v>
      </c>
      <c r="N54" s="5">
        <f>EXP(SUM($C129:N129))-1</f>
        <v>-0.1295818300005025</v>
      </c>
      <c r="O54" s="5">
        <f>EXP(SUM($C129:O129))-1</f>
        <v>-0.1254109691991131</v>
      </c>
      <c r="P54" s="5">
        <f>EXP(SUM($C129:P129))-1</f>
        <v>-6.0375224775882752E-2</v>
      </c>
      <c r="Q54" s="5">
        <f>EXP(SUM($C129:Q129))-1</f>
        <v>-0.1422186619618081</v>
      </c>
      <c r="R54" s="5">
        <f>EXP(SUM($C129:R129))-1</f>
        <v>-0.14324731214407727</v>
      </c>
      <c r="S54" s="5">
        <f>EXP(SUM($C129:S129))-1</f>
        <v>-0.12057915289345844</v>
      </c>
      <c r="T54" s="5">
        <f>EXP(SUM($C129:T129))-1</f>
        <v>-0.10121033334248353</v>
      </c>
      <c r="U54" s="5">
        <f>EXP(SUM($C129:U129))-1</f>
        <v>-9.9182376080440671E-2</v>
      </c>
      <c r="V54" s="5">
        <f>EXP(SUM($C129:V129))-1</f>
        <v>-2.354228381186152E-2</v>
      </c>
      <c r="W54" s="5">
        <f>EXP(SUM($C129:W129))-1</f>
        <v>-4.9600441629115144E-2</v>
      </c>
    </row>
    <row r="55" spans="1:23">
      <c r="A55" s="1" t="s">
        <v>7</v>
      </c>
      <c r="B55" s="1" t="s">
        <v>27</v>
      </c>
      <c r="C55" s="5">
        <f>EXP(SUM($C130:C130))-1</f>
        <v>1.5174786441417343E-2</v>
      </c>
      <c r="D55" s="5">
        <f>EXP(SUM($C130:D130))-1</f>
        <v>-1.0924772887483503E-2</v>
      </c>
      <c r="E55" s="5">
        <f>EXP(SUM($C130:E130))-1</f>
        <v>-6.7394798518131127E-3</v>
      </c>
      <c r="F55" s="5">
        <f>EXP(SUM($C130:F130))-1</f>
        <v>6.2024462510000822E-2</v>
      </c>
      <c r="G55" s="5">
        <f>EXP(SUM($C130:G130))-1</f>
        <v>-3.0799127916200209E-2</v>
      </c>
      <c r="H55" s="5">
        <f>EXP(SUM($C130:H130))-1</f>
        <v>-3.5187811285001591E-2</v>
      </c>
      <c r="I55" s="5">
        <f>EXP(SUM($C130:I130))-1</f>
        <v>-1.0020398369722239E-2</v>
      </c>
      <c r="J55" s="5">
        <f>EXP(SUM($C130:J130))-1</f>
        <v>1.1858115450344764E-2</v>
      </c>
      <c r="K55" s="5">
        <f>EXP(SUM($C130:K130))-1</f>
        <v>1.3593208714302918E-2</v>
      </c>
      <c r="L55" s="5">
        <f>EXP(SUM($C130:L130))-1</f>
        <v>9.8309089888036105E-2</v>
      </c>
      <c r="M55" s="5">
        <f>EXP(SUM($C130:M130))-1</f>
        <v>7.2271058694200807E-2</v>
      </c>
      <c r="N55" s="5">
        <f>EXP(SUM($C130:N130))-1</f>
        <v>4.1862933514618783E-2</v>
      </c>
      <c r="O55" s="5">
        <f>EXP(SUM($C130:O130))-1</f>
        <v>-7.1706846185933815E-3</v>
      </c>
      <c r="P55" s="5">
        <f>EXP(SUM($C130:P130))-1</f>
        <v>-4.8689136078549078E-3</v>
      </c>
      <c r="Q55" s="5">
        <f>EXP(SUM($C130:Q130))-1</f>
        <v>3.8190946425847194E-2</v>
      </c>
      <c r="R55" s="5">
        <f>EXP(SUM($C130:R130))-1</f>
        <v>7.0747863348230355E-2</v>
      </c>
      <c r="S55" s="5">
        <f>EXP(SUM($C130:S130))-1</f>
        <v>0.14939766801368592</v>
      </c>
      <c r="T55" s="5">
        <f>EXP(SUM($C130:T130))-1</f>
        <v>0.23995840337497221</v>
      </c>
      <c r="U55" s="5">
        <f>EXP(SUM($C130:U130))-1</f>
        <v>0.19763357945383198</v>
      </c>
      <c r="V55" s="5">
        <f>EXP(SUM($C130:V130))-1</f>
        <v>0.17955549378416524</v>
      </c>
      <c r="W55" s="5">
        <f>EXP(SUM($C130:W130))-1</f>
        <v>0.22303848154447814</v>
      </c>
    </row>
    <row r="56" spans="1:23">
      <c r="A56" s="1" t="s">
        <v>7</v>
      </c>
      <c r="B56" s="1" t="s">
        <v>28</v>
      </c>
      <c r="C56" s="5">
        <f>EXP(SUM($C131:C131))-1</f>
        <v>9.2913936426668453E-3</v>
      </c>
      <c r="D56" s="5">
        <f>EXP(SUM($C131:D131))-1</f>
        <v>3.1603368840776636E-2</v>
      </c>
      <c r="E56" s="5">
        <f>EXP(SUM($C131:E131))-1</f>
        <v>3.2016143267111108E-2</v>
      </c>
      <c r="F56" s="5">
        <f>EXP(SUM($C131:F131))-1</f>
        <v>4.2293335860565939E-2</v>
      </c>
      <c r="G56" s="5">
        <f>EXP(SUM($C131:G131))-1</f>
        <v>4.7852612640988168E-2</v>
      </c>
      <c r="H56" s="5">
        <f>EXP(SUM($C131:H131))-1</f>
        <v>5.1090400688841742E-2</v>
      </c>
      <c r="I56" s="5">
        <f>EXP(SUM($C131:I131))-1</f>
        <v>3.1997705884500904E-2</v>
      </c>
      <c r="J56" s="5">
        <f>EXP(SUM($C131:J131))-1</f>
        <v>3.9754609588509737E-2</v>
      </c>
      <c r="K56" s="5">
        <f>EXP(SUM($C131:K131))-1</f>
        <v>5.6920932381912648E-2</v>
      </c>
      <c r="L56" s="5">
        <f>EXP(SUM($C131:L131))-1</f>
        <v>7.3947858430315705E-2</v>
      </c>
      <c r="M56" s="5">
        <f>EXP(SUM($C131:M131))-1</f>
        <v>6.7179792232973767E-2</v>
      </c>
      <c r="N56" s="5">
        <f>EXP(SUM($C131:N131))-1</f>
        <v>5.9418863393133847E-2</v>
      </c>
      <c r="O56" s="5">
        <f>EXP(SUM($C131:O131))-1</f>
        <v>6.6186198958785081E-2</v>
      </c>
      <c r="P56" s="5">
        <f>EXP(SUM($C131:P131))-1</f>
        <v>0.10132967202993126</v>
      </c>
      <c r="Q56" s="5">
        <f>EXP(SUM($C131:Q131))-1</f>
        <v>0.12805730766952506</v>
      </c>
      <c r="R56" s="5">
        <f>EXP(SUM($C131:R131))-1</f>
        <v>0.12194808248356948</v>
      </c>
      <c r="S56" s="5">
        <f>EXP(SUM($C131:S131))-1</f>
        <v>0.14601353699297359</v>
      </c>
      <c r="T56" s="5">
        <f>EXP(SUM($C131:T131))-1</f>
        <v>0.10730466820745299</v>
      </c>
      <c r="U56" s="5">
        <f>EXP(SUM($C131:U131))-1</f>
        <v>0.11034295290974128</v>
      </c>
      <c r="V56" s="5">
        <f>EXP(SUM($C131:V131))-1</f>
        <v>0.11685312890539779</v>
      </c>
      <c r="W56" s="5">
        <f>EXP(SUM($C131:W131))-1</f>
        <v>0.12591787545500832</v>
      </c>
    </row>
    <row r="57" spans="1:23">
      <c r="A57" s="1" t="s">
        <v>8</v>
      </c>
      <c r="B57" s="1" t="s">
        <v>26</v>
      </c>
      <c r="C57" s="5">
        <f>EXP(SUM($C132:C132))-1</f>
        <v>-2.2706669094588294E-2</v>
      </c>
      <c r="D57" s="5">
        <f>EXP(SUM($C132:D132))-1</f>
        <v>-5.0630502163335644E-2</v>
      </c>
      <c r="E57" s="5">
        <f>EXP(SUM($C132:E132))-1</f>
        <v>-5.8915979556313891E-2</v>
      </c>
      <c r="F57" s="5">
        <f>EXP(SUM($C132:F132))-1</f>
        <v>-6.9313573420981212E-2</v>
      </c>
      <c r="G57" s="5">
        <f>EXP(SUM($C132:G132))-1</f>
        <v>-0.10435255590668868</v>
      </c>
      <c r="H57" s="5">
        <f>EXP(SUM($C132:H132))-1</f>
        <v>-0.14274366742486166</v>
      </c>
      <c r="I57" s="5">
        <f>EXP(SUM($C132:I132))-1</f>
        <v>-0.16227952446523053</v>
      </c>
      <c r="J57" s="5">
        <f>EXP(SUM($C132:J132))-1</f>
        <v>-0.19768775617771173</v>
      </c>
      <c r="K57" s="5">
        <f>EXP(SUM($C132:K132))-1</f>
        <v>-0.18142959478212106</v>
      </c>
      <c r="L57" s="5">
        <f>EXP(SUM($C132:L132))-1</f>
        <v>-0.17471817667652945</v>
      </c>
      <c r="M57" s="5">
        <f>EXP(SUM($C132:M132))-1</f>
        <v>-0.21072630124376834</v>
      </c>
      <c r="N57" s="5">
        <f>EXP(SUM($C132:N132))-1</f>
        <v>-0.19975037793704264</v>
      </c>
      <c r="O57" s="5">
        <f>EXP(SUM($C132:O132))-1</f>
        <v>-0.19832442661073624</v>
      </c>
      <c r="P57" s="5">
        <f>EXP(SUM($C132:P132))-1</f>
        <v>-0.12203549896496602</v>
      </c>
      <c r="Q57" s="5">
        <f>EXP(SUM($C132:Q132))-1</f>
        <v>-0.17537437700826053</v>
      </c>
      <c r="R57" s="5">
        <f>EXP(SUM($C132:R132))-1</f>
        <v>-0.2339476341431862</v>
      </c>
      <c r="S57" s="5">
        <f>EXP(SUM($C132:S132))-1</f>
        <v>-0.24583578973670284</v>
      </c>
      <c r="T57" s="5">
        <f>EXP(SUM($C132:T132))-1</f>
        <v>-0.26018622268735747</v>
      </c>
      <c r="U57" s="5">
        <f>EXP(SUM($C132:U132))-1</f>
        <v>-0.26403275088854106</v>
      </c>
      <c r="V57" s="5">
        <f>EXP(SUM($C132:V132))-1</f>
        <v>-0.27300892497583173</v>
      </c>
      <c r="W57" s="5">
        <f>EXP(SUM($C132:W132))-1</f>
        <v>-0.26199982847691605</v>
      </c>
    </row>
    <row r="58" spans="1:23">
      <c r="A58" s="1" t="s">
        <v>8</v>
      </c>
      <c r="B58" s="1" t="s">
        <v>27</v>
      </c>
      <c r="C58" s="5">
        <f>EXP(SUM($C133:C133))-1</f>
        <v>-4.4871504512757454E-2</v>
      </c>
      <c r="D58" s="5">
        <f>EXP(SUM($C133:D133))-1</f>
        <v>-3.2833728926739747E-2</v>
      </c>
      <c r="E58" s="5">
        <f>EXP(SUM($C133:E133))-1</f>
        <v>-3.0546915467842273E-2</v>
      </c>
      <c r="F58" s="5">
        <f>EXP(SUM($C133:F133))-1</f>
        <v>5.8133752435636454E-2</v>
      </c>
      <c r="G58" s="5">
        <f>EXP(SUM($C133:G133))-1</f>
        <v>-5.6310115052085052E-3</v>
      </c>
      <c r="H58" s="5">
        <f>EXP(SUM($C133:H133))-1</f>
        <v>-7.7698075782919096E-2</v>
      </c>
      <c r="I58" s="5">
        <f>EXP(SUM($C133:I133))-1</f>
        <v>-9.1977813316079682E-2</v>
      </c>
      <c r="J58" s="5">
        <f>EXP(SUM($C133:J133))-1</f>
        <v>-0.10885016863838548</v>
      </c>
      <c r="K58" s="5">
        <f>EXP(SUM($C133:K133))-1</f>
        <v>-0.11344251263009197</v>
      </c>
      <c r="L58" s="5">
        <f>EXP(SUM($C133:L133))-1</f>
        <v>-0.12441393596442263</v>
      </c>
      <c r="M58" s="5">
        <f>EXP(SUM($C133:M133))-1</f>
        <v>-0.10857954045201901</v>
      </c>
      <c r="N58" s="5">
        <f>EXP(SUM($C133:N133))-1</f>
        <v>-0.16425165241731332</v>
      </c>
      <c r="O58" s="5">
        <f>EXP(SUM($C133:O133))-1</f>
        <v>-0.16029623204536669</v>
      </c>
      <c r="P58" s="5">
        <f>EXP(SUM($C133:P133))-1</f>
        <v>-0.22912528957402989</v>
      </c>
      <c r="Q58" s="5">
        <f>EXP(SUM($C133:Q133))-1</f>
        <v>-0.19652638226057029</v>
      </c>
      <c r="R58" s="5">
        <f>EXP(SUM($C133:R133))-1</f>
        <v>-0.16867056792861446</v>
      </c>
      <c r="S58" s="5">
        <f>EXP(SUM($C133:S133))-1</f>
        <v>-0.15069297884840438</v>
      </c>
      <c r="T58" s="5">
        <f>EXP(SUM($C133:T133))-1</f>
        <v>-0.15143931563714319</v>
      </c>
      <c r="U58" s="5">
        <f>EXP(SUM($C133:U133))-1</f>
        <v>-0.16363371933662962</v>
      </c>
      <c r="V58" s="5">
        <f>EXP(SUM($C133:V133))-1</f>
        <v>-0.17535099303434398</v>
      </c>
      <c r="W58" s="5">
        <f>EXP(SUM($C133:W133))-1</f>
        <v>-0.17189245571762801</v>
      </c>
    </row>
    <row r="59" spans="1:23">
      <c r="A59" s="1" t="s">
        <v>8</v>
      </c>
      <c r="B59" s="1" t="s">
        <v>28</v>
      </c>
      <c r="C59" s="5">
        <f>EXP(SUM($C134:C134))-1</f>
        <v>5.6684163938121035E-3</v>
      </c>
      <c r="D59" s="5">
        <f>EXP(SUM($C134:D134))-1</f>
        <v>-9.6881647071500598E-4</v>
      </c>
      <c r="E59" s="5">
        <f>EXP(SUM($C134:E134))-1</f>
        <v>-2.1394197072194254E-3</v>
      </c>
      <c r="F59" s="5">
        <f>EXP(SUM($C134:F134))-1</f>
        <v>2.6091922631454878E-3</v>
      </c>
      <c r="G59" s="5">
        <f>EXP(SUM($C134:G134))-1</f>
        <v>1.3256497220849983E-2</v>
      </c>
      <c r="H59" s="5">
        <f>EXP(SUM($C134:H134))-1</f>
        <v>8.8891527389930447E-2</v>
      </c>
      <c r="I59" s="5">
        <f>EXP(SUM($C134:I134))-1</f>
        <v>0.14154069558717408</v>
      </c>
      <c r="J59" s="5">
        <f>EXP(SUM($C134:J134))-1</f>
        <v>0.17133718191162184</v>
      </c>
      <c r="K59" s="5">
        <f>EXP(SUM($C134:K134))-1</f>
        <v>0.12318617898027906</v>
      </c>
      <c r="L59" s="5">
        <f>EXP(SUM($C134:L134))-1</f>
        <v>0.1230677360791903</v>
      </c>
      <c r="M59" s="5">
        <f>EXP(SUM($C134:M134))-1</f>
        <v>0.12434218352650839</v>
      </c>
      <c r="N59" s="5">
        <f>EXP(SUM($C134:N134))-1</f>
        <v>0.15497801468988115</v>
      </c>
      <c r="O59" s="5">
        <f>EXP(SUM($C134:O134))-1</f>
        <v>0.15514018546573571</v>
      </c>
      <c r="P59" s="5">
        <f>EXP(SUM($C134:P134))-1</f>
        <v>0.15840353914061844</v>
      </c>
      <c r="Q59" s="5">
        <f>EXP(SUM($C134:Q134))-1</f>
        <v>0.14570648488422955</v>
      </c>
      <c r="R59" s="5">
        <f>EXP(SUM($C134:R134))-1</f>
        <v>0.14289824566397979</v>
      </c>
      <c r="S59" s="5">
        <f>EXP(SUM($C134:S134))-1</f>
        <v>0.14020621448906256</v>
      </c>
      <c r="T59" s="5">
        <f>EXP(SUM($C134:T134))-1</f>
        <v>0.10957634115684023</v>
      </c>
      <c r="U59" s="5">
        <f>EXP(SUM($C134:U134))-1</f>
        <v>0.13244387959016701</v>
      </c>
      <c r="V59" s="5">
        <f>EXP(SUM($C134:V134))-1</f>
        <v>0.13641917202840914</v>
      </c>
      <c r="W59" s="5">
        <f>EXP(SUM($C134:W134))-1</f>
        <v>0.1248250989091455</v>
      </c>
    </row>
    <row r="60" spans="1:23">
      <c r="A60" s="1" t="s">
        <v>9</v>
      </c>
      <c r="B60" s="1" t="s">
        <v>26</v>
      </c>
      <c r="C60" s="5">
        <f>EXP(SUM($C135:C135))-1</f>
        <v>-2.6313667286211428E-2</v>
      </c>
      <c r="D60" s="5">
        <f>EXP(SUM($C135:D135))-1</f>
        <v>-2.2385142284995219E-2</v>
      </c>
      <c r="E60" s="5">
        <f>EXP(SUM($C135:E135))-1</f>
        <v>-5.4024269968697691E-2</v>
      </c>
      <c r="F60" s="5">
        <f>EXP(SUM($C135:F135))-1</f>
        <v>-3.6873057053637748E-2</v>
      </c>
      <c r="G60" s="5">
        <f>EXP(SUM($C135:G135))-1</f>
        <v>-1.469163037589083E-2</v>
      </c>
      <c r="H60" s="5">
        <f>EXP(SUM($C135:H135))-1</f>
        <v>-1.4293473736052276E-2</v>
      </c>
      <c r="I60" s="5">
        <f>EXP(SUM($C135:I135))-1</f>
        <v>-1.400853059386864E-2</v>
      </c>
      <c r="J60" s="5">
        <f>EXP(SUM($C135:J135))-1</f>
        <v>-3.628844087409222E-2</v>
      </c>
      <c r="K60" s="5">
        <f>EXP(SUM($C135:K135))-1</f>
        <v>-4.7138551740537937E-2</v>
      </c>
      <c r="L60" s="5">
        <f>EXP(SUM($C135:L135))-1</f>
        <v>-3.3160871045360807E-2</v>
      </c>
      <c r="M60" s="5">
        <f>EXP(SUM($C135:M135))-1</f>
        <v>-7.4707736718637729E-2</v>
      </c>
      <c r="N60" s="5">
        <f>EXP(SUM($C135:N135))-1</f>
        <v>-0.11414404497888686</v>
      </c>
      <c r="O60" s="5">
        <f>EXP(SUM($C135:O135))-1</f>
        <v>-0.11253143716620684</v>
      </c>
      <c r="P60" s="5">
        <f>EXP(SUM($C135:P135))-1</f>
        <v>-0.17697262898426325</v>
      </c>
      <c r="Q60" s="5">
        <f>EXP(SUM($C135:Q135))-1</f>
        <v>-5.5091934069758319E-2</v>
      </c>
      <c r="R60" s="5">
        <f>EXP(SUM($C135:R135))-1</f>
        <v>-4.9361505580468146E-2</v>
      </c>
      <c r="S60" s="5">
        <f>EXP(SUM($C135:S135))-1</f>
        <v>1.8061943318794293E-2</v>
      </c>
      <c r="T60" s="5">
        <f>EXP(SUM($C135:T135))-1</f>
        <v>4.7853378256522472E-2</v>
      </c>
      <c r="U60" s="5">
        <f>EXP(SUM($C135:U135))-1</f>
        <v>4.8020656476293722E-2</v>
      </c>
      <c r="V60" s="5">
        <f>EXP(SUM($C135:V135))-1</f>
        <v>1.0512897368797347E-2</v>
      </c>
      <c r="W60" s="5">
        <f>EXP(SUM($C135:W135))-1</f>
        <v>9.190713914112747E-3</v>
      </c>
    </row>
    <row r="61" spans="1:23">
      <c r="A61" s="1" t="s">
        <v>9</v>
      </c>
      <c r="B61" s="1" t="s">
        <v>27</v>
      </c>
      <c r="C61" s="5">
        <f>EXP(SUM($C136:C136))-1</f>
        <v>-4.4042260357387564E-2</v>
      </c>
      <c r="D61" s="5">
        <f>EXP(SUM($C136:D136))-1</f>
        <v>-8.6780961882309438E-2</v>
      </c>
      <c r="E61" s="5">
        <f>EXP(SUM($C136:E136))-1</f>
        <v>-8.5108161121476344E-2</v>
      </c>
      <c r="F61" s="5">
        <f>EXP(SUM($C136:F136))-1</f>
        <v>-0.15468497527312108</v>
      </c>
      <c r="G61" s="5">
        <f>EXP(SUM($C136:G136))-1</f>
        <v>-2.9254116911302641E-2</v>
      </c>
      <c r="H61" s="5">
        <f>EXP(SUM($C136:H136))-1</f>
        <v>-2.5649612595598503E-2</v>
      </c>
      <c r="I61" s="5">
        <f>EXP(SUM($C136:I136))-1</f>
        <v>4.3810002735813702E-2</v>
      </c>
      <c r="J61" s="5">
        <f>EXP(SUM($C136:J136))-1</f>
        <v>7.5011799797729095E-2</v>
      </c>
      <c r="K61" s="5">
        <f>EXP(SUM($C136:K136))-1</f>
        <v>7.5314616374405619E-2</v>
      </c>
      <c r="L61" s="5">
        <f>EXP(SUM($C136:L136))-1</f>
        <v>3.7025378412484988E-2</v>
      </c>
      <c r="M61" s="5">
        <f>EXP(SUM($C136:M136))-1</f>
        <v>3.8505828029945954E-2</v>
      </c>
      <c r="N61" s="5">
        <f>EXP(SUM($C136:N136))-1</f>
        <v>2.7349020381754352E-2</v>
      </c>
      <c r="O61" s="5">
        <f>EXP(SUM($C136:O136))-1</f>
        <v>-3.1243613419564831E-3</v>
      </c>
      <c r="P61" s="5">
        <f>EXP(SUM($C136:P136))-1</f>
        <v>2.364761554320749E-3</v>
      </c>
      <c r="Q61" s="5">
        <f>EXP(SUM($C136:Q136))-1</f>
        <v>3.1032014863746626E-2</v>
      </c>
      <c r="R61" s="5">
        <f>EXP(SUM($C136:R136))-1</f>
        <v>1.2969950884985426E-2</v>
      </c>
      <c r="S61" s="5">
        <f>EXP(SUM($C136:S136))-1</f>
        <v>3.7071452177459552E-3</v>
      </c>
      <c r="T61" s="5">
        <f>EXP(SUM($C136:T136))-1</f>
        <v>-1.1660517995469855E-3</v>
      </c>
      <c r="U61" s="5">
        <f>EXP(SUM($C136:U136))-1</f>
        <v>-2.5729773990946447E-2</v>
      </c>
      <c r="V61" s="5">
        <f>EXP(SUM($C136:V136))-1</f>
        <v>3.6695922644942591E-3</v>
      </c>
      <c r="W61" s="5">
        <f>EXP(SUM($C136:W136))-1</f>
        <v>1.9773169534232915E-2</v>
      </c>
    </row>
    <row r="62" spans="1:23">
      <c r="A62" s="1" t="s">
        <v>9</v>
      </c>
      <c r="B62" s="1" t="s">
        <v>28</v>
      </c>
      <c r="C62" s="5">
        <f>EXP(SUM($C137:C137))-1</f>
        <v>-1.4604391992035559E-2</v>
      </c>
      <c r="D62" s="5">
        <f>EXP(SUM($C137:D137))-1</f>
        <v>-2.7282796836644696E-2</v>
      </c>
      <c r="E62" s="5">
        <f>EXP(SUM($C137:E137))-1</f>
        <v>-3.2386285470239029E-2</v>
      </c>
      <c r="F62" s="5">
        <f>EXP(SUM($C137:F137))-1</f>
        <v>-7.780310616152919E-3</v>
      </c>
      <c r="G62" s="5">
        <f>EXP(SUM($C137:G137))-1</f>
        <v>-1.870597300835064E-2</v>
      </c>
      <c r="H62" s="5">
        <f>EXP(SUM($C137:H137))-1</f>
        <v>-1.0275602824748487E-2</v>
      </c>
      <c r="I62" s="5">
        <f>EXP(SUM($C137:I137))-1</f>
        <v>5.7891370805474018E-3</v>
      </c>
      <c r="J62" s="5">
        <f>EXP(SUM($C137:J137))-1</f>
        <v>-2.2182690878060907E-3</v>
      </c>
      <c r="K62" s="5">
        <f>EXP(SUM($C137:K137))-1</f>
        <v>2.9535943731804348E-3</v>
      </c>
      <c r="L62" s="5">
        <f>EXP(SUM($C137:L137))-1</f>
        <v>-1.1773384305121204E-2</v>
      </c>
      <c r="M62" s="5">
        <f>EXP(SUM($C137:M137))-1</f>
        <v>1.5283546254101221E-3</v>
      </c>
      <c r="N62" s="5">
        <f>EXP(SUM($C137:N137))-1</f>
        <v>-1.0701455396752824E-2</v>
      </c>
      <c r="O62" s="5">
        <f>EXP(SUM($C137:O137))-1</f>
        <v>-1.7906358021871238E-2</v>
      </c>
      <c r="P62" s="5">
        <f>EXP(SUM($C137:P137))-1</f>
        <v>-6.0536119630764329E-2</v>
      </c>
      <c r="Q62" s="5">
        <f>EXP(SUM($C137:Q137))-1</f>
        <v>-5.7073223925378835E-2</v>
      </c>
      <c r="R62" s="5">
        <f>EXP(SUM($C137:R137))-1</f>
        <v>-5.7700344860411201E-2</v>
      </c>
      <c r="S62" s="5">
        <f>EXP(SUM($C137:S137))-1</f>
        <v>-3.7951699493124713E-2</v>
      </c>
      <c r="T62" s="5">
        <f>EXP(SUM($C137:T137))-1</f>
        <v>-4.1542421842222343E-2</v>
      </c>
      <c r="U62" s="5">
        <f>EXP(SUM($C137:U137))-1</f>
        <v>-2.320640946308794E-2</v>
      </c>
      <c r="V62" s="5">
        <f>EXP(SUM($C137:V137))-1</f>
        <v>-2.3917524883779406E-2</v>
      </c>
      <c r="W62" s="5">
        <f>EXP(SUM($C137:W137))-1</f>
        <v>-1.5422522034537645E-2</v>
      </c>
    </row>
    <row r="63" spans="1:23">
      <c r="A63" s="1" t="s">
        <v>10</v>
      </c>
      <c r="B63" s="1" t="s">
        <v>26</v>
      </c>
      <c r="C63" s="5">
        <f>EXP(SUM($C138:C138))-1</f>
        <v>-2.7359029187230099E-2</v>
      </c>
      <c r="D63" s="5">
        <f>EXP(SUM($C138:D138))-1</f>
        <v>-2.3627788632480051E-2</v>
      </c>
      <c r="E63" s="5">
        <f>EXP(SUM($C138:E138))-1</f>
        <v>-5.0739237700894058E-2</v>
      </c>
      <c r="F63" s="5">
        <f>EXP(SUM($C138:F138))-1</f>
        <v>-1.8477956939858098E-2</v>
      </c>
      <c r="G63" s="5">
        <f>EXP(SUM($C138:G138))-1</f>
        <v>1.2526198916362752E-2</v>
      </c>
      <c r="H63" s="5">
        <f>EXP(SUM($C138:H138))-1</f>
        <v>3.6287855726762075E-2</v>
      </c>
      <c r="I63" s="5">
        <f>EXP(SUM($C138:I138))-1</f>
        <v>2.0684744336651573E-2</v>
      </c>
      <c r="J63" s="5">
        <f>EXP(SUM($C138:J138))-1</f>
        <v>3.0924284988285367E-2</v>
      </c>
      <c r="K63" s="5">
        <f>EXP(SUM($C138:K138))-1</f>
        <v>1.8690331121823833E-2</v>
      </c>
      <c r="L63" s="5">
        <f>EXP(SUM($C138:L138))-1</f>
        <v>3.5077372638016469E-2</v>
      </c>
      <c r="M63" s="5">
        <f>EXP(SUM($C138:M138))-1</f>
        <v>2.0434859971520725E-2</v>
      </c>
      <c r="N63" s="5">
        <f>EXP(SUM($C138:N138))-1</f>
        <v>-6.9290955235194462E-2</v>
      </c>
      <c r="O63" s="5">
        <f>EXP(SUM($C138:O138))-1</f>
        <v>-7.0477334568936678E-2</v>
      </c>
      <c r="P63" s="5">
        <f>EXP(SUM($C138:P138))-1</f>
        <v>-8.9945733155477381E-2</v>
      </c>
      <c r="Q63" s="5">
        <f>EXP(SUM($C138:Q138))-1</f>
        <v>-5.4901095461625249E-2</v>
      </c>
      <c r="R63" s="5">
        <f>EXP(SUM($C138:R138))-1</f>
        <v>-0.14546034273300834</v>
      </c>
      <c r="S63" s="5">
        <f>EXP(SUM($C138:S138))-1</f>
        <v>-0.20050825991099142</v>
      </c>
      <c r="T63" s="5">
        <f>EXP(SUM($C138:T138))-1</f>
        <v>-0.17933046010772713</v>
      </c>
      <c r="U63" s="5">
        <f>EXP(SUM($C138:U138))-1</f>
        <v>-0.18032856484555448</v>
      </c>
      <c r="V63" s="5">
        <f>EXP(SUM($C138:V138))-1</f>
        <v>-0.11685688513209957</v>
      </c>
      <c r="W63" s="5">
        <f>EXP(SUM($C138:W138))-1</f>
        <v>5.2799122695130762E-3</v>
      </c>
    </row>
    <row r="64" spans="1:23">
      <c r="A64" s="1" t="s">
        <v>10</v>
      </c>
      <c r="B64" s="1" t="s">
        <v>27</v>
      </c>
      <c r="C64" s="5">
        <f>EXP(SUM($C139:C139))-1</f>
        <v>-1.1843043268290776E-2</v>
      </c>
      <c r="D64" s="5">
        <f>EXP(SUM($C139:D139))-1</f>
        <v>-9.4713186109736114E-2</v>
      </c>
      <c r="E64" s="5">
        <f>EXP(SUM($C139:E139))-1</f>
        <v>-9.5649083960886339E-2</v>
      </c>
      <c r="F64" s="5">
        <f>EXP(SUM($C139:F139))-1</f>
        <v>-0.10823441275603785</v>
      </c>
      <c r="G64" s="5">
        <f>EXP(SUM($C139:G139))-1</f>
        <v>-7.3797514862818603E-2</v>
      </c>
      <c r="H64" s="5">
        <f>EXP(SUM($C139:H139))-1</f>
        <v>-0.15835501829787868</v>
      </c>
      <c r="I64" s="5">
        <f>EXP(SUM($C139:I139))-1</f>
        <v>-0.21257617906737114</v>
      </c>
      <c r="J64" s="5">
        <f>EXP(SUM($C139:J139))-1</f>
        <v>-0.19226109164190452</v>
      </c>
      <c r="K64" s="5">
        <f>EXP(SUM($C139:K139))-1</f>
        <v>-0.19303507502469708</v>
      </c>
      <c r="L64" s="5">
        <f>EXP(SUM($C139:L139))-1</f>
        <v>-0.13042288058375551</v>
      </c>
      <c r="M64" s="5">
        <f>EXP(SUM($C139:M139))-1</f>
        <v>-1.5211490712007447E-2</v>
      </c>
      <c r="N64" s="5">
        <f>EXP(SUM($C139:N139))-1</f>
        <v>0.15660475052762823</v>
      </c>
      <c r="O64" s="5">
        <f>EXP(SUM($C139:O139))-1</f>
        <v>0.15242104000884882</v>
      </c>
      <c r="P64" s="5">
        <f>EXP(SUM($C139:P139))-1</f>
        <v>0.17597548996538293</v>
      </c>
      <c r="Q64" s="5">
        <f>EXP(SUM($C139:Q139))-1</f>
        <v>6.3941315268422061E-2</v>
      </c>
      <c r="R64" s="5">
        <f>EXP(SUM($C139:R139))-1</f>
        <v>-1.6157580615561717E-2</v>
      </c>
      <c r="S64" s="5">
        <f>EXP(SUM($C139:S139))-1</f>
        <v>2.3232914922057812E-2</v>
      </c>
      <c r="T64" s="5">
        <f>EXP(SUM($C139:T139))-1</f>
        <v>3.7675711925283073E-2</v>
      </c>
      <c r="U64" s="5">
        <f>EXP(SUM($C139:U139))-1</f>
        <v>-2.1762194504865939E-2</v>
      </c>
      <c r="V64" s="5">
        <f>EXP(SUM($C139:V139))-1</f>
        <v>-6.1518812500304332E-2</v>
      </c>
      <c r="W64" s="5">
        <f>EXP(SUM($C139:W139))-1</f>
        <v>-6.5943322306046603E-2</v>
      </c>
    </row>
    <row r="65" spans="1:23">
      <c r="A65" s="1" t="s">
        <v>10</v>
      </c>
      <c r="B65" s="1" t="s">
        <v>28</v>
      </c>
      <c r="C65" s="5">
        <f>EXP(SUM($C140:C140))-1</f>
        <v>-4.4975216922638062E-4</v>
      </c>
      <c r="D65" s="5">
        <f>EXP(SUM($C140:D140))-1</f>
        <v>-1.4198527316656606E-2</v>
      </c>
      <c r="E65" s="5">
        <f>EXP(SUM($C140:E140))-1</f>
        <v>-2.7170923987945073E-2</v>
      </c>
      <c r="F65" s="5">
        <f>EXP(SUM($C140:F140))-1</f>
        <v>-3.3224972362152716E-2</v>
      </c>
      <c r="G65" s="5">
        <f>EXP(SUM($C140:G140))-1</f>
        <v>-3.1323696609141249E-2</v>
      </c>
      <c r="H65" s="5">
        <f>EXP(SUM($C140:H140))-1</f>
        <v>-3.4487456614116896E-2</v>
      </c>
      <c r="I65" s="5">
        <f>EXP(SUM($C140:I140))-1</f>
        <v>-3.2216854126360217E-2</v>
      </c>
      <c r="J65" s="5">
        <f>EXP(SUM($C140:J140))-1</f>
        <v>-1.6009386740964526E-2</v>
      </c>
      <c r="K65" s="5">
        <f>EXP(SUM($C140:K140))-1</f>
        <v>-2.8833818924443588E-2</v>
      </c>
      <c r="L65" s="5">
        <f>EXP(SUM($C140:L140))-1</f>
        <v>-2.5237614759577087E-2</v>
      </c>
      <c r="M65" s="5">
        <f>EXP(SUM($C140:M140))-1</f>
        <v>-3.4134617265739076E-2</v>
      </c>
      <c r="N65" s="5">
        <f>EXP(SUM($C140:N140))-1</f>
        <v>-3.6023089115103213E-2</v>
      </c>
      <c r="O65" s="5">
        <f>EXP(SUM($C140:O140))-1</f>
        <v>-4.8855961175923501E-2</v>
      </c>
      <c r="P65" s="5">
        <f>EXP(SUM($C140:P140))-1</f>
        <v>-3.3101169020092192E-2</v>
      </c>
      <c r="Q65" s="5">
        <f>EXP(SUM($C140:Q140))-1</f>
        <v>-4.033162108943833E-2</v>
      </c>
      <c r="R65" s="5">
        <f>EXP(SUM($C140:R140))-1</f>
        <v>-4.7915186959787248E-2</v>
      </c>
      <c r="S65" s="5">
        <f>EXP(SUM($C140:S140))-1</f>
        <v>-1.9609688150145299E-2</v>
      </c>
      <c r="T65" s="5">
        <f>EXP(SUM($C140:T140))-1</f>
        <v>-4.4587772747090026E-3</v>
      </c>
      <c r="U65" s="5">
        <f>EXP(SUM($C140:U140))-1</f>
        <v>-1.8591804418447211E-2</v>
      </c>
      <c r="V65" s="5">
        <f>EXP(SUM($C140:V140))-1</f>
        <v>-1.7321662005411076E-2</v>
      </c>
      <c r="W65" s="5">
        <f>EXP(SUM($C140:W140))-1</f>
        <v>-3.0128919837555723E-2</v>
      </c>
    </row>
    <row r="66" spans="1:23">
      <c r="A66" s="1" t="s">
        <v>11</v>
      </c>
      <c r="B66" s="1" t="s">
        <v>26</v>
      </c>
      <c r="C66" s="5">
        <f>EXP(SUM($C141:C141))-1</f>
        <v>-2.2530854735265504E-2</v>
      </c>
      <c r="D66" s="5">
        <f>EXP(SUM($C141:D141))-1</f>
        <v>-3.5135560905059982E-2</v>
      </c>
      <c r="E66" s="5">
        <f>EXP(SUM($C141:E141))-1</f>
        <v>-3.4940373928930568E-2</v>
      </c>
      <c r="F66" s="5">
        <f>EXP(SUM($C141:F141))-1</f>
        <v>-1.0347757456556694E-2</v>
      </c>
      <c r="G66" s="5">
        <f>EXP(SUM($C141:G141))-1</f>
        <v>-1.9687861041897015E-2</v>
      </c>
      <c r="H66" s="5">
        <f>EXP(SUM($C141:H141))-1</f>
        <v>-2.1492114320262323E-2</v>
      </c>
      <c r="I66" s="5">
        <f>EXP(SUM($C141:I141))-1</f>
        <v>-2.234481827492385E-2</v>
      </c>
      <c r="J66" s="5">
        <f>EXP(SUM($C141:J141))-1</f>
        <v>-5.9178567543549998E-2</v>
      </c>
      <c r="K66" s="5">
        <f>EXP(SUM($C141:K141))-1</f>
        <v>-6.5658284367028585E-2</v>
      </c>
      <c r="L66" s="5">
        <f>EXP(SUM($C141:L141))-1</f>
        <v>-9.9492296289487414E-2</v>
      </c>
      <c r="M66" s="5">
        <f>EXP(SUM($C141:M141))-1</f>
        <v>-0.11913962560045932</v>
      </c>
      <c r="N66" s="5">
        <f>EXP(SUM($C141:N141))-1</f>
        <v>-0.18398570980908402</v>
      </c>
      <c r="O66" s="5">
        <f>EXP(SUM($C141:O141))-1</f>
        <v>-0.18159228947969119</v>
      </c>
      <c r="P66" s="5">
        <f>EXP(SUM($C141:P141))-1</f>
        <v>-0.17557359498768899</v>
      </c>
      <c r="Q66" s="5">
        <f>EXP(SUM($C141:Q141))-1</f>
        <v>-0.17461595513566042</v>
      </c>
      <c r="R66" s="5">
        <f>EXP(SUM($C141:R141))-1</f>
        <v>-0.24382580085645633</v>
      </c>
      <c r="S66" s="5">
        <f>EXP(SUM($C141:S141))-1</f>
        <v>-0.30932085164964385</v>
      </c>
      <c r="T66" s="5">
        <f>EXP(SUM($C141:T141))-1</f>
        <v>-0.32060307366941965</v>
      </c>
      <c r="U66" s="5">
        <f>EXP(SUM($C141:U141))-1</f>
        <v>-0.31892033240315454</v>
      </c>
      <c r="V66" s="5">
        <f>EXP(SUM($C141:V141))-1</f>
        <v>-0.31770789824424328</v>
      </c>
      <c r="W66" s="5">
        <f>EXP(SUM($C141:W141))-1</f>
        <v>-0.32678786558394923</v>
      </c>
    </row>
    <row r="67" spans="1:23">
      <c r="A67" s="1" t="s">
        <v>11</v>
      </c>
      <c r="B67" s="1" t="s">
        <v>27</v>
      </c>
      <c r="C67" s="5">
        <f>EXP(SUM($C142:C142))-1</f>
        <v>-2.1784552562809534E-2</v>
      </c>
      <c r="D67" s="5">
        <f>EXP(SUM($C142:D142))-1</f>
        <v>-9.3036908906999782E-2</v>
      </c>
      <c r="E67" s="5">
        <f>EXP(SUM($C142:E142))-1</f>
        <v>-9.1076179536736523E-2</v>
      </c>
      <c r="F67" s="5">
        <f>EXP(SUM($C142:F142))-1</f>
        <v>-8.2631838410331393E-2</v>
      </c>
      <c r="G67" s="5">
        <f>EXP(SUM($C142:G142))-1</f>
        <v>-8.2325278199464114E-2</v>
      </c>
      <c r="H67" s="5">
        <f>EXP(SUM($C142:H142))-1</f>
        <v>-0.15833337310221762</v>
      </c>
      <c r="I67" s="5">
        <f>EXP(SUM($C142:I142))-1</f>
        <v>-0.23193811831838895</v>
      </c>
      <c r="J67" s="5">
        <f>EXP(SUM($C142:J142))-1</f>
        <v>-0.24530335431249994</v>
      </c>
      <c r="K67" s="5">
        <f>EXP(SUM($C142:K142))-1</f>
        <v>-0.2439806174627589</v>
      </c>
      <c r="L67" s="5">
        <f>EXP(SUM($C142:L142))-1</f>
        <v>-0.24321887334700154</v>
      </c>
      <c r="M67" s="5">
        <f>EXP(SUM($C142:M142))-1</f>
        <v>-0.25539733977675161</v>
      </c>
      <c r="N67" s="5">
        <f>EXP(SUM($C142:N142))-1</f>
        <v>-0.15802193576460011</v>
      </c>
      <c r="O67" s="5">
        <f>EXP(SUM($C142:O142))-1</f>
        <v>-0.19548466599823899</v>
      </c>
      <c r="P67" s="5">
        <f>EXP(SUM($C142:P142))-1</f>
        <v>-0.19391495056549901</v>
      </c>
      <c r="Q67" s="5">
        <f>EXP(SUM($C142:Q142))-1</f>
        <v>-0.1976761285717803</v>
      </c>
      <c r="R67" s="5">
        <f>EXP(SUM($C142:R142))-1</f>
        <v>-0.20660470310405654</v>
      </c>
      <c r="S67" s="5">
        <f>EXP(SUM($C142:S142))-1</f>
        <v>-0.20055019700943588</v>
      </c>
      <c r="T67" s="5">
        <f>EXP(SUM($C142:T142))-1</f>
        <v>-0.19944954387424263</v>
      </c>
      <c r="U67" s="5">
        <f>EXP(SUM($C142:U142))-1</f>
        <v>-0.1990641483475305</v>
      </c>
      <c r="V67" s="5">
        <f>EXP(SUM($C142:V142))-1</f>
        <v>-0.16961539861046704</v>
      </c>
      <c r="W67" s="5">
        <f>EXP(SUM($C142:W142))-1</f>
        <v>-0.1778983237644215</v>
      </c>
    </row>
    <row r="68" spans="1:23">
      <c r="A68" s="1" t="s">
        <v>11</v>
      </c>
      <c r="B68" s="1" t="s">
        <v>28</v>
      </c>
      <c r="C68" s="5">
        <f>EXP(SUM($C143:C143))-1</f>
        <v>1.5461332931847593E-3</v>
      </c>
      <c r="D68" s="5">
        <f>EXP(SUM($C143:D143))-1</f>
        <v>1.7031912691889417E-3</v>
      </c>
      <c r="E68" s="5">
        <f>EXP(SUM($C143:E143))-1</f>
        <v>-1.1643780670685944E-3</v>
      </c>
      <c r="F68" s="5">
        <f>EXP(SUM($C143:F143))-1</f>
        <v>-4.8936224944398088E-3</v>
      </c>
      <c r="G68" s="5">
        <f>EXP(SUM($C143:G143))-1</f>
        <v>-7.8760711897311042E-3</v>
      </c>
      <c r="H68" s="5">
        <f>EXP(SUM($C143:H143))-1</f>
        <v>-5.3607942121306484E-3</v>
      </c>
      <c r="I68" s="5">
        <f>EXP(SUM($C143:I143))-1</f>
        <v>-3.0283468406581138E-3</v>
      </c>
      <c r="J68" s="5">
        <f>EXP(SUM($C143:J143))-1</f>
        <v>-2.027632257516232E-3</v>
      </c>
      <c r="K68" s="5">
        <f>EXP(SUM($C143:K143))-1</f>
        <v>3.30273886925192E-3</v>
      </c>
      <c r="L68" s="5">
        <f>EXP(SUM($C143:L143))-1</f>
        <v>5.6717239281709464E-3</v>
      </c>
      <c r="M68" s="5">
        <f>EXP(SUM($C143:M143))-1</f>
        <v>5.1466909631279201E-3</v>
      </c>
      <c r="N68" s="5">
        <f>EXP(SUM($C143:N143))-1</f>
        <v>3.1509295322016406E-3</v>
      </c>
      <c r="O68" s="5">
        <f>EXP(SUM($C143:O143))-1</f>
        <v>3.9388518380683024E-3</v>
      </c>
      <c r="P68" s="5">
        <f>EXP(SUM($C143:P143))-1</f>
        <v>4.5327585566796724E-3</v>
      </c>
      <c r="Q68" s="5">
        <f>EXP(SUM($C143:Q143))-1</f>
        <v>-5.023523664132501E-3</v>
      </c>
      <c r="R68" s="5">
        <f>EXP(SUM($C143:R143))-1</f>
        <v>6.340637300487284E-3</v>
      </c>
      <c r="S68" s="5">
        <f>EXP(SUM($C143:S143))-1</f>
        <v>1.9783373321935471E-3</v>
      </c>
      <c r="T68" s="5">
        <f>EXP(SUM($C143:T143))-1</f>
        <v>-7.5569436061833084E-3</v>
      </c>
      <c r="U68" s="5">
        <f>EXP(SUM($C143:U143))-1</f>
        <v>-5.9884182863962909E-3</v>
      </c>
      <c r="V68" s="5">
        <f>EXP(SUM($C143:V143))-1</f>
        <v>-3.8001081314347207E-3</v>
      </c>
      <c r="W68" s="5">
        <f>EXP(SUM($C143:W143))-1</f>
        <v>6.6541541717075603E-3</v>
      </c>
    </row>
    <row r="69" spans="1:23">
      <c r="A69" s="1" t="s">
        <v>12</v>
      </c>
      <c r="B69" s="1" t="s">
        <v>26</v>
      </c>
      <c r="C69" s="5">
        <f>EXP(SUM($C144:C144))-1</f>
        <v>-2.1353695259440197E-2</v>
      </c>
      <c r="D69" s="5">
        <f>EXP(SUM($C144:D144))-1</f>
        <v>-2.4541757063242686E-2</v>
      </c>
      <c r="E69" s="5">
        <f>EXP(SUM($C144:E144))-1</f>
        <v>-4.1114657196228421E-3</v>
      </c>
      <c r="F69" s="5">
        <f>EXP(SUM($C144:F144))-1</f>
        <v>-2.8295776039724663E-2</v>
      </c>
      <c r="G69" s="5">
        <f>EXP(SUM($C144:G144))-1</f>
        <v>-2.0306583427208813E-2</v>
      </c>
      <c r="H69" s="5">
        <f>EXP(SUM($C144:H144))-1</f>
        <v>-1.5103898450614994E-2</v>
      </c>
      <c r="I69" s="5">
        <f>EXP(SUM($C144:I144))-1</f>
        <v>-7.4202809780269385E-3</v>
      </c>
      <c r="J69" s="5">
        <f>EXP(SUM($C144:J144))-1</f>
        <v>7.1409696348896379E-3</v>
      </c>
      <c r="K69" s="5">
        <f>EXP(SUM($C144:K144))-1</f>
        <v>-1.0607301225459609E-2</v>
      </c>
      <c r="L69" s="5">
        <f>EXP(SUM($C144:L144))-1</f>
        <v>2.2230229339270657E-3</v>
      </c>
      <c r="M69" s="5">
        <f>EXP(SUM($C144:M144))-1</f>
        <v>-4.5391291792607147E-2</v>
      </c>
      <c r="N69" s="5">
        <f>EXP(SUM($C144:N144))-1</f>
        <v>-8.336225824168475E-2</v>
      </c>
      <c r="O69" s="5">
        <f>EXP(SUM($C144:O144))-1</f>
        <v>-8.2821865215994661E-2</v>
      </c>
      <c r="P69" s="5">
        <f>EXP(SUM($C144:P144))-1</f>
        <v>-8.9640991218439048E-2</v>
      </c>
      <c r="Q69" s="5">
        <f>EXP(SUM($C144:Q144))-1</f>
        <v>-9.467216694438485E-2</v>
      </c>
      <c r="R69" s="5">
        <f>EXP(SUM($C144:R144))-1</f>
        <v>-0.10656541918278439</v>
      </c>
      <c r="S69" s="5">
        <f>EXP(SUM($C144:S144))-1</f>
        <v>-0.13497612759683708</v>
      </c>
      <c r="T69" s="5">
        <f>EXP(SUM($C144:T144))-1</f>
        <v>-8.4895589674665262E-2</v>
      </c>
      <c r="U69" s="5">
        <f>EXP(SUM($C144:U144))-1</f>
        <v>-8.4315192590320942E-2</v>
      </c>
      <c r="V69" s="5">
        <f>EXP(SUM($C144:V144))-1</f>
        <v>-0.10011409916861036</v>
      </c>
      <c r="W69" s="5">
        <f>EXP(SUM($C144:W144))-1</f>
        <v>-1.1318439734383956E-2</v>
      </c>
    </row>
    <row r="70" spans="1:23">
      <c r="A70" s="1" t="s">
        <v>12</v>
      </c>
      <c r="B70" s="1" t="s">
        <v>27</v>
      </c>
      <c r="C70" s="5">
        <f>EXP(SUM($C145:C145))-1</f>
        <v>-4.6174005210878999E-2</v>
      </c>
      <c r="D70" s="5">
        <f>EXP(SUM($C145:D145))-1</f>
        <v>-8.1578870069424214E-2</v>
      </c>
      <c r="E70" s="5">
        <f>EXP(SUM($C145:E145))-1</f>
        <v>-8.1032345485485435E-2</v>
      </c>
      <c r="F70" s="5">
        <f>EXP(SUM($C145:F145))-1</f>
        <v>-8.3576250753731984E-2</v>
      </c>
      <c r="G70" s="5">
        <f>EXP(SUM($C145:G145))-1</f>
        <v>-8.8667447910945496E-2</v>
      </c>
      <c r="H70" s="5">
        <f>EXP(SUM($C145:H145))-1</f>
        <v>-9.7708335358651754E-2</v>
      </c>
      <c r="I70" s="5">
        <f>EXP(SUM($C145:I145))-1</f>
        <v>-0.1265510901366963</v>
      </c>
      <c r="J70" s="5">
        <f>EXP(SUM($C145:J145))-1</f>
        <v>-7.6528104117497997E-2</v>
      </c>
      <c r="K70" s="5">
        <f>EXP(SUM($C145:K145))-1</f>
        <v>-7.5919521399236856E-2</v>
      </c>
      <c r="L70" s="5">
        <f>EXP(SUM($C145:L145))-1</f>
        <v>-9.1935492782695527E-2</v>
      </c>
      <c r="M70" s="5">
        <f>EXP(SUM($C145:M145))-1</f>
        <v>-5.8863270982500993E-3</v>
      </c>
      <c r="N70" s="5">
        <f>EXP(SUM($C145:N145))-1</f>
        <v>1.4954974063981163E-2</v>
      </c>
      <c r="O70" s="5">
        <f>EXP(SUM($C145:O145))-1</f>
        <v>-7.6514858609509906E-3</v>
      </c>
      <c r="P70" s="5">
        <f>EXP(SUM($C145:P145))-1</f>
        <v>-1.7501206467364194E-2</v>
      </c>
      <c r="Q70" s="5">
        <f>EXP(SUM($C145:Q145))-1</f>
        <v>-7.5622791544975088E-2</v>
      </c>
      <c r="R70" s="5">
        <f>EXP(SUM($C145:R145))-1</f>
        <v>-9.3289974500279316E-2</v>
      </c>
      <c r="S70" s="5">
        <f>EXP(SUM($C145:S145))-1</f>
        <v>-8.5825833387741968E-2</v>
      </c>
      <c r="T70" s="5">
        <f>EXP(SUM($C145:T145))-1</f>
        <v>-7.9995564681357378E-2</v>
      </c>
      <c r="U70" s="5">
        <f>EXP(SUM($C145:U145))-1</f>
        <v>-2.0097161332829572E-2</v>
      </c>
      <c r="V70" s="5">
        <f>EXP(SUM($C145:V145))-1</f>
        <v>1.7935639667874481E-2</v>
      </c>
      <c r="W70" s="5">
        <f>EXP(SUM($C145:W145))-1</f>
        <v>5.7808271725729998E-3</v>
      </c>
    </row>
    <row r="71" spans="1:23">
      <c r="A71" s="1" t="s">
        <v>12</v>
      </c>
      <c r="B71" s="1" t="s">
        <v>28</v>
      </c>
      <c r="C71" s="5">
        <f>EXP(SUM($C146:C146))-1</f>
        <v>1.0238242794256891E-2</v>
      </c>
      <c r="D71" s="5">
        <f>EXP(SUM($C146:D146))-1</f>
        <v>1.9248337198895404E-2</v>
      </c>
      <c r="E71" s="5">
        <f>EXP(SUM($C146:E146))-1</f>
        <v>2.5613770896026233E-2</v>
      </c>
      <c r="F71" s="5">
        <f>EXP(SUM($C146:F146))-1</f>
        <v>1.6867365620631958E-2</v>
      </c>
      <c r="G71" s="5">
        <f>EXP(SUM($C146:G146))-1</f>
        <v>3.5506128416275651E-2</v>
      </c>
      <c r="H71" s="5">
        <f>EXP(SUM($C146:H146))-1</f>
        <v>3.4972060481140987E-2</v>
      </c>
      <c r="I71" s="5">
        <f>EXP(SUM($C146:I146))-1</f>
        <v>3.2922598722569418E-2</v>
      </c>
      <c r="J71" s="5">
        <f>EXP(SUM($C146:J146))-1</f>
        <v>3.7816345643702842E-2</v>
      </c>
      <c r="K71" s="5">
        <f>EXP(SUM($C146:K146))-1</f>
        <v>3.7881463017972683E-2</v>
      </c>
      <c r="L71" s="5">
        <f>EXP(SUM($C146:L146))-1</f>
        <v>4.1375457803079607E-2</v>
      </c>
      <c r="M71" s="5">
        <f>EXP(SUM($C146:M146))-1</f>
        <v>3.9683057884223771E-2</v>
      </c>
      <c r="N71" s="5">
        <f>EXP(SUM($C146:N146))-1</f>
        <v>5.5887434067381614E-2</v>
      </c>
      <c r="O71" s="5">
        <f>EXP(SUM($C146:O146))-1</f>
        <v>4.7174913551736308E-2</v>
      </c>
      <c r="P71" s="5">
        <f>EXP(SUM($C146:P146))-1</f>
        <v>4.818384383774621E-2</v>
      </c>
      <c r="Q71" s="5">
        <f>EXP(SUM($C146:Q146))-1</f>
        <v>4.756544787950201E-2</v>
      </c>
      <c r="R71" s="5">
        <f>EXP(SUM($C146:R146))-1</f>
        <v>5.8577097827770652E-2</v>
      </c>
      <c r="S71" s="5">
        <f>EXP(SUM($C146:S146))-1</f>
        <v>3.8979067583971849E-2</v>
      </c>
      <c r="T71" s="5">
        <f>EXP(SUM($C146:T146))-1</f>
        <v>9.487590086690223E-2</v>
      </c>
      <c r="U71" s="5">
        <f>EXP(SUM($C146:U146))-1</f>
        <v>7.2694142578046295E-2</v>
      </c>
      <c r="V71" s="5">
        <f>EXP(SUM($C146:V146))-1</f>
        <v>7.7942567422811582E-2</v>
      </c>
      <c r="W71" s="5">
        <f>EXP(SUM($C146:W146))-1</f>
        <v>7.6208635283519399E-2</v>
      </c>
    </row>
    <row r="72" spans="1:23">
      <c r="A72" s="1" t="s">
        <v>13</v>
      </c>
      <c r="B72" s="1" t="s">
        <v>26</v>
      </c>
      <c r="C72" s="5">
        <f>EXP(SUM($C147:C147))-1</f>
        <v>4.701852571682652E-3</v>
      </c>
      <c r="D72" s="5">
        <f>EXP(SUM($C147:D147))-1</f>
        <v>1.940644403127334E-2</v>
      </c>
      <c r="E72" s="5">
        <f>EXP(SUM($C147:E147))-1</f>
        <v>2.5012634396036182E-2</v>
      </c>
      <c r="F72" s="5">
        <f>EXP(SUM($C147:F147))-1</f>
        <v>1.8957032488378101E-2</v>
      </c>
      <c r="G72" s="5">
        <f>EXP(SUM($C147:G147))-1</f>
        <v>2.2093710270761679E-2</v>
      </c>
      <c r="H72" s="5">
        <f>EXP(SUM($C147:H147))-1</f>
        <v>9.4294413575335412E-3</v>
      </c>
      <c r="I72" s="5">
        <f>EXP(SUM($C147:I147))-1</f>
        <v>1.8490808698986116E-2</v>
      </c>
      <c r="J72" s="5">
        <f>EXP(SUM($C147:J147))-1</f>
        <v>3.1136646233163923E-2</v>
      </c>
      <c r="K72" s="5">
        <f>EXP(SUM($C147:K147))-1</f>
        <v>0.10844440258468468</v>
      </c>
      <c r="L72" s="5">
        <f>EXP(SUM($C147:L147))-1</f>
        <v>0.12487321876590651</v>
      </c>
      <c r="M72" s="5">
        <f>EXP(SUM($C147:M147))-1</f>
        <v>0.15934997980537902</v>
      </c>
      <c r="N72" s="5">
        <f>EXP(SUM($C147:N147))-1</f>
        <v>0.22399941167833459</v>
      </c>
      <c r="O72" s="5">
        <f>EXP(SUM($C147:O147))-1</f>
        <v>0.22307498116698943</v>
      </c>
      <c r="P72" s="5">
        <f>EXP(SUM($C147:P147))-1</f>
        <v>0.1301532683575557</v>
      </c>
      <c r="Q72" s="5">
        <f>EXP(SUM($C147:Q147))-1</f>
        <v>0.1632540915888343</v>
      </c>
      <c r="R72" s="5">
        <f>EXP(SUM($C147:R147))-1</f>
        <v>0.2567581452597909</v>
      </c>
      <c r="S72" s="5">
        <f>EXP(SUM($C147:S147))-1</f>
        <v>0.38402360939791325</v>
      </c>
      <c r="T72" s="5">
        <f>EXP(SUM($C147:T147))-1</f>
        <v>0.37815745149217661</v>
      </c>
      <c r="U72" s="5">
        <f>EXP(SUM($C147:U147))-1</f>
        <v>0.37768148401067814</v>
      </c>
      <c r="V72" s="5">
        <f>EXP(SUM($C147:V147))-1</f>
        <v>0.36223101618382847</v>
      </c>
      <c r="W72" s="5">
        <f>EXP(SUM($C147:W147))-1</f>
        <v>0.27329944543215312</v>
      </c>
    </row>
    <row r="73" spans="1:23">
      <c r="A73" s="1" t="s">
        <v>13</v>
      </c>
      <c r="B73" s="1" t="s">
        <v>27</v>
      </c>
      <c r="C73" s="5">
        <f>EXP(SUM($C148:C148))-1</f>
        <v>3.4442131338897841E-2</v>
      </c>
      <c r="D73" s="5">
        <f>EXP(SUM($C148:D148))-1</f>
        <v>9.9007220558446463E-2</v>
      </c>
      <c r="E73" s="5">
        <f>EXP(SUM($C148:E148))-1</f>
        <v>9.982829844866159E-2</v>
      </c>
      <c r="F73" s="5">
        <f>EXP(SUM($C148:F148))-1</f>
        <v>2.5009625804370383E-2</v>
      </c>
      <c r="G73" s="5">
        <f>EXP(SUM($C148:G148))-1</f>
        <v>5.6127589137128675E-2</v>
      </c>
      <c r="H73" s="5">
        <f>EXP(SUM($C148:H148))-1</f>
        <v>0.14802287189755514</v>
      </c>
      <c r="I73" s="5">
        <f>EXP(SUM($C148:I148))-1</f>
        <v>0.26575693850669224</v>
      </c>
      <c r="J73" s="5">
        <f>EXP(SUM($C148:J148))-1</f>
        <v>0.26077268878614768</v>
      </c>
      <c r="K73" s="5">
        <f>EXP(SUM($C148:K148))-1</f>
        <v>0.2620336161103527</v>
      </c>
      <c r="L73" s="5">
        <f>EXP(SUM($C148:L148))-1</f>
        <v>0.24914037409249978</v>
      </c>
      <c r="M73" s="5">
        <f>EXP(SUM($C148:M148))-1</f>
        <v>0.16215628495571321</v>
      </c>
      <c r="N73" s="5">
        <f>EXP(SUM($C148:N148))-1</f>
        <v>0.16445769429186341</v>
      </c>
      <c r="O73" s="5">
        <f>EXP(SUM($C148:O148))-1</f>
        <v>0.18549485557720691</v>
      </c>
      <c r="P73" s="5">
        <f>EXP(SUM($C148:P148))-1</f>
        <v>0.20723600432045086</v>
      </c>
      <c r="Q73" s="5">
        <f>EXP(SUM($C148:Q148))-1</f>
        <v>0.13769477107638251</v>
      </c>
      <c r="R73" s="5">
        <f>EXP(SUM($C148:R148))-1</f>
        <v>0.16809893173495016</v>
      </c>
      <c r="S73" s="5">
        <f>EXP(SUM($C148:S148))-1</f>
        <v>0.14601480622333907</v>
      </c>
      <c r="T73" s="5">
        <f>EXP(SUM($C148:T148))-1</f>
        <v>0.13752394985069061</v>
      </c>
      <c r="U73" s="5">
        <f>EXP(SUM($C148:U148))-1</f>
        <v>0.14353173748142689</v>
      </c>
      <c r="V73" s="5">
        <f>EXP(SUM($C148:V148))-1</f>
        <v>0.17824863342538988</v>
      </c>
      <c r="W73" s="5">
        <f>EXP(SUM($C148:W148))-1</f>
        <v>0.18530742553236745</v>
      </c>
    </row>
    <row r="74" spans="1:23">
      <c r="A74" s="1" t="s">
        <v>13</v>
      </c>
      <c r="B74" s="1" t="s">
        <v>28</v>
      </c>
      <c r="C74" s="5">
        <f>EXP(SUM($C149:C149))-1</f>
        <v>-8.398371485222933E-3</v>
      </c>
      <c r="D74" s="5">
        <f>EXP(SUM($C149:D149))-1</f>
        <v>4.9445307997693089E-3</v>
      </c>
      <c r="E74" s="5">
        <f>EXP(SUM($C149:E149))-1</f>
        <v>6.2915169120532077E-3</v>
      </c>
      <c r="F74" s="5">
        <f>EXP(SUM($C149:F149))-1</f>
        <v>-4.3948363313218719E-3</v>
      </c>
      <c r="G74" s="5">
        <f>EXP(SUM($C149:G149))-1</f>
        <v>3.2487984408471338E-3</v>
      </c>
      <c r="H74" s="5">
        <f>EXP(SUM($C149:H149))-1</f>
        <v>-5.2164796239735356E-3</v>
      </c>
      <c r="I74" s="5">
        <f>EXP(SUM($C149:I149))-1</f>
        <v>-2.9294418052661086E-4</v>
      </c>
      <c r="J74" s="5">
        <f>EXP(SUM($C149:J149))-1</f>
        <v>1.3433150639250213E-2</v>
      </c>
      <c r="K74" s="5">
        <f>EXP(SUM($C149:K149))-1</f>
        <v>3.7456704936733587E-3</v>
      </c>
      <c r="L74" s="5">
        <f>EXP(SUM($C149:L149))-1</f>
        <v>-4.2798652814949323E-3</v>
      </c>
      <c r="M74" s="5">
        <f>EXP(SUM($C149:M149))-1</f>
        <v>-5.7388731699079543E-3</v>
      </c>
      <c r="N74" s="5">
        <f>EXP(SUM($C149:N149))-1</f>
        <v>-8.6025355207042242E-4</v>
      </c>
      <c r="O74" s="5">
        <f>EXP(SUM($C149:O149))-1</f>
        <v>-4.1056389567016849E-3</v>
      </c>
      <c r="P74" s="5">
        <f>EXP(SUM($C149:P149))-1</f>
        <v>-4.8512787603700591E-3</v>
      </c>
      <c r="Q74" s="5">
        <f>EXP(SUM($C149:Q149))-1</f>
        <v>-2.1835408012891966E-2</v>
      </c>
      <c r="R74" s="5">
        <f>EXP(SUM($C149:R149))-1</f>
        <v>9.5617611487999188E-3</v>
      </c>
      <c r="S74" s="5">
        <f>EXP(SUM($C149:S149))-1</f>
        <v>8.6917749582160475E-4</v>
      </c>
      <c r="T74" s="5">
        <f>EXP(SUM($C149:T149))-1</f>
        <v>2.6540693179781139E-2</v>
      </c>
      <c r="U74" s="5">
        <f>EXP(SUM($C149:U149))-1</f>
        <v>2.3585198826315823E-2</v>
      </c>
      <c r="V74" s="5">
        <f>EXP(SUM($C149:V149))-1</f>
        <v>3.1542036392879114E-2</v>
      </c>
      <c r="W74" s="5">
        <f>EXP(SUM($C149:W149))-1</f>
        <v>3.1474964983955411E-2</v>
      </c>
    </row>
    <row r="75" spans="1:23">
      <c r="A75" s="1" t="s">
        <v>14</v>
      </c>
      <c r="B75" s="1" t="s">
        <v>26</v>
      </c>
      <c r="C75" s="5">
        <f>EXP(SUM($C150:C150))-1</f>
        <v>-3.3591616576926775E-3</v>
      </c>
      <c r="D75" s="5">
        <f>EXP(SUM($C150:D150))-1</f>
        <v>9.2231189255438384E-3</v>
      </c>
      <c r="E75" s="5">
        <f>EXP(SUM($C150:E150))-1</f>
        <v>3.0893958767672647E-3</v>
      </c>
      <c r="F75" s="5">
        <f>EXP(SUM($C150:F150))-1</f>
        <v>-5.103629402493981E-3</v>
      </c>
      <c r="G75" s="5">
        <f>EXP(SUM($C150:G150))-1</f>
        <v>2.0598032170333624E-2</v>
      </c>
      <c r="H75" s="5">
        <f>EXP(SUM($C150:H150))-1</f>
        <v>-1.8950884433935222E-2</v>
      </c>
      <c r="I75" s="5">
        <f>EXP(SUM($C150:I150))-1</f>
        <v>-1.7674899708471803E-2</v>
      </c>
      <c r="J75" s="5">
        <f>EXP(SUM($C150:J150))-1</f>
        <v>4.3472024320005964E-3</v>
      </c>
      <c r="K75" s="5">
        <f>EXP(SUM($C150:K150))-1</f>
        <v>-3.9363159004414117E-3</v>
      </c>
      <c r="L75" s="5">
        <f>EXP(SUM($C150:L150))-1</f>
        <v>7.8598297800629435E-3</v>
      </c>
      <c r="M75" s="5">
        <f>EXP(SUM($C150:M150))-1</f>
        <v>-2.5187830596847816E-3</v>
      </c>
      <c r="N75" s="5">
        <f>EXP(SUM($C150:N150))-1</f>
        <v>-2.3304588269704829E-2</v>
      </c>
      <c r="O75" s="5">
        <f>EXP(SUM($C150:O150))-1</f>
        <v>-2.3379408012343394E-2</v>
      </c>
      <c r="P75" s="5">
        <f>EXP(SUM($C150:P150))-1</f>
        <v>-6.1788466505592332E-3</v>
      </c>
      <c r="Q75" s="5">
        <f>EXP(SUM($C150:Q150))-1</f>
        <v>-5.786504395095271E-2</v>
      </c>
      <c r="R75" s="5">
        <f>EXP(SUM($C150:R150))-1</f>
        <v>-0.1030993143039699</v>
      </c>
      <c r="S75" s="5">
        <f>EXP(SUM($C150:S150))-1</f>
        <v>-0.14578813599032292</v>
      </c>
      <c r="T75" s="5">
        <f>EXP(SUM($C150:T150))-1</f>
        <v>-0.15329531996193224</v>
      </c>
      <c r="U75" s="5">
        <f>EXP(SUM($C150:U150))-1</f>
        <v>-0.15270174709353113</v>
      </c>
      <c r="V75" s="5">
        <f>EXP(SUM($C150:V150))-1</f>
        <v>-0.11022092071329204</v>
      </c>
      <c r="W75" s="5">
        <f>EXP(SUM($C150:W150))-1</f>
        <v>-4.0973286594692127E-5</v>
      </c>
    </row>
    <row r="76" spans="1:23">
      <c r="A76" s="1" t="s">
        <v>14</v>
      </c>
      <c r="B76" s="1" t="s">
        <v>27</v>
      </c>
      <c r="C76" s="5">
        <f>EXP(SUM($C151:C151))-1</f>
        <v>-1.1048322447794412E-2</v>
      </c>
      <c r="D76" s="5">
        <f>EXP(SUM($C151:D151))-1</f>
        <v>-3.2412026777400516E-2</v>
      </c>
      <c r="E76" s="5">
        <f>EXP(SUM($C151:E151))-1</f>
        <v>-3.3097070437879572E-2</v>
      </c>
      <c r="F76" s="5">
        <f>EXP(SUM($C151:F151))-1</f>
        <v>-1.6491050811725194E-2</v>
      </c>
      <c r="G76" s="5">
        <f>EXP(SUM($C151:G151))-1</f>
        <v>-6.8052667967208436E-2</v>
      </c>
      <c r="H76" s="5">
        <f>EXP(SUM($C151:H151))-1</f>
        <v>-0.11327543959818498</v>
      </c>
      <c r="I76" s="5">
        <f>EXP(SUM($C151:I151))-1</f>
        <v>-0.15606850642007519</v>
      </c>
      <c r="J76" s="5">
        <f>EXP(SUM($C151:J151))-1</f>
        <v>-0.16401526084625773</v>
      </c>
      <c r="K76" s="5">
        <f>EXP(SUM($C151:K151))-1</f>
        <v>-0.16397955277406739</v>
      </c>
      <c r="L76" s="5">
        <f>EXP(SUM($C151:L151))-1</f>
        <v>-0.12253690696494313</v>
      </c>
      <c r="M76" s="5">
        <f>EXP(SUM($C151:M151))-1</f>
        <v>-1.4362224515534372E-2</v>
      </c>
      <c r="N76" s="5">
        <f>EXP(SUM($C151:N151))-1</f>
        <v>-9.5726992368544761E-2</v>
      </c>
      <c r="O76" s="5">
        <f>EXP(SUM($C151:O151))-1</f>
        <v>-0.1114170850218309</v>
      </c>
      <c r="P76" s="5">
        <f>EXP(SUM($C151:P151))-1</f>
        <v>-7.9615900055437949E-2</v>
      </c>
      <c r="Q76" s="5">
        <f>EXP(SUM($C151:Q151))-1</f>
        <v>-0.10545011912408053</v>
      </c>
      <c r="R76" s="5">
        <f>EXP(SUM($C151:R151))-1</f>
        <v>-0.10313355663493584</v>
      </c>
      <c r="S76" s="5">
        <f>EXP(SUM($C151:S151))-1</f>
        <v>-0.13063886030428817</v>
      </c>
      <c r="T76" s="5">
        <f>EXP(SUM($C151:T151))-1</f>
        <v>-0.14755014102895403</v>
      </c>
      <c r="U76" s="5">
        <f>EXP(SUM($C151:U151))-1</f>
        <v>-0.12300106312003889</v>
      </c>
      <c r="V76" s="5">
        <f>EXP(SUM($C151:V151))-1</f>
        <v>-0.13360689448932828</v>
      </c>
      <c r="W76" s="5">
        <f>EXP(SUM($C151:W151))-1</f>
        <v>-0.13423067026327351</v>
      </c>
    </row>
    <row r="77" spans="1:23">
      <c r="A77" s="1" t="s">
        <v>14</v>
      </c>
      <c r="B77" s="1" t="s">
        <v>28</v>
      </c>
      <c r="C77" s="5">
        <f>EXP(SUM($C152:C152))-1</f>
        <v>-4.6543859736588589E-3</v>
      </c>
      <c r="D77" s="5">
        <f>EXP(SUM($C152:D152))-1</f>
        <v>-2.2246333736921975E-2</v>
      </c>
      <c r="E77" s="5">
        <f>EXP(SUM($C152:E152))-1</f>
        <v>-1.5327382230143183E-2</v>
      </c>
      <c r="F77" s="5">
        <f>EXP(SUM($C152:F152))-1</f>
        <v>4.7618355347234242E-4</v>
      </c>
      <c r="G77" s="5">
        <f>EXP(SUM($C152:G152))-1</f>
        <v>-8.5668273030798936E-3</v>
      </c>
      <c r="H77" s="5">
        <f>EXP(SUM($C152:H152))-1</f>
        <v>-1.6669690289920047E-2</v>
      </c>
      <c r="I77" s="5">
        <f>EXP(SUM($C152:I152))-1</f>
        <v>-6.0859375598021348E-4</v>
      </c>
      <c r="J77" s="5">
        <f>EXP(SUM($C152:J152))-1</f>
        <v>-1.1789075359931234E-2</v>
      </c>
      <c r="K77" s="5">
        <f>EXP(SUM($C152:K152))-1</f>
        <v>-1.6499131986175364E-2</v>
      </c>
      <c r="L77" s="5">
        <f>EXP(SUM($C152:L152))-1</f>
        <v>-1.2540997563691758E-2</v>
      </c>
      <c r="M77" s="5">
        <f>EXP(SUM($C152:M152))-1</f>
        <v>-2.5869443295020944E-2</v>
      </c>
      <c r="N77" s="5">
        <f>EXP(SUM($C152:N152))-1</f>
        <v>-1.5125686249372605E-2</v>
      </c>
      <c r="O77" s="5">
        <f>EXP(SUM($C152:O152))-1</f>
        <v>-9.3257254533773981E-3</v>
      </c>
      <c r="P77" s="5">
        <f>EXP(SUM($C152:P152))-1</f>
        <v>-2.1872058942927874E-2</v>
      </c>
      <c r="Q77" s="5">
        <f>EXP(SUM($C152:Q152))-1</f>
        <v>-1.5015863167446075E-2</v>
      </c>
      <c r="R77" s="5">
        <f>EXP(SUM($C152:R152))-1</f>
        <v>-2.0663777681975137E-2</v>
      </c>
      <c r="S77" s="5">
        <f>EXP(SUM($C152:S152))-1</f>
        <v>-8.6062847044431345E-3</v>
      </c>
      <c r="T77" s="5">
        <f>EXP(SUM($C152:T152))-1</f>
        <v>-2.3035864562039432E-2</v>
      </c>
      <c r="U77" s="5">
        <f>EXP(SUM($C152:U152))-1</f>
        <v>-1.1002681905813771E-2</v>
      </c>
      <c r="V77" s="5">
        <f>EXP(SUM($C152:V152))-1</f>
        <v>-9.1457536586768695E-3</v>
      </c>
      <c r="W77" s="5">
        <f>EXP(SUM($C152:W152))-1</f>
        <v>-7.1839464728296054E-3</v>
      </c>
    </row>
    <row r="78" spans="1:23">
      <c r="A78" s="1" t="s">
        <v>15</v>
      </c>
      <c r="B78" s="1" t="s">
        <v>26</v>
      </c>
      <c r="C78" s="5">
        <f>EXP(SUM($C153:C153))-1</f>
        <v>3.3568074378826918E-3</v>
      </c>
      <c r="D78" s="5">
        <f>EXP(SUM($C153:D153))-1</f>
        <v>-3.892671414233817E-2</v>
      </c>
      <c r="E78" s="5">
        <f>EXP(SUM($C153:E153))-1</f>
        <v>-4.7989035100465038E-2</v>
      </c>
      <c r="F78" s="5">
        <f>EXP(SUM($C153:F153))-1</f>
        <v>1.3355731555497741E-4</v>
      </c>
      <c r="G78" s="5">
        <f>EXP(SUM($C153:G153))-1</f>
        <v>-3.7753812748948956E-2</v>
      </c>
      <c r="H78" s="5">
        <f>EXP(SUM($C153:H153))-1</f>
        <v>-2.9640277158997419E-2</v>
      </c>
      <c r="I78" s="5">
        <f>EXP(SUM($C153:I153))-1</f>
        <v>-2.2390291916823291E-2</v>
      </c>
      <c r="J78" s="5">
        <f>EXP(SUM($C153:J153))-1</f>
        <v>-2.3645256919697211E-2</v>
      </c>
      <c r="K78" s="5">
        <f>EXP(SUM($C153:K153))-1</f>
        <v>-1.1232056071245222E-2</v>
      </c>
      <c r="L78" s="5">
        <f>EXP(SUM($C153:L153))-1</f>
        <v>-1.5599752237668629E-2</v>
      </c>
      <c r="M78" s="5">
        <f>EXP(SUM($C153:M153))-1</f>
        <v>-2.9269987184995627E-2</v>
      </c>
      <c r="N78" s="5">
        <f>EXP(SUM($C153:N153))-1</f>
        <v>-5.5555338709036395E-2</v>
      </c>
      <c r="O78" s="5">
        <f>EXP(SUM($C153:O153))-1</f>
        <v>-5.5028389269418554E-2</v>
      </c>
      <c r="P78" s="5">
        <f>EXP(SUM($C153:P153))-1</f>
        <v>-5.9580144721423922E-2</v>
      </c>
      <c r="Q78" s="5">
        <f>EXP(SUM($C153:Q153))-1</f>
        <v>-6.0194645829222848E-2</v>
      </c>
      <c r="R78" s="5">
        <f>EXP(SUM($C153:R153))-1</f>
        <v>-0.1114190515835719</v>
      </c>
      <c r="S78" s="5">
        <f>EXP(SUM($C153:S153))-1</f>
        <v>-0.11337724578592745</v>
      </c>
      <c r="T78" s="5">
        <f>EXP(SUM($C153:T153))-1</f>
        <v>-0.12638080364783599</v>
      </c>
      <c r="U78" s="5">
        <f>EXP(SUM($C153:U153))-1</f>
        <v>-0.12589766840782224</v>
      </c>
      <c r="V78" s="5">
        <f>EXP(SUM($C153:V153))-1</f>
        <v>-0.11162167023490799</v>
      </c>
      <c r="W78" s="5">
        <f>EXP(SUM($C153:W153))-1</f>
        <v>-0.10053121830811917</v>
      </c>
    </row>
    <row r="79" spans="1:23">
      <c r="A79" s="1" t="s">
        <v>15</v>
      </c>
      <c r="B79" s="1" t="s">
        <v>27</v>
      </c>
      <c r="C79" s="5">
        <f>EXP(SUM($C154:C154))-1</f>
        <v>-1.32549133183546E-2</v>
      </c>
      <c r="D79" s="5">
        <f>EXP(SUM($C154:D154))-1</f>
        <v>-3.8834678268265366E-2</v>
      </c>
      <c r="E79" s="5">
        <f>EXP(SUM($C154:E154))-1</f>
        <v>-3.7982876646038166E-2</v>
      </c>
      <c r="F79" s="5">
        <f>EXP(SUM($C154:F154))-1</f>
        <v>-4.1258087277303179E-2</v>
      </c>
      <c r="G79" s="5">
        <f>EXP(SUM($C154:G154))-1</f>
        <v>-4.1714309306695618E-2</v>
      </c>
      <c r="H79" s="5">
        <f>EXP(SUM($C154:H154))-1</f>
        <v>-9.3088888227787603E-2</v>
      </c>
      <c r="I79" s="5">
        <f>EXP(SUM($C154:I154))-1</f>
        <v>-9.4851102974866097E-2</v>
      </c>
      <c r="J79" s="5">
        <f>EXP(SUM($C154:J154))-1</f>
        <v>-0.10806133992899158</v>
      </c>
      <c r="K79" s="5">
        <f>EXP(SUM($C154:K154))-1</f>
        <v>-0.10733834026024991</v>
      </c>
      <c r="L79" s="5">
        <f>EXP(SUM($C154:L154))-1</f>
        <v>-9.2629772981385305E-2</v>
      </c>
      <c r="M79" s="5">
        <f>EXP(SUM($C154:M154))-1</f>
        <v>-8.2040071775628665E-2</v>
      </c>
      <c r="N79" s="5">
        <f>EXP(SUM($C154:N154))-1</f>
        <v>-6.6774993537410343E-2</v>
      </c>
      <c r="O79" s="5">
        <f>EXP(SUM($C154:O154))-1</f>
        <v>-6.7507388590827055E-2</v>
      </c>
      <c r="P79" s="5">
        <f>EXP(SUM($C154:P154))-1</f>
        <v>-8.0173627684072768E-2</v>
      </c>
      <c r="Q79" s="5">
        <f>EXP(SUM($C154:Q154))-1</f>
        <v>-7.7487674700465692E-2</v>
      </c>
      <c r="R79" s="5">
        <f>EXP(SUM($C154:R154))-1</f>
        <v>-7.6437118281975303E-2</v>
      </c>
      <c r="S79" s="5">
        <f>EXP(SUM($C154:S154))-1</f>
        <v>-5.4889609959687058E-2</v>
      </c>
      <c r="T79" s="5">
        <f>EXP(SUM($C154:T154))-1</f>
        <v>-4.731920489792707E-2</v>
      </c>
      <c r="U79" s="5">
        <f>EXP(SUM($C154:U154))-1</f>
        <v>-5.741950795235562E-2</v>
      </c>
      <c r="V79" s="5">
        <f>EXP(SUM($C154:V154))-1</f>
        <v>-4.3682874365164936E-2</v>
      </c>
      <c r="W79" s="5">
        <f>EXP(SUM($C154:W154))-1</f>
        <v>-1.9191448583578574E-2</v>
      </c>
    </row>
    <row r="80" spans="1:23">
      <c r="A80" s="1" t="s">
        <v>15</v>
      </c>
      <c r="B80" s="1" t="s">
        <v>28</v>
      </c>
      <c r="C80" s="5">
        <f>EXP(SUM($C155:C155))-1</f>
        <v>8.3380084110200592E-3</v>
      </c>
      <c r="D80" s="5">
        <f>EXP(SUM($C155:D155))-1</f>
        <v>5.2379684278109906E-3</v>
      </c>
      <c r="E80" s="5">
        <f>EXP(SUM($C155:E155))-1</f>
        <v>2.8131964005102539E-3</v>
      </c>
      <c r="F80" s="5">
        <f>EXP(SUM($C155:F155))-1</f>
        <v>7.869189403943988E-4</v>
      </c>
      <c r="G80" s="5">
        <f>EXP(SUM($C155:G155))-1</f>
        <v>-8.0673339504474528E-3</v>
      </c>
      <c r="H80" s="5">
        <f>EXP(SUM($C155:H155))-1</f>
        <v>-1.0048493091549093E-2</v>
      </c>
      <c r="I80" s="5">
        <f>EXP(SUM($C155:I155))-1</f>
        <v>-8.6474867848626014E-3</v>
      </c>
      <c r="J80" s="5">
        <f>EXP(SUM($C155:J155))-1</f>
        <v>-2.374323818801094E-2</v>
      </c>
      <c r="K80" s="5">
        <f>EXP(SUM($C155:K155))-1</f>
        <v>-2.9961099889208365E-2</v>
      </c>
      <c r="L80" s="5">
        <f>EXP(SUM($C155:L155))-1</f>
        <v>-4.6976144975548362E-2</v>
      </c>
      <c r="M80" s="5">
        <f>EXP(SUM($C155:M155))-1</f>
        <v>-3.5142888398884908E-2</v>
      </c>
      <c r="N80" s="5">
        <f>EXP(SUM($C155:N155))-1</f>
        <v>-3.4536977831792437E-2</v>
      </c>
      <c r="O80" s="5">
        <f>EXP(SUM($C155:O155))-1</f>
        <v>-2.2196287079720101E-2</v>
      </c>
      <c r="P80" s="5">
        <f>EXP(SUM($C155:P155))-1</f>
        <v>-2.8528694714635594E-2</v>
      </c>
      <c r="Q80" s="5">
        <f>EXP(SUM($C155:Q155))-1</f>
        <v>-3.4177305395537649E-2</v>
      </c>
      <c r="R80" s="5">
        <f>EXP(SUM($C155:R155))-1</f>
        <v>-4.4730412478323212E-2</v>
      </c>
      <c r="S80" s="5">
        <f>EXP(SUM($C155:S155))-1</f>
        <v>-3.5640449225365356E-2</v>
      </c>
      <c r="T80" s="5">
        <f>EXP(SUM($C155:T155))-1</f>
        <v>-3.7340312318142943E-2</v>
      </c>
      <c r="U80" s="5">
        <f>EXP(SUM($C155:U155))-1</f>
        <v>-4.06405665594467E-2</v>
      </c>
      <c r="V80" s="5">
        <f>EXP(SUM($C155:V155))-1</f>
        <v>-4.6052031175893848E-2</v>
      </c>
      <c r="W80" s="5">
        <f>EXP(SUM($C155:W155))-1</f>
        <v>-4.2422033053676089E-2</v>
      </c>
    </row>
    <row r="81" spans="1:23">
      <c r="A81" s="1" t="s">
        <v>16</v>
      </c>
      <c r="B81" s="1" t="s">
        <v>26</v>
      </c>
      <c r="C81" s="5">
        <f>EXP(SUM($C156:C156))-1</f>
        <v>8.1041977116624864E-4</v>
      </c>
      <c r="D81" s="5">
        <f>EXP(SUM($C156:D156))-1</f>
        <v>3.2377154400209385E-4</v>
      </c>
      <c r="E81" s="5">
        <f>EXP(SUM($C156:E156))-1</f>
        <v>2.8932520452285004E-3</v>
      </c>
      <c r="F81" s="5">
        <f>EXP(SUM($C156:F156))-1</f>
        <v>-2.2610181849010424E-2</v>
      </c>
      <c r="G81" s="5">
        <f>EXP(SUM($C156:G156))-1</f>
        <v>-7.2712363047442441E-3</v>
      </c>
      <c r="H81" s="5">
        <f>EXP(SUM($C156:H156))-1</f>
        <v>-1.54869798374353E-2</v>
      </c>
      <c r="I81" s="5">
        <f>EXP(SUM($C156:I156))-1</f>
        <v>-1.0926159876457175E-2</v>
      </c>
      <c r="J81" s="5">
        <f>EXP(SUM($C156:J156))-1</f>
        <v>-1.9585123685068151E-2</v>
      </c>
      <c r="K81" s="5">
        <f>EXP(SUM($C156:K156))-1</f>
        <v>-3.2591764936839129E-2</v>
      </c>
      <c r="L81" s="5">
        <f>EXP(SUM($C156:L156))-1</f>
        <v>-2.8305840810302296E-2</v>
      </c>
      <c r="M81" s="5">
        <f>EXP(SUM($C156:M156))-1</f>
        <v>-3.674380470339178E-2</v>
      </c>
      <c r="N81" s="5">
        <f>EXP(SUM($C156:N156))-1</f>
        <v>-8.889097634082288E-2</v>
      </c>
      <c r="O81" s="5">
        <f>EXP(SUM($C156:O156))-1</f>
        <v>-9.0419702280478242E-2</v>
      </c>
      <c r="P81" s="5">
        <f>EXP(SUM($C156:P156))-1</f>
        <v>-6.0707407178612005E-2</v>
      </c>
      <c r="Q81" s="5">
        <f>EXP(SUM($C156:Q156))-1</f>
        <v>-0.10651855292266132</v>
      </c>
      <c r="R81" s="5">
        <f>EXP(SUM($C156:R156))-1</f>
        <v>-0.14155134790905566</v>
      </c>
      <c r="S81" s="5">
        <f>EXP(SUM($C156:S156))-1</f>
        <v>-0.14010772353518719</v>
      </c>
      <c r="T81" s="5">
        <f>EXP(SUM($C156:T156))-1</f>
        <v>-0.21196329999958907</v>
      </c>
      <c r="U81" s="5">
        <f>EXP(SUM($C156:U156))-1</f>
        <v>-0.21320654594807453</v>
      </c>
      <c r="V81" s="5">
        <f>EXP(SUM($C156:V156))-1</f>
        <v>-0.26758346221145823</v>
      </c>
      <c r="W81" s="5">
        <f>EXP(SUM($C156:W156))-1</f>
        <v>-0.19164765796467709</v>
      </c>
    </row>
    <row r="82" spans="1:23">
      <c r="A82" s="1" t="s">
        <v>16</v>
      </c>
      <c r="B82" s="1" t="s">
        <v>27</v>
      </c>
      <c r="C82" s="5">
        <f>EXP(SUM($C157:C157))-1</f>
        <v>-8.9633081345162902E-3</v>
      </c>
      <c r="D82" s="5">
        <f>EXP(SUM($C157:D157))-1</f>
        <v>-6.2963608532415116E-2</v>
      </c>
      <c r="E82" s="5">
        <f>EXP(SUM($C157:E157))-1</f>
        <v>-6.467626966202078E-2</v>
      </c>
      <c r="F82" s="5">
        <f>EXP(SUM($C157:F157))-1</f>
        <v>-3.3643346898369342E-2</v>
      </c>
      <c r="G82" s="5">
        <f>EXP(SUM($C157:G157))-1</f>
        <v>-8.0523093172919613E-2</v>
      </c>
      <c r="H82" s="5">
        <f>EXP(SUM($C157:H157))-1</f>
        <v>-0.11606107146513067</v>
      </c>
      <c r="I82" s="5">
        <f>EXP(SUM($C157:I157))-1</f>
        <v>-0.11477677695542987</v>
      </c>
      <c r="J82" s="5">
        <f>EXP(SUM($C157:J157))-1</f>
        <v>-0.18876876896437211</v>
      </c>
      <c r="K82" s="5">
        <f>EXP(SUM($C157:K157))-1</f>
        <v>-0.1900944074437988</v>
      </c>
      <c r="L82" s="5">
        <f>EXP(SUM($C157:L157))-1</f>
        <v>-0.24639336366662712</v>
      </c>
      <c r="M82" s="5">
        <f>EXP(SUM($C157:M157))-1</f>
        <v>-0.16823689941544218</v>
      </c>
      <c r="N82" s="5">
        <f>EXP(SUM($C157:N157))-1</f>
        <v>-0.12469487970044701</v>
      </c>
      <c r="O82" s="5">
        <f>EXP(SUM($C157:O157))-1</f>
        <v>-0.18046060609583325</v>
      </c>
      <c r="P82" s="5">
        <f>EXP(SUM($C157:P157))-1</f>
        <v>-0.13545819553873439</v>
      </c>
      <c r="Q82" s="5">
        <f>EXP(SUM($C157:Q157))-1</f>
        <v>-0.18928563539657095</v>
      </c>
      <c r="R82" s="5">
        <f>EXP(SUM($C157:R157))-1</f>
        <v>-0.16196355741336443</v>
      </c>
      <c r="S82" s="5">
        <f>EXP(SUM($C157:S157))-1</f>
        <v>-0.15609922215573013</v>
      </c>
      <c r="T82" s="5">
        <f>EXP(SUM($C157:T157))-1</f>
        <v>-0.18724190873884983</v>
      </c>
      <c r="U82" s="5">
        <f>EXP(SUM($C157:U157))-1</f>
        <v>-0.16511780443877977</v>
      </c>
      <c r="V82" s="5">
        <f>EXP(SUM($C157:V157))-1</f>
        <v>-0.18797824409398889</v>
      </c>
      <c r="W82" s="5">
        <f>EXP(SUM($C157:W157))-1</f>
        <v>-0.19935627003784051</v>
      </c>
    </row>
    <row r="83" spans="1:23">
      <c r="A83" s="1" t="s">
        <v>16</v>
      </c>
      <c r="B83" s="1" t="s">
        <v>28</v>
      </c>
      <c r="C83" s="5">
        <f>EXP(SUM($C158:C158))-1</f>
        <v>9.7463820453758121E-3</v>
      </c>
      <c r="D83" s="5">
        <f>EXP(SUM($C158:D158))-1</f>
        <v>9.4817781195726258E-3</v>
      </c>
      <c r="E83" s="5">
        <f>EXP(SUM($C158:E158))-1</f>
        <v>6.6505634265796587E-3</v>
      </c>
      <c r="F83" s="5">
        <f>EXP(SUM($C158:F158))-1</f>
        <v>1.1223271226999287E-2</v>
      </c>
      <c r="G83" s="5">
        <f>EXP(SUM($C158:G158))-1</f>
        <v>8.5342527909331167E-3</v>
      </c>
      <c r="H83" s="5">
        <f>EXP(SUM($C158:H158))-1</f>
        <v>1.4891654243093688E-2</v>
      </c>
      <c r="I83" s="5">
        <f>EXP(SUM($C158:I158))-1</f>
        <v>1.212420331229902E-2</v>
      </c>
      <c r="J83" s="5">
        <f>EXP(SUM($C158:J158))-1</f>
        <v>1.1279952984370567E-2</v>
      </c>
      <c r="K83" s="5">
        <f>EXP(SUM($C158:K158))-1</f>
        <v>6.9387444428041789E-3</v>
      </c>
      <c r="L83" s="5">
        <f>EXP(SUM($C158:L158))-1</f>
        <v>4.8356474859805321E-3</v>
      </c>
      <c r="M83" s="5">
        <f>EXP(SUM($C158:M158))-1</f>
        <v>8.9123860311519643E-3</v>
      </c>
      <c r="N83" s="5">
        <f>EXP(SUM($C158:N158))-1</f>
        <v>8.4200302400498916E-3</v>
      </c>
      <c r="O83" s="5">
        <f>EXP(SUM($C158:O158))-1</f>
        <v>8.0921615243367828E-3</v>
      </c>
      <c r="P83" s="5">
        <f>EXP(SUM($C158:P158))-1</f>
        <v>1.4178158778104688E-2</v>
      </c>
      <c r="Q83" s="5">
        <f>EXP(SUM($C158:Q158))-1</f>
        <v>9.153815606061988E-3</v>
      </c>
      <c r="R83" s="5">
        <f>EXP(SUM($C158:R158))-1</f>
        <v>3.0729707235284121E-3</v>
      </c>
      <c r="S83" s="5">
        <f>EXP(SUM($C158:S158))-1</f>
        <v>-3.4351933390179834E-3</v>
      </c>
      <c r="T83" s="5">
        <f>EXP(SUM($C158:T158))-1</f>
        <v>8.4660624395420658E-3</v>
      </c>
      <c r="U83" s="5">
        <f>EXP(SUM($C158:U158))-1</f>
        <v>-8.3227346167913385E-4</v>
      </c>
      <c r="V83" s="5">
        <f>EXP(SUM($C158:V158))-1</f>
        <v>-1.0951858004841442E-2</v>
      </c>
      <c r="W83" s="5">
        <f>EXP(SUM($C158:W158))-1</f>
        <v>-4.5273319028075187E-3</v>
      </c>
    </row>
    <row r="84" spans="1:23">
      <c r="A84" s="1" t="s">
        <v>17</v>
      </c>
      <c r="B84" s="1" t="s">
        <v>26</v>
      </c>
      <c r="C84" s="5">
        <f>EXP(SUM($C159:C159))-1</f>
        <v>2.3113674065528667E-2</v>
      </c>
      <c r="D84" s="5">
        <f>EXP(SUM($C159:D159))-1</f>
        <v>3.9400734839281526E-2</v>
      </c>
      <c r="E84" s="5">
        <f>EXP(SUM($C159:E159))-1</f>
        <v>4.0462343686093361E-2</v>
      </c>
      <c r="F84" s="5">
        <f>EXP(SUM($C159:F159))-1</f>
        <v>1.9396416557567742E-2</v>
      </c>
      <c r="G84" s="5">
        <f>EXP(SUM($C159:G159))-1</f>
        <v>-2.1980463996467137E-3</v>
      </c>
      <c r="H84" s="5">
        <f>EXP(SUM($C159:H159))-1</f>
        <v>-8.4392942015243388E-3</v>
      </c>
      <c r="I84" s="5">
        <f>EXP(SUM($C159:I159))-1</f>
        <v>-2.9708961808199819E-2</v>
      </c>
      <c r="J84" s="5">
        <f>EXP(SUM($C159:J159))-1</f>
        <v>-2.1840640137517187E-2</v>
      </c>
      <c r="K84" s="5">
        <f>EXP(SUM($C159:K159))-1</f>
        <v>-3.8586524949437595E-2</v>
      </c>
      <c r="L84" s="5">
        <f>EXP(SUM($C159:L159))-1</f>
        <v>-1.2813053892966719E-2</v>
      </c>
      <c r="M84" s="5">
        <f>EXP(SUM($C159:M159))-1</f>
        <v>-2.0122356339355441E-2</v>
      </c>
      <c r="N84" s="5">
        <f>EXP(SUM($C159:N159))-1</f>
        <v>1.4723238693402196E-2</v>
      </c>
      <c r="O84" s="5">
        <f>EXP(SUM($C159:O159))-1</f>
        <v>1.1445142690661214E-2</v>
      </c>
      <c r="P84" s="5">
        <f>EXP(SUM($C159:P159))-1</f>
        <v>1.5962009944554323E-2</v>
      </c>
      <c r="Q84" s="5">
        <f>EXP(SUM($C159:Q159))-1</f>
        <v>2.2312932782917461E-2</v>
      </c>
      <c r="R84" s="5">
        <f>EXP(SUM($C159:R159))-1</f>
        <v>8.2578521772369351E-2</v>
      </c>
      <c r="S84" s="5">
        <f>EXP(SUM($C159:S159))-1</f>
        <v>3.3892035512336216E-2</v>
      </c>
      <c r="T84" s="5">
        <f>EXP(SUM($C159:T159))-1</f>
        <v>-1.2044004162106159E-3</v>
      </c>
      <c r="U84" s="5">
        <f>EXP(SUM($C159:U159))-1</f>
        <v>-4.0173274073385112E-3</v>
      </c>
      <c r="V84" s="5">
        <f>EXP(SUM($C159:V159))-1</f>
        <v>-3.885577974833998E-2</v>
      </c>
      <c r="W84" s="5">
        <f>EXP(SUM($C159:W159))-1</f>
        <v>-5.6241731168825804E-2</v>
      </c>
    </row>
    <row r="85" spans="1:23">
      <c r="A85" s="1" t="s">
        <v>17</v>
      </c>
      <c r="B85" s="1" t="s">
        <v>27</v>
      </c>
      <c r="C85" s="5">
        <f>EXP(SUM($C160:C160))-1</f>
        <v>-6.5692332206603865E-3</v>
      </c>
      <c r="D85" s="5">
        <f>EXP(SUM($C160:D160))-1</f>
        <v>3.0205393503413003E-2</v>
      </c>
      <c r="E85" s="5">
        <f>EXP(SUM($C160:E160))-1</f>
        <v>2.727698581752569E-2</v>
      </c>
      <c r="F85" s="5">
        <f>EXP(SUM($C160:F160))-1</f>
        <v>3.3829419182384024E-2</v>
      </c>
      <c r="G85" s="5">
        <f>EXP(SUM($C160:G160))-1</f>
        <v>4.0598228769880951E-2</v>
      </c>
      <c r="H85" s="5">
        <f>EXP(SUM($C160:H160))-1</f>
        <v>0.10349171505384946</v>
      </c>
      <c r="I85" s="5">
        <f>EXP(SUM($C160:I160))-1</f>
        <v>5.4207728938705957E-2</v>
      </c>
      <c r="J85" s="5">
        <f>EXP(SUM($C160:J160))-1</f>
        <v>1.8541328666363155E-2</v>
      </c>
      <c r="K85" s="5">
        <f>EXP(SUM($C160:K160))-1</f>
        <v>1.6017630074321554E-2</v>
      </c>
      <c r="L85" s="5">
        <f>EXP(SUM($C160:L160))-1</f>
        <v>-1.9267643296433046E-2</v>
      </c>
      <c r="M85" s="5">
        <f>EXP(SUM($C160:M160))-1</f>
        <v>-3.7876397829980868E-2</v>
      </c>
      <c r="N85" s="5">
        <f>EXP(SUM($C160:N160))-1</f>
        <v>-9.9501910947732752E-2</v>
      </c>
      <c r="O85" s="5">
        <f>EXP(SUM($C160:O160))-1</f>
        <v>-5.658353867912902E-2</v>
      </c>
      <c r="P85" s="5">
        <f>EXP(SUM($C160:P160))-1</f>
        <v>-8.4022546388697439E-2</v>
      </c>
      <c r="Q85" s="5">
        <f>EXP(SUM($C160:Q160))-1</f>
        <v>-2.4520660658228555E-2</v>
      </c>
      <c r="R85" s="5">
        <f>EXP(SUM($C160:R160))-1</f>
        <v>-7.6419361942102082E-2</v>
      </c>
      <c r="S85" s="5">
        <f>EXP(SUM($C160:S160))-1</f>
        <v>-0.12384884715381816</v>
      </c>
      <c r="T85" s="5">
        <f>EXP(SUM($C160:T160))-1</f>
        <v>-0.14152308550502746</v>
      </c>
      <c r="U85" s="5">
        <f>EXP(SUM($C160:U160))-1</f>
        <v>-0.11521710198138813</v>
      </c>
      <c r="V85" s="5">
        <f>EXP(SUM($C160:V160))-1</f>
        <v>-0.12038191275260068</v>
      </c>
      <c r="W85" s="5">
        <f>EXP(SUM($C160:W160))-1</f>
        <v>-0.13703882911786047</v>
      </c>
    </row>
    <row r="86" spans="1:23">
      <c r="A86" s="1" t="s">
        <v>17</v>
      </c>
      <c r="B86" s="1" t="s">
        <v>28</v>
      </c>
      <c r="C86" s="5">
        <f>EXP(SUM($C161:C161))-1</f>
        <v>-4.082355911517066E-3</v>
      </c>
      <c r="D86" s="5">
        <f>EXP(SUM($C161:D161))-1</f>
        <v>-1.1742145488610412E-2</v>
      </c>
      <c r="E86" s="5">
        <f>EXP(SUM($C161:E161))-1</f>
        <v>-5.2320075085102724E-3</v>
      </c>
      <c r="F86" s="5">
        <f>EXP(SUM($C161:F161))-1</f>
        <v>-2.3929805241622581E-3</v>
      </c>
      <c r="G86" s="5">
        <f>EXP(SUM($C161:G161))-1</f>
        <v>-1.1847986609136663E-2</v>
      </c>
      <c r="H86" s="5">
        <f>EXP(SUM($C161:H161))-1</f>
        <v>-1.0122104008845501E-2</v>
      </c>
      <c r="I86" s="5">
        <f>EXP(SUM($C161:I161))-1</f>
        <v>-2.7084953862818728E-2</v>
      </c>
      <c r="J86" s="5">
        <f>EXP(SUM($C161:J161))-1</f>
        <v>-2.7783219979926166E-2</v>
      </c>
      <c r="K86" s="5">
        <f>EXP(SUM($C161:K161))-1</f>
        <v>-3.0773875650395466E-2</v>
      </c>
      <c r="L86" s="5">
        <f>EXP(SUM($C161:L161))-1</f>
        <v>-3.6896188872961422E-2</v>
      </c>
      <c r="M86" s="5">
        <f>EXP(SUM($C161:M161))-1</f>
        <v>-3.8915841730638778E-2</v>
      </c>
      <c r="N86" s="5">
        <f>EXP(SUM($C161:N161))-1</f>
        <v>-4.0523527288688133E-2</v>
      </c>
      <c r="O86" s="5">
        <f>EXP(SUM($C161:O161))-1</f>
        <v>-3.181279542180826E-2</v>
      </c>
      <c r="P86" s="5">
        <f>EXP(SUM($C161:P161))-1</f>
        <v>-3.0743628548795754E-2</v>
      </c>
      <c r="Q86" s="5">
        <f>EXP(SUM($C161:Q161))-1</f>
        <v>-2.8097708187804438E-2</v>
      </c>
      <c r="R86" s="5">
        <f>EXP(SUM($C161:R161))-1</f>
        <v>-3.7449798426131831E-2</v>
      </c>
      <c r="S86" s="5">
        <f>EXP(SUM($C161:S161))-1</f>
        <v>-7.197427539503265E-2</v>
      </c>
      <c r="T86" s="5">
        <f>EXP(SUM($C161:T161))-1</f>
        <v>-7.0080955352318952E-2</v>
      </c>
      <c r="U86" s="5">
        <f>EXP(SUM($C161:U161))-1</f>
        <v>-6.4885988428448726E-2</v>
      </c>
      <c r="V86" s="5">
        <f>EXP(SUM($C161:V161))-1</f>
        <v>-7.3280797251019325E-2</v>
      </c>
      <c r="W86" s="5">
        <f>EXP(SUM($C161:W161))-1</f>
        <v>-7.2391005190035274E-2</v>
      </c>
    </row>
    <row r="87" spans="1:23">
      <c r="A87" s="1" t="s">
        <v>18</v>
      </c>
      <c r="B87" s="1" t="s">
        <v>26</v>
      </c>
      <c r="C87" s="5">
        <f>EXP(SUM($C162:C162))-1</f>
        <v>-4.8786543561474272E-2</v>
      </c>
      <c r="D87" s="5">
        <f>EXP(SUM($C162:D162))-1</f>
        <v>-2.7863937890248991E-2</v>
      </c>
      <c r="E87" s="5">
        <f>EXP(SUM($C162:E162))-1</f>
        <v>1.4514682001621315E-2</v>
      </c>
      <c r="F87" s="5">
        <f>EXP(SUM($C162:F162))-1</f>
        <v>1.5162243814818677E-2</v>
      </c>
      <c r="G87" s="5">
        <f>EXP(SUM($C162:G162))-1</f>
        <v>-8.9697110787503309E-3</v>
      </c>
      <c r="H87" s="5">
        <f>EXP(SUM($C162:H162))-1</f>
        <v>2.7659164683918158E-2</v>
      </c>
      <c r="I87" s="5">
        <f>EXP(SUM($C162:I162))-1</f>
        <v>2.6336969630243123E-2</v>
      </c>
      <c r="J87" s="5">
        <f>EXP(SUM($C162:J162))-1</f>
        <v>1.3298722543513275E-3</v>
      </c>
      <c r="K87" s="5">
        <f>EXP(SUM($C162:K162))-1</f>
        <v>2.396590505473517E-2</v>
      </c>
      <c r="L87" s="5">
        <f>EXP(SUM($C162:L162))-1</f>
        <v>4.0714477450957798E-2</v>
      </c>
      <c r="M87" s="5">
        <f>EXP(SUM($C162:M162))-1</f>
        <v>0.11745612230826286</v>
      </c>
      <c r="N87" s="5">
        <f>EXP(SUM($C162:N162))-1</f>
        <v>2.7584431844906554E-2</v>
      </c>
      <c r="O87" s="5">
        <f>EXP(SUM($C162:O162))-1</f>
        <v>3.1632775884278708E-2</v>
      </c>
      <c r="P87" s="5">
        <f>EXP(SUM($C162:P162))-1</f>
        <v>9.5773532297723341E-2</v>
      </c>
      <c r="Q87" s="5">
        <f>EXP(SUM($C162:Q162))-1</f>
        <v>3.3288983276784201E-2</v>
      </c>
      <c r="R87" s="5">
        <f>EXP(SUM($C162:R162))-1</f>
        <v>-6.6688694122611247E-2</v>
      </c>
      <c r="S87" s="5">
        <f>EXP(SUM($C162:S162))-1</f>
        <v>-0.17493243722134333</v>
      </c>
      <c r="T87" s="5">
        <f>EXP(SUM($C162:T162))-1</f>
        <v>-0.18107765750554849</v>
      </c>
      <c r="U87" s="5">
        <f>EXP(SUM($C162:U162))-1</f>
        <v>-0.17782575884162255</v>
      </c>
      <c r="V87" s="5">
        <f>EXP(SUM($C162:V162))-1</f>
        <v>-8.6934586687443249E-2</v>
      </c>
      <c r="W87" s="5">
        <f>EXP(SUM($C162:W162))-1</f>
        <v>-0.11138726466013027</v>
      </c>
    </row>
    <row r="88" spans="1:23">
      <c r="A88" s="1" t="s">
        <v>18</v>
      </c>
      <c r="B88" s="1" t="s">
        <v>27</v>
      </c>
      <c r="C88" s="5">
        <f>EXP(SUM($C163:C163))-1</f>
        <v>7.3662411289716623E-2</v>
      </c>
      <c r="D88" s="5">
        <f>EXP(SUM($C163:D163))-1</f>
        <v>-1.3758464670759696E-2</v>
      </c>
      <c r="E88" s="5">
        <f>EXP(SUM($C163:E163))-1</f>
        <v>-8.5910984905366305E-3</v>
      </c>
      <c r="F88" s="5">
        <f>EXP(SUM($C163:F163))-1</f>
        <v>5.1297235782891137E-2</v>
      </c>
      <c r="G88" s="5">
        <f>EXP(SUM($C163:G163))-1</f>
        <v>-6.7771160205857273E-3</v>
      </c>
      <c r="H88" s="5">
        <f>EXP(SUM($C163:H163))-1</f>
        <v>-0.10337436388191168</v>
      </c>
      <c r="I88" s="5">
        <f>EXP(SUM($C163:I163))-1</f>
        <v>-0.20592222218373213</v>
      </c>
      <c r="J88" s="5">
        <f>EXP(SUM($C163:J163))-1</f>
        <v>-0.21053458572017603</v>
      </c>
      <c r="K88" s="5">
        <f>EXP(SUM($C163:K163))-1</f>
        <v>-0.20651888492712034</v>
      </c>
      <c r="L88" s="5">
        <f>EXP(SUM($C163:L163))-1</f>
        <v>-0.11773398686406666</v>
      </c>
      <c r="M88" s="5">
        <f>EXP(SUM($C163:M163))-1</f>
        <v>-0.13746506504559308</v>
      </c>
      <c r="N88" s="5">
        <f>EXP(SUM($C163:N163))-1</f>
        <v>-7.6055140491801732E-2</v>
      </c>
      <c r="O88" s="5">
        <f>EXP(SUM($C163:O163))-1</f>
        <v>3.2776809626402503E-3</v>
      </c>
      <c r="P88" s="5">
        <f>EXP(SUM($C163:P163))-1</f>
        <v>5.0911558294146619E-3</v>
      </c>
      <c r="Q88" s="5">
        <f>EXP(SUM($C163:Q163))-1</f>
        <v>6.1914353988335113E-2</v>
      </c>
      <c r="R88" s="5">
        <f>EXP(SUM($C163:R163))-1</f>
        <v>6.0199562090086145E-2</v>
      </c>
      <c r="S88" s="5">
        <f>EXP(SUM($C163:S163))-1</f>
        <v>0.11218721591860925</v>
      </c>
      <c r="T88" s="5">
        <f>EXP(SUM($C163:T163))-1</f>
        <v>7.832860325256652E-2</v>
      </c>
      <c r="U88" s="5">
        <f>EXP(SUM($C163:U163))-1</f>
        <v>0.10181815805025041</v>
      </c>
      <c r="V88" s="5">
        <f>EXP(SUM($C163:V163))-1</f>
        <v>7.3934533519110834E-2</v>
      </c>
      <c r="W88" s="5">
        <f>EXP(SUM($C163:W163))-1</f>
        <v>5.9262758593784159E-2</v>
      </c>
    </row>
    <row r="89" spans="1:23">
      <c r="A89" s="1" t="s">
        <v>18</v>
      </c>
      <c r="B89" s="1" t="s">
        <v>28</v>
      </c>
      <c r="C89" s="5">
        <f>EXP(SUM($C164:C164))-1</f>
        <v>-2.3191915198284008E-6</v>
      </c>
      <c r="D89" s="5">
        <f>EXP(SUM($C164:D164))-1</f>
        <v>5.6760045672654691E-3</v>
      </c>
      <c r="E89" s="5">
        <f>EXP(SUM($C164:E164))-1</f>
        <v>-3.9806506055856117E-3</v>
      </c>
      <c r="F89" s="5">
        <f>EXP(SUM($C164:F164))-1</f>
        <v>-1.3579862533816267E-2</v>
      </c>
      <c r="G89" s="5">
        <f>EXP(SUM($C164:G164))-1</f>
        <v>-3.165605809625549E-2</v>
      </c>
      <c r="H89" s="5">
        <f>EXP(SUM($C164:H164))-1</f>
        <v>-2.6658840228411473E-2</v>
      </c>
      <c r="I89" s="5">
        <f>EXP(SUM($C164:I164))-1</f>
        <v>-1.3669650234432118E-2</v>
      </c>
      <c r="J89" s="5">
        <f>EXP(SUM($C164:J164))-1</f>
        <v>-2.760575863710435E-2</v>
      </c>
      <c r="K89" s="5">
        <f>EXP(SUM($C164:K164))-1</f>
        <v>-1.7722523241311627E-2</v>
      </c>
      <c r="L89" s="5">
        <f>EXP(SUM($C164:L164))-1</f>
        <v>-2.1166379380977318E-2</v>
      </c>
      <c r="M89" s="5">
        <f>EXP(SUM($C164:M164))-1</f>
        <v>-2.6820608421181169E-2</v>
      </c>
      <c r="N89" s="5">
        <f>EXP(SUM($C164:N164))-1</f>
        <v>-2.6039196338724757E-2</v>
      </c>
      <c r="O89" s="5">
        <f>EXP(SUM($C164:O164))-1</f>
        <v>-3.5695855196204329E-2</v>
      </c>
      <c r="P89" s="5">
        <f>EXP(SUM($C164:P164))-1</f>
        <v>-5.3139570816442383E-2</v>
      </c>
      <c r="Q89" s="5">
        <f>EXP(SUM($C164:Q164))-1</f>
        <v>-6.9203060031485797E-2</v>
      </c>
      <c r="R89" s="5">
        <f>EXP(SUM($C164:R164))-1</f>
        <v>-6.6557317347032963E-2</v>
      </c>
      <c r="S89" s="5">
        <f>EXP(SUM($C164:S164))-1</f>
        <v>-5.4540427833819516E-2</v>
      </c>
      <c r="T89" s="5">
        <f>EXP(SUM($C164:T164))-1</f>
        <v>-7.5086608243134623E-2</v>
      </c>
      <c r="U89" s="5">
        <f>EXP(SUM($C164:U164))-1</f>
        <v>-7.2801559487310152E-2</v>
      </c>
      <c r="V89" s="5">
        <f>EXP(SUM($C164:V164))-1</f>
        <v>-6.8403328515380002E-2</v>
      </c>
      <c r="W89" s="5">
        <f>EXP(SUM($C164:W164))-1</f>
        <v>-8.5265696084329545E-2</v>
      </c>
    </row>
    <row r="90" spans="1:23">
      <c r="A90" s="1" t="s">
        <v>19</v>
      </c>
      <c r="B90" s="1" t="s">
        <v>26</v>
      </c>
      <c r="C90" s="5">
        <f>EXP(SUM($C165:C165))-1</f>
        <v>-3.4124724529188688E-3</v>
      </c>
      <c r="D90" s="5">
        <f>EXP(SUM($C165:D165))-1</f>
        <v>-1.2833733504125089E-2</v>
      </c>
      <c r="E90" s="5">
        <f>EXP(SUM($C165:E165))-1</f>
        <v>-1.1052908951352691E-2</v>
      </c>
      <c r="F90" s="5">
        <f>EXP(SUM($C165:F165))-1</f>
        <v>-1.660275029597269E-2</v>
      </c>
      <c r="G90" s="5">
        <f>EXP(SUM($C165:G165))-1</f>
        <v>-1.165192942389448E-2</v>
      </c>
      <c r="H90" s="5">
        <f>EXP(SUM($C165:H165))-1</f>
        <v>-1.9394881866798497E-2</v>
      </c>
      <c r="I90" s="5">
        <f>EXP(SUM($C165:I165))-1</f>
        <v>-9.7115864794121709E-3</v>
      </c>
      <c r="J90" s="5">
        <f>EXP(SUM($C165:J165))-1</f>
        <v>-1.9702679121069711E-4</v>
      </c>
      <c r="K90" s="5">
        <f>EXP(SUM($C165:K165))-1</f>
        <v>-2.2428904869390531E-2</v>
      </c>
      <c r="L90" s="5">
        <f>EXP(SUM($C165:L165))-1</f>
        <v>-2.2180492399246798E-2</v>
      </c>
      <c r="M90" s="5">
        <f>EXP(SUM($C165:M165))-1</f>
        <v>-5.1893735485977088E-2</v>
      </c>
      <c r="N90" s="5">
        <f>EXP(SUM($C165:N165))-1</f>
        <v>-4.2564023166708043E-2</v>
      </c>
      <c r="O90" s="5">
        <f>EXP(SUM($C165:O165))-1</f>
        <v>-3.8029731639294129E-2</v>
      </c>
      <c r="P90" s="5">
        <f>EXP(SUM($C165:P165))-1</f>
        <v>2.2167611415682353E-2</v>
      </c>
      <c r="Q90" s="5">
        <f>EXP(SUM($C165:Q165))-1</f>
        <v>2.873822364136247E-2</v>
      </c>
      <c r="R90" s="5">
        <f>EXP(SUM($C165:R165))-1</f>
        <v>7.4924349728161754E-2</v>
      </c>
      <c r="S90" s="5">
        <f>EXP(SUM($C165:S165))-1</f>
        <v>8.2079926521726243E-2</v>
      </c>
      <c r="T90" s="5">
        <f>EXP(SUM($C165:T165))-1</f>
        <v>7.8925889335462296E-2</v>
      </c>
      <c r="U90" s="5">
        <f>EXP(SUM($C165:U165))-1</f>
        <v>8.3899758763691379E-2</v>
      </c>
      <c r="V90" s="5">
        <f>EXP(SUM($C165:V165))-1</f>
        <v>8.7244791709238267E-2</v>
      </c>
      <c r="W90" s="5">
        <f>EXP(SUM($C165:W165))-1</f>
        <v>-1.9510474568649183E-3</v>
      </c>
    </row>
    <row r="91" spans="1:23">
      <c r="A91" s="1" t="s">
        <v>19</v>
      </c>
      <c r="B91" s="1" t="s">
        <v>27</v>
      </c>
      <c r="C91" s="5">
        <f>EXP(SUM($C166:C166))-1</f>
        <v>-3.0789039522806982E-2</v>
      </c>
      <c r="D91" s="5">
        <f>EXP(SUM($C166:D166))-1</f>
        <v>-2.1540283841277374E-2</v>
      </c>
      <c r="E91" s="5">
        <f>EXP(SUM($C166:E166))-1</f>
        <v>-1.7457570438857983E-2</v>
      </c>
      <c r="F91" s="5">
        <f>EXP(SUM($C166:F166))-1</f>
        <v>4.2218034861962517E-2</v>
      </c>
      <c r="G91" s="5">
        <f>EXP(SUM($C166:G166))-1</f>
        <v>4.6171628641718643E-2</v>
      </c>
      <c r="H91" s="5">
        <f>EXP(SUM($C166:H166))-1</f>
        <v>9.0697061672596169E-2</v>
      </c>
      <c r="I91" s="5">
        <f>EXP(SUM($C166:I166))-1</f>
        <v>9.4944542174896007E-2</v>
      </c>
      <c r="J91" s="5">
        <f>EXP(SUM($C166:J166))-1</f>
        <v>9.0819409107844029E-2</v>
      </c>
      <c r="K91" s="5">
        <f>EXP(SUM($C166:K166))-1</f>
        <v>9.4960376914133615E-2</v>
      </c>
      <c r="L91" s="5">
        <f>EXP(SUM($C166:L166))-1</f>
        <v>9.7172639802374894E-2</v>
      </c>
      <c r="M91" s="5">
        <f>EXP(SUM($C166:M166))-1</f>
        <v>3.5338569603258208E-3</v>
      </c>
      <c r="N91" s="5">
        <f>EXP(SUM($C166:N166))-1</f>
        <v>-2.9967233521044689E-2</v>
      </c>
      <c r="O91" s="5">
        <f>EXP(SUM($C166:O166))-1</f>
        <v>-2.0379970196558128E-2</v>
      </c>
      <c r="P91" s="5">
        <f>EXP(SUM($C166:P166))-1</f>
        <v>-1.0946879043092883E-2</v>
      </c>
      <c r="Q91" s="5">
        <f>EXP(SUM($C166:Q166))-1</f>
        <v>-6.1477726390294363E-3</v>
      </c>
      <c r="R91" s="5">
        <f>EXP(SUM($C166:R166))-1</f>
        <v>1.7259920361174297E-2</v>
      </c>
      <c r="S91" s="5">
        <f>EXP(SUM($C166:S166))-1</f>
        <v>1.7921066874215796E-4</v>
      </c>
      <c r="T91" s="5">
        <f>EXP(SUM($C166:T166))-1</f>
        <v>-5.6896612872305741E-2</v>
      </c>
      <c r="U91" s="5">
        <f>EXP(SUM($C166:U166))-1</f>
        <v>-1.0408529298545299E-2</v>
      </c>
      <c r="V91" s="5">
        <f>EXP(SUM($C166:V166))-1</f>
        <v>-9.9239837371425388E-3</v>
      </c>
      <c r="W91" s="5">
        <f>EXP(SUM($C166:W166))-1</f>
        <v>-1.3926738902088398E-2</v>
      </c>
    </row>
    <row r="92" spans="1:23">
      <c r="A92" s="1" t="s">
        <v>19</v>
      </c>
      <c r="B92" s="1" t="s">
        <v>28</v>
      </c>
      <c r="C92" s="5">
        <f>EXP(SUM($C167:C167))-1</f>
        <v>1.9750850109780949E-2</v>
      </c>
      <c r="D92" s="5">
        <f>EXP(SUM($C167:D167))-1</f>
        <v>1.2220346249385949E-2</v>
      </c>
      <c r="E92" s="5">
        <f>EXP(SUM($C167:E167))-1</f>
        <v>2.4016753287011472E-2</v>
      </c>
      <c r="F92" s="5">
        <f>EXP(SUM($C167:F167))-1</f>
        <v>2.3924773198487959E-2</v>
      </c>
      <c r="G92" s="5">
        <f>EXP(SUM($C167:G167))-1</f>
        <v>2.6225774908141597E-2</v>
      </c>
      <c r="H92" s="5">
        <f>EXP(SUM($C167:H167))-1</f>
        <v>2.8983691080145091E-2</v>
      </c>
      <c r="I92" s="5">
        <f>EXP(SUM($C167:I167))-1</f>
        <v>4.075700092401191E-2</v>
      </c>
      <c r="J92" s="5">
        <f>EXP(SUM($C167:J167))-1</f>
        <v>3.3935377777259523E-2</v>
      </c>
      <c r="K92" s="5">
        <f>EXP(SUM($C167:K167))-1</f>
        <v>4.3864897467077446E-2</v>
      </c>
      <c r="L92" s="5">
        <f>EXP(SUM($C167:L167))-1</f>
        <v>4.6697694352216601E-2</v>
      </c>
      <c r="M92" s="5">
        <f>EXP(SUM($C167:M167))-1</f>
        <v>4.7679561540326487E-2</v>
      </c>
      <c r="N92" s="5">
        <f>EXP(SUM($C167:N167))-1</f>
        <v>5.1889743560552981E-2</v>
      </c>
      <c r="O92" s="5">
        <f>EXP(SUM($C167:O167))-1</f>
        <v>4.643326008891635E-2</v>
      </c>
      <c r="P92" s="5">
        <f>EXP(SUM($C167:P167))-1</f>
        <v>4.7948140962414731E-2</v>
      </c>
      <c r="Q92" s="5">
        <f>EXP(SUM($C167:Q167))-1</f>
        <v>5.2898175268726089E-2</v>
      </c>
      <c r="R92" s="5">
        <f>EXP(SUM($C167:R167))-1</f>
        <v>6.9545897993820605E-2</v>
      </c>
      <c r="S92" s="5">
        <f>EXP(SUM($C167:S167))-1</f>
        <v>6.5610553945569361E-2</v>
      </c>
      <c r="T92" s="5">
        <f>EXP(SUM($C167:T167))-1</f>
        <v>6.4294567955748505E-2</v>
      </c>
      <c r="U92" s="5">
        <f>EXP(SUM($C167:U167))-1</f>
        <v>9.2404777284844641E-2</v>
      </c>
      <c r="V92" s="5">
        <f>EXP(SUM($C167:V167))-1</f>
        <v>9.7712162306262007E-2</v>
      </c>
      <c r="W92" s="5">
        <f>EXP(SUM($C167:W167))-1</f>
        <v>9.1658629465940056E-2</v>
      </c>
    </row>
    <row r="93" spans="1:23">
      <c r="A93" s="1" t="s">
        <v>20</v>
      </c>
      <c r="B93" s="1" t="s">
        <v>26</v>
      </c>
      <c r="C93" s="5">
        <f>EXP(SUM($C168:C168))-1</f>
        <v>5.9322509522923283E-3</v>
      </c>
      <c r="D93" s="5">
        <f>EXP(SUM($C168:D168))-1</f>
        <v>-9.4429386670532578E-3</v>
      </c>
      <c r="E93" s="5">
        <f>EXP(SUM($C168:E168))-1</f>
        <v>-1.9808307945251347E-2</v>
      </c>
      <c r="F93" s="5">
        <f>EXP(SUM($C168:F168))-1</f>
        <v>-1.3005335129623319E-2</v>
      </c>
      <c r="G93" s="5">
        <f>EXP(SUM($C168:G168))-1</f>
        <v>-4.3603532246903498E-2</v>
      </c>
      <c r="H93" s="5">
        <f>EXP(SUM($C168:H168))-1</f>
        <v>-3.9703899395718834E-2</v>
      </c>
      <c r="I93" s="5">
        <f>EXP(SUM($C168:I168))-1</f>
        <v>-4.6461452785053092E-2</v>
      </c>
      <c r="J93" s="5">
        <f>EXP(SUM($C168:J168))-1</f>
        <v>-7.4815390888310129E-2</v>
      </c>
      <c r="K93" s="5">
        <f>EXP(SUM($C168:K168))-1</f>
        <v>-8.6257800012189856E-2</v>
      </c>
      <c r="L93" s="5">
        <f>EXP(SUM($C168:L168))-1</f>
        <v>-8.8918352285978219E-2</v>
      </c>
      <c r="M93" s="5">
        <f>EXP(SUM($C168:M168))-1</f>
        <v>-9.306790267807008E-2</v>
      </c>
      <c r="N93" s="5">
        <f>EXP(SUM($C168:N168))-1</f>
        <v>-9.8399326638913931E-2</v>
      </c>
      <c r="O93" s="5">
        <f>EXP(SUM($C168:O168))-1</f>
        <v>-9.785899119413588E-2</v>
      </c>
      <c r="P93" s="5">
        <f>EXP(SUM($C168:P168))-1</f>
        <v>-5.5397192069846946E-2</v>
      </c>
      <c r="Q93" s="5">
        <f>EXP(SUM($C168:Q168))-1</f>
        <v>-6.1746164237867052E-2</v>
      </c>
      <c r="R93" s="5">
        <f>EXP(SUM($C168:R168))-1</f>
        <v>-0.12360232016082506</v>
      </c>
      <c r="S93" s="5">
        <f>EXP(SUM($C168:S168))-1</f>
        <v>-0.1745411165252696</v>
      </c>
      <c r="T93" s="5">
        <f>EXP(SUM($C168:T168))-1</f>
        <v>-0.1361174555281256</v>
      </c>
      <c r="U93" s="5">
        <f>EXP(SUM($C168:U168))-1</f>
        <v>-0.13588720883317762</v>
      </c>
      <c r="V93" s="5">
        <f>EXP(SUM($C168:V168))-1</f>
        <v>-0.1400822732065643</v>
      </c>
      <c r="W93" s="5">
        <f>EXP(SUM($C168:W168))-1</f>
        <v>-0.11831200203679593</v>
      </c>
    </row>
    <row r="94" spans="1:23">
      <c r="A94" s="1" t="s">
        <v>20</v>
      </c>
      <c r="B94" s="1" t="s">
        <v>27</v>
      </c>
      <c r="C94" s="5">
        <f>EXP(SUM($C169:C169))-1</f>
        <v>-5.4658391347562896E-3</v>
      </c>
      <c r="D94" s="5">
        <f>EXP(SUM($C169:D169))-1</f>
        <v>-1.2423900312825809E-2</v>
      </c>
      <c r="E94" s="5">
        <f>EXP(SUM($C169:E169))-1</f>
        <v>-1.2920647226541848E-2</v>
      </c>
      <c r="F94" s="5">
        <f>EXP(SUM($C169:F169))-1</f>
        <v>3.3177297381560056E-2</v>
      </c>
      <c r="G94" s="5">
        <f>EXP(SUM($C169:G169))-1</f>
        <v>2.5402696713630935E-2</v>
      </c>
      <c r="H94" s="5">
        <f>EXP(SUM($C169:H169))-1</f>
        <v>-4.2368174670057934E-2</v>
      </c>
      <c r="I94" s="5">
        <f>EXP(SUM($C169:I169))-1</f>
        <v>-9.8780584692283457E-2</v>
      </c>
      <c r="J94" s="5">
        <f>EXP(SUM($C169:J169))-1</f>
        <v>-5.7609404846627466E-2</v>
      </c>
      <c r="K94" s="5">
        <f>EXP(SUM($C169:K169))-1</f>
        <v>-5.8126196905871286E-2</v>
      </c>
      <c r="L94" s="5">
        <f>EXP(SUM($C169:L169))-1</f>
        <v>-6.3349920085467692E-2</v>
      </c>
      <c r="M94" s="5">
        <f>EXP(SUM($C169:M169))-1</f>
        <v>-4.0489725498333629E-2</v>
      </c>
      <c r="N94" s="5">
        <f>EXP(SUM($C169:N169))-1</f>
        <v>-3.825280175625223E-3</v>
      </c>
      <c r="O94" s="5">
        <f>EXP(SUM($C169:O169))-1</f>
        <v>-1.5567946586906189E-2</v>
      </c>
      <c r="P94" s="5">
        <f>EXP(SUM($C169:P169))-1</f>
        <v>-2.8462816766545718E-3</v>
      </c>
      <c r="Q94" s="5">
        <f>EXP(SUM($C169:Q169))-1</f>
        <v>-3.1590552393634397E-4</v>
      </c>
      <c r="R94" s="5">
        <f>EXP(SUM($C169:R169))-1</f>
        <v>-5.5210234371915967E-2</v>
      </c>
      <c r="S94" s="5">
        <f>EXP(SUM($C169:S169))-1</f>
        <v>-0.12133432005371736</v>
      </c>
      <c r="T94" s="5">
        <f>EXP(SUM($C169:T169))-1</f>
        <v>-0.1188249648243449</v>
      </c>
      <c r="U94" s="5">
        <f>EXP(SUM($C169:U169))-1</f>
        <v>-9.1096505550924634E-2</v>
      </c>
      <c r="V94" s="5">
        <f>EXP(SUM($C169:V169))-1</f>
        <v>-0.11078466112967167</v>
      </c>
      <c r="W94" s="5">
        <f>EXP(SUM($C169:W169))-1</f>
        <v>-0.11156862487341346</v>
      </c>
    </row>
    <row r="95" spans="1:23">
      <c r="A95" s="1" t="s">
        <v>20</v>
      </c>
      <c r="B95" s="1" t="s">
        <v>28</v>
      </c>
      <c r="C95" s="5">
        <f>EXP(SUM($C170:C170))-1</f>
        <v>-1.2298611118115144E-2</v>
      </c>
      <c r="D95" s="5">
        <f>EXP(SUM($C170:D170))-1</f>
        <v>-2.2018549196449855E-2</v>
      </c>
      <c r="E95" s="5">
        <f>EXP(SUM($C170:E170))-1</f>
        <v>-3.9653361288317424E-2</v>
      </c>
      <c r="F95" s="5">
        <f>EXP(SUM($C170:F170))-1</f>
        <v>-2.4424429763638789E-2</v>
      </c>
      <c r="G95" s="5">
        <f>EXP(SUM($C170:G170))-1</f>
        <v>-6.5939016419458429E-3</v>
      </c>
      <c r="H95" s="5">
        <f>EXP(SUM($C170:H170))-1</f>
        <v>-2.3359323483105321E-2</v>
      </c>
      <c r="I95" s="5">
        <f>EXP(SUM($C170:I170))-1</f>
        <v>-1.5445181441081646E-2</v>
      </c>
      <c r="J95" s="5">
        <f>EXP(SUM($C170:J170))-1</f>
        <v>-2.4051759036297193E-2</v>
      </c>
      <c r="K95" s="5">
        <f>EXP(SUM($C170:K170))-1</f>
        <v>-2.2443340718573013E-2</v>
      </c>
      <c r="L95" s="5">
        <f>EXP(SUM($C170:L170))-1</f>
        <v>-1.789670194246884E-2</v>
      </c>
      <c r="M95" s="5">
        <f>EXP(SUM($C170:M170))-1</f>
        <v>-3.9220372704583895E-2</v>
      </c>
      <c r="N95" s="5">
        <f>EXP(SUM($C170:N170))-1</f>
        <v>-4.2235386348252413E-2</v>
      </c>
      <c r="O95" s="5">
        <f>EXP(SUM($C170:O170))-1</f>
        <v>-4.6611998678268374E-2</v>
      </c>
      <c r="P95" s="5">
        <f>EXP(SUM($C170:P170))-1</f>
        <v>-5.2333600734773555E-2</v>
      </c>
      <c r="Q95" s="5">
        <f>EXP(SUM($C170:Q170))-1</f>
        <v>-4.7236910750842909E-2</v>
      </c>
      <c r="R95" s="5">
        <f>EXP(SUM($C170:R170))-1</f>
        <v>-5.5235295081363933E-2</v>
      </c>
      <c r="S95" s="5">
        <f>EXP(SUM($C170:S170))-1</f>
        <v>-6.2222801113917758E-2</v>
      </c>
      <c r="T95" s="5">
        <f>EXP(SUM($C170:T170))-1</f>
        <v>-8.5030382576965602E-2</v>
      </c>
      <c r="U95" s="5">
        <f>EXP(SUM($C170:U170))-1</f>
        <v>-6.9379915852195051E-2</v>
      </c>
      <c r="V95" s="5">
        <f>EXP(SUM($C170:V170))-1</f>
        <v>-6.7671298541155167E-2</v>
      </c>
      <c r="W95" s="5">
        <f>EXP(SUM($C170:W170))-1</f>
        <v>-7.4892395510005261E-2</v>
      </c>
    </row>
    <row r="96" spans="1:23">
      <c r="A96" s="1" t="s">
        <v>21</v>
      </c>
      <c r="B96" s="1" t="s">
        <v>26</v>
      </c>
      <c r="C96" s="5">
        <f>EXP(SUM($C171:C171))-1</f>
        <v>-1.4736942393586583E-2</v>
      </c>
      <c r="D96" s="5">
        <f>EXP(SUM($C171:D171))-1</f>
        <v>1.4504753667009762E-2</v>
      </c>
      <c r="E96" s="5">
        <f>EXP(SUM($C171:E171))-1</f>
        <v>5.1339260438644008E-2</v>
      </c>
      <c r="F96" s="5">
        <f>EXP(SUM($C171:F171))-1</f>
        <v>6.0082825833305487E-2</v>
      </c>
      <c r="G96" s="5">
        <f>EXP(SUM($C171:G171))-1</f>
        <v>5.8925757046173199E-2</v>
      </c>
      <c r="H96" s="5">
        <f>EXP(SUM($C171:H171))-1</f>
        <v>4.7756074056826359E-2</v>
      </c>
      <c r="I96" s="5">
        <f>EXP(SUM($C171:I171))-1</f>
        <v>4.4290057669570615E-2</v>
      </c>
      <c r="J96" s="5">
        <f>EXP(SUM($C171:J171))-1</f>
        <v>6.4216645136200512E-2</v>
      </c>
      <c r="K96" s="5">
        <f>EXP(SUM($C171:K171))-1</f>
        <v>0.11877601987094466</v>
      </c>
      <c r="L96" s="5">
        <f>EXP(SUM($C171:L171))-1</f>
        <v>5.1533302216887344E-2</v>
      </c>
      <c r="M96" s="5">
        <f>EXP(SUM($C171:M171))-1</f>
        <v>9.1877885264633363E-2</v>
      </c>
      <c r="N96" s="5">
        <f>EXP(SUM($C171:N171))-1</f>
        <v>9.623010275668098E-2</v>
      </c>
      <c r="O96" s="5">
        <f>EXP(SUM($C171:O171))-1</f>
        <v>9.9521825638499761E-2</v>
      </c>
      <c r="P96" s="5">
        <f>EXP(SUM($C171:P171))-1</f>
        <v>-3.934416207092517E-2</v>
      </c>
      <c r="Q96" s="5">
        <f>EXP(SUM($C171:Q171))-1</f>
        <v>-2.6847139723138347E-2</v>
      </c>
      <c r="R96" s="5">
        <f>EXP(SUM($C171:R171))-1</f>
        <v>-6.781766181843607E-2</v>
      </c>
      <c r="S96" s="5">
        <f>EXP(SUM($C171:S171))-1</f>
        <v>-0.1959695876769556</v>
      </c>
      <c r="T96" s="5">
        <f>EXP(SUM($C171:T171))-1</f>
        <v>-5.8211998409166688E-2</v>
      </c>
      <c r="U96" s="5">
        <f>EXP(SUM($C171:U171))-1</f>
        <v>-5.5651385128092756E-2</v>
      </c>
      <c r="V96" s="5">
        <f>EXP(SUM($C171:V171))-1</f>
        <v>-2.8918272898610375E-2</v>
      </c>
      <c r="W96" s="5">
        <f>EXP(SUM($C171:W171))-1</f>
        <v>8.6228289284424608E-3</v>
      </c>
    </row>
    <row r="97" spans="1:25">
      <c r="A97" s="1" t="s">
        <v>21</v>
      </c>
      <c r="B97" s="1" t="s">
        <v>27</v>
      </c>
      <c r="C97" s="5">
        <f>EXP(SUM($C172:C172))-1</f>
        <v>3.5171450377358138E-2</v>
      </c>
      <c r="D97" s="5">
        <f>EXP(SUM($C172:D172))-1</f>
        <v>3.4270482637008159E-2</v>
      </c>
      <c r="E97" s="5">
        <f>EXP(SUM($C172:E172))-1</f>
        <v>3.5671779665305881E-2</v>
      </c>
      <c r="F97" s="5">
        <f>EXP(SUM($C172:F172))-1</f>
        <v>-0.10067967115812282</v>
      </c>
      <c r="G97" s="5">
        <f>EXP(SUM($C172:G172))-1</f>
        <v>-9.01650091282582E-2</v>
      </c>
      <c r="H97" s="5">
        <f>EXP(SUM($C172:H172))-1</f>
        <v>-0.13248166483335089</v>
      </c>
      <c r="I97" s="5">
        <f>EXP(SUM($C172:I172))-1</f>
        <v>-0.2528335826612691</v>
      </c>
      <c r="J97" s="5">
        <f>EXP(SUM($C172:J172))-1</f>
        <v>-0.12547333776397263</v>
      </c>
      <c r="K97" s="5">
        <f>EXP(SUM($C172:K172))-1</f>
        <v>-0.12436113215524791</v>
      </c>
      <c r="L97" s="5">
        <f>EXP(SUM($C172:L172))-1</f>
        <v>-0.10063075742249694</v>
      </c>
      <c r="M97" s="5">
        <f>EXP(SUM($C172:M172))-1</f>
        <v>-6.3201272840904377E-2</v>
      </c>
      <c r="N97" s="5">
        <f>EXP(SUM($C172:N172))-1</f>
        <v>1.0631324910279627E-2</v>
      </c>
      <c r="O97" s="5">
        <f>EXP(SUM($C172:O172))-1</f>
        <v>3.5439492159687669E-2</v>
      </c>
      <c r="P97" s="5">
        <f>EXP(SUM($C172:P172))-1</f>
        <v>-2.8092285518261928E-3</v>
      </c>
      <c r="Q97" s="5">
        <f>EXP(SUM($C172:Q172))-1</f>
        <v>-6.3839018688778282E-3</v>
      </c>
      <c r="R97" s="5">
        <f>EXP(SUM($C172:R172))-1</f>
        <v>-0.10427099760731084</v>
      </c>
      <c r="S97" s="5">
        <f>EXP(SUM($C172:S172))-1</f>
        <v>-4.8253086554101876E-2</v>
      </c>
      <c r="T97" s="5">
        <f>EXP(SUM($C172:T172))-1</f>
        <v>-9.1227017143868494E-2</v>
      </c>
      <c r="U97" s="5">
        <f>EXP(SUM($C172:U172))-1</f>
        <v>-3.669072262645745E-2</v>
      </c>
      <c r="V97" s="5">
        <f>EXP(SUM($C172:V172))-1</f>
        <v>-9.9858833900460353E-2</v>
      </c>
      <c r="W97" s="5">
        <f>EXP(SUM($C172:W172))-1</f>
        <v>-9.1949724021468837E-2</v>
      </c>
    </row>
    <row r="98" spans="1:25">
      <c r="A98" s="1" t="s">
        <v>21</v>
      </c>
      <c r="B98" s="1" t="s">
        <v>28</v>
      </c>
      <c r="C98" s="5">
        <f>EXP(SUM($C173:C173))-1</f>
        <v>7.3514582572185017E-3</v>
      </c>
      <c r="D98" s="5">
        <f>EXP(SUM($C173:D173))-1</f>
        <v>2.2373522667384904E-4</v>
      </c>
      <c r="E98" s="5">
        <f>EXP(SUM($C173:E173))-1</f>
        <v>5.7750180875861812E-3</v>
      </c>
      <c r="F98" s="5">
        <f>EXP(SUM($C173:F173))-1</f>
        <v>-8.3405373967586627E-3</v>
      </c>
      <c r="G98" s="5">
        <f>EXP(SUM($C173:G173))-1</f>
        <v>-8.6076129100259857E-3</v>
      </c>
      <c r="H98" s="5">
        <f>EXP(SUM($C173:H173))-1</f>
        <v>-1.7509789491455874E-2</v>
      </c>
      <c r="I98" s="5">
        <f>EXP(SUM($C173:I173))-1</f>
        <v>-7.522776817022736E-3</v>
      </c>
      <c r="J98" s="5">
        <f>EXP(SUM($C173:J173))-1</f>
        <v>-6.2203858778073773E-3</v>
      </c>
      <c r="K98" s="5">
        <f>EXP(SUM($C173:K173))-1</f>
        <v>-6.5062681968024449E-3</v>
      </c>
      <c r="L98" s="5">
        <f>EXP(SUM($C173:L173))-1</f>
        <v>3.4204394355823453E-3</v>
      </c>
      <c r="M98" s="5">
        <f>EXP(SUM($C173:M173))-1</f>
        <v>1.4638922985273695E-2</v>
      </c>
      <c r="N98" s="5">
        <f>EXP(SUM($C173:N173))-1</f>
        <v>2.8461329090689436E-2</v>
      </c>
      <c r="O98" s="5">
        <f>EXP(SUM($C173:O173))-1</f>
        <v>1.860457870428478E-2</v>
      </c>
      <c r="P98" s="5">
        <f>EXP(SUM($C173:P173))-1</f>
        <v>1.1945411637352965E-2</v>
      </c>
      <c r="Q98" s="5">
        <f>EXP(SUM($C173:Q173))-1</f>
        <v>-7.5611563510391555E-3</v>
      </c>
      <c r="R98" s="5">
        <f>EXP(SUM($C173:R173))-1</f>
        <v>-1.5784980320009412E-2</v>
      </c>
      <c r="S98" s="5">
        <f>EXP(SUM($C173:S173))-1</f>
        <v>2.3749761210548392E-2</v>
      </c>
      <c r="T98" s="5">
        <f>EXP(SUM($C173:T173))-1</f>
        <v>1.0887459121955434E-3</v>
      </c>
      <c r="U98" s="5">
        <f>EXP(SUM($C173:U173))-1</f>
        <v>1.5838183286629892E-2</v>
      </c>
      <c r="V98" s="5">
        <f>EXP(SUM($C173:V173))-1</f>
        <v>2.5056807493923472E-2</v>
      </c>
      <c r="W98" s="5">
        <f>EXP(SUM($C173:W173))-1</f>
        <v>1.1698032418658855E-2</v>
      </c>
    </row>
    <row r="99" spans="1:25">
      <c r="A99" s="1" t="s">
        <v>22</v>
      </c>
      <c r="B99" s="1" t="s">
        <v>26</v>
      </c>
      <c r="C99" s="5">
        <f>EXP(SUM($C174:C174))-1</f>
        <v>-1.0185254034609015E-2</v>
      </c>
      <c r="D99" s="5">
        <f>EXP(SUM($C174:D174))-1</f>
        <v>-1.8196275803925577E-3</v>
      </c>
      <c r="E99" s="5">
        <f>EXP(SUM($C174:E174))-1</f>
        <v>2.1414592362215323E-2</v>
      </c>
      <c r="F99" s="5">
        <f>EXP(SUM($C174:F174))-1</f>
        <v>1.8321334679797019E-2</v>
      </c>
      <c r="G99" s="5">
        <f>EXP(SUM($C174:G174))-1</f>
        <v>2.8009753727049613E-2</v>
      </c>
      <c r="H99" s="5">
        <f>EXP(SUM($C174:H174))-1</f>
        <v>1.7650114128556771E-2</v>
      </c>
      <c r="I99" s="5">
        <f>EXP(SUM($C174:I174))-1</f>
        <v>2.1965368558908294E-2</v>
      </c>
      <c r="J99" s="5">
        <f>EXP(SUM($C174:J174))-1</f>
        <v>5.6595650294390731E-2</v>
      </c>
      <c r="K99" s="5">
        <f>EXP(SUM($C174:K174))-1</f>
        <v>0.10918640992165796</v>
      </c>
      <c r="L99" s="5">
        <f>EXP(SUM($C174:L174))-1</f>
        <v>9.0597066477839272E-2</v>
      </c>
      <c r="M99" s="5">
        <f>EXP(SUM($C174:M174))-1</f>
        <v>5.2940157637475505E-2</v>
      </c>
      <c r="N99" s="5">
        <f>EXP(SUM($C174:N174))-1</f>
        <v>6.773455623709923E-2</v>
      </c>
      <c r="O99" s="5">
        <f>EXP(SUM($C174:O174))-1</f>
        <v>6.7424367484050007E-2</v>
      </c>
      <c r="P99" s="5">
        <f>EXP(SUM($C174:P174))-1</f>
        <v>9.0038584692668788E-2</v>
      </c>
      <c r="Q99" s="5">
        <f>EXP(SUM($C174:Q174))-1</f>
        <v>-4.4815293952761959E-2</v>
      </c>
      <c r="R99" s="5">
        <f>EXP(SUM($C174:R174))-1</f>
        <v>-0.15708489969031447</v>
      </c>
      <c r="S99" s="5">
        <f>EXP(SUM($C174:S174))-1</f>
        <v>-0.12106929802838606</v>
      </c>
      <c r="T99" s="5">
        <f>EXP(SUM($C174:T174))-1</f>
        <v>-0.13105548735118644</v>
      </c>
      <c r="U99" s="5">
        <f>EXP(SUM($C174:U174))-1</f>
        <v>-0.13048541719812379</v>
      </c>
      <c r="V99" s="5">
        <f>EXP(SUM($C174:V174))-1</f>
        <v>-0.12798579821410172</v>
      </c>
      <c r="W99" s="5">
        <f>EXP(SUM($C174:W174))-1</f>
        <v>-8.9677185228594025E-2</v>
      </c>
    </row>
    <row r="100" spans="1:25">
      <c r="A100" s="1" t="s">
        <v>22</v>
      </c>
      <c r="B100" s="1" t="s">
        <v>27</v>
      </c>
      <c r="C100" s="5">
        <f>EXP(SUM($C175:C175))-1</f>
        <v>-3.5813300315443941E-2</v>
      </c>
      <c r="D100" s="5">
        <f>EXP(SUM($C175:D175))-1</f>
        <v>-2.4586964023270319E-2</v>
      </c>
      <c r="E100" s="5">
        <f>EXP(SUM($C175:E175))-1</f>
        <v>-2.5073150269676492E-2</v>
      </c>
      <c r="F100" s="5">
        <f>EXP(SUM($C175:F175))-1</f>
        <v>-8.1983023487965934E-3</v>
      </c>
      <c r="G100" s="5">
        <f>EXP(SUM($C175:G175))-1</f>
        <v>-0.13101259030239065</v>
      </c>
      <c r="H100" s="5">
        <f>EXP(SUM($C175:H175))-1</f>
        <v>-0.23516990237789659</v>
      </c>
      <c r="I100" s="5">
        <f>EXP(SUM($C175:I175))-1</f>
        <v>-0.20258318880735393</v>
      </c>
      <c r="J100" s="5">
        <f>EXP(SUM($C175:J175))-1</f>
        <v>-0.21145464624294164</v>
      </c>
      <c r="K100" s="5">
        <f>EXP(SUM($C175:K175))-1</f>
        <v>-0.21112755233444125</v>
      </c>
      <c r="L100" s="5">
        <f>EXP(SUM($C175:L175))-1</f>
        <v>-0.20898546126789896</v>
      </c>
      <c r="M100" s="5">
        <f>EXP(SUM($C175:M175))-1</f>
        <v>-0.17212237662114749</v>
      </c>
      <c r="N100" s="5">
        <f>EXP(SUM($C175:N175))-1</f>
        <v>-0.11329117039729886</v>
      </c>
      <c r="O100" s="5">
        <f>EXP(SUM($C175:O175))-1</f>
        <v>-0.1281576303733869</v>
      </c>
      <c r="P100" s="5">
        <f>EXP(SUM($C175:P175))-1</f>
        <v>-0.14985591361194694</v>
      </c>
      <c r="Q100" s="5">
        <f>EXP(SUM($C175:Q175))-1</f>
        <v>-0.11900614755160177</v>
      </c>
      <c r="R100" s="5">
        <f>EXP(SUM($C175:R175))-1</f>
        <v>-0.12933358388146876</v>
      </c>
      <c r="S100" s="5">
        <f>EXP(SUM($C175:S175))-1</f>
        <v>-0.12770964759918191</v>
      </c>
      <c r="T100" s="5">
        <f>EXP(SUM($C175:T175))-1</f>
        <v>-0.13728343110798225</v>
      </c>
      <c r="U100" s="5">
        <f>EXP(SUM($C175:U175))-1</f>
        <v>-0.12078476755019218</v>
      </c>
      <c r="V100" s="5">
        <f>EXP(SUM($C175:V175))-1</f>
        <v>-0.14057258917480642</v>
      </c>
      <c r="W100" s="5">
        <f>EXP(SUM($C175:W175))-1</f>
        <v>-0.13796696338014702</v>
      </c>
    </row>
    <row r="101" spans="1:25">
      <c r="A101" s="1" t="s">
        <v>22</v>
      </c>
      <c r="B101" s="1" t="s">
        <v>28</v>
      </c>
      <c r="C101" s="5">
        <f>EXP(SUM($C176:C176))-1</f>
        <v>1.3867684044581718E-2</v>
      </c>
      <c r="D101" s="5">
        <f>EXP(SUM($C176:D176))-1</f>
        <v>3.5706989417667589E-3</v>
      </c>
      <c r="E101" s="5">
        <f>EXP(SUM($C176:E176))-1</f>
        <v>9.2663826049173004E-3</v>
      </c>
      <c r="F101" s="5">
        <f>EXP(SUM($C176:F176))-1</f>
        <v>-2.2284931817210252E-3</v>
      </c>
      <c r="G101" s="5">
        <f>EXP(SUM($C176:G176))-1</f>
        <v>-6.1153442813611791E-3</v>
      </c>
      <c r="H101" s="5">
        <f>EXP(SUM($C176:H176))-1</f>
        <v>-2.5266082648554011E-3</v>
      </c>
      <c r="I101" s="5">
        <f>EXP(SUM($C176:I176))-1</f>
        <v>2.350801369653599E-3</v>
      </c>
      <c r="J101" s="5">
        <f>EXP(SUM($C176:J176))-1</f>
        <v>6.1396851169859268E-4</v>
      </c>
      <c r="K101" s="5">
        <f>EXP(SUM($C176:K176))-1</f>
        <v>-6.4776037962465116E-3</v>
      </c>
      <c r="L101" s="5">
        <f>EXP(SUM($C176:L176))-1</f>
        <v>3.5237184385654707E-3</v>
      </c>
      <c r="M101" s="5">
        <f>EXP(SUM($C176:M176))-1</f>
        <v>9.7720624552133373E-4</v>
      </c>
      <c r="N101" s="5">
        <f>EXP(SUM($C176:N176))-1</f>
        <v>1.8601177594208096E-2</v>
      </c>
      <c r="O101" s="5">
        <f>EXP(SUM($C176:O176))-1</f>
        <v>8.4016889191933508E-3</v>
      </c>
      <c r="P101" s="5">
        <f>EXP(SUM($C176:P176))-1</f>
        <v>-1.0632079184681453E-3</v>
      </c>
      <c r="Q101" s="5">
        <f>EXP(SUM($C176:Q176))-1</f>
        <v>-1.7571262957753131E-2</v>
      </c>
      <c r="R101" s="5">
        <f>EXP(SUM($C176:R176))-1</f>
        <v>-2.3926655201979452E-2</v>
      </c>
      <c r="S101" s="5">
        <f>EXP(SUM($C176:S176))-1</f>
        <v>-3.5780411758037034E-2</v>
      </c>
      <c r="T101" s="5">
        <f>EXP(SUM($C176:T176))-1</f>
        <v>-3.2202446699732157E-2</v>
      </c>
      <c r="U101" s="5">
        <f>EXP(SUM($C176:U176))-1</f>
        <v>-8.5819235178447029E-3</v>
      </c>
      <c r="V101" s="5">
        <f>EXP(SUM($C176:V176))-1</f>
        <v>-1.1469757780202983E-2</v>
      </c>
      <c r="W101" s="5">
        <f>EXP(SUM($C176:W176))-1</f>
        <v>-2.0430524399027261E-2</v>
      </c>
    </row>
    <row r="102" spans="1:25">
      <c r="A102" s="1" t="s">
        <v>23</v>
      </c>
      <c r="B102" s="1" t="s">
        <v>26</v>
      </c>
      <c r="C102" s="5">
        <f>EXP(SUM($C177:C177))-1</f>
        <v>-1.8477666708735629E-2</v>
      </c>
      <c r="D102" s="5">
        <f>EXP(SUM($C177:D177))-1</f>
        <v>2.4920605772735804E-2</v>
      </c>
      <c r="E102" s="5">
        <f>EXP(SUM($C177:E177))-1</f>
        <v>1.9973117601428392E-2</v>
      </c>
      <c r="F102" s="5">
        <f>EXP(SUM($C177:F177))-1</f>
        <v>-2.4021362372402044E-2</v>
      </c>
      <c r="G102" s="5">
        <f>EXP(SUM($C177:G177))-1</f>
        <v>1.3547630382778841E-2</v>
      </c>
      <c r="H102" s="5">
        <f>EXP(SUM($C177:H177))-1</f>
        <v>1.0576745288466194E-2</v>
      </c>
      <c r="I102" s="5">
        <f>EXP(SUM($C177:I177))-1</f>
        <v>1.1134845244358038E-2</v>
      </c>
      <c r="J102" s="5">
        <f>EXP(SUM($C177:J177))-1</f>
        <v>1.3967318781543669E-2</v>
      </c>
      <c r="K102" s="5">
        <f>EXP(SUM($C177:K177))-1</f>
        <v>-8.9542274049170256E-3</v>
      </c>
      <c r="L102" s="5">
        <f>EXP(SUM($C177:L177))-1</f>
        <v>-7.5564355472573785E-3</v>
      </c>
      <c r="M102" s="5">
        <f>EXP(SUM($C177:M177))-1</f>
        <v>-5.4069968023273685E-4</v>
      </c>
      <c r="N102" s="5">
        <f>EXP(SUM($C177:N177))-1</f>
        <v>-8.9036930013564164E-2</v>
      </c>
      <c r="O102" s="5">
        <f>EXP(SUM($C177:O177))-1</f>
        <v>-8.8693144219102682E-2</v>
      </c>
      <c r="P102" s="5">
        <f>EXP(SUM($C177:P177))-1</f>
        <v>-8.1622253841152848E-2</v>
      </c>
      <c r="Q102" s="5">
        <f>EXP(SUM($C177:Q177))-1</f>
        <v>-8.1891298239532562E-2</v>
      </c>
      <c r="R102" s="5">
        <f>EXP(SUM($C177:R177))-1</f>
        <v>-7.1084077827216263E-2</v>
      </c>
      <c r="S102" s="5">
        <f>EXP(SUM($C177:S177))-1</f>
        <v>-7.1240132539988066E-2</v>
      </c>
      <c r="T102" s="5">
        <f>EXP(SUM($C177:T177))-1</f>
        <v>-7.3259988560584022E-2</v>
      </c>
      <c r="U102" s="5">
        <f>EXP(SUM($C177:U177))-1</f>
        <v>-7.2936695266821672E-2</v>
      </c>
      <c r="V102" s="5">
        <f>EXP(SUM($C177:V177))-1</f>
        <v>-7.2702268652631297E-2</v>
      </c>
      <c r="W102" s="5">
        <f>EXP(SUM($C177:W177))-1</f>
        <v>-8.7141862020789884E-2</v>
      </c>
    </row>
    <row r="103" spans="1:25">
      <c r="A103" s="1" t="s">
        <v>23</v>
      </c>
      <c r="B103" s="1" t="s">
        <v>27</v>
      </c>
      <c r="C103" s="5">
        <f>EXP(SUM($C178:C178))-1</f>
        <v>6.3608782683282072E-3</v>
      </c>
      <c r="D103" s="5">
        <f>EXP(SUM($C178:D178))-1</f>
        <v>-8.3665953462728204E-2</v>
      </c>
      <c r="E103" s="5">
        <f>EXP(SUM($C178:E178))-1</f>
        <v>-8.3775306391329796E-2</v>
      </c>
      <c r="F103" s="5">
        <f>EXP(SUM($C178:F178))-1</f>
        <v>-7.7755881342136401E-2</v>
      </c>
      <c r="G103" s="5">
        <f>EXP(SUM($C178:G178))-1</f>
        <v>-7.83451516459992E-2</v>
      </c>
      <c r="H103" s="5">
        <f>EXP(SUM($C178:H178))-1</f>
        <v>-6.836283740943172E-2</v>
      </c>
      <c r="I103" s="5">
        <f>EXP(SUM($C178:I178))-1</f>
        <v>-6.8898097860070728E-2</v>
      </c>
      <c r="J103" s="5">
        <f>EXP(SUM($C178:J178))-1</f>
        <v>-7.1194172218240759E-2</v>
      </c>
      <c r="K103" s="5">
        <f>EXP(SUM($C178:K178))-1</f>
        <v>-7.1243895940737545E-2</v>
      </c>
      <c r="L103" s="5">
        <f>EXP(SUM($C178:L178))-1</f>
        <v>-7.1194123895504946E-2</v>
      </c>
      <c r="M103" s="5">
        <f>EXP(SUM($C178:M178))-1</f>
        <v>-8.5430266559814894E-2</v>
      </c>
      <c r="N103" s="5">
        <f>EXP(SUM($C178:N178))-1</f>
        <v>-9.5907562249610057E-2</v>
      </c>
      <c r="O103" s="5">
        <f>EXP(SUM($C178:O178))-1</f>
        <v>-9.3379838971288653E-2</v>
      </c>
      <c r="P103" s="5">
        <f>EXP(SUM($C178:P178))-1</f>
        <v>-0.14409763700593614</v>
      </c>
      <c r="Q103" s="5">
        <f>EXP(SUM($C178:Q178))-1</f>
        <v>-9.2510468815858449E-2</v>
      </c>
      <c r="R103" s="5">
        <f>EXP(SUM($C178:R178))-1</f>
        <v>-8.7454920684691184E-2</v>
      </c>
      <c r="S103" s="5">
        <f>EXP(SUM($C178:S178))-1</f>
        <v>-9.2727797799762812E-2</v>
      </c>
      <c r="T103" s="5">
        <f>EXP(SUM($C178:T178))-1</f>
        <v>-9.4423949665771389E-2</v>
      </c>
      <c r="U103" s="5">
        <f>EXP(SUM($C178:U178))-1</f>
        <v>-9.7451368403134286E-2</v>
      </c>
      <c r="V103" s="5">
        <f>EXP(SUM($C178:V178))-1</f>
        <v>-0.10144714954002443</v>
      </c>
      <c r="W103" s="5">
        <f>EXP(SUM($C178:W178))-1</f>
        <v>-0.10164720626558199</v>
      </c>
    </row>
    <row r="104" spans="1:25">
      <c r="A104" s="1" t="s">
        <v>23</v>
      </c>
      <c r="B104" s="1" t="s">
        <v>28</v>
      </c>
      <c r="C104" s="5">
        <f>EXP(SUM($C179:C179))-1</f>
        <v>3.921777224067613E-3</v>
      </c>
      <c r="D104" s="5">
        <f>EXP(SUM($C179:D179))-1</f>
        <v>6.728874107396754E-3</v>
      </c>
      <c r="E104" s="5">
        <f>EXP(SUM($C179:E179))-1</f>
        <v>3.5461310073396701E-2</v>
      </c>
      <c r="F104" s="5">
        <f>EXP(SUM($C179:F179))-1</f>
        <v>3.2850840144947657E-2</v>
      </c>
      <c r="G104" s="5">
        <f>EXP(SUM($C179:G179))-1</f>
        <v>2.2801803674887378E-2</v>
      </c>
      <c r="H104" s="5">
        <f>EXP(SUM($C179:H179))-1</f>
        <v>2.7517428973179658E-2</v>
      </c>
      <c r="I104" s="5">
        <f>EXP(SUM($C179:I179))-1</f>
        <v>6.6205427059220945E-2</v>
      </c>
      <c r="J104" s="5">
        <f>EXP(SUM($C179:J179))-1</f>
        <v>3.3681398962941644E-2</v>
      </c>
      <c r="K104" s="5">
        <f>EXP(SUM($C179:K179))-1</f>
        <v>3.5383095926670993E-2</v>
      </c>
      <c r="L104" s="5">
        <f>EXP(SUM($C179:L179))-1</f>
        <v>2.4427161071677528E-2</v>
      </c>
      <c r="M104" s="5">
        <f>EXP(SUM($C179:M179))-1</f>
        <v>1.3146818426893025E-2</v>
      </c>
      <c r="N104" s="5">
        <f>EXP(SUM($C179:N179))-1</f>
        <v>1.8763884490610172E-2</v>
      </c>
      <c r="O104" s="5">
        <f>EXP(SUM($C179:O179))-1</f>
        <v>2.0979283114541447E-2</v>
      </c>
      <c r="P104" s="5">
        <f>EXP(SUM($C179:P179))-1</f>
        <v>1.9075395385035776E-2</v>
      </c>
      <c r="Q104" s="5">
        <f>EXP(SUM($C179:Q179))-1</f>
        <v>1.1873434672965422E-2</v>
      </c>
      <c r="R104" s="5">
        <f>EXP(SUM($C179:R179))-1</f>
        <v>3.8425800633693497E-2</v>
      </c>
      <c r="S104" s="5">
        <f>EXP(SUM($C179:S179))-1</f>
        <v>5.7879844637251709E-2</v>
      </c>
      <c r="T104" s="5">
        <f>EXP(SUM($C179:T179))-1</f>
        <v>3.2759090776367072E-2</v>
      </c>
      <c r="U104" s="5">
        <f>EXP(SUM($C179:U179))-1</f>
        <v>3.77531048685531E-2</v>
      </c>
      <c r="V104" s="5">
        <f>EXP(SUM($C179:V179))-1</f>
        <v>3.7736030136869658E-2</v>
      </c>
      <c r="W104" s="5">
        <f>EXP(SUM($C179:W179))-1</f>
        <v>3.7551387824784399E-2</v>
      </c>
    </row>
    <row r="105" spans="1:25">
      <c r="A105" s="1" t="s">
        <v>24</v>
      </c>
      <c r="B105" s="1" t="s">
        <v>26</v>
      </c>
      <c r="C105" s="5">
        <f>EXP(SUM($C180:C180))-1</f>
        <v>-3.3983035005981765E-2</v>
      </c>
      <c r="D105" s="5">
        <f>EXP(SUM($C180:D180))-1</f>
        <v>-3.5000446368906202E-2</v>
      </c>
      <c r="E105" s="5">
        <f>EXP(SUM($C180:E180))-1</f>
        <v>-3.5552734664185404E-2</v>
      </c>
      <c r="F105" s="5">
        <f>EXP(SUM($C180:F180))-1</f>
        <v>-5.8299357810108865E-2</v>
      </c>
      <c r="G105" s="5">
        <f>EXP(SUM($C180:G180))-1</f>
        <v>-5.9077785178587083E-2</v>
      </c>
      <c r="H105" s="5">
        <f>EXP(SUM($C180:H180))-1</f>
        <v>-5.8673030902096635E-2</v>
      </c>
      <c r="I105" s="5">
        <f>EXP(SUM($C180:I180))-1</f>
        <v>-3.6888995756895859E-2</v>
      </c>
      <c r="J105" s="5">
        <f>EXP(SUM($C180:J180))-1</f>
        <v>-3.8124162826996155E-2</v>
      </c>
      <c r="K105" s="5">
        <f>EXP(SUM($C180:K180))-1</f>
        <v>-8.7698625096826355E-2</v>
      </c>
      <c r="L105" s="5">
        <f>EXP(SUM($C180:L180))-1</f>
        <v>-9.2267382249713203E-2</v>
      </c>
      <c r="M105" s="5">
        <f>EXP(SUM($C180:M180))-1</f>
        <v>-9.4157608762407419E-2</v>
      </c>
      <c r="N105" s="5">
        <f>EXP(SUM($C180:N180))-1</f>
        <v>-0.18387823614492727</v>
      </c>
      <c r="O105" s="5">
        <f>EXP(SUM($C180:O180))-1</f>
        <v>-0.18431733031587283</v>
      </c>
      <c r="P105" s="5">
        <f>EXP(SUM($C180:P180))-1</f>
        <v>-0.18904480159348114</v>
      </c>
      <c r="Q105" s="5">
        <f>EXP(SUM($C180:Q180))-1</f>
        <v>-0.1892916096959506</v>
      </c>
      <c r="R105" s="5">
        <f>EXP(SUM($C180:R180))-1</f>
        <v>-0.21051612501551764</v>
      </c>
      <c r="S105" s="5">
        <f>EXP(SUM($C180:S180))-1</f>
        <v>-0.21074018373858383</v>
      </c>
      <c r="T105" s="5">
        <f>EXP(SUM($C180:T180))-1</f>
        <v>-0.28228171895422316</v>
      </c>
      <c r="U105" s="5">
        <f>EXP(SUM($C180:U180))-1</f>
        <v>-0.28261380922521051</v>
      </c>
      <c r="V105" s="5">
        <f>EXP(SUM($C180:V180))-1</f>
        <v>-0.28290342385323641</v>
      </c>
      <c r="W105" s="5">
        <f>EXP(SUM($C180:W180))-1</f>
        <v>-0.28012723007117379</v>
      </c>
    </row>
    <row r="106" spans="1:25">
      <c r="A106" s="1" t="s">
        <v>24</v>
      </c>
      <c r="B106" s="1" t="s">
        <v>27</v>
      </c>
      <c r="C106" s="5">
        <f>EXP(SUM($C181:C181))-1</f>
        <v>-2.3485985777280671E-3</v>
      </c>
      <c r="D106" s="5">
        <f>EXP(SUM($C181:D181))-1</f>
        <v>-0.10148008038764444</v>
      </c>
      <c r="E106" s="5">
        <f>EXP(SUM($C181:E181))-1</f>
        <v>-0.10124883551112962</v>
      </c>
      <c r="F106" s="5">
        <f>EXP(SUM($C181:F181))-1</f>
        <v>-0.10859261494240224</v>
      </c>
      <c r="G106" s="5">
        <f>EXP(SUM($C181:G181))-1</f>
        <v>-0.10853110580671865</v>
      </c>
      <c r="H106" s="5">
        <f>EXP(SUM($C181:H181))-1</f>
        <v>-0.13344351533476417</v>
      </c>
      <c r="I106" s="5">
        <f>EXP(SUM($C181:I181))-1</f>
        <v>-0.13302752927470485</v>
      </c>
      <c r="J106" s="5">
        <f>EXP(SUM($C181:J181))-1</f>
        <v>-0.21096790917068164</v>
      </c>
      <c r="K106" s="5">
        <f>EXP(SUM($C181:K181))-1</f>
        <v>-0.21089961638595045</v>
      </c>
      <c r="L106" s="5">
        <f>EXP(SUM($C181:L181))-1</f>
        <v>-0.21051257495689069</v>
      </c>
      <c r="M106" s="5">
        <f>EXP(SUM($C181:M181))-1</f>
        <v>-0.20583387695796285</v>
      </c>
      <c r="N106" s="5">
        <f>EXP(SUM($C181:N181))-1</f>
        <v>-0.2014494732038451</v>
      </c>
      <c r="O106" s="5">
        <f>EXP(SUM($C181:O181))-1</f>
        <v>-0.20206916625629279</v>
      </c>
      <c r="P106" s="5">
        <f>EXP(SUM($C181:P181))-1</f>
        <v>-0.20266431632007464</v>
      </c>
      <c r="Q106" s="5">
        <f>EXP(SUM($C181:Q181))-1</f>
        <v>-0.20294482403134562</v>
      </c>
      <c r="R106" s="5">
        <f>EXP(SUM($C181:R181))-1</f>
        <v>-0.20505602156636182</v>
      </c>
      <c r="S106" s="5">
        <f>EXP(SUM($C181:S181))-1</f>
        <v>-0.20331842863383365</v>
      </c>
      <c r="T106" s="5">
        <f>EXP(SUM($C181:T181))-1</f>
        <v>-0.20290936055867514</v>
      </c>
      <c r="U106" s="5">
        <f>EXP(SUM($C181:U181))-1</f>
        <v>-0.2017731198820325</v>
      </c>
      <c r="V106" s="5">
        <f>EXP(SUM($C181:V181))-1</f>
        <v>-0.17201967384022543</v>
      </c>
      <c r="W106" s="5">
        <f>EXP(SUM($C181:W181))-1</f>
        <v>-0.17635717346871771</v>
      </c>
    </row>
    <row r="107" spans="1:25">
      <c r="A107" s="1" t="s">
        <v>24</v>
      </c>
      <c r="B107" s="1" t="s">
        <v>28</v>
      </c>
      <c r="C107" s="5">
        <f>EXP(SUM($C182:C182))-1</f>
        <v>2.4492938172535617E-3</v>
      </c>
      <c r="D107" s="5">
        <f>EXP(SUM($C182:D182))-1</f>
        <v>8.6283384849041855E-3</v>
      </c>
      <c r="E107" s="5">
        <f>EXP(SUM($C182:E182))-1</f>
        <v>3.017705955099359E-2</v>
      </c>
      <c r="F107" s="5">
        <f>EXP(SUM($C182:F182))-1</f>
        <v>2.7493008612560876E-2</v>
      </c>
      <c r="G107" s="5">
        <f>EXP(SUM($C182:G182))-1</f>
        <v>4.2802462774985672E-2</v>
      </c>
      <c r="H107" s="5">
        <f>EXP(SUM($C182:H182))-1</f>
        <v>4.7549780478160386E-2</v>
      </c>
      <c r="I107" s="5">
        <f>EXP(SUM($C182:I182))-1</f>
        <v>4.8424822570810377E-2</v>
      </c>
      <c r="J107" s="5">
        <f>EXP(SUM($C182:J182))-1</f>
        <v>5.6516850769861016E-2</v>
      </c>
      <c r="K107" s="5">
        <f>EXP(SUM($C182:K182))-1</f>
        <v>6.6491027080604503E-2</v>
      </c>
      <c r="L107" s="5">
        <f>EXP(SUM($C182:L182))-1</f>
        <v>5.4071947821656696E-2</v>
      </c>
      <c r="M107" s="5">
        <f>EXP(SUM($C182:M182))-1</f>
        <v>6.1032809086995821E-2</v>
      </c>
      <c r="N107" s="5">
        <f>EXP(SUM($C182:N182))-1</f>
        <v>6.7298815977542503E-2</v>
      </c>
      <c r="O107" s="5">
        <f>EXP(SUM($C182:O182))-1</f>
        <v>6.9106620897330995E-2</v>
      </c>
      <c r="P107" s="5">
        <f>EXP(SUM($C182:P182))-1</f>
        <v>8.9745121782852211E-2</v>
      </c>
      <c r="Q107" s="5">
        <f>EXP(SUM($C182:Q182))-1</f>
        <v>7.2621671918775554E-2</v>
      </c>
      <c r="R107" s="5">
        <f>EXP(SUM($C182:R182))-1</f>
        <v>8.8989230678885312E-2</v>
      </c>
      <c r="S107" s="5">
        <f>EXP(SUM($C182:S182))-1</f>
        <v>9.9180723522955594E-2</v>
      </c>
      <c r="T107" s="5">
        <f>EXP(SUM($C182:T182))-1</f>
        <v>7.5209849860776057E-2</v>
      </c>
      <c r="U107" s="5">
        <f>EXP(SUM($C182:U182))-1</f>
        <v>0.1013951471133574</v>
      </c>
      <c r="V107" s="5">
        <f>EXP(SUM($C182:V182))-1</f>
        <v>0.10452004362375877</v>
      </c>
      <c r="W107" s="5">
        <f>EXP(SUM($C182:W182))-1</f>
        <v>7.4405614822277366E-2</v>
      </c>
    </row>
    <row r="110" spans="1:25">
      <c r="A110" s="1" t="s">
        <v>0</v>
      </c>
      <c r="B110" s="1" t="s">
        <v>25</v>
      </c>
      <c r="C110" s="1" t="s">
        <v>98</v>
      </c>
      <c r="D110" s="1" t="s">
        <v>99</v>
      </c>
      <c r="E110" s="1" t="s">
        <v>100</v>
      </c>
      <c r="F110" s="1" t="s">
        <v>101</v>
      </c>
      <c r="G110" s="1" t="s">
        <v>102</v>
      </c>
      <c r="H110" s="1" t="s">
        <v>103</v>
      </c>
      <c r="I110" s="1" t="s">
        <v>104</v>
      </c>
      <c r="J110" s="1" t="s">
        <v>105</v>
      </c>
      <c r="K110" s="1" t="s">
        <v>106</v>
      </c>
      <c r="L110" s="1" t="s">
        <v>107</v>
      </c>
      <c r="M110" s="1" t="s">
        <v>108</v>
      </c>
      <c r="N110" s="1" t="s">
        <v>109</v>
      </c>
      <c r="O110" s="1" t="s">
        <v>110</v>
      </c>
      <c r="P110" s="1" t="s">
        <v>111</v>
      </c>
      <c r="Q110" s="1" t="s">
        <v>112</v>
      </c>
      <c r="R110" s="1" t="s">
        <v>113</v>
      </c>
      <c r="S110" s="1" t="s">
        <v>114</v>
      </c>
      <c r="T110" s="1" t="s">
        <v>115</v>
      </c>
      <c r="U110" s="1" t="s">
        <v>116</v>
      </c>
      <c r="V110" s="1" t="s">
        <v>117</v>
      </c>
      <c r="W110" s="1" t="s">
        <v>118</v>
      </c>
      <c r="Y110" s="6" t="s">
        <v>321</v>
      </c>
    </row>
    <row r="111" spans="1:25">
      <c r="A111" s="1" t="s">
        <v>1</v>
      </c>
      <c r="B111" s="1" t="s">
        <v>26</v>
      </c>
      <c r="C111" s="3">
        <v>3.0605755746364594E-3</v>
      </c>
      <c r="D111" s="3">
        <v>2.3760905489325523E-2</v>
      </c>
      <c r="E111" s="3">
        <v>-7.8959893435239792E-3</v>
      </c>
      <c r="F111" s="3">
        <v>-1.2441707774996758E-2</v>
      </c>
      <c r="G111" s="3">
        <v>-1.6020039096474648E-2</v>
      </c>
      <c r="H111" s="3">
        <v>-9.5270071178674698E-3</v>
      </c>
      <c r="I111" s="3">
        <v>-1.8140312749892473E-3</v>
      </c>
      <c r="J111" s="3">
        <v>1.6376053914427757E-2</v>
      </c>
      <c r="K111" s="3">
        <v>-1.8366269068792462E-3</v>
      </c>
      <c r="L111" s="3">
        <v>-8.7029356509447098E-3</v>
      </c>
      <c r="M111" s="3">
        <v>6.71370979398489E-3</v>
      </c>
      <c r="N111" s="3">
        <v>8.9677751064300537E-2</v>
      </c>
      <c r="O111" s="3">
        <v>-2.2611925378441811E-3</v>
      </c>
      <c r="P111" s="3">
        <v>2.9219623655080795E-2</v>
      </c>
      <c r="Q111" s="3">
        <v>-3.2206609845161438E-2</v>
      </c>
      <c r="R111" s="3">
        <v>2.1143389865756035E-2</v>
      </c>
      <c r="S111" s="3">
        <v>8.6990799754858017E-3</v>
      </c>
      <c r="T111" s="3">
        <v>-0.11939109861850739</v>
      </c>
      <c r="U111" s="3">
        <v>-2.0508805755525827E-3</v>
      </c>
      <c r="V111" s="3">
        <v>-6.2808886170387268E-2</v>
      </c>
      <c r="W111" s="3">
        <v>4.226289689540863E-2</v>
      </c>
      <c r="Y111" s="1">
        <f>_xlfn.VAR.S(C111:W111)</f>
        <v>1.5961409218488616E-3</v>
      </c>
    </row>
    <row r="112" spans="1:25">
      <c r="A112" s="1" t="s">
        <v>1</v>
      </c>
      <c r="B112" s="1" t="s">
        <v>27</v>
      </c>
      <c r="C112" s="3">
        <v>6.457943469285965E-3</v>
      </c>
      <c r="D112" s="3">
        <v>8.8863499462604523E-2</v>
      </c>
      <c r="E112" s="3">
        <v>-1.8619438633322716E-3</v>
      </c>
      <c r="F112" s="3">
        <v>2.7382580563426018E-2</v>
      </c>
      <c r="G112" s="3">
        <v>-3.1855486333370209E-2</v>
      </c>
      <c r="H112" s="3">
        <v>1.9935650750994682E-2</v>
      </c>
      <c r="I112" s="3">
        <v>9.1736773028969765E-3</v>
      </c>
      <c r="J112" s="3">
        <v>-0.11876475065946579</v>
      </c>
      <c r="K112" s="3">
        <v>-1.6988621791824698E-3</v>
      </c>
      <c r="L112" s="3">
        <v>-6.2449008226394653E-2</v>
      </c>
      <c r="M112" s="3">
        <v>4.4174611568450928E-2</v>
      </c>
      <c r="N112" s="3">
        <v>6.6273319534957409E-3</v>
      </c>
      <c r="O112" s="3">
        <v>1.7254708334803581E-2</v>
      </c>
      <c r="P112" s="3">
        <v>-5.8709429576992989E-3</v>
      </c>
      <c r="Q112" s="3">
        <v>-3.3283621072769165E-2</v>
      </c>
      <c r="R112" s="3">
        <v>7.0266202092170715E-2</v>
      </c>
      <c r="S112" s="3">
        <v>-3.0449580401182175E-2</v>
      </c>
      <c r="T112" s="3">
        <v>-6.3509427011013031E-2</v>
      </c>
      <c r="U112" s="3">
        <v>2.3612618446350098E-2</v>
      </c>
      <c r="V112" s="3">
        <v>1.7986046150326729E-2</v>
      </c>
      <c r="W112" s="3">
        <v>-2.5908395648002625E-2</v>
      </c>
      <c r="Y112" s="1">
        <f t="shared" ref="Y112:Y175" si="65">_xlfn.VAR.S(C112:W112)</f>
        <v>2.1494808498582025E-3</v>
      </c>
    </row>
    <row r="113" spans="1:25">
      <c r="A113" s="1" t="s">
        <v>1</v>
      </c>
      <c r="B113" s="1" t="s">
        <v>28</v>
      </c>
      <c r="C113" s="3">
        <v>-1.2205027975142002E-2</v>
      </c>
      <c r="D113" s="3">
        <v>-1.8404853763058782E-3</v>
      </c>
      <c r="E113" s="3">
        <v>4.7259428538382053E-3</v>
      </c>
      <c r="F113" s="3">
        <v>-8.3473548293113708E-3</v>
      </c>
      <c r="G113" s="3">
        <v>2.8059084434062243E-3</v>
      </c>
      <c r="H113" s="3">
        <v>-1.4095210935920477E-3</v>
      </c>
      <c r="I113" s="3">
        <v>-9.7801331430673599E-3</v>
      </c>
      <c r="J113" s="3">
        <v>-6.3760899938642979E-3</v>
      </c>
      <c r="K113" s="3">
        <v>-2.8374225366860628E-3</v>
      </c>
      <c r="L113" s="3">
        <v>4.4468864798545837E-3</v>
      </c>
      <c r="M113" s="3">
        <v>5.4511185735464096E-3</v>
      </c>
      <c r="N113" s="3">
        <v>4.5544648310169578E-4</v>
      </c>
      <c r="O113" s="3">
        <v>6.573868915438652E-3</v>
      </c>
      <c r="P113" s="3">
        <v>-4.1204751469194889E-3</v>
      </c>
      <c r="Q113" s="3">
        <v>-2.4429010227322578E-3</v>
      </c>
      <c r="R113" s="3">
        <v>8.330189622938633E-3</v>
      </c>
      <c r="S113" s="3">
        <v>-2.6937440037727356E-2</v>
      </c>
      <c r="T113" s="3">
        <v>2.2243918851017952E-2</v>
      </c>
      <c r="U113" s="3">
        <v>-2.0304381847381592E-2</v>
      </c>
      <c r="V113" s="3">
        <v>-4.8248101957142353E-3</v>
      </c>
      <c r="W113" s="3">
        <v>-3.8013870362192392E-3</v>
      </c>
      <c r="Y113" s="1">
        <f t="shared" si="65"/>
        <v>1.067135534566649E-4</v>
      </c>
    </row>
    <row r="114" spans="1:25">
      <c r="A114" s="1" t="s">
        <v>2</v>
      </c>
      <c r="B114" s="1" t="s">
        <v>29</v>
      </c>
      <c r="C114" s="3">
        <v>6.8548298440873623E-3</v>
      </c>
      <c r="D114" s="3">
        <v>4.5359130017459393E-3</v>
      </c>
      <c r="E114" s="3">
        <v>-1.0716147720813751E-2</v>
      </c>
      <c r="F114" s="3">
        <v>1.6274569556117058E-2</v>
      </c>
      <c r="G114" s="3">
        <v>4.4279014691710472E-3</v>
      </c>
      <c r="H114" s="3">
        <v>-1.5257618390023708E-2</v>
      </c>
      <c r="I114" s="3">
        <v>1.4059392735362053E-2</v>
      </c>
      <c r="J114" s="3">
        <v>1.8885534256696701E-2</v>
      </c>
      <c r="K114" s="3">
        <v>2.1619288250803947E-2</v>
      </c>
      <c r="L114" s="3">
        <v>-4.3989792466163635E-2</v>
      </c>
      <c r="M114" s="3">
        <v>5.7695463299751282E-2</v>
      </c>
      <c r="N114" s="3">
        <v>5.7682596147060394E-2</v>
      </c>
      <c r="O114" s="3">
        <v>-3.8360070902854204E-4</v>
      </c>
      <c r="P114" s="3">
        <v>-2.9932476580142975E-2</v>
      </c>
      <c r="Q114" s="3">
        <v>5.1799159497022629E-2</v>
      </c>
      <c r="R114" s="3">
        <v>-4.8345547169446945E-2</v>
      </c>
      <c r="S114" s="3">
        <v>-5.2191212773323059E-2</v>
      </c>
      <c r="T114" s="3">
        <v>-1.6263546422123909E-2</v>
      </c>
      <c r="U114" s="3">
        <v>-6.4510124502703547E-4</v>
      </c>
      <c r="V114" s="3">
        <v>-7.0495747029781342E-2</v>
      </c>
      <c r="W114" s="3">
        <v>-2.3995552211999893E-2</v>
      </c>
      <c r="Y114" s="1">
        <f t="shared" si="65"/>
        <v>1.2300526821958921E-3</v>
      </c>
    </row>
    <row r="115" spans="1:25">
      <c r="A115" s="1" t="s">
        <v>2</v>
      </c>
      <c r="B115" s="1" t="s">
        <v>30</v>
      </c>
      <c r="C115" s="3">
        <v>5.8890566229820251E-2</v>
      </c>
      <c r="D115" s="3">
        <v>5.9320606291294098E-2</v>
      </c>
      <c r="E115" s="3">
        <v>5.7010713499039412E-4</v>
      </c>
      <c r="F115" s="3">
        <v>-2.8350887820124626E-2</v>
      </c>
      <c r="G115" s="3">
        <v>5.2574407309293747E-2</v>
      </c>
      <c r="H115" s="3">
        <v>-4.7053884714841843E-2</v>
      </c>
      <c r="I115" s="3">
        <v>-5.1268324255943298E-2</v>
      </c>
      <c r="J115" s="3">
        <v>-1.5777386724948883E-2</v>
      </c>
      <c r="K115" s="3">
        <v>-1.7447613572585396E-5</v>
      </c>
      <c r="L115" s="3">
        <v>-7.0031501352787018E-2</v>
      </c>
      <c r="M115" s="3">
        <v>-2.4677449837327003E-2</v>
      </c>
      <c r="N115" s="3">
        <v>2.8800997883081436E-2</v>
      </c>
      <c r="O115" s="3">
        <v>8.4919430315494537E-2</v>
      </c>
      <c r="P115" s="3">
        <v>1.0121173225343227E-2</v>
      </c>
      <c r="Q115" s="3">
        <v>-3.7628348916769028E-2</v>
      </c>
      <c r="R115" s="3">
        <v>2.6134353131055832E-2</v>
      </c>
      <c r="S115" s="3">
        <v>3.8497563451528549E-2</v>
      </c>
      <c r="T115" s="3">
        <v>-4.3337587267160416E-3</v>
      </c>
      <c r="U115" s="3">
        <v>-7.2514116764068604E-3</v>
      </c>
      <c r="V115" s="3">
        <v>-8.7451841682195663E-3</v>
      </c>
      <c r="W115" s="3">
        <v>-4.0999110788106918E-2</v>
      </c>
      <c r="Y115" s="1">
        <f t="shared" si="65"/>
        <v>1.7343131056451512E-3</v>
      </c>
    </row>
    <row r="116" spans="1:25">
      <c r="A116" s="1" t="s">
        <v>2</v>
      </c>
      <c r="B116" s="1" t="s">
        <v>31</v>
      </c>
      <c r="C116" s="3">
        <v>-1.6975628212094307E-2</v>
      </c>
      <c r="D116" s="3">
        <v>-3.9266059175133705E-3</v>
      </c>
      <c r="E116" s="3">
        <v>-1.0005680844187737E-2</v>
      </c>
      <c r="F116" s="3">
        <v>4.396041389554739E-3</v>
      </c>
      <c r="G116" s="3">
        <v>9.115884080529213E-3</v>
      </c>
      <c r="H116" s="3">
        <v>-5.4400200024247169E-3</v>
      </c>
      <c r="I116" s="3">
        <v>8.3861425518989563E-3</v>
      </c>
      <c r="J116" s="3">
        <v>-1.4772856957279146E-4</v>
      </c>
      <c r="K116" s="3">
        <v>3.6009121686220169E-2</v>
      </c>
      <c r="L116" s="3">
        <v>4.0912851691246033E-3</v>
      </c>
      <c r="M116" s="3">
        <v>1.0701006976887584E-3</v>
      </c>
      <c r="N116" s="3">
        <v>-8.1200981512665749E-3</v>
      </c>
      <c r="O116" s="3">
        <v>-1.4678419567644596E-2</v>
      </c>
      <c r="P116" s="3">
        <v>7.0082875899970531E-3</v>
      </c>
      <c r="Q116" s="3">
        <v>2.37122792750597E-2</v>
      </c>
      <c r="R116" s="3">
        <v>-2.9320323839783669E-2</v>
      </c>
      <c r="S116" s="3">
        <v>9.1324318200349808E-3</v>
      </c>
      <c r="T116" s="3">
        <v>-2.4790940806269646E-2</v>
      </c>
      <c r="U116" s="3">
        <v>3.4342517610639334E-3</v>
      </c>
      <c r="V116" s="3">
        <v>2.7090993244200945E-3</v>
      </c>
      <c r="W116" s="3">
        <v>2.6329555548727512E-3</v>
      </c>
      <c r="Y116" s="1">
        <f t="shared" si="65"/>
        <v>2.1984962998338226E-4</v>
      </c>
    </row>
    <row r="117" spans="1:25">
      <c r="A117" s="1" t="s">
        <v>3</v>
      </c>
      <c r="B117" s="1" t="s">
        <v>32</v>
      </c>
      <c r="C117" s="3">
        <v>5.0738103687763214E-2</v>
      </c>
      <c r="D117" s="3">
        <v>-2.3902991786599159E-2</v>
      </c>
      <c r="E117" s="3">
        <v>-1.0175092611461878E-3</v>
      </c>
      <c r="F117" s="3">
        <v>2.8420969843864441E-2</v>
      </c>
      <c r="G117" s="3">
        <v>-6.8767373450100422E-3</v>
      </c>
      <c r="H117" s="3">
        <v>2.9364731162786484E-3</v>
      </c>
      <c r="I117" s="3">
        <v>-4.3810778297483921E-3</v>
      </c>
      <c r="J117" s="3">
        <v>2.7874449733644724E-3</v>
      </c>
      <c r="K117" s="3">
        <v>-3.9394847117364407E-3</v>
      </c>
      <c r="L117" s="3">
        <v>7.4998810887336731E-3</v>
      </c>
      <c r="M117" s="3">
        <v>-4.8010228201746941E-3</v>
      </c>
      <c r="N117" s="3">
        <v>-8.8454009965062141E-3</v>
      </c>
      <c r="O117" s="3">
        <v>1.005102414637804E-3</v>
      </c>
      <c r="P117" s="3">
        <v>2.9206819832324982E-2</v>
      </c>
      <c r="Q117" s="3">
        <v>-1.0687639005482197E-2</v>
      </c>
      <c r="R117" s="3">
        <v>-5.4877005517482758E-2</v>
      </c>
      <c r="S117" s="3">
        <v>-1.2784121558070183E-2</v>
      </c>
      <c r="T117" s="3">
        <v>-1.7634430900216103E-2</v>
      </c>
      <c r="U117" s="3">
        <v>9.8817853722721338E-4</v>
      </c>
      <c r="V117" s="3">
        <v>-2.4610947817564011E-2</v>
      </c>
      <c r="W117" s="3">
        <v>-3.7255946546792984E-2</v>
      </c>
      <c r="Y117" s="1">
        <f t="shared" si="65"/>
        <v>5.1451264086699528E-4</v>
      </c>
    </row>
    <row r="118" spans="1:25">
      <c r="A118" s="1" t="s">
        <v>3</v>
      </c>
      <c r="B118" s="1" t="s">
        <v>33</v>
      </c>
      <c r="C118" s="3">
        <v>-2.4467657785862684E-3</v>
      </c>
      <c r="D118" s="3">
        <v>-3.6021014675498009E-3</v>
      </c>
      <c r="E118" s="3">
        <v>5.7984085287898779E-4</v>
      </c>
      <c r="F118" s="3">
        <v>3.8357041776180267E-2</v>
      </c>
      <c r="G118" s="3">
        <v>-1.120974775403738E-2</v>
      </c>
      <c r="H118" s="3">
        <v>-4.8702355474233627E-2</v>
      </c>
      <c r="I118" s="3">
        <v>-1.3574718497693539E-2</v>
      </c>
      <c r="J118" s="3">
        <v>-1.9315959885716438E-2</v>
      </c>
      <c r="K118" s="3">
        <v>5.6996213970705867E-4</v>
      </c>
      <c r="L118" s="3">
        <v>-2.5308828800916672E-2</v>
      </c>
      <c r="M118" s="3">
        <v>-4.4810924679040909E-2</v>
      </c>
      <c r="N118" s="3">
        <v>8.9887138456106186E-3</v>
      </c>
      <c r="O118" s="3">
        <v>-1.7167888581752777E-2</v>
      </c>
      <c r="P118" s="3">
        <v>3.0190479010343552E-2</v>
      </c>
      <c r="Q118" s="3">
        <v>4.1357245296239853E-2</v>
      </c>
      <c r="R118" s="3">
        <v>-6.8387766368687153E-3</v>
      </c>
      <c r="S118" s="3">
        <v>-1.6606094315648079E-2</v>
      </c>
      <c r="T118" s="3">
        <v>-2.1323567256331444E-2</v>
      </c>
      <c r="U118" s="3">
        <v>-3.8260500878095627E-3</v>
      </c>
      <c r="V118" s="3">
        <v>2.77713593095541E-3</v>
      </c>
      <c r="W118" s="3">
        <v>1.3030780246481299E-3</v>
      </c>
      <c r="Y118" s="1">
        <f t="shared" si="65"/>
        <v>5.205245936411141E-4</v>
      </c>
    </row>
    <row r="119" spans="1:25">
      <c r="A119" s="1" t="s">
        <v>3</v>
      </c>
      <c r="B119" s="1" t="s">
        <v>34</v>
      </c>
      <c r="C119" s="3">
        <v>-9.58262849599123E-3</v>
      </c>
      <c r="D119" s="3">
        <v>-2.1884571760892868E-3</v>
      </c>
      <c r="E119" s="3">
        <v>8.4304716438055038E-3</v>
      </c>
      <c r="F119" s="3">
        <v>-5.1506226882338524E-3</v>
      </c>
      <c r="G119" s="3">
        <v>-2.1138191223144531E-3</v>
      </c>
      <c r="H119" s="3">
        <v>-1.3903097715228796E-3</v>
      </c>
      <c r="I119" s="3">
        <v>2.5443699210882187E-2</v>
      </c>
      <c r="J119" s="3">
        <v>4.8369122669100761E-3</v>
      </c>
      <c r="K119" s="3">
        <v>-1.9720885902643204E-2</v>
      </c>
      <c r="L119" s="3">
        <v>5.158440675586462E-3</v>
      </c>
      <c r="M119" s="3">
        <v>2.2820701822638512E-2</v>
      </c>
      <c r="N119" s="3">
        <v>2.879435895010829E-3</v>
      </c>
      <c r="O119" s="3">
        <v>-1.5829792246222496E-2</v>
      </c>
      <c r="P119" s="3">
        <v>-6.5460954792797565E-3</v>
      </c>
      <c r="Q119" s="3">
        <v>-1.7208939418196678E-2</v>
      </c>
      <c r="R119" s="3">
        <v>-1.2237571179866791E-2</v>
      </c>
      <c r="S119" s="3">
        <v>-1.5976869035512209E-3</v>
      </c>
      <c r="T119" s="3">
        <v>-2.3747008293867111E-2</v>
      </c>
      <c r="U119" s="3">
        <v>3.4800528082996607E-3</v>
      </c>
      <c r="V119" s="3">
        <v>1.8206808716058731E-2</v>
      </c>
      <c r="W119" s="3">
        <v>2.2908970713615417E-2</v>
      </c>
      <c r="Y119" s="1">
        <f t="shared" si="65"/>
        <v>1.9948775442718501E-4</v>
      </c>
    </row>
    <row r="120" spans="1:25">
      <c r="A120" s="1" t="s">
        <v>4</v>
      </c>
      <c r="B120" s="1" t="s">
        <v>35</v>
      </c>
      <c r="C120" s="3">
        <v>-1.2673959136009216E-2</v>
      </c>
      <c r="D120" s="3">
        <v>-1.2220320291817188E-2</v>
      </c>
      <c r="E120" s="3">
        <v>-1.4786848798394203E-2</v>
      </c>
      <c r="F120" s="3">
        <v>2.5120055302977562E-2</v>
      </c>
      <c r="G120" s="3">
        <v>5.8116298168897629E-3</v>
      </c>
      <c r="H120" s="3">
        <v>3.7437684368342161E-3</v>
      </c>
      <c r="I120" s="3">
        <v>-1.1714366264641285E-2</v>
      </c>
      <c r="J120" s="3">
        <v>1.102699339389801E-2</v>
      </c>
      <c r="K120" s="3">
        <v>3.7657536566257477E-2</v>
      </c>
      <c r="L120" s="3">
        <v>1.435541920363903E-2</v>
      </c>
      <c r="M120" s="3">
        <v>9.2005071928724647E-4</v>
      </c>
      <c r="N120" s="3">
        <v>-1.5596715966239572E-3</v>
      </c>
      <c r="O120" s="3">
        <v>-5.4684648057445884E-4</v>
      </c>
      <c r="P120" s="3">
        <v>-4.6541839838027954E-2</v>
      </c>
      <c r="Q120" s="3">
        <v>2.5824856013059616E-2</v>
      </c>
      <c r="R120" s="3">
        <v>2.5040619075298309E-2</v>
      </c>
      <c r="S120" s="3">
        <v>6.5294608473777771E-2</v>
      </c>
      <c r="T120" s="3">
        <v>-2.6903862133622169E-2</v>
      </c>
      <c r="U120" s="3">
        <v>-4.5854048221372068E-4</v>
      </c>
      <c r="V120" s="3">
        <v>6.3000574707984924E-2</v>
      </c>
      <c r="W120" s="3">
        <v>-3.2976027578115463E-2</v>
      </c>
      <c r="Y120" s="1">
        <f t="shared" si="65"/>
        <v>7.9707592250888011E-4</v>
      </c>
    </row>
    <row r="121" spans="1:25">
      <c r="A121" s="1" t="s">
        <v>4</v>
      </c>
      <c r="B121" s="1" t="s">
        <v>36</v>
      </c>
      <c r="C121" s="3">
        <v>1.133347162976861E-3</v>
      </c>
      <c r="D121" s="3">
        <v>-1.551763853058219E-3</v>
      </c>
      <c r="E121" s="3">
        <v>-1.0312836093362421E-4</v>
      </c>
      <c r="F121" s="3">
        <v>-4.6943239867687225E-2</v>
      </c>
      <c r="G121" s="3">
        <v>2.6129379868507385E-2</v>
      </c>
      <c r="H121" s="3">
        <v>2.4760214611887932E-2</v>
      </c>
      <c r="I121" s="3">
        <v>6.582292914390564E-2</v>
      </c>
      <c r="J121" s="3">
        <v>-2.6375358924269676E-2</v>
      </c>
      <c r="K121" s="3">
        <v>-2.4789118469925597E-5</v>
      </c>
      <c r="L121" s="3">
        <v>6.3460730016231537E-2</v>
      </c>
      <c r="M121" s="3">
        <v>-3.2145172357559204E-2</v>
      </c>
      <c r="N121" s="3">
        <v>-1.1534913443028927E-2</v>
      </c>
      <c r="O121" s="3">
        <v>-2.4234669283032417E-2</v>
      </c>
      <c r="P121" s="3">
        <v>-3.8399387151002884E-2</v>
      </c>
      <c r="Q121" s="3">
        <v>7.2806596755981445E-2</v>
      </c>
      <c r="R121" s="3">
        <v>-4.7345953062176704E-3</v>
      </c>
      <c r="S121" s="3">
        <v>-6.0415461659431458E-2</v>
      </c>
      <c r="T121" s="3">
        <v>2.1684173494577408E-2</v>
      </c>
      <c r="U121" s="3">
        <v>-7.8786779195070267E-3</v>
      </c>
      <c r="V121" s="3">
        <v>-1.6469573602080345E-2</v>
      </c>
      <c r="W121" s="3">
        <v>4.8047793097794056E-3</v>
      </c>
      <c r="Y121" s="1">
        <f t="shared" si="65"/>
        <v>1.2791126885167662E-3</v>
      </c>
    </row>
    <row r="122" spans="1:25">
      <c r="A122" s="1" t="s">
        <v>4</v>
      </c>
      <c r="B122" s="1" t="s">
        <v>37</v>
      </c>
      <c r="C122" s="3">
        <v>2.2384542971849442E-3</v>
      </c>
      <c r="D122" s="3">
        <v>-1.0245081502944231E-3</v>
      </c>
      <c r="E122" s="3">
        <v>1.3813763856887817E-2</v>
      </c>
      <c r="F122" s="3">
        <v>-5.4111783392727375E-3</v>
      </c>
      <c r="G122" s="3">
        <v>-1.0847022756934166E-2</v>
      </c>
      <c r="H122" s="3">
        <v>-2.6185286697000265E-3</v>
      </c>
      <c r="I122" s="3">
        <v>-2.050050301477313E-3</v>
      </c>
      <c r="J122" s="3">
        <v>-5.2034975960850716E-3</v>
      </c>
      <c r="K122" s="3">
        <v>-1.278647414437728E-5</v>
      </c>
      <c r="L122" s="3">
        <v>3.3505649771541357E-3</v>
      </c>
      <c r="M122" s="3">
        <v>-6.5865074284374714E-3</v>
      </c>
      <c r="N122" s="3">
        <v>2.6888488791882992E-3</v>
      </c>
      <c r="O122" s="3">
        <v>-7.915065623819828E-3</v>
      </c>
      <c r="P122" s="3">
        <v>-4.8840772360563278E-3</v>
      </c>
      <c r="Q122" s="3">
        <v>-4.8657559091225266E-4</v>
      </c>
      <c r="R122" s="3">
        <v>1.183741632848978E-2</v>
      </c>
      <c r="S122" s="3">
        <v>9.9380519241094589E-3</v>
      </c>
      <c r="T122" s="3">
        <v>-2.9767720028758049E-2</v>
      </c>
      <c r="U122" s="3">
        <v>8.4334323182702065E-3</v>
      </c>
      <c r="V122" s="3">
        <v>-5.3006010130047798E-3</v>
      </c>
      <c r="W122" s="3">
        <v>-1.1793128214776516E-2</v>
      </c>
      <c r="Y122" s="1">
        <f t="shared" si="65"/>
        <v>9.0571280221936242E-5</v>
      </c>
    </row>
    <row r="123" spans="1:25">
      <c r="A123" s="1" t="s">
        <v>5</v>
      </c>
      <c r="B123" s="1" t="s">
        <v>38</v>
      </c>
      <c r="C123" s="3">
        <v>-2.4320812895894051E-2</v>
      </c>
      <c r="D123" s="3">
        <v>1.1863565072417259E-2</v>
      </c>
      <c r="E123" s="3">
        <v>2.5235176086425781E-2</v>
      </c>
      <c r="F123" s="3">
        <v>1.018957793712616E-2</v>
      </c>
      <c r="G123" s="3">
        <v>-5.7795356959104538E-2</v>
      </c>
      <c r="H123" s="3">
        <v>1.4538966119289398E-2</v>
      </c>
      <c r="I123" s="3">
        <v>6.5740365535020828E-3</v>
      </c>
      <c r="J123" s="3">
        <v>1.6978006809949875E-2</v>
      </c>
      <c r="K123" s="3">
        <v>-7.3924258351325989E-2</v>
      </c>
      <c r="L123" s="3">
        <v>5.5963646620512009E-2</v>
      </c>
      <c r="M123" s="3">
        <v>3.2213408499956131E-2</v>
      </c>
      <c r="N123" s="3">
        <v>-8.3441874012351036E-3</v>
      </c>
      <c r="O123" s="3">
        <v>2.4047954939305782E-3</v>
      </c>
      <c r="P123" s="3">
        <v>-0.12175064533948898</v>
      </c>
      <c r="Q123" s="3">
        <v>4.9915455281734467E-2</v>
      </c>
      <c r="R123" s="3">
        <v>-0.10662611573934555</v>
      </c>
      <c r="S123" s="3">
        <v>-6.9636017084121704E-2</v>
      </c>
      <c r="T123" s="3">
        <v>1.4513398520648479E-2</v>
      </c>
      <c r="U123" s="3">
        <v>2.2940842900425196E-3</v>
      </c>
      <c r="V123" s="3">
        <v>7.5671330094337463E-2</v>
      </c>
      <c r="W123" s="3">
        <v>8.8283300399780273E-2</v>
      </c>
      <c r="Y123" s="1">
        <f t="shared" si="65"/>
        <v>3.1093450439540204E-3</v>
      </c>
    </row>
    <row r="124" spans="1:25">
      <c r="A124" s="1" t="s">
        <v>5</v>
      </c>
      <c r="B124" s="1" t="s">
        <v>39</v>
      </c>
      <c r="C124" s="3">
        <v>3.2574683427810669E-2</v>
      </c>
      <c r="D124" s="3">
        <v>-8.3425538614392281E-3</v>
      </c>
      <c r="E124" s="3">
        <v>3.3542674500495195E-3</v>
      </c>
      <c r="F124" s="3">
        <v>-0.12309765070676804</v>
      </c>
      <c r="G124" s="3">
        <v>5.0553902983665466E-2</v>
      </c>
      <c r="H124" s="3">
        <v>-0.10739273577928543</v>
      </c>
      <c r="I124" s="3">
        <v>-6.8646885454654694E-2</v>
      </c>
      <c r="J124" s="3">
        <v>1.5574034303426743E-2</v>
      </c>
      <c r="K124" s="3">
        <v>3.1329849734902382E-3</v>
      </c>
      <c r="L124" s="3">
        <v>7.6506897807121277E-2</v>
      </c>
      <c r="M124" s="3">
        <v>9.0464398264884949E-2</v>
      </c>
      <c r="N124" s="3">
        <v>7.6834417879581451E-2</v>
      </c>
      <c r="O124" s="3">
        <v>3.5696018487215042E-2</v>
      </c>
      <c r="P124" s="3">
        <v>-7.9481024295091629E-3</v>
      </c>
      <c r="Q124" s="3">
        <v>5.4714169353246689E-2</v>
      </c>
      <c r="R124" s="3">
        <v>7.161261048167944E-3</v>
      </c>
      <c r="S124" s="3">
        <v>-1.7169302329421043E-2</v>
      </c>
      <c r="T124" s="3">
        <v>-3.0089305713772774E-2</v>
      </c>
      <c r="U124" s="3">
        <v>1.2495752424001694E-2</v>
      </c>
      <c r="V124" s="3">
        <v>-1.5479612164199352E-2</v>
      </c>
      <c r="W124" s="3">
        <v>-3.421461209654808E-2</v>
      </c>
      <c r="Y124" s="1">
        <f t="shared" si="65"/>
        <v>3.1167186260231449E-3</v>
      </c>
    </row>
    <row r="125" spans="1:25">
      <c r="A125" s="1" t="s">
        <v>5</v>
      </c>
      <c r="B125" s="1" t="s">
        <v>40</v>
      </c>
      <c r="C125" s="3">
        <v>1.8977629020810127E-2</v>
      </c>
      <c r="D125" s="3">
        <v>-1.9678540527820587E-2</v>
      </c>
      <c r="E125" s="3">
        <v>-1.8433598801493645E-2</v>
      </c>
      <c r="F125" s="3">
        <v>-1.5358542092144489E-2</v>
      </c>
      <c r="G125" s="3">
        <v>-9.392998181283474E-3</v>
      </c>
      <c r="H125" s="3">
        <v>-6.4533064141869545E-3</v>
      </c>
      <c r="I125" s="3">
        <v>3.5104110836982727E-2</v>
      </c>
      <c r="J125" s="3">
        <v>-1.1391435749828815E-2</v>
      </c>
      <c r="K125" s="3">
        <v>-1.4324076473712921E-2</v>
      </c>
      <c r="L125" s="3">
        <v>2.0310195162892342E-2</v>
      </c>
      <c r="M125" s="3">
        <v>-7.682334166020155E-3</v>
      </c>
      <c r="N125" s="3">
        <v>-1.0967450216412544E-2</v>
      </c>
      <c r="O125" s="3">
        <v>-6.5526096150279045E-3</v>
      </c>
      <c r="P125" s="3">
        <v>3.0973504763096571E-3</v>
      </c>
      <c r="Q125" s="3">
        <v>2.1569989621639252E-3</v>
      </c>
      <c r="R125" s="3">
        <v>-1.3294398784637451E-2</v>
      </c>
      <c r="S125" s="3">
        <v>8.4240119904279709E-3</v>
      </c>
      <c r="T125" s="3">
        <v>-1.4930730685591698E-2</v>
      </c>
      <c r="U125" s="3">
        <v>-2.5517731904983521E-2</v>
      </c>
      <c r="V125" s="3">
        <v>-8.0332480138167739E-4</v>
      </c>
      <c r="W125" s="3">
        <v>-2.5770487263798714E-2</v>
      </c>
      <c r="Y125" s="1">
        <f t="shared" si="65"/>
        <v>2.4266279399769755E-4</v>
      </c>
    </row>
    <row r="126" spans="1:25">
      <c r="A126" s="1" t="s">
        <v>6</v>
      </c>
      <c r="B126" s="1" t="s">
        <v>41</v>
      </c>
      <c r="C126" s="3">
        <v>1.6045290976762772E-2</v>
      </c>
      <c r="D126" s="3">
        <v>-3.9364468306303024E-2</v>
      </c>
      <c r="E126" s="3">
        <v>1.2599889189004898E-2</v>
      </c>
      <c r="F126" s="3">
        <v>3.1454199925065041E-3</v>
      </c>
      <c r="G126" s="3">
        <v>4.7711534425616264E-3</v>
      </c>
      <c r="H126" s="3">
        <v>-1.3967490755021572E-2</v>
      </c>
      <c r="I126" s="3">
        <v>2.6579122990369797E-2</v>
      </c>
      <c r="J126" s="3">
        <v>-2.3503754287958145E-2</v>
      </c>
      <c r="K126" s="3">
        <v>1.0794620029628277E-2</v>
      </c>
      <c r="L126" s="3">
        <v>4.1311521083116531E-2</v>
      </c>
      <c r="M126" s="3">
        <v>-3.9703208953142166E-2</v>
      </c>
      <c r="N126" s="3">
        <v>-0.10896054655313492</v>
      </c>
      <c r="O126" s="3">
        <v>1.3825943460687995E-3</v>
      </c>
      <c r="P126" s="3">
        <v>5.7092916220426559E-2</v>
      </c>
      <c r="Q126" s="3">
        <v>-7.3649883270263672E-2</v>
      </c>
      <c r="R126" s="3">
        <v>-6.9980211555957794E-2</v>
      </c>
      <c r="S126" s="3">
        <v>9.3631289899349213E-2</v>
      </c>
      <c r="T126" s="3">
        <v>0.14293904602527618</v>
      </c>
      <c r="U126" s="3">
        <v>1.1446818243712187E-3</v>
      </c>
      <c r="V126" s="3">
        <v>3.8816945161670446E-3</v>
      </c>
      <c r="W126" s="3">
        <v>1.8953530117869377E-2</v>
      </c>
      <c r="Y126" s="1">
        <f t="shared" si="65"/>
        <v>3.0839639562087275E-3</v>
      </c>
    </row>
    <row r="127" spans="1:25">
      <c r="A127" s="1" t="s">
        <v>6</v>
      </c>
      <c r="B127" s="1" t="s">
        <v>42</v>
      </c>
      <c r="C127" s="3">
        <v>-3.804006427526474E-2</v>
      </c>
      <c r="D127" s="3">
        <v>-0.10549229383468628</v>
      </c>
      <c r="E127" s="3">
        <v>1.209528767503798E-3</v>
      </c>
      <c r="F127" s="3">
        <v>6.3072726130485535E-2</v>
      </c>
      <c r="G127" s="3">
        <v>-7.3895804584026337E-2</v>
      </c>
      <c r="H127" s="3">
        <v>-6.5871894359588623E-2</v>
      </c>
      <c r="I127" s="3">
        <v>9.3212209641933441E-2</v>
      </c>
      <c r="J127" s="3">
        <v>0.14195893704891205</v>
      </c>
      <c r="K127" s="3">
        <v>9.7549136262387037E-4</v>
      </c>
      <c r="L127" s="3">
        <v>3.5772684495896101E-3</v>
      </c>
      <c r="M127" s="3">
        <v>1.4145232737064362E-2</v>
      </c>
      <c r="N127" s="3">
        <v>-9.7337931394577026E-2</v>
      </c>
      <c r="O127" s="3">
        <v>7.7027589082717896E-2</v>
      </c>
      <c r="P127" s="3">
        <v>-5.6720811873674393E-2</v>
      </c>
      <c r="Q127" s="3">
        <v>2.3832103237509727E-2</v>
      </c>
      <c r="R127" s="3">
        <v>-1.3266624882817268E-3</v>
      </c>
      <c r="S127" s="3">
        <v>-3.5151201300323009E-3</v>
      </c>
      <c r="T127" s="3">
        <v>-1.6123028472065926E-2</v>
      </c>
      <c r="U127" s="3">
        <v>-1.6654586652293801E-3</v>
      </c>
      <c r="V127" s="3">
        <v>-1.9936873577535152E-3</v>
      </c>
      <c r="W127" s="3">
        <v>2.5823755189776421E-2</v>
      </c>
      <c r="Y127" s="1">
        <f t="shared" si="65"/>
        <v>3.7768256587569146E-3</v>
      </c>
    </row>
    <row r="128" spans="1:25">
      <c r="A128" s="1" t="s">
        <v>6</v>
      </c>
      <c r="B128" s="1" t="s">
        <v>43</v>
      </c>
      <c r="C128" s="3">
        <v>2.4192312266677618E-3</v>
      </c>
      <c r="D128" s="3">
        <v>-2.0775045268237591E-3</v>
      </c>
      <c r="E128" s="3">
        <v>7.9500125721096992E-3</v>
      </c>
      <c r="F128" s="3">
        <v>5.6072510778903961E-3</v>
      </c>
      <c r="G128" s="3">
        <v>-1.8890442326664925E-2</v>
      </c>
      <c r="H128" s="3">
        <v>-2.9945655260235071E-3</v>
      </c>
      <c r="I128" s="3">
        <v>1.9408807856962085E-3</v>
      </c>
      <c r="J128" s="3">
        <v>-6.5934574231505394E-3</v>
      </c>
      <c r="K128" s="3">
        <v>-6.0058885719627142E-4</v>
      </c>
      <c r="L128" s="3">
        <v>1.4543781988322735E-2</v>
      </c>
      <c r="M128" s="3">
        <v>-7.2352150455117226E-3</v>
      </c>
      <c r="N128" s="3">
        <v>-6.0321716591715813E-3</v>
      </c>
      <c r="O128" s="3">
        <v>6.7714028991758823E-3</v>
      </c>
      <c r="P128" s="3">
        <v>-7.9776644706726074E-3</v>
      </c>
      <c r="Q128" s="3">
        <v>-1.848757266998291E-2</v>
      </c>
      <c r="R128" s="3">
        <v>2.3116234224289656E-3</v>
      </c>
      <c r="S128" s="3">
        <v>-7.5039970688521862E-3</v>
      </c>
      <c r="T128" s="3">
        <v>8.9730536565184593E-3</v>
      </c>
      <c r="U128" s="3">
        <v>-3.7786681205034256E-3</v>
      </c>
      <c r="V128" s="3">
        <v>-8.475007489323616E-3</v>
      </c>
      <c r="W128" s="3">
        <v>2.6719152927398682E-2</v>
      </c>
      <c r="Y128" s="1">
        <f t="shared" si="65"/>
        <v>1.1016976773780098E-4</v>
      </c>
    </row>
    <row r="129" spans="1:25">
      <c r="A129" s="1" t="s">
        <v>7</v>
      </c>
      <c r="B129" s="1" t="s">
        <v>44</v>
      </c>
      <c r="C129" s="3">
        <v>1.4908512122929096E-2</v>
      </c>
      <c r="D129" s="3">
        <v>-2.6679415255784988E-2</v>
      </c>
      <c r="E129" s="3">
        <v>9.40516940318048E-4</v>
      </c>
      <c r="F129" s="3">
        <v>-2.3257720749825239E-3</v>
      </c>
      <c r="G129" s="3">
        <v>1.2961642816662788E-2</v>
      </c>
      <c r="H129" s="3">
        <v>1.5117118135094643E-2</v>
      </c>
      <c r="I129" s="3">
        <v>3.692676080390811E-3</v>
      </c>
      <c r="J129" s="3">
        <v>-3.135225921869278E-2</v>
      </c>
      <c r="K129" s="3">
        <v>-9.1894656419754028E-2</v>
      </c>
      <c r="L129" s="3">
        <v>-2.8439272195100784E-2</v>
      </c>
      <c r="M129" s="3">
        <v>1.691022515296936E-2</v>
      </c>
      <c r="N129" s="3">
        <v>-2.2620843723416328E-2</v>
      </c>
      <c r="O129" s="3">
        <v>4.7803455963730812E-3</v>
      </c>
      <c r="P129" s="3">
        <v>7.1726523339748383E-2</v>
      </c>
      <c r="Q129" s="3">
        <v>-9.1131404042243958E-2</v>
      </c>
      <c r="R129" s="3">
        <v>-1.1999182170256972E-3</v>
      </c>
      <c r="S129" s="3">
        <v>2.6114264503121376E-2</v>
      </c>
      <c r="T129" s="3">
        <v>2.178548090159893E-2</v>
      </c>
      <c r="U129" s="3">
        <v>2.2537785116583109E-3</v>
      </c>
      <c r="V129" s="3">
        <v>8.0628626048564911E-2</v>
      </c>
      <c r="W129" s="3">
        <v>-2.704896405339241E-2</v>
      </c>
      <c r="Y129" s="1">
        <f t="shared" si="65"/>
        <v>1.7064750124038449E-3</v>
      </c>
    </row>
    <row r="130" spans="1:25">
      <c r="A130" s="1" t="s">
        <v>7</v>
      </c>
      <c r="B130" s="1" t="s">
        <v>45</v>
      </c>
      <c r="C130" s="3">
        <v>1.5060801059007645E-2</v>
      </c>
      <c r="D130" s="3">
        <v>-2.604568749666214E-2</v>
      </c>
      <c r="E130" s="3">
        <v>4.2225937359035015E-3</v>
      </c>
      <c r="F130" s="3">
        <v>6.6939249634742737E-2</v>
      </c>
      <c r="G130" s="3">
        <v>-9.1460347175598145E-2</v>
      </c>
      <c r="H130" s="3">
        <v>-4.5384294353425503E-3</v>
      </c>
      <c r="I130" s="3">
        <v>2.5750879198312759E-2</v>
      </c>
      <c r="J130" s="3">
        <v>2.1859299391508102E-2</v>
      </c>
      <c r="K130" s="3">
        <v>1.7132909270003438E-3</v>
      </c>
      <c r="L130" s="3">
        <v>8.0270156264305115E-2</v>
      </c>
      <c r="M130" s="3">
        <v>-2.3992922157049179E-2</v>
      </c>
      <c r="N130" s="3">
        <v>-2.8768490999937057E-2</v>
      </c>
      <c r="O130" s="3">
        <v>-4.8206910490989685E-2</v>
      </c>
      <c r="P130" s="3">
        <v>2.3157121613621712E-3</v>
      </c>
      <c r="Q130" s="3">
        <v>4.236052930355072E-2</v>
      </c>
      <c r="R130" s="3">
        <v>3.0877618119120598E-2</v>
      </c>
      <c r="S130" s="3">
        <v>7.0880696177482605E-2</v>
      </c>
      <c r="T130" s="3">
        <v>7.5839795172214508E-2</v>
      </c>
      <c r="U130" s="3">
        <v>-3.4730240702629089E-2</v>
      </c>
      <c r="V130" s="3">
        <v>-1.520992536097765E-2</v>
      </c>
      <c r="W130" s="3">
        <v>3.620065376162529E-2</v>
      </c>
      <c r="Y130" s="1">
        <f t="shared" si="65"/>
        <v>1.9725242903060841E-3</v>
      </c>
    </row>
    <row r="131" spans="1:25">
      <c r="A131" s="1" t="s">
        <v>7</v>
      </c>
      <c r="B131" s="1" t="s">
        <v>46</v>
      </c>
      <c r="C131" s="3">
        <v>9.2484941706061363E-3</v>
      </c>
      <c r="D131" s="3">
        <v>2.1865766495466232E-2</v>
      </c>
      <c r="E131" s="3">
        <v>4.0004897164180875E-4</v>
      </c>
      <c r="F131" s="3">
        <v>9.9091064184904099E-3</v>
      </c>
      <c r="G131" s="3">
        <v>5.3195231594145298E-3</v>
      </c>
      <c r="H131" s="3">
        <v>3.0851629562675953E-3</v>
      </c>
      <c r="I131" s="3">
        <v>-1.8331658095121384E-2</v>
      </c>
      <c r="J131" s="3">
        <v>7.4882889166474342E-3</v>
      </c>
      <c r="K131" s="3">
        <v>1.6375167295336723E-2</v>
      </c>
      <c r="L131" s="3">
        <v>1.5981545671820641E-2</v>
      </c>
      <c r="M131" s="3">
        <v>-6.321985274553299E-3</v>
      </c>
      <c r="N131" s="3">
        <v>-7.2989449836313725E-3</v>
      </c>
      <c r="O131" s="3">
        <v>6.3674654811620712E-3</v>
      </c>
      <c r="P131" s="3">
        <v>3.2430261373519897E-2</v>
      </c>
      <c r="Q131" s="3">
        <v>2.3978713899850845E-2</v>
      </c>
      <c r="R131" s="3">
        <v>-5.4304227232933044E-3</v>
      </c>
      <c r="S131" s="3">
        <v>2.1222896873950958E-2</v>
      </c>
      <c r="T131" s="3">
        <v>-3.4360595047473907E-2</v>
      </c>
      <c r="U131" s="3">
        <v>2.7400986291468143E-3</v>
      </c>
      <c r="V131" s="3">
        <v>5.8460901491343975E-3</v>
      </c>
      <c r="W131" s="3">
        <v>8.0835679545998573E-3</v>
      </c>
      <c r="Y131" s="1">
        <f t="shared" si="65"/>
        <v>2.2368841616574519E-4</v>
      </c>
    </row>
    <row r="132" spans="1:25">
      <c r="A132" s="1" t="s">
        <v>8</v>
      </c>
      <c r="B132" s="1" t="s">
        <v>47</v>
      </c>
      <c r="C132" s="3">
        <v>-2.2968435660004616E-2</v>
      </c>
      <c r="D132" s="3">
        <v>-2.8988765552639961E-2</v>
      </c>
      <c r="E132" s="3">
        <v>-8.7656537070870399E-3</v>
      </c>
      <c r="F132" s="3">
        <v>-1.1110017076134682E-2</v>
      </c>
      <c r="G132" s="3">
        <v>-3.8375549018383026E-2</v>
      </c>
      <c r="H132" s="3">
        <v>-4.3809879571199417E-2</v>
      </c>
      <c r="I132" s="3">
        <v>-2.305249497294426E-2</v>
      </c>
      <c r="J132" s="3">
        <v>-4.3186619877815247E-2</v>
      </c>
      <c r="K132" s="3">
        <v>2.0061546936631203E-2</v>
      </c>
      <c r="L132" s="3">
        <v>8.1655215471982956E-3</v>
      </c>
      <c r="M132" s="3">
        <v>-4.4611778110265732E-2</v>
      </c>
      <c r="N132" s="3">
        <v>1.3810552656650543E-2</v>
      </c>
      <c r="O132" s="3">
        <v>1.7802974907681346E-3</v>
      </c>
      <c r="P132" s="3">
        <v>9.0902157127857208E-2</v>
      </c>
      <c r="Q132" s="3">
        <v>-6.2676668167114258E-2</v>
      </c>
      <c r="R132" s="3">
        <v>-7.3678962886333466E-2</v>
      </c>
      <c r="S132" s="3">
        <v>-1.5640400350093842E-2</v>
      </c>
      <c r="T132" s="3">
        <v>-1.9211627542972565E-2</v>
      </c>
      <c r="U132" s="3">
        <v>-5.212882999330759E-3</v>
      </c>
      <c r="V132" s="3">
        <v>-1.2271418236196041E-2</v>
      </c>
      <c r="W132" s="3">
        <v>1.5029856003820896E-2</v>
      </c>
      <c r="Y132" s="1">
        <f t="shared" si="65"/>
        <v>1.212606765366984E-3</v>
      </c>
    </row>
    <row r="133" spans="1:25">
      <c r="A133" s="1" t="s">
        <v>8</v>
      </c>
      <c r="B133" s="1" t="s">
        <v>48</v>
      </c>
      <c r="C133" s="3">
        <v>-4.5909397304058075E-2</v>
      </c>
      <c r="D133" s="3">
        <v>1.2524544261395931E-2</v>
      </c>
      <c r="E133" s="3">
        <v>2.361656166613102E-3</v>
      </c>
      <c r="F133" s="3">
        <v>8.7529942393302917E-2</v>
      </c>
      <c r="G133" s="3">
        <v>-6.2153670936822891E-2</v>
      </c>
      <c r="H133" s="3">
        <v>-7.5235716998577118E-2</v>
      </c>
      <c r="I133" s="3">
        <v>-1.5603823587298393E-2</v>
      </c>
      <c r="J133" s="3">
        <v>-1.8756238743662834E-2</v>
      </c>
      <c r="K133" s="3">
        <v>-5.1666032522916794E-3</v>
      </c>
      <c r="L133" s="3">
        <v>-1.2452521361410618E-2</v>
      </c>
      <c r="M133" s="3">
        <v>1.7922762781381607E-2</v>
      </c>
      <c r="N133" s="3">
        <v>-6.4488664269447327E-2</v>
      </c>
      <c r="O133" s="3">
        <v>4.7216243110597134E-3</v>
      </c>
      <c r="P133" s="3">
        <v>-8.5523314774036407E-2</v>
      </c>
      <c r="Q133" s="3">
        <v>4.1418492794036865E-2</v>
      </c>
      <c r="R133" s="3">
        <v>3.4081794321537018E-2</v>
      </c>
      <c r="S133" s="3">
        <v>2.1394602954387665E-2</v>
      </c>
      <c r="T133" s="3">
        <v>-8.7914604227989912E-4</v>
      </c>
      <c r="U133" s="3">
        <v>-1.4474949799478054E-2</v>
      </c>
      <c r="V133" s="3">
        <v>-1.4108802191913128E-2</v>
      </c>
      <c r="W133" s="3">
        <v>4.1851806454360485E-3</v>
      </c>
      <c r="Y133" s="1">
        <f t="shared" si="65"/>
        <v>1.705815455747568E-3</v>
      </c>
    </row>
    <row r="134" spans="1:25">
      <c r="A134" s="1" t="s">
        <v>8</v>
      </c>
      <c r="B134" s="1" t="s">
        <v>49</v>
      </c>
      <c r="C134" s="3">
        <v>5.652411375194788E-3</v>
      </c>
      <c r="D134" s="3">
        <v>-6.6216974519193172E-3</v>
      </c>
      <c r="E134" s="3">
        <v>-1.1724254582077265E-3</v>
      </c>
      <c r="F134" s="3">
        <v>4.7475057654082775E-3</v>
      </c>
      <c r="G134" s="3">
        <v>1.0563604533672333E-2</v>
      </c>
      <c r="H134" s="3">
        <v>7.1990832686424255E-2</v>
      </c>
      <c r="I134" s="3">
        <v>4.7218605875968933E-2</v>
      </c>
      <c r="J134" s="3">
        <v>2.5767149403691292E-2</v>
      </c>
      <c r="K134" s="3">
        <v>-4.1976537555456161E-2</v>
      </c>
      <c r="L134" s="3">
        <v>-1.0545815894147381E-4</v>
      </c>
      <c r="M134" s="3">
        <v>1.1341478675603867E-3</v>
      </c>
      <c r="N134" s="3">
        <v>2.6883170008659363E-2</v>
      </c>
      <c r="O134" s="3">
        <v>1.4040041423868388E-4</v>
      </c>
      <c r="P134" s="3">
        <v>2.8210885357111692E-3</v>
      </c>
      <c r="Q134" s="3">
        <v>-1.1021333746612072E-2</v>
      </c>
      <c r="R134" s="3">
        <v>-2.4541071616113186E-3</v>
      </c>
      <c r="S134" s="3">
        <v>-2.3582209832966328E-3</v>
      </c>
      <c r="T134" s="3">
        <v>-2.7230868116021156E-2</v>
      </c>
      <c r="U134" s="3">
        <v>2.0399754866957664E-2</v>
      </c>
      <c r="V134" s="3">
        <v>3.5042189992964268E-3</v>
      </c>
      <c r="W134" s="3">
        <v>-1.0254685766994953E-2</v>
      </c>
      <c r="Y134" s="1">
        <f t="shared" si="65"/>
        <v>5.7654129881858876E-4</v>
      </c>
    </row>
    <row r="135" spans="1:25">
      <c r="A135" s="1" t="s">
        <v>9</v>
      </c>
      <c r="B135" s="1" t="s">
        <v>50</v>
      </c>
      <c r="C135" s="3">
        <v>-2.6666067540645599E-2</v>
      </c>
      <c r="D135" s="3">
        <v>4.0265750139951706E-3</v>
      </c>
      <c r="E135" s="3">
        <v>-3.2898873090744019E-2</v>
      </c>
      <c r="F135" s="3">
        <v>1.7968310043215752E-2</v>
      </c>
      <c r="G135" s="3">
        <v>2.2769434377551079E-2</v>
      </c>
      <c r="H135" s="3">
        <v>4.0401180740445852E-4</v>
      </c>
      <c r="I135" s="3">
        <v>2.8903325437568128E-4</v>
      </c>
      <c r="J135" s="3">
        <v>-2.2855665534734726E-2</v>
      </c>
      <c r="K135" s="3">
        <v>-1.1322529055178165E-2</v>
      </c>
      <c r="L135" s="3">
        <v>1.4562612399458885E-2</v>
      </c>
      <c r="M135" s="3">
        <v>-4.392247274518013E-2</v>
      </c>
      <c r="N135" s="3">
        <v>-4.3555289506912231E-2</v>
      </c>
      <c r="O135" s="3">
        <v>1.818740158341825E-3</v>
      </c>
      <c r="P135" s="3">
        <v>-7.5383640825748444E-2</v>
      </c>
      <c r="Q135" s="3">
        <v>0.13809818029403687</v>
      </c>
      <c r="R135" s="3">
        <v>6.0462201945483685E-3</v>
      </c>
      <c r="S135" s="3">
        <v>6.8522185087203979E-2</v>
      </c>
      <c r="T135" s="3">
        <v>2.8842905536293983E-2</v>
      </c>
      <c r="U135" s="3">
        <v>1.596262154635042E-4</v>
      </c>
      <c r="V135" s="3">
        <v>-3.6445274949073792E-2</v>
      </c>
      <c r="W135" s="3">
        <v>-1.3092848239466548E-3</v>
      </c>
      <c r="Y135" s="1">
        <f t="shared" si="65"/>
        <v>1.9493480236262319E-3</v>
      </c>
    </row>
    <row r="136" spans="1:25">
      <c r="A136" s="1" t="s">
        <v>9</v>
      </c>
      <c r="B136" s="1" t="s">
        <v>51</v>
      </c>
      <c r="C136" s="3">
        <v>-4.504157230257988E-2</v>
      </c>
      <c r="D136" s="3">
        <v>-4.5737944543361664E-2</v>
      </c>
      <c r="E136" s="3">
        <v>1.8300872761756182E-3</v>
      </c>
      <c r="F136" s="3">
        <v>-7.9096481204032898E-2</v>
      </c>
      <c r="G136" s="3">
        <v>0.13835535943508148</v>
      </c>
      <c r="H136" s="3">
        <v>3.7062519695609808E-3</v>
      </c>
      <c r="I136" s="3">
        <v>6.8861782550811768E-2</v>
      </c>
      <c r="J136" s="3">
        <v>2.9454154893755913E-2</v>
      </c>
      <c r="K136" s="3">
        <v>2.816470805555582E-4</v>
      </c>
      <c r="L136" s="3">
        <v>-3.6256883293390274E-2</v>
      </c>
      <c r="M136" s="3">
        <v>1.4265744248405099E-3</v>
      </c>
      <c r="N136" s="3">
        <v>-1.0801258496940136E-2</v>
      </c>
      <c r="O136" s="3">
        <v>-3.0110970139503479E-2</v>
      </c>
      <c r="P136" s="3">
        <v>5.4912222549319267E-3</v>
      </c>
      <c r="Q136" s="3">
        <v>2.8198286890983582E-2</v>
      </c>
      <c r="R136" s="3">
        <v>-1.7673695459961891E-2</v>
      </c>
      <c r="S136" s="3">
        <v>-9.186270646750927E-3</v>
      </c>
      <c r="T136" s="3">
        <v>-4.8670228570699692E-3</v>
      </c>
      <c r="U136" s="3">
        <v>-2.4899842217564583E-2</v>
      </c>
      <c r="V136" s="3">
        <v>2.972945012152195E-2</v>
      </c>
      <c r="W136" s="3">
        <v>1.5917344018816948E-2</v>
      </c>
      <c r="Y136" s="1">
        <f t="shared" si="65"/>
        <v>2.0235216439232801E-3</v>
      </c>
    </row>
    <row r="137" spans="1:25">
      <c r="A137" s="1" t="s">
        <v>9</v>
      </c>
      <c r="B137" s="1" t="s">
        <v>52</v>
      </c>
      <c r="C137" s="3">
        <v>-1.4712085947394371E-2</v>
      </c>
      <c r="D137" s="3">
        <v>-1.2949797324836254E-2</v>
      </c>
      <c r="E137" s="3">
        <v>-5.260443314909935E-3</v>
      </c>
      <c r="F137" s="3">
        <v>2.5111591443419456E-2</v>
      </c>
      <c r="G137" s="3">
        <v>-1.1072407476603985E-2</v>
      </c>
      <c r="H137" s="3">
        <v>8.5543813183903694E-3</v>
      </c>
      <c r="I137" s="3">
        <v>1.6101205721497536E-2</v>
      </c>
      <c r="J137" s="3">
        <v>-7.9931775107979774E-3</v>
      </c>
      <c r="K137" s="3">
        <v>5.1699741743505001E-3</v>
      </c>
      <c r="L137" s="3">
        <v>-1.4792480506002903E-2</v>
      </c>
      <c r="M137" s="3">
        <v>1.3370427303016186E-2</v>
      </c>
      <c r="N137" s="3">
        <v>-1.228631567209959E-2</v>
      </c>
      <c r="O137" s="3">
        <v>-7.3094889521598816E-3</v>
      </c>
      <c r="P137" s="3">
        <v>-4.4377289712429047E-2</v>
      </c>
      <c r="Q137" s="3">
        <v>3.6792571190744638E-3</v>
      </c>
      <c r="R137" s="3">
        <v>-6.6530040930956602E-4</v>
      </c>
      <c r="S137" s="3">
        <v>2.0741328597068787E-2</v>
      </c>
      <c r="T137" s="3">
        <v>-3.7393548991531134E-3</v>
      </c>
      <c r="U137" s="3">
        <v>1.8950058147311211E-2</v>
      </c>
      <c r="V137" s="3">
        <v>-7.2827504482120275E-4</v>
      </c>
      <c r="W137" s="3">
        <v>8.6655067279934883E-3</v>
      </c>
      <c r="Y137" s="1">
        <f t="shared" si="65"/>
        <v>2.5203751990989724E-4</v>
      </c>
    </row>
    <row r="138" spans="1:25">
      <c r="A138" s="1" t="s">
        <v>10</v>
      </c>
      <c r="B138" s="1" t="s">
        <v>53</v>
      </c>
      <c r="C138" s="3">
        <v>-2.7740256860852242E-2</v>
      </c>
      <c r="D138" s="3">
        <v>3.8288556970655918E-3</v>
      </c>
      <c r="E138" s="3">
        <v>-2.8160341084003448E-2</v>
      </c>
      <c r="F138" s="3">
        <v>3.3420935273170471E-2</v>
      </c>
      <c r="G138" s="3">
        <v>3.1099202111363411E-2</v>
      </c>
      <c r="H138" s="3">
        <v>2.3196563124656677E-2</v>
      </c>
      <c r="I138" s="3">
        <v>-1.5171238221228123E-2</v>
      </c>
      <c r="J138" s="3">
        <v>9.9820438772439957E-3</v>
      </c>
      <c r="K138" s="3">
        <v>-1.1937950737774372E-2</v>
      </c>
      <c r="L138" s="3">
        <v>1.5958366915583611E-2</v>
      </c>
      <c r="M138" s="3">
        <v>-1.4247310347855091E-2</v>
      </c>
      <c r="N138" s="3">
        <v>-9.2037439346313477E-2</v>
      </c>
      <c r="O138" s="3">
        <v>-1.2755179777741432E-3</v>
      </c>
      <c r="P138" s="3">
        <v>-2.1166959777474403E-2</v>
      </c>
      <c r="Q138" s="3">
        <v>3.7785351276397705E-2</v>
      </c>
      <c r="R138" s="3">
        <v>-0.10072667151689529</v>
      </c>
      <c r="S138" s="3">
        <v>-6.6586710512638092E-2</v>
      </c>
      <c r="T138" s="3">
        <v>2.6144318282604218E-2</v>
      </c>
      <c r="U138" s="3">
        <v>-1.2169480323791504E-3</v>
      </c>
      <c r="V138" s="3">
        <v>7.4583694338798523E-2</v>
      </c>
      <c r="W138" s="3">
        <v>0.1295340359210968</v>
      </c>
      <c r="Y138" s="1">
        <f t="shared" si="65"/>
        <v>2.6541393272506617E-3</v>
      </c>
    </row>
    <row r="139" spans="1:25">
      <c r="A139" s="1" t="s">
        <v>10</v>
      </c>
      <c r="B139" s="1" t="s">
        <v>54</v>
      </c>
      <c r="C139" s="3">
        <v>-1.1913730762898922E-2</v>
      </c>
      <c r="D139" s="3">
        <v>-8.7589733302593231E-2</v>
      </c>
      <c r="E139" s="3">
        <v>-1.0343483882024884E-3</v>
      </c>
      <c r="F139" s="3">
        <v>-1.4014163054525852E-2</v>
      </c>
      <c r="G139" s="3">
        <v>3.7889573723077774E-2</v>
      </c>
      <c r="H139" s="3">
        <v>-9.5734588801860809E-2</v>
      </c>
      <c r="I139" s="3">
        <v>-6.6591657698154449E-2</v>
      </c>
      <c r="J139" s="3">
        <v>2.5472242385149002E-2</v>
      </c>
      <c r="K139" s="3">
        <v>-9.5866923220455647E-4</v>
      </c>
      <c r="L139" s="3">
        <v>7.472681999206543E-2</v>
      </c>
      <c r="M139" s="3">
        <v>0.12441988289356232</v>
      </c>
      <c r="N139" s="3">
        <v>0.16081714630126953</v>
      </c>
      <c r="O139" s="3">
        <v>-3.6237924359738827E-3</v>
      </c>
      <c r="P139" s="3">
        <v>2.0233025774359703E-2</v>
      </c>
      <c r="Q139" s="3">
        <v>-0.10011777281761169</v>
      </c>
      <c r="R139" s="3">
        <v>-7.8269772231578827E-2</v>
      </c>
      <c r="S139" s="3">
        <v>3.9256677031517029E-2</v>
      </c>
      <c r="T139" s="3">
        <v>1.4016180299222469E-2</v>
      </c>
      <c r="U139" s="3">
        <v>-5.898580327630043E-2</v>
      </c>
      <c r="V139" s="3">
        <v>-4.1489984840154648E-2</v>
      </c>
      <c r="W139" s="3">
        <v>-4.7256913967430592E-3</v>
      </c>
      <c r="Y139" s="1">
        <f t="shared" si="65"/>
        <v>4.6967051031843766E-3</v>
      </c>
    </row>
    <row r="140" spans="1:25">
      <c r="A140" s="1" t="s">
        <v>10</v>
      </c>
      <c r="B140" s="1" t="s">
        <v>55</v>
      </c>
      <c r="C140" s="3">
        <v>-4.4985333806835115E-4</v>
      </c>
      <c r="D140" s="3">
        <v>-1.3850437477231026E-2</v>
      </c>
      <c r="E140" s="3">
        <v>-1.3246588408946991E-2</v>
      </c>
      <c r="F140" s="3">
        <v>-6.2425811775028706E-3</v>
      </c>
      <c r="G140" s="3">
        <v>1.9646852742880583E-3</v>
      </c>
      <c r="H140" s="3">
        <v>-3.2714104745537043E-3</v>
      </c>
      <c r="I140" s="3">
        <v>2.3489459417760372E-3</v>
      </c>
      <c r="J140" s="3">
        <v>1.6608318313956261E-2</v>
      </c>
      <c r="K140" s="3">
        <v>-1.3118759728968143E-2</v>
      </c>
      <c r="L140" s="3">
        <v>3.6961359437555075E-3</v>
      </c>
      <c r="M140" s="3">
        <v>-9.1692646965384483E-3</v>
      </c>
      <c r="N140" s="3">
        <v>-1.9571261946111917E-3</v>
      </c>
      <c r="O140" s="3">
        <v>-1.340183150023222E-2</v>
      </c>
      <c r="P140" s="3">
        <v>1.6428356990218163E-2</v>
      </c>
      <c r="Q140" s="3">
        <v>-7.5060823000967503E-3</v>
      </c>
      <c r="R140" s="3">
        <v>-7.9336659982800484E-3</v>
      </c>
      <c r="S140" s="3">
        <v>2.9296649619936943E-2</v>
      </c>
      <c r="T140" s="3">
        <v>1.5335761941969395E-2</v>
      </c>
      <c r="U140" s="3">
        <v>-1.4298057183623314E-2</v>
      </c>
      <c r="V140" s="3">
        <v>1.2933672405779362E-3</v>
      </c>
      <c r="W140" s="3">
        <v>-1.3118686154484749E-2</v>
      </c>
      <c r="Y140" s="1">
        <f t="shared" si="65"/>
        <v>1.4859844960331292E-4</v>
      </c>
    </row>
    <row r="141" spans="1:25">
      <c r="A141" s="1" t="s">
        <v>11</v>
      </c>
      <c r="B141" s="1" t="s">
        <v>56</v>
      </c>
      <c r="C141" s="3">
        <v>-2.2788552567362785E-2</v>
      </c>
      <c r="D141" s="3">
        <v>-1.2979112565517426E-2</v>
      </c>
      <c r="E141" s="3">
        <v>2.0227425557095557E-4</v>
      </c>
      <c r="F141" s="3">
        <v>2.5163723155856133E-2</v>
      </c>
      <c r="G141" s="3">
        <v>-9.4825811684131622E-3</v>
      </c>
      <c r="H141" s="3">
        <v>-1.8421843415126204E-3</v>
      </c>
      <c r="I141" s="3">
        <v>-8.7181280832737684E-4</v>
      </c>
      <c r="J141" s="3">
        <v>-3.8403674960136414E-2</v>
      </c>
      <c r="K141" s="3">
        <v>-6.9111241027712822E-3</v>
      </c>
      <c r="L141" s="3">
        <v>-3.6883514374494553E-2</v>
      </c>
      <c r="M141" s="3">
        <v>-2.2059591487050056E-2</v>
      </c>
      <c r="N141" s="3">
        <v>-7.6467260718345642E-2</v>
      </c>
      <c r="O141" s="3">
        <v>2.9287687502801418E-3</v>
      </c>
      <c r="P141" s="3">
        <v>7.3272418230772018E-3</v>
      </c>
      <c r="Q141" s="3">
        <v>1.160909072495997E-3</v>
      </c>
      <c r="R141" s="3">
        <v>-8.7577015161514282E-2</v>
      </c>
      <c r="S141" s="3">
        <v>-9.0596385300159454E-2</v>
      </c>
      <c r="T141" s="3">
        <v>-1.6469854861497879E-2</v>
      </c>
      <c r="U141" s="3">
        <v>2.4737538769841194E-3</v>
      </c>
      <c r="V141" s="3">
        <v>1.7785823438316584E-3</v>
      </c>
      <c r="W141" s="3">
        <v>-1.3397380709648132E-2</v>
      </c>
      <c r="Y141" s="1">
        <f t="shared" si="65"/>
        <v>9.7885641994093528E-4</v>
      </c>
    </row>
    <row r="142" spans="1:25">
      <c r="A142" s="1" t="s">
        <v>11</v>
      </c>
      <c r="B142" s="1" t="s">
        <v>57</v>
      </c>
      <c r="C142" s="3">
        <v>-2.2025339305400848E-2</v>
      </c>
      <c r="D142" s="3">
        <v>-7.5628183782100677E-2</v>
      </c>
      <c r="E142" s="3">
        <v>2.1595288999378681E-3</v>
      </c>
      <c r="F142" s="3">
        <v>9.2475917190313339E-3</v>
      </c>
      <c r="G142" s="3">
        <v>3.3411776530556381E-4</v>
      </c>
      <c r="H142" s="3">
        <v>-8.645898848772049E-2</v>
      </c>
      <c r="I142" s="3">
        <v>-9.1513700783252716E-2</v>
      </c>
      <c r="J142" s="3">
        <v>-1.7554430291056633E-2</v>
      </c>
      <c r="K142" s="3">
        <v>1.7511394107714295E-3</v>
      </c>
      <c r="L142" s="3">
        <v>1.0070649441331625E-3</v>
      </c>
      <c r="M142" s="3">
        <v>-1.6223344951868057E-2</v>
      </c>
      <c r="N142" s="3">
        <v>0.12290322780609131</v>
      </c>
      <c r="O142" s="3">
        <v>-4.5513935387134552E-2</v>
      </c>
      <c r="P142" s="3">
        <v>1.9492307910695672E-3</v>
      </c>
      <c r="Q142" s="3">
        <v>-4.6769012697041035E-3</v>
      </c>
      <c r="R142" s="3">
        <v>-1.1190775781869888E-2</v>
      </c>
      <c r="S142" s="3">
        <v>7.6021645218133926E-3</v>
      </c>
      <c r="T142" s="3">
        <v>1.3758164132013917E-3</v>
      </c>
      <c r="U142" s="3">
        <v>4.8129732022061944E-4</v>
      </c>
      <c r="V142" s="3">
        <v>3.6108110100030899E-2</v>
      </c>
      <c r="W142" s="3">
        <v>-1.0024887509644032E-2</v>
      </c>
      <c r="Y142" s="1">
        <f t="shared" si="65"/>
        <v>1.9842458606623547E-3</v>
      </c>
    </row>
    <row r="143" spans="1:25">
      <c r="A143" s="1" t="s">
        <v>11</v>
      </c>
      <c r="B143" s="1" t="s">
        <v>58</v>
      </c>
      <c r="C143" s="4">
        <v>1.54493925970279E-3</v>
      </c>
      <c r="D143" s="4">
        <v>1.56803224042385E-4</v>
      </c>
      <c r="E143" s="4">
        <v>-2.8667989656272902E-3</v>
      </c>
      <c r="F143" s="4">
        <v>-3.74057899046019E-3</v>
      </c>
      <c r="G143" s="4">
        <v>-3.00161579164603E-3</v>
      </c>
      <c r="H143" s="4">
        <v>2.53203643416658E-3</v>
      </c>
      <c r="I143" s="4">
        <v>2.3422732682528702E-3</v>
      </c>
      <c r="J143" s="4">
        <v>1.00325087480446E-3</v>
      </c>
      <c r="K143" s="4">
        <v>5.3269874931800004E-3</v>
      </c>
      <c r="L143" s="4">
        <v>2.3584034549229802E-3</v>
      </c>
      <c r="M143" s="4">
        <v>-5.2220824425155195E-4</v>
      </c>
      <c r="N143" s="4">
        <v>-1.9875162600738101E-3</v>
      </c>
      <c r="O143" s="4">
        <v>7.8513911401051296E-4</v>
      </c>
      <c r="P143" s="4">
        <v>5.9140167363869796E-4</v>
      </c>
      <c r="Q143" s="4">
        <v>-9.5587005211801405E-3</v>
      </c>
      <c r="R143" s="4">
        <v>1.13568040065924E-2</v>
      </c>
      <c r="S143" s="4">
        <v>-4.3442370300534197E-3</v>
      </c>
      <c r="T143" s="4">
        <v>-9.5620249772707597E-3</v>
      </c>
      <c r="U143" s="4">
        <v>1.5792212071505901E-3</v>
      </c>
      <c r="V143" s="4">
        <v>2.1990738832374499E-3</v>
      </c>
      <c r="W143" s="4">
        <v>1.04394598975274E-2</v>
      </c>
      <c r="Y143" s="1">
        <f t="shared" si="65"/>
        <v>2.6526583846449163E-5</v>
      </c>
    </row>
    <row r="144" spans="1:25">
      <c r="A144" s="1" t="s">
        <v>12</v>
      </c>
      <c r="B144" s="1" t="s">
        <v>59</v>
      </c>
      <c r="C144" s="3">
        <v>-2.1584983915090561E-2</v>
      </c>
      <c r="D144" s="3">
        <v>-3.2629417255520821E-3</v>
      </c>
      <c r="E144" s="3">
        <v>2.0727984607219696E-2</v>
      </c>
      <c r="F144" s="3">
        <v>-2.4583876132965088E-2</v>
      </c>
      <c r="G144" s="3">
        <v>8.1882206723093987E-3</v>
      </c>
      <c r="H144" s="3">
        <v>5.2964724600315094E-3</v>
      </c>
      <c r="I144" s="3">
        <v>7.7711758203804493E-3</v>
      </c>
      <c r="J144" s="3">
        <v>1.4563541859388351E-2</v>
      </c>
      <c r="K144" s="3">
        <v>-1.7779553309082985E-2</v>
      </c>
      <c r="L144" s="3">
        <v>1.2884515337646008E-2</v>
      </c>
      <c r="M144" s="3">
        <v>-4.8674307763576508E-2</v>
      </c>
      <c r="N144" s="3">
        <v>-4.0589179843664169E-2</v>
      </c>
      <c r="O144" s="3">
        <v>5.8936455752700567E-4</v>
      </c>
      <c r="P144" s="3">
        <v>-7.4626747518777847E-3</v>
      </c>
      <c r="Q144" s="3">
        <v>-5.541912280023098E-3</v>
      </c>
      <c r="R144" s="3">
        <v>-1.3224009424448013E-2</v>
      </c>
      <c r="S144" s="3">
        <v>-3.2316010445356369E-2</v>
      </c>
      <c r="T144" s="3">
        <v>5.6281063705682755E-2</v>
      </c>
      <c r="U144" s="3">
        <v>6.3404033426195383E-4</v>
      </c>
      <c r="V144" s="3">
        <v>-1.7404230311512947E-2</v>
      </c>
      <c r="W144" s="3">
        <v>9.410431981086731E-2</v>
      </c>
      <c r="Y144" s="1">
        <f t="shared" si="65"/>
        <v>1.0001613013539512E-3</v>
      </c>
    </row>
    <row r="145" spans="1:25">
      <c r="A145" s="1" t="s">
        <v>12</v>
      </c>
      <c r="B145" s="1" t="s">
        <v>60</v>
      </c>
      <c r="C145" s="3">
        <v>-4.7274019569158554E-2</v>
      </c>
      <c r="D145" s="3">
        <v>-3.7825226783752441E-2</v>
      </c>
      <c r="E145" s="3">
        <v>5.9489271370694041E-4</v>
      </c>
      <c r="F145" s="3">
        <v>-2.772059291601181E-3</v>
      </c>
      <c r="G145" s="3">
        <v>-5.5709946900606155E-3</v>
      </c>
      <c r="H145" s="3">
        <v>-9.9700503051280975E-3</v>
      </c>
      <c r="I145" s="3">
        <v>-3.2488182187080383E-2</v>
      </c>
      <c r="J145" s="3">
        <v>5.569072812795639E-2</v>
      </c>
      <c r="K145" s="3">
        <v>6.5879890462383628E-4</v>
      </c>
      <c r="L145" s="3">
        <v>-1.7483746632933617E-2</v>
      </c>
      <c r="M145" s="3">
        <v>9.0536139905452728E-2</v>
      </c>
      <c r="N145" s="3">
        <v>2.0747970789670944E-2</v>
      </c>
      <c r="O145" s="3">
        <v>-2.2525159642100334E-2</v>
      </c>
      <c r="P145" s="3">
        <v>-9.9752545356750488E-3</v>
      </c>
      <c r="Q145" s="3">
        <v>-6.097889319062233E-2</v>
      </c>
      <c r="R145" s="3">
        <v>-1.9297530874609947E-2</v>
      </c>
      <c r="S145" s="3">
        <v>8.1984158605337143E-3</v>
      </c>
      <c r="T145" s="3">
        <v>6.3573834486305714E-3</v>
      </c>
      <c r="U145" s="3">
        <v>6.3074931502342224E-2</v>
      </c>
      <c r="V145" s="3">
        <v>3.807855024933815E-2</v>
      </c>
      <c r="W145" s="3">
        <v>-1.2012511491775513E-2</v>
      </c>
      <c r="Y145" s="1">
        <f t="shared" si="65"/>
        <v>1.3635431260497176E-3</v>
      </c>
    </row>
    <row r="146" spans="1:25">
      <c r="A146" s="1" t="s">
        <v>12</v>
      </c>
      <c r="B146" s="1" t="s">
        <v>61</v>
      </c>
      <c r="C146" s="3">
        <v>1.0186186991631985E-2</v>
      </c>
      <c r="D146" s="3">
        <v>8.879244327545166E-3</v>
      </c>
      <c r="E146" s="3">
        <v>6.2258029356598854E-3</v>
      </c>
      <c r="F146" s="3">
        <v>-8.5645429790019989E-3</v>
      </c>
      <c r="G146" s="3">
        <v>1.8163628876209259E-2</v>
      </c>
      <c r="H146" s="3">
        <v>-5.1588850328698754E-4</v>
      </c>
      <c r="I146" s="3">
        <v>-1.9821729511022568E-3</v>
      </c>
      <c r="J146" s="3">
        <v>4.726579412817955E-3</v>
      </c>
      <c r="K146" s="3">
        <v>6.2742634327150881E-5</v>
      </c>
      <c r="L146" s="3">
        <v>3.360814182087779E-3</v>
      </c>
      <c r="M146" s="3">
        <v>-1.6264802543446422E-3</v>
      </c>
      <c r="N146" s="3">
        <v>1.5465668402612209E-2</v>
      </c>
      <c r="O146" s="3">
        <v>-8.2856034860014915E-3</v>
      </c>
      <c r="P146" s="3">
        <v>9.6301443409174681E-4</v>
      </c>
      <c r="Q146" s="3">
        <v>-5.901430849917233E-4</v>
      </c>
      <c r="R146" s="3">
        <v>1.0456794872879982E-2</v>
      </c>
      <c r="S146" s="3">
        <v>-1.8687080591917038E-2</v>
      </c>
      <c r="T146" s="3">
        <v>5.240245908498764E-2</v>
      </c>
      <c r="U146" s="3">
        <v>-2.0467650145292282E-2</v>
      </c>
      <c r="V146" s="3">
        <v>4.8808199353516102E-3</v>
      </c>
      <c r="W146" s="3">
        <v>-1.6098521882668138E-3</v>
      </c>
      <c r="Y146" s="1">
        <f t="shared" si="65"/>
        <v>2.1836351025161498E-4</v>
      </c>
    </row>
    <row r="147" spans="1:25">
      <c r="A147" s="1" t="s">
        <v>13</v>
      </c>
      <c r="B147" s="1" t="s">
        <v>62</v>
      </c>
      <c r="C147" s="3">
        <v>4.6908333897590637E-3</v>
      </c>
      <c r="D147" s="3">
        <v>1.4529706910252571E-2</v>
      </c>
      <c r="E147" s="3">
        <v>5.4843984544277191E-3</v>
      </c>
      <c r="F147" s="3">
        <v>-5.9253517538309097E-3</v>
      </c>
      <c r="G147" s="3">
        <v>3.0735936015844345E-3</v>
      </c>
      <c r="H147" s="3">
        <v>-1.2467918917536736E-2</v>
      </c>
      <c r="I147" s="3">
        <v>8.936670608818531E-3</v>
      </c>
      <c r="J147" s="3">
        <v>1.2339801527559757E-2</v>
      </c>
      <c r="K147" s="3">
        <v>7.2295859456062317E-2</v>
      </c>
      <c r="L147" s="3">
        <v>1.47127415984869E-2</v>
      </c>
      <c r="M147" s="3">
        <v>3.018915094435215E-2</v>
      </c>
      <c r="N147" s="3">
        <v>5.4264217615127563E-2</v>
      </c>
      <c r="O147" s="3">
        <v>-7.5553939677774906E-4</v>
      </c>
      <c r="P147" s="3">
        <v>-7.9014904797077179E-2</v>
      </c>
      <c r="Q147" s="3">
        <v>2.8868069872260094E-2</v>
      </c>
      <c r="R147" s="3">
        <v>7.7314175665378571E-2</v>
      </c>
      <c r="S147" s="3">
        <v>9.6459411084651947E-2</v>
      </c>
      <c r="T147" s="3">
        <v>-4.2474889196455479E-3</v>
      </c>
      <c r="U147" s="3">
        <v>-3.4542474895715714E-4</v>
      </c>
      <c r="V147" s="3">
        <v>-1.1278193444013596E-2</v>
      </c>
      <c r="W147" s="3">
        <v>-6.7512288689613342E-2</v>
      </c>
      <c r="Y147" s="1">
        <f t="shared" si="65"/>
        <v>1.7138562306741483E-3</v>
      </c>
    </row>
    <row r="148" spans="1:25">
      <c r="A148" s="1" t="s">
        <v>13</v>
      </c>
      <c r="B148" s="1" t="s">
        <v>63</v>
      </c>
      <c r="C148" s="3">
        <v>3.3862277865409851E-2</v>
      </c>
      <c r="D148" s="3">
        <v>6.0544967651367188E-2</v>
      </c>
      <c r="E148" s="3">
        <v>7.4682978447526693E-4</v>
      </c>
      <c r="F148" s="3">
        <v>-7.0452071726322174E-2</v>
      </c>
      <c r="G148" s="3">
        <v>2.9906997457146645E-2</v>
      </c>
      <c r="H148" s="3">
        <v>8.3432219922542572E-2</v>
      </c>
      <c r="I148" s="3">
        <v>9.7629092633724213E-2</v>
      </c>
      <c r="J148" s="3">
        <v>-3.9455355145037174E-3</v>
      </c>
      <c r="K148" s="3">
        <v>9.9962286185473204E-4</v>
      </c>
      <c r="L148" s="3">
        <v>-1.0268786922097206E-2</v>
      </c>
      <c r="M148" s="3">
        <v>-7.2178468108177185E-2</v>
      </c>
      <c r="N148" s="3">
        <v>1.9783342722803354E-3</v>
      </c>
      <c r="O148" s="3">
        <v>1.7904806882143021E-2</v>
      </c>
      <c r="P148" s="3">
        <v>1.8173165619373322E-2</v>
      </c>
      <c r="Q148" s="3">
        <v>-5.932936817407608E-2</v>
      </c>
      <c r="R148" s="3">
        <v>2.6373498141765594E-2</v>
      </c>
      <c r="S148" s="3">
        <v>-1.9087044522166252E-2</v>
      </c>
      <c r="T148" s="3">
        <v>-7.4366116896271706E-3</v>
      </c>
      <c r="U148" s="3">
        <v>5.2675623446702957E-3</v>
      </c>
      <c r="V148" s="3">
        <v>2.990763820707798E-2</v>
      </c>
      <c r="W148" s="3">
        <v>5.9730447828769684E-3</v>
      </c>
      <c r="Y148" s="1">
        <f t="shared" si="65"/>
        <v>1.8683263871096E-3</v>
      </c>
    </row>
    <row r="149" spans="1:25">
      <c r="A149" s="1" t="s">
        <v>13</v>
      </c>
      <c r="B149" s="1" t="s">
        <v>64</v>
      </c>
      <c r="C149" s="3">
        <v>-8.4338365122675896E-3</v>
      </c>
      <c r="D149" s="3">
        <v>1.3366183266043663E-2</v>
      </c>
      <c r="E149" s="3">
        <v>1.3394611887633801E-3</v>
      </c>
      <c r="F149" s="3">
        <v>-1.0676329955458641E-2</v>
      </c>
      <c r="G149" s="3">
        <v>7.6480545103549957E-3</v>
      </c>
      <c r="H149" s="3">
        <v>-8.4736654534935951E-3</v>
      </c>
      <c r="I149" s="3">
        <v>4.937145859003067E-3</v>
      </c>
      <c r="J149" s="3">
        <v>1.3636712916195393E-2</v>
      </c>
      <c r="K149" s="3">
        <v>-9.6050528809428215E-3</v>
      </c>
      <c r="L149" s="3">
        <v>-8.0277230590581894E-3</v>
      </c>
      <c r="M149" s="3">
        <v>-1.4663536567240953E-3</v>
      </c>
      <c r="N149" s="3">
        <v>4.8947799950838089E-3</v>
      </c>
      <c r="O149" s="3">
        <v>-3.2534664496779442E-3</v>
      </c>
      <c r="P149" s="3">
        <v>-7.4899417813867331E-4</v>
      </c>
      <c r="Q149" s="3">
        <v>-1.7214244231581688E-2</v>
      </c>
      <c r="R149" s="3">
        <v>3.1593665480613708E-2</v>
      </c>
      <c r="S149" s="3">
        <v>-8.6475368589162827E-3</v>
      </c>
      <c r="T149" s="3">
        <v>2.5325799360871315E-2</v>
      </c>
      <c r="U149" s="3">
        <v>-2.8832340613007545E-3</v>
      </c>
      <c r="V149" s="3">
        <v>7.7434401027858257E-3</v>
      </c>
      <c r="W149" s="3">
        <v>-6.5022642957046628E-5</v>
      </c>
      <c r="Y149" s="1">
        <f t="shared" si="65"/>
        <v>1.4666812494657419E-4</v>
      </c>
    </row>
    <row r="150" spans="1:25">
      <c r="A150" s="1" t="s">
        <v>14</v>
      </c>
      <c r="B150" s="1" t="s">
        <v>65</v>
      </c>
      <c r="C150" s="3">
        <v>-3.3648163080215454E-3</v>
      </c>
      <c r="D150" s="3">
        <v>1.2545662000775337E-2</v>
      </c>
      <c r="E150" s="3">
        <v>-6.0962121933698654E-3</v>
      </c>
      <c r="F150" s="3">
        <v>-8.2013309001922607E-3</v>
      </c>
      <c r="G150" s="3">
        <v>2.5505458936095238E-2</v>
      </c>
      <c r="H150" s="3">
        <v>-3.9521515369415283E-2</v>
      </c>
      <c r="I150" s="3">
        <v>1.2997877784073353E-3</v>
      </c>
      <c r="J150" s="3">
        <v>2.2170746698975563E-2</v>
      </c>
      <c r="K150" s="3">
        <v>-8.2818642258644104E-3</v>
      </c>
      <c r="L150" s="3">
        <v>1.1773185804486275E-2</v>
      </c>
      <c r="M150" s="3">
        <v>-1.0351062752306461E-2</v>
      </c>
      <c r="N150" s="3">
        <v>-2.1058473736047745E-2</v>
      </c>
      <c r="O150" s="3">
        <v>-7.6607924711424857E-5</v>
      </c>
      <c r="P150" s="3">
        <v>1.7459027469158173E-2</v>
      </c>
      <c r="Q150" s="3">
        <v>-5.3408734500408173E-2</v>
      </c>
      <c r="R150" s="3">
        <v>-4.9203392118215561E-2</v>
      </c>
      <c r="S150" s="3">
        <v>-4.8765890300273895E-2</v>
      </c>
      <c r="T150" s="3">
        <v>-8.8272793218493462E-3</v>
      </c>
      <c r="U150" s="3">
        <v>7.0079322904348373E-4</v>
      </c>
      <c r="V150" s="3">
        <v>4.8920445144176483E-2</v>
      </c>
      <c r="W150" s="3">
        <v>0.11674109846353531</v>
      </c>
      <c r="Y150" s="1">
        <f t="shared" si="65"/>
        <v>1.3896580259199283E-3</v>
      </c>
    </row>
    <row r="151" spans="1:25">
      <c r="A151" s="1" t="s">
        <v>14</v>
      </c>
      <c r="B151" s="1" t="s">
        <v>66</v>
      </c>
      <c r="C151" s="3">
        <v>-1.1109808459877968E-2</v>
      </c>
      <c r="D151" s="3">
        <v>-2.1839121356606483E-2</v>
      </c>
      <c r="E151" s="3">
        <v>-7.082418305799365E-4</v>
      </c>
      <c r="F151" s="3">
        <v>1.7028629779815674E-2</v>
      </c>
      <c r="G151" s="3">
        <v>-5.3850434720516205E-2</v>
      </c>
      <c r="H151" s="3">
        <v>-4.9741897732019424E-2</v>
      </c>
      <c r="I151" s="3">
        <v>-4.9463082104921341E-2</v>
      </c>
      <c r="J151" s="3">
        <v>-9.4609642401337624E-3</v>
      </c>
      <c r="K151" s="3">
        <v>4.2712872527772561E-5</v>
      </c>
      <c r="L151" s="3">
        <v>4.8381824046373367E-2</v>
      </c>
      <c r="M151" s="3">
        <v>0.11625402420759201</v>
      </c>
      <c r="N151" s="3">
        <v>-8.6157605051994324E-2</v>
      </c>
      <c r="O151" s="3">
        <v>-1.7503350973129272E-2</v>
      </c>
      <c r="P151" s="3">
        <v>3.5163119435310364E-2</v>
      </c>
      <c r="Q151" s="3">
        <v>-2.8470417484641075E-2</v>
      </c>
      <c r="R151" s="3">
        <v>2.5862930342555046E-3</v>
      </c>
      <c r="S151" s="3">
        <v>-3.1148338690400124E-2</v>
      </c>
      <c r="T151" s="3">
        <v>-1.9644228741526604E-2</v>
      </c>
      <c r="U151" s="3">
        <v>2.8391389176249504E-2</v>
      </c>
      <c r="V151" s="3">
        <v>-1.2167042121291161E-2</v>
      </c>
      <c r="W151" s="3">
        <v>-7.2022783569991589E-4</v>
      </c>
      <c r="Y151" s="1">
        <f t="shared" si="65"/>
        <v>1.7880759385456011E-3</v>
      </c>
    </row>
    <row r="152" spans="1:25">
      <c r="A152" s="1" t="s">
        <v>14</v>
      </c>
      <c r="B152" s="1" t="s">
        <v>67</v>
      </c>
      <c r="C152" s="3">
        <v>-4.6652513556182384E-3</v>
      </c>
      <c r="D152" s="3">
        <v>-1.7832264304161072E-2</v>
      </c>
      <c r="E152" s="3">
        <v>7.0514548569917679E-3</v>
      </c>
      <c r="F152" s="3">
        <v>1.5922131016850471E-2</v>
      </c>
      <c r="G152" s="3">
        <v>-9.0798037126660347E-3</v>
      </c>
      <c r="H152" s="3">
        <v>-8.2064596936106682E-3</v>
      </c>
      <c r="I152" s="3">
        <v>1.6201414167881012E-2</v>
      </c>
      <c r="J152" s="3">
        <v>-1.1250338517129421E-2</v>
      </c>
      <c r="K152" s="3">
        <v>-4.7776410356163979E-3</v>
      </c>
      <c r="L152" s="3">
        <v>4.0164589881896973E-3</v>
      </c>
      <c r="M152" s="3">
        <v>-1.3589642941951752E-2</v>
      </c>
      <c r="N152" s="3">
        <v>1.096869632601738E-2</v>
      </c>
      <c r="O152" s="3">
        <v>5.8717639185488224E-3</v>
      </c>
      <c r="P152" s="3">
        <v>-1.274531614035368E-2</v>
      </c>
      <c r="Q152" s="3">
        <v>6.98505574837327E-3</v>
      </c>
      <c r="R152" s="3">
        <v>-5.7505182921886444E-3</v>
      </c>
      <c r="S152" s="3">
        <v>1.2236728332936764E-2</v>
      </c>
      <c r="T152" s="3">
        <v>-1.4661803841590881E-2</v>
      </c>
      <c r="U152" s="3">
        <v>1.224167738109827E-2</v>
      </c>
      <c r="V152" s="3">
        <v>1.8758262740448117E-3</v>
      </c>
      <c r="W152" s="3">
        <v>1.9779575522989035E-3</v>
      </c>
      <c r="Y152" s="1">
        <f t="shared" si="65"/>
        <v>1.1620426332518844E-4</v>
      </c>
    </row>
    <row r="153" spans="1:25">
      <c r="A153" s="1" t="s">
        <v>15</v>
      </c>
      <c r="B153" s="1" t="s">
        <v>68</v>
      </c>
      <c r="C153" s="3">
        <v>3.3511859364807606E-3</v>
      </c>
      <c r="D153" s="3">
        <v>-4.305579885840416E-2</v>
      </c>
      <c r="E153" s="3">
        <v>-9.4741135835647583E-3</v>
      </c>
      <c r="F153" s="3">
        <v>4.9312274903059006E-2</v>
      </c>
      <c r="G153" s="3">
        <v>-3.8618497550487518E-2</v>
      </c>
      <c r="H153" s="3">
        <v>8.3965212106704712E-3</v>
      </c>
      <c r="I153" s="3">
        <v>7.4436678551137447E-3</v>
      </c>
      <c r="J153" s="3">
        <v>-1.2845322489738464E-3</v>
      </c>
      <c r="K153" s="3">
        <v>1.2633680365979671E-2</v>
      </c>
      <c r="L153" s="3">
        <v>-4.4270968064665794E-3</v>
      </c>
      <c r="M153" s="3">
        <v>-1.3984191231429577E-2</v>
      </c>
      <c r="N153" s="3">
        <v>-2.7451284229755402E-2</v>
      </c>
      <c r="O153" s="3">
        <v>5.5779074318706989E-4</v>
      </c>
      <c r="P153" s="3">
        <v>-4.8284553922712803E-3</v>
      </c>
      <c r="Q153" s="3">
        <v>-6.5364630427211523E-4</v>
      </c>
      <c r="R153" s="3">
        <v>-5.604703351855278E-2</v>
      </c>
      <c r="S153" s="3">
        <v>-2.2061637137085199E-3</v>
      </c>
      <c r="T153" s="3">
        <v>-1.4775007963180542E-2</v>
      </c>
      <c r="U153" s="3">
        <v>5.5287440773099661E-4</v>
      </c>
      <c r="V153" s="3">
        <v>1.6200246289372444E-2</v>
      </c>
      <c r="W153" s="3">
        <v>1.2406647205352783E-2</v>
      </c>
      <c r="Y153" s="1">
        <f t="shared" si="65"/>
        <v>5.2021979341402452E-4</v>
      </c>
    </row>
    <row r="154" spans="1:25">
      <c r="A154" s="1" t="s">
        <v>15</v>
      </c>
      <c r="B154" s="1" t="s">
        <v>69</v>
      </c>
      <c r="C154" s="3">
        <v>-1.3343543745577335E-2</v>
      </c>
      <c r="D154" s="3">
        <v>-2.6265310123562813E-2</v>
      </c>
      <c r="E154" s="3">
        <v>8.8582513853907585E-4</v>
      </c>
      <c r="F154" s="3">
        <v>-3.4103328362107277E-3</v>
      </c>
      <c r="G154" s="3">
        <v>-4.7596814692951739E-4</v>
      </c>
      <c r="H154" s="3">
        <v>-5.5101506412029266E-2</v>
      </c>
      <c r="I154" s="3">
        <v>-1.9449855899438262E-3</v>
      </c>
      <c r="J154" s="3">
        <v>-1.4702093787491322E-2</v>
      </c>
      <c r="K154" s="3">
        <v>8.1026513362303376E-4</v>
      </c>
      <c r="L154" s="3">
        <v>1.6342926770448685E-2</v>
      </c>
      <c r="M154" s="3">
        <v>1.160318311303854E-2</v>
      </c>
      <c r="N154" s="3">
        <v>1.6492597758769989E-2</v>
      </c>
      <c r="O154" s="3">
        <v>-7.8510819002985954E-4</v>
      </c>
      <c r="P154" s="3">
        <v>-1.3676301576197147E-2</v>
      </c>
      <c r="Q154" s="3">
        <v>2.9158100951462984E-3</v>
      </c>
      <c r="R154" s="3">
        <v>1.1381513904780149E-3</v>
      </c>
      <c r="S154" s="3">
        <v>2.3062847554683685E-2</v>
      </c>
      <c r="T154" s="3">
        <v>7.9781645908951759E-3</v>
      </c>
      <c r="U154" s="3">
        <v>-1.0658581741154194E-2</v>
      </c>
      <c r="V154" s="3">
        <v>1.4468261040747166E-2</v>
      </c>
      <c r="W154" s="3">
        <v>2.5287704542279243E-2</v>
      </c>
      <c r="Y154" s="1">
        <f t="shared" si="65"/>
        <v>3.2742899589365091E-4</v>
      </c>
    </row>
    <row r="155" spans="1:25">
      <c r="A155" s="1" t="s">
        <v>15</v>
      </c>
      <c r="B155" s="1" t="s">
        <v>70</v>
      </c>
      <c r="C155" s="3">
        <v>8.3034392446279526E-3</v>
      </c>
      <c r="D155" s="3">
        <v>-3.0791412573307753E-3</v>
      </c>
      <c r="E155" s="3">
        <v>-2.4150512181222439E-3</v>
      </c>
      <c r="F155" s="3">
        <v>-2.0226372871547937E-3</v>
      </c>
      <c r="G155" s="3">
        <v>-8.8866604492068291E-3</v>
      </c>
      <c r="H155" s="3">
        <v>-1.9992690067738295E-3</v>
      </c>
      <c r="I155" s="3">
        <v>1.4142267173156142E-3</v>
      </c>
      <c r="J155" s="3">
        <v>-1.5344558283686638E-2</v>
      </c>
      <c r="K155" s="3">
        <v>-6.3894535414874554E-3</v>
      </c>
      <c r="L155" s="3">
        <v>-1.7696239054203033E-2</v>
      </c>
      <c r="M155" s="3">
        <v>1.234008464962244E-2</v>
      </c>
      <c r="N155" s="3">
        <v>6.2778248684480786E-4</v>
      </c>
      <c r="O155" s="3">
        <v>1.2701145373284817E-2</v>
      </c>
      <c r="P155" s="3">
        <v>-6.4972154796123505E-3</v>
      </c>
      <c r="Q155" s="3">
        <v>-5.8314604684710503E-3</v>
      </c>
      <c r="R155" s="3">
        <v>-1.0986680164933205E-2</v>
      </c>
      <c r="S155" s="3">
        <v>9.4706118106842041E-3</v>
      </c>
      <c r="T155" s="3">
        <v>-1.7642413731664419E-3</v>
      </c>
      <c r="U155" s="3">
        <v>-3.4341567661613226E-3</v>
      </c>
      <c r="V155" s="3">
        <v>-5.6566749699413776E-3</v>
      </c>
      <c r="W155" s="3">
        <v>3.7980154156684875E-3</v>
      </c>
      <c r="Y155" s="1">
        <f t="shared" si="65"/>
        <v>6.6760955691677208E-5</v>
      </c>
    </row>
    <row r="156" spans="1:25">
      <c r="A156" s="1" t="s">
        <v>16</v>
      </c>
      <c r="B156" s="1" t="s">
        <v>71</v>
      </c>
      <c r="C156" s="3">
        <v>8.100915583781898E-4</v>
      </c>
      <c r="D156" s="3">
        <v>-4.8637241707183421E-4</v>
      </c>
      <c r="E156" s="3">
        <v>2.5653555057942867E-3</v>
      </c>
      <c r="F156" s="3">
        <v>-2.5758786126971245E-2</v>
      </c>
      <c r="G156" s="3">
        <v>1.5571910887956619E-2</v>
      </c>
      <c r="H156" s="3">
        <v>-8.3103552460670471E-3</v>
      </c>
      <c r="I156" s="3">
        <v>4.6218670904636383E-3</v>
      </c>
      <c r="J156" s="3">
        <v>-8.7931649759411812E-3</v>
      </c>
      <c r="K156" s="3">
        <v>-1.3355252332985401E-2</v>
      </c>
      <c r="L156" s="3">
        <v>4.4205309823155403E-3</v>
      </c>
      <c r="M156" s="3">
        <v>-8.7216887623071671E-3</v>
      </c>
      <c r="N156" s="3">
        <v>-5.5656850337982178E-2</v>
      </c>
      <c r="O156" s="3">
        <v>-1.6792829846963286E-3</v>
      </c>
      <c r="P156" s="3">
        <v>3.2143749296665192E-2</v>
      </c>
      <c r="Q156" s="3">
        <v>-5.0001461058855057E-2</v>
      </c>
      <c r="R156" s="3">
        <v>-3.9998702704906464E-2</v>
      </c>
      <c r="S156" s="3">
        <v>1.6802541213110089E-3</v>
      </c>
      <c r="T156" s="3">
        <v>-8.7262459099292755E-2</v>
      </c>
      <c r="U156" s="3">
        <v>-1.5788956079632044E-3</v>
      </c>
      <c r="V156" s="3">
        <v>-7.1616373956203461E-2</v>
      </c>
      <c r="W156" s="3">
        <v>9.8648637533187866E-2</v>
      </c>
      <c r="Y156" s="1">
        <f t="shared" si="65"/>
        <v>1.4956980511456942E-3</v>
      </c>
    </row>
    <row r="157" spans="1:25">
      <c r="A157" s="1" t="s">
        <v>16</v>
      </c>
      <c r="B157" s="1" t="s">
        <v>72</v>
      </c>
      <c r="C157" s="3">
        <v>-9.0037202462553978E-3</v>
      </c>
      <c r="D157" s="3">
        <v>-5.6029438972473145E-2</v>
      </c>
      <c r="E157" s="3">
        <v>-1.829414744861424E-3</v>
      </c>
      <c r="F157" s="3">
        <v>3.2640267163515091E-2</v>
      </c>
      <c r="G157" s="3">
        <v>-4.9728043377399445E-2</v>
      </c>
      <c r="H157" s="3">
        <v>-3.9416953921318054E-2</v>
      </c>
      <c r="I157" s="3">
        <v>1.4518677489832044E-3</v>
      </c>
      <c r="J157" s="3">
        <v>-8.7286710739135742E-2</v>
      </c>
      <c r="K157" s="3">
        <v>-1.6354434192180634E-3</v>
      </c>
      <c r="L157" s="3">
        <v>-7.2047159075737E-2</v>
      </c>
      <c r="M157" s="3">
        <v>9.86771360039711E-2</v>
      </c>
      <c r="N157" s="3">
        <v>5.1024869084358215E-2</v>
      </c>
      <c r="O157" s="3">
        <v>-6.5830066800117493E-2</v>
      </c>
      <c r="P157" s="3">
        <v>5.3457193076610565E-2</v>
      </c>
      <c r="Q157" s="3">
        <v>-6.4283870160579681E-2</v>
      </c>
      <c r="R157" s="3">
        <v>3.314579650759697E-2</v>
      </c>
      <c r="S157" s="3">
        <v>6.9733387790620327E-3</v>
      </c>
      <c r="T157" s="3">
        <v>-3.760141134262085E-2</v>
      </c>
      <c r="U157" s="3">
        <v>2.6857117190957069E-2</v>
      </c>
      <c r="V157" s="3">
        <v>-2.7763498947024345E-2</v>
      </c>
      <c r="W157" s="3">
        <v>-1.4111066237092018E-2</v>
      </c>
      <c r="Y157" s="1">
        <f t="shared" si="65"/>
        <v>2.3346480112987956E-3</v>
      </c>
    </row>
    <row r="158" spans="1:25">
      <c r="A158" s="1" t="s">
        <v>16</v>
      </c>
      <c r="B158" s="1" t="s">
        <v>73</v>
      </c>
      <c r="C158" s="4">
        <v>9.6991924347887698E-3</v>
      </c>
      <c r="D158" s="4">
        <v>-2.6208422855623198E-4</v>
      </c>
      <c r="E158" s="4">
        <v>-2.8085622116236901E-3</v>
      </c>
      <c r="F158" s="4">
        <v>4.5322116271084498E-3</v>
      </c>
      <c r="G158" s="4">
        <v>-2.6627156902386401E-3</v>
      </c>
      <c r="H158" s="4">
        <v>6.2838202765779496E-3</v>
      </c>
      <c r="I158" s="4">
        <v>-2.7305683278100999E-3</v>
      </c>
      <c r="J158" s="4">
        <v>-8.3448516629100401E-4</v>
      </c>
      <c r="K158" s="4">
        <v>-4.3020265766875298E-3</v>
      </c>
      <c r="L158" s="4">
        <v>-2.0907888393292399E-3</v>
      </c>
      <c r="M158" s="4">
        <v>4.0489118268164899E-3</v>
      </c>
      <c r="N158" s="4">
        <v>-4.8812560280792001E-4</v>
      </c>
      <c r="O158" s="4">
        <v>-3.25183968578265E-4</v>
      </c>
      <c r="P158" s="4">
        <v>6.0189931745759E-3</v>
      </c>
      <c r="Q158" s="4">
        <v>-4.9664153612797102E-3</v>
      </c>
      <c r="R158" s="4">
        <v>-6.04391456706895E-3</v>
      </c>
      <c r="S158" s="4">
        <v>-6.5093659625556702E-3</v>
      </c>
      <c r="T158" s="4">
        <v>1.1871533486346999E-2</v>
      </c>
      <c r="U158" s="4">
        <v>-9.2630463169104602E-3</v>
      </c>
      <c r="V158" s="4">
        <v>-1.01796511035342E-2</v>
      </c>
      <c r="W158" s="4">
        <v>6.4746597899200996E-3</v>
      </c>
      <c r="Y158" s="1">
        <f t="shared" si="65"/>
        <v>3.6400751143226527E-5</v>
      </c>
    </row>
    <row r="159" spans="1:25">
      <c r="A159" s="1" t="s">
        <v>17</v>
      </c>
      <c r="B159" s="1" t="s">
        <v>74</v>
      </c>
      <c r="C159" s="3">
        <v>2.2850599139928818E-2</v>
      </c>
      <c r="D159" s="3">
        <v>1.5793731436133385E-2</v>
      </c>
      <c r="E159" s="3">
        <v>1.0208450257778168E-3</v>
      </c>
      <c r="F159" s="3">
        <v>-2.0454471930861473E-2</v>
      </c>
      <c r="G159" s="3">
        <v>-2.1411169320344925E-2</v>
      </c>
      <c r="H159" s="3">
        <v>-6.2746410258114338E-3</v>
      </c>
      <c r="I159" s="3">
        <v>-2.1684106439352036E-2</v>
      </c>
      <c r="J159" s="3">
        <v>8.0765355378389359E-3</v>
      </c>
      <c r="K159" s="3">
        <v>-1.7268029972910881E-2</v>
      </c>
      <c r="L159" s="3">
        <v>2.6454858481884003E-2</v>
      </c>
      <c r="M159" s="3">
        <v>-7.4317194521427155E-3</v>
      </c>
      <c r="N159" s="3">
        <v>3.4943472594022751E-2</v>
      </c>
      <c r="O159" s="3">
        <v>-3.2357615418732166E-3</v>
      </c>
      <c r="P159" s="3">
        <v>4.4558141380548477E-3</v>
      </c>
      <c r="Q159" s="3">
        <v>6.2316847033798695E-3</v>
      </c>
      <c r="R159" s="3">
        <v>5.7278074324131012E-2</v>
      </c>
      <c r="S159" s="3">
        <v>-4.6015359461307526E-2</v>
      </c>
      <c r="T159" s="3">
        <v>-3.45354825258255E-2</v>
      </c>
      <c r="U159" s="3">
        <v>-2.820292254909873E-3</v>
      </c>
      <c r="V159" s="3">
        <v>-3.5605389624834061E-2</v>
      </c>
      <c r="W159" s="3">
        <v>-1.8254408612847328E-2</v>
      </c>
      <c r="Y159" s="1">
        <f t="shared" si="65"/>
        <v>6.3039969359211529E-4</v>
      </c>
    </row>
    <row r="160" spans="1:25">
      <c r="A160" s="1" t="s">
        <v>17</v>
      </c>
      <c r="B160" s="1" t="s">
        <v>75</v>
      </c>
      <c r="C160" s="3">
        <v>-6.590905599296093E-3</v>
      </c>
      <c r="D160" s="3">
        <v>3.63490991294384E-2</v>
      </c>
      <c r="E160" s="3">
        <v>-2.8465951327234507E-3</v>
      </c>
      <c r="F160" s="3">
        <v>6.3581923022866249E-3</v>
      </c>
      <c r="G160" s="3">
        <v>6.525977049022913E-3</v>
      </c>
      <c r="H160" s="3">
        <v>5.8683671057224274E-2</v>
      </c>
      <c r="I160" s="3">
        <v>-4.5689921826124191E-2</v>
      </c>
      <c r="J160" s="3">
        <v>-3.4417983144521713E-2</v>
      </c>
      <c r="K160" s="3">
        <v>-2.4808323942124844E-3</v>
      </c>
      <c r="L160" s="3">
        <v>-3.5346385091543198E-2</v>
      </c>
      <c r="M160" s="3">
        <v>-1.9156668335199356E-2</v>
      </c>
      <c r="N160" s="3">
        <v>-6.6194884479045868E-2</v>
      </c>
      <c r="O160" s="3">
        <v>4.6559777110815048E-2</v>
      </c>
      <c r="P160" s="3">
        <v>-2.951606921851635E-2</v>
      </c>
      <c r="Q160" s="3">
        <v>6.2937229871749878E-2</v>
      </c>
      <c r="R160" s="3">
        <v>-5.4670866578817368E-2</v>
      </c>
      <c r="S160" s="3">
        <v>-5.2719488739967346E-2</v>
      </c>
      <c r="T160" s="3">
        <v>-2.0378835499286652E-2</v>
      </c>
      <c r="U160" s="3">
        <v>3.0182512477040291E-2</v>
      </c>
      <c r="V160" s="3">
        <v>-5.8544804342091084E-3</v>
      </c>
      <c r="W160" s="3">
        <v>-1.911812461912632E-2</v>
      </c>
      <c r="Y160" s="1">
        <f t="shared" si="65"/>
        <v>1.3818012338505604E-3</v>
      </c>
    </row>
    <row r="161" spans="1:25">
      <c r="A161" s="1" t="s">
        <v>17</v>
      </c>
      <c r="B161" s="1" t="s">
        <v>76</v>
      </c>
      <c r="C161" s="3">
        <v>-4.0907114744186401E-3</v>
      </c>
      <c r="D161" s="3">
        <v>-7.7209174633026123E-3</v>
      </c>
      <c r="E161" s="3">
        <v>6.5658865496516228E-3</v>
      </c>
      <c r="F161" s="3">
        <v>2.8498941101133823E-3</v>
      </c>
      <c r="G161" s="3">
        <v>-9.5228850841522217E-3</v>
      </c>
      <c r="H161" s="3">
        <v>1.7450525192543864E-3</v>
      </c>
      <c r="I161" s="3">
        <v>-1.7284831032156944E-2</v>
      </c>
      <c r="J161" s="3">
        <v>-7.1796280099079013E-4</v>
      </c>
      <c r="K161" s="3">
        <v>-3.0808611772954464E-3</v>
      </c>
      <c r="L161" s="3">
        <v>-6.3367374241352081E-3</v>
      </c>
      <c r="M161" s="3">
        <v>-2.0992269273847342E-3</v>
      </c>
      <c r="N161" s="3">
        <v>-1.6741839936003089E-3</v>
      </c>
      <c r="O161" s="3">
        <v>9.037666954100132E-3</v>
      </c>
      <c r="P161" s="3">
        <v>1.1036883806809783E-3</v>
      </c>
      <c r="Q161" s="3">
        <v>2.7261264622211456E-3</v>
      </c>
      <c r="R161" s="3">
        <v>-9.6690542995929718E-3</v>
      </c>
      <c r="S161" s="3">
        <v>-3.6526769399642944E-2</v>
      </c>
      <c r="T161" s="3">
        <v>2.0380807109177113E-3</v>
      </c>
      <c r="U161" s="3">
        <v>5.570925772190094E-3</v>
      </c>
      <c r="V161" s="3">
        <v>-9.0178493410348892E-3</v>
      </c>
      <c r="W161" s="3">
        <v>9.5969217363744974E-4</v>
      </c>
      <c r="Y161" s="1">
        <f t="shared" si="65"/>
        <v>9.7200448343811408E-5</v>
      </c>
    </row>
    <row r="162" spans="1:25">
      <c r="A162" s="1" t="s">
        <v>18</v>
      </c>
      <c r="B162" s="1" t="s">
        <v>77</v>
      </c>
      <c r="C162" s="3">
        <v>-5.0016786903142929E-2</v>
      </c>
      <c r="D162" s="3">
        <v>2.1757284179329872E-2</v>
      </c>
      <c r="E162" s="3">
        <v>4.2669855058193207E-2</v>
      </c>
      <c r="F162" s="3">
        <v>6.3809350831434131E-4</v>
      </c>
      <c r="G162" s="3">
        <v>-2.4058626964688301E-2</v>
      </c>
      <c r="H162" s="3">
        <v>3.6293741315603256E-2</v>
      </c>
      <c r="I162" s="3">
        <v>-1.2874369276687503E-3</v>
      </c>
      <c r="J162" s="3">
        <v>-2.4667134508490562E-2</v>
      </c>
      <c r="K162" s="3">
        <v>2.2354241460561752E-2</v>
      </c>
      <c r="L162" s="3">
        <v>1.6224244609475136E-2</v>
      </c>
      <c r="M162" s="3">
        <v>7.1147307753562927E-2</v>
      </c>
      <c r="N162" s="3">
        <v>-8.384394645690918E-2</v>
      </c>
      <c r="O162" s="3">
        <v>3.9319302886724472E-3</v>
      </c>
      <c r="P162" s="3">
        <v>6.0317769646644592E-2</v>
      </c>
      <c r="Q162" s="3">
        <v>-5.8713633567094803E-2</v>
      </c>
      <c r="R162" s="3">
        <v>-0.10176337510347366</v>
      </c>
      <c r="S162" s="3">
        <v>-0.12327352911233902</v>
      </c>
      <c r="T162" s="3">
        <v>-7.4760178104043007E-3</v>
      </c>
      <c r="U162" s="3">
        <v>3.9630853570997715E-3</v>
      </c>
      <c r="V162" s="3">
        <v>0.10485517978668213</v>
      </c>
      <c r="W162" s="3">
        <v>-2.7146002277731895E-2</v>
      </c>
      <c r="Y162" s="1">
        <f t="shared" si="65"/>
        <v>3.1974593156870075E-3</v>
      </c>
    </row>
    <row r="163" spans="1:25">
      <c r="A163" s="1" t="s">
        <v>18</v>
      </c>
      <c r="B163" s="1" t="s">
        <v>78</v>
      </c>
      <c r="C163" s="3">
        <v>7.1075618267059326E-2</v>
      </c>
      <c r="D163" s="3">
        <v>-8.4929607808589935E-2</v>
      </c>
      <c r="E163" s="3">
        <v>5.2257748320698738E-3</v>
      </c>
      <c r="F163" s="3">
        <v>5.8653078973293304E-2</v>
      </c>
      <c r="G163" s="3">
        <v>-5.6825049221515656E-2</v>
      </c>
      <c r="H163" s="3">
        <v>-0.10231667011976242</v>
      </c>
      <c r="I163" s="3">
        <v>-0.12145701050758362</v>
      </c>
      <c r="J163" s="3">
        <v>-5.82538777962327E-3</v>
      </c>
      <c r="K163" s="3">
        <v>5.0737145356833935E-3</v>
      </c>
      <c r="L163" s="3">
        <v>0.10606387257575989</v>
      </c>
      <c r="M163" s="3">
        <v>-2.2617960348725319E-2</v>
      </c>
      <c r="N163" s="3">
        <v>6.8776741623878479E-2</v>
      </c>
      <c r="O163" s="3">
        <v>8.2375206053256989E-2</v>
      </c>
      <c r="P163" s="3">
        <v>1.8059186404570937E-3</v>
      </c>
      <c r="Q163" s="3">
        <v>5.4995033890008926E-2</v>
      </c>
      <c r="R163" s="3">
        <v>-1.6161170788109303E-3</v>
      </c>
      <c r="S163" s="3">
        <v>4.7871384769678116E-2</v>
      </c>
      <c r="T163" s="3">
        <v>-3.0916288495063782E-2</v>
      </c>
      <c r="U163" s="3">
        <v>2.1549433469772339E-2</v>
      </c>
      <c r="V163" s="3">
        <v>-2.5632647797465324E-2</v>
      </c>
      <c r="W163" s="3">
        <v>-1.375588309019804E-2</v>
      </c>
      <c r="Y163" s="1">
        <f t="shared" si="65"/>
        <v>3.7474591734384978E-3</v>
      </c>
    </row>
    <row r="164" spans="1:25">
      <c r="A164" s="1" t="s">
        <v>18</v>
      </c>
      <c r="B164" s="1" t="s">
        <v>79</v>
      </c>
      <c r="C164" s="3">
        <v>-2.3191942091216333E-6</v>
      </c>
      <c r="D164" s="3">
        <v>5.6622759439051151E-3</v>
      </c>
      <c r="E164" s="3">
        <v>-9.648551233112812E-3</v>
      </c>
      <c r="F164" s="3">
        <v>-9.6843177452683449E-3</v>
      </c>
      <c r="G164" s="3">
        <v>-1.8495030701160431E-2</v>
      </c>
      <c r="H164" s="3">
        <v>5.1473113708198071E-3</v>
      </c>
      <c r="I164" s="3">
        <v>1.325669139623642E-2</v>
      </c>
      <c r="J164" s="3">
        <v>-1.4230018481612206E-2</v>
      </c>
      <c r="K164" s="3">
        <v>1.0112510994076729E-2</v>
      </c>
      <c r="L164" s="3">
        <v>-3.5121515393257141E-3</v>
      </c>
      <c r="M164" s="3">
        <v>-5.793245043605566E-3</v>
      </c>
      <c r="N164" s="3">
        <v>8.0262543633580208E-4</v>
      </c>
      <c r="O164" s="3">
        <v>-9.9643124267458916E-3</v>
      </c>
      <c r="P164" s="3">
        <v>-1.8255047500133514E-2</v>
      </c>
      <c r="Q164" s="3">
        <v>-1.7110556364059448E-2</v>
      </c>
      <c r="R164" s="3">
        <v>2.8384167235344648E-3</v>
      </c>
      <c r="S164" s="3">
        <v>1.2791568413376808E-2</v>
      </c>
      <c r="T164" s="3">
        <v>-2.1971026435494423E-2</v>
      </c>
      <c r="U164" s="3">
        <v>2.4675074964761734E-3</v>
      </c>
      <c r="V164" s="3">
        <v>4.7323550097644329E-3</v>
      </c>
      <c r="W164" s="3">
        <v>-1.826632022857666E-2</v>
      </c>
      <c r="Y164" s="1">
        <f t="shared" si="65"/>
        <v>1.2390862440994152E-4</v>
      </c>
    </row>
    <row r="165" spans="1:25">
      <c r="A165" s="1" t="s">
        <v>19</v>
      </c>
      <c r="B165" s="1" t="s">
        <v>80</v>
      </c>
      <c r="C165" s="3">
        <v>-3.4183082170784473E-3</v>
      </c>
      <c r="D165" s="3">
        <v>-9.4984890893101692E-3</v>
      </c>
      <c r="E165" s="3">
        <v>1.8023510929197073E-3</v>
      </c>
      <c r="F165" s="3">
        <v>-5.6276745162904263E-3</v>
      </c>
      <c r="G165" s="3">
        <v>5.0217756070196629E-3</v>
      </c>
      <c r="H165" s="3">
        <v>-7.8650852665305138E-3</v>
      </c>
      <c r="I165" s="3">
        <v>9.8263788968324661E-3</v>
      </c>
      <c r="J165" s="3">
        <v>9.5620052888989449E-3</v>
      </c>
      <c r="K165" s="3">
        <v>-2.2487211972475052E-2</v>
      </c>
      <c r="L165" s="3">
        <v>2.5407964130863547E-4</v>
      </c>
      <c r="M165" s="3">
        <v>-3.0858511105179787E-2</v>
      </c>
      <c r="N165" s="3">
        <v>9.7922645509243011E-3</v>
      </c>
      <c r="O165" s="3">
        <v>4.7246902249753475E-3</v>
      </c>
      <c r="P165" s="3">
        <v>6.0697216540575027E-2</v>
      </c>
      <c r="Q165" s="3">
        <v>6.4075440168380737E-3</v>
      </c>
      <c r="R165" s="3">
        <v>4.3917261064052582E-2</v>
      </c>
      <c r="S165" s="3">
        <v>6.6347601823508739E-3</v>
      </c>
      <c r="T165" s="3">
        <v>-2.9190476052463055E-3</v>
      </c>
      <c r="U165" s="3">
        <v>4.5994259417057037E-3</v>
      </c>
      <c r="V165" s="3">
        <v>3.0813568737357855E-3</v>
      </c>
      <c r="W165" s="3">
        <v>-8.5599735379219055E-2</v>
      </c>
      <c r="Y165" s="1">
        <f t="shared" si="65"/>
        <v>7.5261744309588184E-4</v>
      </c>
    </row>
    <row r="166" spans="1:25">
      <c r="A166" s="1" t="s">
        <v>19</v>
      </c>
      <c r="B166" s="1" t="s">
        <v>81</v>
      </c>
      <c r="C166" s="3">
        <v>-3.1272981315851212E-2</v>
      </c>
      <c r="D166" s="3">
        <v>9.4973193481564522E-3</v>
      </c>
      <c r="E166" s="3">
        <v>4.1639111004769802E-3</v>
      </c>
      <c r="F166" s="3">
        <v>5.8962918817996979E-2</v>
      </c>
      <c r="G166" s="3">
        <v>3.7862651515752077E-3</v>
      </c>
      <c r="H166" s="3">
        <v>4.1679564863443375E-2</v>
      </c>
      <c r="I166" s="3">
        <v>3.8867176044732332E-3</v>
      </c>
      <c r="J166" s="3">
        <v>-3.7745502777397633E-3</v>
      </c>
      <c r="K166" s="3">
        <v>3.7890118546783924E-3</v>
      </c>
      <c r="L166" s="3">
        <v>2.0183662418276072E-3</v>
      </c>
      <c r="M166" s="3">
        <v>-8.9208915829658508E-2</v>
      </c>
      <c r="N166" s="3">
        <v>-3.3953055739402771E-2</v>
      </c>
      <c r="O166" s="3">
        <v>9.8349209874868393E-3</v>
      </c>
      <c r="P166" s="3">
        <v>9.5832701772451401E-3</v>
      </c>
      <c r="Q166" s="3">
        <v>4.8404890112578869E-3</v>
      </c>
      <c r="R166" s="3">
        <v>2.3279407992959023E-2</v>
      </c>
      <c r="S166" s="3">
        <v>-1.6933465376496315E-2</v>
      </c>
      <c r="T166" s="3">
        <v>-5.8758560568094254E-2</v>
      </c>
      <c r="U166" s="3">
        <v>4.8116289079189301E-2</v>
      </c>
      <c r="V166" s="3">
        <v>4.8952217912301421E-4</v>
      </c>
      <c r="W166" s="3">
        <v>-4.0510711260139942E-3</v>
      </c>
      <c r="Y166" s="1">
        <f t="shared" si="65"/>
        <v>1.1144103838552119E-3</v>
      </c>
    </row>
    <row r="167" spans="1:25">
      <c r="A167" s="1" t="s">
        <v>19</v>
      </c>
      <c r="B167" s="1" t="s">
        <v>82</v>
      </c>
      <c r="C167" s="3">
        <v>1.9558332860469818E-2</v>
      </c>
      <c r="D167" s="3">
        <v>-7.4120522476732731E-3</v>
      </c>
      <c r="E167" s="3">
        <v>1.1586606502532959E-2</v>
      </c>
      <c r="F167" s="3">
        <v>-8.9826869952958077E-5</v>
      </c>
      <c r="G167" s="3">
        <v>2.2447158116847277E-3</v>
      </c>
      <c r="H167" s="3">
        <v>2.6838313788175583E-3</v>
      </c>
      <c r="I167" s="3">
        <v>1.1376726441085339E-2</v>
      </c>
      <c r="J167" s="3">
        <v>-6.5760570578277111E-3</v>
      </c>
      <c r="K167" s="3">
        <v>9.5577957108616829E-3</v>
      </c>
      <c r="L167" s="3">
        <v>2.7100825682282448E-3</v>
      </c>
      <c r="M167" s="3">
        <v>9.3762215692549944E-4</v>
      </c>
      <c r="N167" s="3">
        <v>4.0105250664055347E-3</v>
      </c>
      <c r="O167" s="3">
        <v>-5.2008158527314663E-3</v>
      </c>
      <c r="P167" s="3">
        <v>1.4466143911704421E-3</v>
      </c>
      <c r="Q167" s="3">
        <v>4.7124279662966728E-3</v>
      </c>
      <c r="R167" s="3">
        <v>1.5687635168433189E-2</v>
      </c>
      <c r="S167" s="3">
        <v>-3.6862390115857124E-3</v>
      </c>
      <c r="T167" s="3">
        <v>-1.2357227969914675E-3</v>
      </c>
      <c r="U167" s="3">
        <v>2.6069281622767448E-2</v>
      </c>
      <c r="V167" s="3">
        <v>4.8466776497662067E-3</v>
      </c>
      <c r="W167" s="3">
        <v>-5.5299433879554272E-3</v>
      </c>
      <c r="Y167" s="1">
        <f t="shared" si="65"/>
        <v>7.7615320440286808E-5</v>
      </c>
    </row>
    <row r="168" spans="1:25">
      <c r="A168" s="1" t="s">
        <v>20</v>
      </c>
      <c r="B168" s="1" t="s">
        <v>83</v>
      </c>
      <c r="C168" s="3">
        <v>5.9147244319319725E-3</v>
      </c>
      <c r="D168" s="3">
        <v>-1.5402530319988728E-2</v>
      </c>
      <c r="E168" s="3">
        <v>-1.0519316419959068E-2</v>
      </c>
      <c r="F168" s="3">
        <v>6.916477344930172E-3</v>
      </c>
      <c r="G168" s="3">
        <v>-3.1492091715335846E-2</v>
      </c>
      <c r="H168" s="3">
        <v>4.0691327303647995E-3</v>
      </c>
      <c r="I168" s="3">
        <v>-7.0618237368762493E-3</v>
      </c>
      <c r="J168" s="3">
        <v>-3.0186556279659271E-2</v>
      </c>
      <c r="K168" s="3">
        <v>-1.2444820255041122E-2</v>
      </c>
      <c r="L168" s="3">
        <v>-2.9159572441130877E-3</v>
      </c>
      <c r="M168" s="3">
        <v>-4.5649353414773941E-3</v>
      </c>
      <c r="N168" s="3">
        <v>-5.895872600376606E-3</v>
      </c>
      <c r="O168" s="3">
        <v>5.9912732103839517E-4</v>
      </c>
      <c r="P168" s="3">
        <v>4.5993693172931671E-2</v>
      </c>
      <c r="Q168" s="3">
        <v>-6.7440038546919823E-3</v>
      </c>
      <c r="R168" s="3">
        <v>-6.8200565874576569E-2</v>
      </c>
      <c r="S168" s="3">
        <v>-5.9880506247282028E-2</v>
      </c>
      <c r="T168" s="3">
        <v>4.5497361570596695E-2</v>
      </c>
      <c r="U168" s="3">
        <v>2.6648995117284358E-4</v>
      </c>
      <c r="V168" s="3">
        <v>-4.8665874637663364E-3</v>
      </c>
      <c r="W168" s="3">
        <v>2.5001531466841698E-2</v>
      </c>
      <c r="Y168" s="1">
        <f t="shared" si="65"/>
        <v>7.490594083896867E-4</v>
      </c>
    </row>
    <row r="169" spans="1:25">
      <c r="A169" s="1" t="s">
        <v>20</v>
      </c>
      <c r="B169" s="1" t="s">
        <v>84</v>
      </c>
      <c r="C169" s="3">
        <v>-5.4808314889669418E-3</v>
      </c>
      <c r="D169" s="3">
        <v>-7.0208907127380371E-3</v>
      </c>
      <c r="E169" s="3">
        <v>-5.0312263192608953E-4</v>
      </c>
      <c r="F169" s="3">
        <v>4.5643653720617294E-2</v>
      </c>
      <c r="G169" s="3">
        <v>-7.553398609161377E-3</v>
      </c>
      <c r="H169" s="3">
        <v>-6.8377301096916199E-2</v>
      </c>
      <c r="I169" s="3">
        <v>-6.0714635998010635E-2</v>
      </c>
      <c r="J169" s="3">
        <v>4.4671081006526947E-2</v>
      </c>
      <c r="K169" s="3">
        <v>-5.4853456094861031E-4</v>
      </c>
      <c r="L169" s="3">
        <v>-5.5615333840250969E-3</v>
      </c>
      <c r="M169" s="3">
        <v>2.4113258346915245E-2</v>
      </c>
      <c r="N169" s="3">
        <v>3.7499640136957169E-2</v>
      </c>
      <c r="O169" s="3">
        <v>-1.1857784353196621E-2</v>
      </c>
      <c r="P169" s="3">
        <v>1.2840059585869312E-2</v>
      </c>
      <c r="Q169" s="3">
        <v>2.5343846064060926E-3</v>
      </c>
      <c r="R169" s="3">
        <v>-5.6476891040802002E-2</v>
      </c>
      <c r="S169" s="3">
        <v>-7.2557948529720306E-2</v>
      </c>
      <c r="T169" s="3">
        <v>2.8518000617623329E-3</v>
      </c>
      <c r="U169" s="3">
        <v>3.0982637777924538E-2</v>
      </c>
      <c r="V169" s="3">
        <v>-2.1899489685893059E-2</v>
      </c>
      <c r="W169" s="3">
        <v>-8.8202429469674826E-4</v>
      </c>
      <c r="Y169" s="1">
        <f t="shared" si="65"/>
        <v>1.2072164687129607E-3</v>
      </c>
    </row>
    <row r="170" spans="1:25">
      <c r="A170" s="1" t="s">
        <v>20</v>
      </c>
      <c r="B170" s="1" t="s">
        <v>85</v>
      </c>
      <c r="C170" s="3">
        <v>-1.2374864891171455E-2</v>
      </c>
      <c r="D170" s="3">
        <v>-9.8897106945514679E-3</v>
      </c>
      <c r="E170" s="3">
        <v>-1.8196402117609978E-2</v>
      </c>
      <c r="F170" s="3">
        <v>1.5733323991298676E-2</v>
      </c>
      <c r="G170" s="3">
        <v>1.811191625893116E-2</v>
      </c>
      <c r="H170" s="3">
        <v>-1.7020739614963531E-2</v>
      </c>
      <c r="I170" s="3">
        <v>8.0707762390375137E-3</v>
      </c>
      <c r="J170" s="3">
        <v>-8.7800249457359314E-3</v>
      </c>
      <c r="K170" s="3">
        <v>1.6467004315927625E-3</v>
      </c>
      <c r="L170" s="3">
        <v>4.6402406878769398E-3</v>
      </c>
      <c r="M170" s="3">
        <v>-2.1951427683234215E-2</v>
      </c>
      <c r="N170" s="3">
        <v>-3.1430248636752367E-3</v>
      </c>
      <c r="O170" s="3">
        <v>-4.5800842344760895E-3</v>
      </c>
      <c r="P170" s="3">
        <v>-6.019416730850935E-3</v>
      </c>
      <c r="Q170" s="3">
        <v>5.3637372329831123E-3</v>
      </c>
      <c r="R170" s="3">
        <v>-8.4303710609674454E-3</v>
      </c>
      <c r="S170" s="3">
        <v>-7.4235140345990658E-3</v>
      </c>
      <c r="T170" s="3">
        <v>-2.462153322994709E-2</v>
      </c>
      <c r="U170" s="3">
        <v>1.6960261389613152E-2</v>
      </c>
      <c r="V170" s="3">
        <v>1.8343153642490506E-3</v>
      </c>
      <c r="W170" s="3">
        <v>-7.7753765508532524E-3</v>
      </c>
      <c r="Y170" s="1">
        <f t="shared" si="65"/>
        <v>1.4934183311613152E-4</v>
      </c>
    </row>
    <row r="171" spans="1:25">
      <c r="A171" s="1" t="s">
        <v>21</v>
      </c>
      <c r="B171" s="1" t="s">
        <v>86</v>
      </c>
      <c r="C171" s="3">
        <v>-1.4846609905362129E-2</v>
      </c>
      <c r="D171" s="3">
        <v>2.924717590212822E-2</v>
      </c>
      <c r="E171" s="3">
        <v>3.566427156329155E-2</v>
      </c>
      <c r="F171" s="3">
        <v>8.2822050899267197E-3</v>
      </c>
      <c r="G171" s="3">
        <v>-1.0920851491391659E-3</v>
      </c>
      <c r="H171" s="3">
        <v>-1.0604152455925941E-2</v>
      </c>
      <c r="I171" s="3">
        <v>-3.3135211560875177E-3</v>
      </c>
      <c r="J171" s="3">
        <v>1.8901700153946877E-2</v>
      </c>
      <c r="K171" s="3">
        <v>4.9996264278888702E-2</v>
      </c>
      <c r="L171" s="3">
        <v>-6.1985861510038376E-2</v>
      </c>
      <c r="M171" s="3">
        <v>3.764965757727623E-2</v>
      </c>
      <c r="N171" s="3">
        <v>3.9780698716640472E-3</v>
      </c>
      <c r="O171" s="3">
        <v>2.9982670675963163E-3</v>
      </c>
      <c r="P171" s="3">
        <v>-0.13501444458961487</v>
      </c>
      <c r="Q171" s="3">
        <v>1.2924956157803535E-2</v>
      </c>
      <c r="R171" s="3">
        <v>-4.301273450255394E-2</v>
      </c>
      <c r="S171" s="3">
        <v>-0.1478913426399231</v>
      </c>
      <c r="T171" s="3">
        <v>0.15814310312271118</v>
      </c>
      <c r="U171" s="3">
        <v>2.7151955291628838E-3</v>
      </c>
      <c r="V171" s="3">
        <v>2.7915239334106445E-2</v>
      </c>
      <c r="W171" s="3">
        <v>3.7930510938167572E-2</v>
      </c>
      <c r="Y171" s="1">
        <f t="shared" si="65"/>
        <v>4.0015710045389766E-3</v>
      </c>
    </row>
    <row r="172" spans="1:25">
      <c r="A172" s="1" t="s">
        <v>21</v>
      </c>
      <c r="B172" s="1" t="s">
        <v>87</v>
      </c>
      <c r="C172" s="3">
        <v>3.4567065536975861E-2</v>
      </c>
      <c r="D172" s="3">
        <v>-8.7073503527790308E-4</v>
      </c>
      <c r="E172" s="3">
        <v>1.3539481442421675E-3</v>
      </c>
      <c r="F172" s="3">
        <v>-0.14116626977920532</v>
      </c>
      <c r="G172" s="3">
        <v>1.1623966507613659E-2</v>
      </c>
      <c r="H172" s="3">
        <v>-4.7626607120037079E-2</v>
      </c>
      <c r="I172" s="3">
        <v>-0.14934870600700378</v>
      </c>
      <c r="J172" s="3">
        <v>0.15739484131336212</v>
      </c>
      <c r="K172" s="3">
        <v>1.2709720758721232E-3</v>
      </c>
      <c r="L172" s="3">
        <v>2.6739921420812607E-2</v>
      </c>
      <c r="M172" s="3">
        <v>4.077477753162384E-2</v>
      </c>
      <c r="N172" s="3">
        <v>7.5862035155296326E-2</v>
      </c>
      <c r="O172" s="3">
        <v>2.4250756949186325E-2</v>
      </c>
      <c r="P172" s="3">
        <v>-3.7639148533344269E-2</v>
      </c>
      <c r="Q172" s="3">
        <v>-3.5911842714995146E-3</v>
      </c>
      <c r="R172" s="3">
        <v>-0.10371299833059311</v>
      </c>
      <c r="S172" s="3">
        <v>6.0661237686872482E-2</v>
      </c>
      <c r="T172" s="3">
        <v>-4.6203833073377609E-2</v>
      </c>
      <c r="U172" s="3">
        <v>5.827920138835907E-2</v>
      </c>
      <c r="V172" s="3">
        <v>-6.7822918295860291E-2</v>
      </c>
      <c r="W172" s="3">
        <v>8.748144842684269E-3</v>
      </c>
      <c r="Y172" s="1">
        <f t="shared" si="65"/>
        <v>5.2479910044877631E-3</v>
      </c>
    </row>
    <row r="173" spans="1:25">
      <c r="A173" s="1" t="s">
        <v>21</v>
      </c>
      <c r="B173" s="1" t="s">
        <v>88</v>
      </c>
      <c r="C173" s="3">
        <v>7.3245679959654808E-3</v>
      </c>
      <c r="D173" s="3">
        <v>-7.1008577942848206E-3</v>
      </c>
      <c r="E173" s="3">
        <v>5.5346963927149773E-3</v>
      </c>
      <c r="F173" s="3">
        <v>-1.4133920893073082E-2</v>
      </c>
      <c r="G173" s="3">
        <v>-2.6935807545669377E-4</v>
      </c>
      <c r="H173" s="3">
        <v>-9.0200267732143402E-3</v>
      </c>
      <c r="I173" s="3">
        <v>1.011368352919817E-2</v>
      </c>
      <c r="J173" s="3">
        <v>1.3114025350660086E-3</v>
      </c>
      <c r="K173" s="3">
        <v>-2.877131337299943E-4</v>
      </c>
      <c r="L173" s="3">
        <v>9.9421292543411255E-3</v>
      </c>
      <c r="M173" s="3">
        <v>1.1118205264210701E-2</v>
      </c>
      <c r="N173" s="3">
        <v>1.3531021773815155E-2</v>
      </c>
      <c r="O173" s="3">
        <v>-9.630199521780014E-3</v>
      </c>
      <c r="P173" s="3">
        <v>-6.5590022131800652E-3</v>
      </c>
      <c r="Q173" s="3">
        <v>-1.9464515149593353E-2</v>
      </c>
      <c r="R173" s="3">
        <v>-8.3210030570626259E-3</v>
      </c>
      <c r="S173" s="3">
        <v>3.9383012801408768E-2</v>
      </c>
      <c r="T173" s="3">
        <v>-2.2383969277143478E-2</v>
      </c>
      <c r="U173" s="3">
        <v>1.4625914394855499E-2</v>
      </c>
      <c r="V173" s="3">
        <v>9.0339649468660355E-3</v>
      </c>
      <c r="W173" s="3">
        <v>-1.3117893598973751E-2</v>
      </c>
      <c r="Y173" s="1">
        <f t="shared" si="65"/>
        <v>2.0113215808142187E-4</v>
      </c>
    </row>
    <row r="174" spans="1:25">
      <c r="A174" s="1" t="s">
        <v>22</v>
      </c>
      <c r="B174" s="1" t="s">
        <v>89</v>
      </c>
      <c r="C174" s="3">
        <v>-1.0237478651106358E-2</v>
      </c>
      <c r="D174" s="3">
        <v>8.4161935374140739E-3</v>
      </c>
      <c r="E174" s="3">
        <v>2.3009806871414185E-2</v>
      </c>
      <c r="F174" s="3">
        <v>-3.033000510185957E-3</v>
      </c>
      <c r="G174" s="3">
        <v>9.4691338017582893E-3</v>
      </c>
      <c r="H174" s="3">
        <v>-1.0128495283424854E-2</v>
      </c>
      <c r="I174" s="3">
        <v>4.2314454913139343E-3</v>
      </c>
      <c r="J174" s="3">
        <v>3.3324483782052994E-2</v>
      </c>
      <c r="K174" s="3">
        <v>4.8574693500995636E-2</v>
      </c>
      <c r="L174" s="3">
        <v>-1.6901468858122826E-2</v>
      </c>
      <c r="M174" s="3">
        <v>-3.5138912498950958E-2</v>
      </c>
      <c r="N174" s="3">
        <v>1.3952765613794327E-2</v>
      </c>
      <c r="O174" s="3">
        <v>-2.9055331833660603E-4</v>
      </c>
      <c r="P174" s="3">
        <v>2.0964480936527252E-2</v>
      </c>
      <c r="Q174" s="3">
        <v>-0.13206364214420319</v>
      </c>
      <c r="R174" s="3">
        <v>-0.12503848969936371</v>
      </c>
      <c r="S174" s="3">
        <v>4.1839815676212311E-2</v>
      </c>
      <c r="T174" s="3">
        <v>-1.1426785960793495E-2</v>
      </c>
      <c r="U174" s="3">
        <v>6.5583386458456516E-4</v>
      </c>
      <c r="V174" s="3">
        <v>2.870605094358325E-3</v>
      </c>
      <c r="W174" s="3">
        <v>4.2993567883968353E-2</v>
      </c>
      <c r="Y174" s="1">
        <f t="shared" si="65"/>
        <v>2.147123171820448E-3</v>
      </c>
    </row>
    <row r="175" spans="1:25">
      <c r="A175" s="1" t="s">
        <v>22</v>
      </c>
      <c r="B175" s="1" t="s">
        <v>90</v>
      </c>
      <c r="C175" s="3">
        <v>-3.6470331251621246E-2</v>
      </c>
      <c r="D175" s="3">
        <v>1.1576060205698013E-2</v>
      </c>
      <c r="E175" s="3">
        <v>-4.9856567056849599E-4</v>
      </c>
      <c r="F175" s="3">
        <v>1.7160743474960327E-2</v>
      </c>
      <c r="G175" s="3">
        <v>-0.13219454884529114</v>
      </c>
      <c r="H175" s="3">
        <v>-0.12767492234706879</v>
      </c>
      <c r="I175" s="3">
        <v>4.172380268573761E-2</v>
      </c>
      <c r="J175" s="3">
        <v>-1.1187593452632427E-2</v>
      </c>
      <c r="K175" s="3">
        <v>4.1472070734016597E-4</v>
      </c>
      <c r="L175" s="3">
        <v>2.7117033023387194E-3</v>
      </c>
      <c r="M175" s="3">
        <v>4.5548997819423676E-2</v>
      </c>
      <c r="N175" s="3">
        <v>6.8651318550109863E-2</v>
      </c>
      <c r="O175" s="3">
        <v>-1.6908025369048119E-2</v>
      </c>
      <c r="P175" s="3">
        <v>-2.5202790275216103E-2</v>
      </c>
      <c r="Q175" s="3">
        <v>3.5644799470901489E-2</v>
      </c>
      <c r="R175" s="3">
        <v>-1.1791734024882317E-2</v>
      </c>
      <c r="S175" s="3">
        <v>1.863427460193634E-3</v>
      </c>
      <c r="T175" s="3">
        <v>-1.1036129668354988E-2</v>
      </c>
      <c r="U175" s="3">
        <v>1.8943516537547112E-2</v>
      </c>
      <c r="V175" s="3">
        <v>-2.2763362154364586E-2</v>
      </c>
      <c r="W175" s="3">
        <v>3.0272293370217085E-3</v>
      </c>
      <c r="Y175" s="1">
        <f t="shared" si="65"/>
        <v>2.3244472984174742E-3</v>
      </c>
    </row>
    <row r="176" spans="1:25">
      <c r="A176" s="1" t="s">
        <v>22</v>
      </c>
      <c r="B176" s="1" t="s">
        <v>91</v>
      </c>
      <c r="C176" s="3">
        <v>1.3772407546639442E-2</v>
      </c>
      <c r="D176" s="3">
        <v>-1.0208068415522575E-2</v>
      </c>
      <c r="E176" s="3">
        <v>5.6593739427626133E-3</v>
      </c>
      <c r="F176" s="3">
        <v>-1.1454693041741848E-2</v>
      </c>
      <c r="G176" s="3">
        <v>-3.903139615431428E-3</v>
      </c>
      <c r="H176" s="3">
        <v>3.6043140571564436E-3</v>
      </c>
      <c r="I176" s="3">
        <v>4.8778480850160122E-3</v>
      </c>
      <c r="J176" s="3">
        <v>-1.7342624487355351E-3</v>
      </c>
      <c r="K176" s="3">
        <v>-7.1124546229839325E-3</v>
      </c>
      <c r="L176" s="3">
        <v>1.0016199201345444E-2</v>
      </c>
      <c r="M176" s="3">
        <v>-2.5407955981791019E-3</v>
      </c>
      <c r="N176" s="3">
        <v>1.7453562468290329E-2</v>
      </c>
      <c r="O176" s="3">
        <v>-1.0063700377941132E-2</v>
      </c>
      <c r="P176" s="3">
        <v>-9.4303647056221962E-3</v>
      </c>
      <c r="Q176" s="3">
        <v>-1.6663696616888046E-2</v>
      </c>
      <c r="R176" s="3">
        <v>-6.4900768920779228E-3</v>
      </c>
      <c r="S176" s="3">
        <v>-1.2218674644827843E-2</v>
      </c>
      <c r="T176" s="3">
        <v>3.7038689479231834E-3</v>
      </c>
      <c r="U176" s="3">
        <v>2.411339245736599E-2</v>
      </c>
      <c r="V176" s="3">
        <v>-2.9170825146138668E-3</v>
      </c>
      <c r="W176" s="3">
        <v>-9.1060716658830643E-3</v>
      </c>
      <c r="Y176" s="1">
        <f t="shared" ref="Y176:Y182" si="66">_xlfn.VAR.S(C176:W176)</f>
        <v>1.1498812135285254E-4</v>
      </c>
    </row>
    <row r="177" spans="1:25">
      <c r="A177" s="1" t="s">
        <v>23</v>
      </c>
      <c r="B177" s="1" t="s">
        <v>92</v>
      </c>
      <c r="C177" s="3">
        <v>-1.8650511279702187E-2</v>
      </c>
      <c r="D177" s="3">
        <v>4.3265663087368011E-2</v>
      </c>
      <c r="E177" s="3">
        <v>-4.8388801515102386E-3</v>
      </c>
      <c r="F177" s="3">
        <v>-4.409085214138031E-2</v>
      </c>
      <c r="G177" s="3">
        <v>3.7771262228488922E-2</v>
      </c>
      <c r="H177" s="3">
        <v>-2.9354789294302464E-3</v>
      </c>
      <c r="I177" s="3">
        <v>5.5210641585290432E-4</v>
      </c>
      <c r="J177" s="3">
        <v>2.7973654214292765E-3</v>
      </c>
      <c r="K177" s="3">
        <v>-2.2865232080221176E-2</v>
      </c>
      <c r="L177" s="3">
        <v>1.409427379257977E-3</v>
      </c>
      <c r="M177" s="3">
        <v>7.044284138828516E-3</v>
      </c>
      <c r="N177" s="3">
        <v>-9.2712074518203735E-2</v>
      </c>
      <c r="O177" s="3">
        <v>3.7731599877588451E-4</v>
      </c>
      <c r="P177" s="3">
        <v>7.7291196212172508E-3</v>
      </c>
      <c r="Q177" s="3">
        <v>-2.9299905872903764E-4</v>
      </c>
      <c r="R177" s="3">
        <v>1.1702436022460461E-2</v>
      </c>
      <c r="S177" s="3">
        <v>-1.6801070887595415E-4</v>
      </c>
      <c r="T177" s="3">
        <v>-2.1771565079689026E-3</v>
      </c>
      <c r="U177" s="3">
        <v>3.4878920996561646E-4</v>
      </c>
      <c r="V177" s="3">
        <v>2.5283815921284258E-4</v>
      </c>
      <c r="W177" s="3">
        <v>-1.5694202855229378E-2</v>
      </c>
      <c r="Y177" s="1">
        <f t="shared" si="66"/>
        <v>7.426437630204517E-4</v>
      </c>
    </row>
    <row r="178" spans="1:25">
      <c r="A178" s="1" t="s">
        <v>23</v>
      </c>
      <c r="B178" s="1" t="s">
        <v>93</v>
      </c>
      <c r="C178" s="3">
        <v>6.3407332636415958E-3</v>
      </c>
      <c r="D178" s="3">
        <v>-9.3715034425258636E-2</v>
      </c>
      <c r="E178" s="3">
        <v>-1.1934452777495608E-4</v>
      </c>
      <c r="F178" s="3">
        <v>6.5483259968459606E-3</v>
      </c>
      <c r="G178" s="3">
        <v>-6.3915684586390853E-4</v>
      </c>
      <c r="H178" s="3">
        <v>1.0772625915706158E-2</v>
      </c>
      <c r="I178" s="3">
        <v>-5.7470257161185145E-4</v>
      </c>
      <c r="J178" s="3">
        <v>-2.4690208956599236E-3</v>
      </c>
      <c r="K178" s="3">
        <v>-5.353654341888614E-5</v>
      </c>
      <c r="L178" s="3">
        <v>5.3588570153806359E-5</v>
      </c>
      <c r="M178" s="3">
        <v>-1.5446038916707039E-2</v>
      </c>
      <c r="N178" s="3">
        <v>-1.1522108688950539E-2</v>
      </c>
      <c r="O178" s="3">
        <v>2.7919670101255178E-3</v>
      </c>
      <c r="P178" s="3">
        <v>-5.756726861000061E-2</v>
      </c>
      <c r="Q178" s="3">
        <v>5.8525722473859787E-2</v>
      </c>
      <c r="R178" s="3">
        <v>5.5554560385644436E-3</v>
      </c>
      <c r="S178" s="3">
        <v>-5.794968456029892E-3</v>
      </c>
      <c r="T178" s="3">
        <v>-1.8712568562477827E-3</v>
      </c>
      <c r="U178" s="3">
        <v>-3.3486867323517799E-3</v>
      </c>
      <c r="V178" s="3">
        <v>-4.4370489194989204E-3</v>
      </c>
      <c r="W178" s="3">
        <v>-2.226680371677503E-4</v>
      </c>
      <c r="Y178" s="1">
        <f t="shared" si="66"/>
        <v>7.8293130962674693E-4</v>
      </c>
    </row>
    <row r="179" spans="1:25">
      <c r="A179" s="1" t="s">
        <v>23</v>
      </c>
      <c r="B179" s="1" t="s">
        <v>94</v>
      </c>
      <c r="C179" s="3">
        <v>3.9141071029007435E-3</v>
      </c>
      <c r="D179" s="3">
        <v>2.7922291774302721E-3</v>
      </c>
      <c r="E179" s="3">
        <v>2.8140701353549957E-2</v>
      </c>
      <c r="F179" s="3">
        <v>-2.5242527481168509E-3</v>
      </c>
      <c r="G179" s="3">
        <v>-9.777056984603405E-3</v>
      </c>
      <c r="H179" s="3">
        <v>4.5999018475413322E-3</v>
      </c>
      <c r="I179" s="3">
        <v>3.6960385739803314E-2</v>
      </c>
      <c r="J179" s="3">
        <v>-3.097941167652607E-2</v>
      </c>
      <c r="K179" s="3">
        <v>1.6448954120278358E-3</v>
      </c>
      <c r="L179" s="3">
        <v>-1.0637910105288029E-2</v>
      </c>
      <c r="M179" s="3">
        <v>-1.1072440072894096E-2</v>
      </c>
      <c r="N179" s="3">
        <v>5.5288653820753098E-3</v>
      </c>
      <c r="O179" s="3">
        <v>2.1722337696701288E-3</v>
      </c>
      <c r="P179" s="3">
        <v>-1.8665071111172438E-3</v>
      </c>
      <c r="Q179" s="3">
        <v>-7.0922425948083401E-3</v>
      </c>
      <c r="R179" s="3">
        <v>2.5902414694428444E-2</v>
      </c>
      <c r="S179" s="3">
        <v>1.8560845404863358E-2</v>
      </c>
      <c r="T179" s="3">
        <v>-2.4032808840274811E-2</v>
      </c>
      <c r="U179" s="3">
        <v>4.8239501193165779E-3</v>
      </c>
      <c r="V179" s="3">
        <v>-1.6453694115625694E-5</v>
      </c>
      <c r="W179" s="3">
        <v>-1.7794384621083736E-4</v>
      </c>
      <c r="Y179" s="1">
        <f t="shared" si="66"/>
        <v>2.5715400899943536E-4</v>
      </c>
    </row>
    <row r="180" spans="1:25">
      <c r="A180" s="1" t="s">
        <v>24</v>
      </c>
      <c r="B180" s="1" t="s">
        <v>95</v>
      </c>
      <c r="C180" s="3">
        <v>-3.4573882818222046E-2</v>
      </c>
      <c r="D180" s="3">
        <v>-1.0537573834881186E-3</v>
      </c>
      <c r="E180" s="3">
        <v>-5.7248357916250825E-4</v>
      </c>
      <c r="F180" s="3">
        <v>-2.3867720738053322E-2</v>
      </c>
      <c r="G180" s="3">
        <v>-8.2696054596453905E-4</v>
      </c>
      <c r="H180" s="3">
        <v>4.300751315895468E-4</v>
      </c>
      <c r="I180" s="3">
        <v>2.2878125309944153E-2</v>
      </c>
      <c r="J180" s="3">
        <v>-1.2832994107156992E-3</v>
      </c>
      <c r="K180" s="3">
        <v>-5.2914984524250031E-2</v>
      </c>
      <c r="L180" s="3">
        <v>-5.02052903175354E-3</v>
      </c>
      <c r="M180" s="3">
        <v>-2.0845315884798765E-3</v>
      </c>
      <c r="N180" s="3">
        <v>-0.10430176556110382</v>
      </c>
      <c r="O180" s="3">
        <v>-5.381701048463583E-4</v>
      </c>
      <c r="P180" s="3">
        <v>-5.8125839568674564E-3</v>
      </c>
      <c r="Q180" s="3">
        <v>-3.0438878457061946E-4</v>
      </c>
      <c r="R180" s="3">
        <v>-2.6529012247920036E-2</v>
      </c>
      <c r="S180" s="3">
        <v>-2.8384433244355023E-4</v>
      </c>
      <c r="T180" s="3">
        <v>-9.5018438994884491E-2</v>
      </c>
      <c r="U180" s="3">
        <v>-4.6280989772640169E-4</v>
      </c>
      <c r="V180" s="3">
        <v>-4.0378962876275182E-4</v>
      </c>
      <c r="W180" s="3">
        <v>3.8639616686850786E-3</v>
      </c>
      <c r="Y180" s="1">
        <f t="shared" si="66"/>
        <v>1.0319150568032902E-3</v>
      </c>
    </row>
    <row r="181" spans="1:25">
      <c r="A181" s="1" t="s">
        <v>24</v>
      </c>
      <c r="B181" s="1" t="s">
        <v>96</v>
      </c>
      <c r="C181" s="3">
        <v>-2.3513608612120152E-3</v>
      </c>
      <c r="D181" s="3">
        <v>-0.10465504229068756</v>
      </c>
      <c r="E181" s="3">
        <v>2.5732888025231659E-4</v>
      </c>
      <c r="F181" s="3">
        <v>-8.2046594470739365E-3</v>
      </c>
      <c r="G181" s="3">
        <v>6.89998923917301E-5</v>
      </c>
      <c r="H181" s="3">
        <v>-2.8343250975012779E-2</v>
      </c>
      <c r="I181" s="3">
        <v>4.7992976033128798E-4</v>
      </c>
      <c r="J181" s="3">
        <v>-9.420023113489151E-2</v>
      </c>
      <c r="K181" s="3">
        <v>8.6548861872870475E-5</v>
      </c>
      <c r="L181" s="3">
        <v>4.9036415293812752E-4</v>
      </c>
      <c r="M181" s="3">
        <v>5.9087565168738365E-3</v>
      </c>
      <c r="N181" s="3">
        <v>5.5055804550647736E-3</v>
      </c>
      <c r="O181" s="3">
        <v>-7.7632360626012087E-4</v>
      </c>
      <c r="P181" s="3">
        <v>-7.461450295522809E-4</v>
      </c>
      <c r="Q181" s="3">
        <v>-3.5186819150112569E-4</v>
      </c>
      <c r="R181" s="3">
        <v>-2.6522611733525991E-3</v>
      </c>
      <c r="S181" s="3">
        <v>2.183420117944479E-3</v>
      </c>
      <c r="T181" s="3">
        <v>5.1333318697288632E-4</v>
      </c>
      <c r="U181" s="3">
        <v>1.4244698686525226E-3</v>
      </c>
      <c r="V181" s="3">
        <v>3.6596525460481644E-2</v>
      </c>
      <c r="W181" s="3">
        <v>-5.25242043659091E-3</v>
      </c>
      <c r="Y181" s="1">
        <f t="shared" si="66"/>
        <v>1.0179031625702506E-3</v>
      </c>
    </row>
    <row r="182" spans="1:25">
      <c r="A182" s="1" t="s">
        <v>24</v>
      </c>
      <c r="B182" s="1" t="s">
        <v>97</v>
      </c>
      <c r="C182" s="3">
        <v>2.4462991859763861E-3</v>
      </c>
      <c r="D182" s="3">
        <v>6.145027931779623E-3</v>
      </c>
      <c r="E182" s="3">
        <v>2.1139362826943398E-2</v>
      </c>
      <c r="F182" s="3">
        <v>-2.6088268496096134E-3</v>
      </c>
      <c r="G182" s="3">
        <v>1.4789901673793793E-2</v>
      </c>
      <c r="H182" s="3">
        <v>4.5421300455927849E-3</v>
      </c>
      <c r="I182" s="3">
        <v>8.3497399464249611E-4</v>
      </c>
      <c r="J182" s="3">
        <v>7.6886387541890144E-3</v>
      </c>
      <c r="K182" s="3">
        <v>9.3963379040360451E-3</v>
      </c>
      <c r="L182" s="3">
        <v>-1.1713135987520218E-2</v>
      </c>
      <c r="M182" s="3">
        <v>6.5820724703371525E-3</v>
      </c>
      <c r="N182" s="3">
        <v>5.8882036246359348E-3</v>
      </c>
      <c r="O182" s="3">
        <v>1.6923804068937898E-3</v>
      </c>
      <c r="P182" s="3">
        <v>1.9120469689369202E-2</v>
      </c>
      <c r="Q182" s="3">
        <v>-1.5838023275136948E-2</v>
      </c>
      <c r="R182" s="3">
        <v>1.514414232224226E-2</v>
      </c>
      <c r="S182" s="3">
        <v>9.3151507899165154E-3</v>
      </c>
      <c r="T182" s="3">
        <v>-2.2049253806471825E-2</v>
      </c>
      <c r="U182" s="3">
        <v>2.4061840027570724E-2</v>
      </c>
      <c r="V182" s="3">
        <v>2.8331992216408253E-3</v>
      </c>
      <c r="W182" s="3">
        <v>-2.7643298730254173E-2</v>
      </c>
      <c r="Y182" s="1">
        <f t="shared" si="66"/>
        <v>1.8137817229118067E-4</v>
      </c>
    </row>
    <row r="184" spans="1:25">
      <c r="C184" s="27">
        <f>AVERAGE(C111:C182)</f>
        <v>-2.7936745369953144E-3</v>
      </c>
      <c r="D184" s="27">
        <f t="shared" ref="D184:W184" si="67">AVERAGE(D111:D182)</f>
        <v>-8.3414431318468586E-3</v>
      </c>
      <c r="E184" s="27">
        <f t="shared" si="67"/>
        <v>1.398628546083375E-3</v>
      </c>
      <c r="F184" s="27">
        <f t="shared" si="67"/>
        <v>5.3122260195830669E-4</v>
      </c>
      <c r="G184" s="27">
        <f t="shared" si="67"/>
        <v>-4.2563640626100433E-3</v>
      </c>
      <c r="H184" s="27">
        <f t="shared" si="67"/>
        <v>-1.1648909308023189E-2</v>
      </c>
      <c r="I184" s="27">
        <f t="shared" si="67"/>
        <v>-1.9126881810758777E-3</v>
      </c>
      <c r="J184" s="27">
        <f t="shared" si="67"/>
        <v>-8.967851994424917E-4</v>
      </c>
      <c r="K184" s="27">
        <f t="shared" si="67"/>
        <v>-1.3476904095177386E-3</v>
      </c>
      <c r="L184" s="27">
        <f t="shared" si="67"/>
        <v>3.1324974263953784E-3</v>
      </c>
      <c r="M184" s="27">
        <f t="shared" si="67"/>
        <v>3.8341131821242502E-3</v>
      </c>
      <c r="N184" s="27">
        <f t="shared" si="67"/>
        <v>-1.6239265479176073E-3</v>
      </c>
      <c r="O184" s="27">
        <f t="shared" si="67"/>
        <v>7.2571904404486096E-4</v>
      </c>
      <c r="P184" s="27">
        <f t="shared" si="67"/>
        <v>-2.7518386060490724E-3</v>
      </c>
      <c r="Q184" s="27">
        <f t="shared" si="67"/>
        <v>-2.5397308048261042E-3</v>
      </c>
      <c r="R184" s="27">
        <f t="shared" si="67"/>
        <v>-1.284455191282576E-2</v>
      </c>
      <c r="S184" s="27">
        <f t="shared" si="67"/>
        <v>-4.2003419044001483E-3</v>
      </c>
      <c r="T184" s="27">
        <f t="shared" si="67"/>
        <v>-5.4681083233822777E-3</v>
      </c>
      <c r="U184" s="27">
        <f t="shared" si="67"/>
        <v>4.1792024371466374E-3</v>
      </c>
      <c r="V184" s="27">
        <f t="shared" si="67"/>
        <v>1.1632928076061068E-3</v>
      </c>
      <c r="W184" s="27">
        <f t="shared" si="67"/>
        <v>3.6870300256793228E-3</v>
      </c>
    </row>
    <row r="185" spans="1:25">
      <c r="C185" s="28">
        <f>C184</f>
        <v>-2.7936745369953144E-3</v>
      </c>
      <c r="D185" s="28">
        <f>D184+C185</f>
        <v>-1.1135117668842173E-2</v>
      </c>
      <c r="E185" s="28">
        <f t="shared" ref="E185:W185" si="68">E184+D185</f>
        <v>-9.7364891227587971E-3</v>
      </c>
      <c r="F185" s="27">
        <f t="shared" si="68"/>
        <v>-9.2052665208004897E-3</v>
      </c>
      <c r="G185" s="27">
        <f t="shared" si="68"/>
        <v>-1.3461630583410534E-2</v>
      </c>
      <c r="H185" s="27">
        <f t="shared" si="68"/>
        <v>-2.5110539891433723E-2</v>
      </c>
      <c r="I185" s="27">
        <f t="shared" si="68"/>
        <v>-2.7023228072509602E-2</v>
      </c>
      <c r="J185" s="27">
        <f t="shared" si="68"/>
        <v>-2.7920013271952093E-2</v>
      </c>
      <c r="K185" s="27">
        <f t="shared" si="68"/>
        <v>-2.9267703681469831E-2</v>
      </c>
      <c r="L185" s="27">
        <f t="shared" si="68"/>
        <v>-2.6135206255074452E-2</v>
      </c>
      <c r="M185" s="27">
        <f t="shared" si="68"/>
        <v>-2.2301093072950202E-2</v>
      </c>
      <c r="N185" s="27">
        <f t="shared" si="68"/>
        <v>-2.3925019620867811E-2</v>
      </c>
      <c r="O185" s="27">
        <f t="shared" si="68"/>
        <v>-2.319930057682295E-2</v>
      </c>
      <c r="P185" s="27">
        <f t="shared" si="68"/>
        <v>-2.5951139182872021E-2</v>
      </c>
      <c r="Q185" s="27">
        <f t="shared" si="68"/>
        <v>-2.8490869987698127E-2</v>
      </c>
      <c r="R185" s="27">
        <f t="shared" si="68"/>
        <v>-4.1335421900523889E-2</v>
      </c>
      <c r="S185" s="27">
        <f t="shared" si="68"/>
        <v>-4.5535763804924037E-2</v>
      </c>
      <c r="T185" s="27">
        <f t="shared" si="68"/>
        <v>-5.1003872128306316E-2</v>
      </c>
      <c r="U185" s="27">
        <f t="shared" si="68"/>
        <v>-4.6824669691159677E-2</v>
      </c>
      <c r="V185" s="27">
        <f t="shared" si="68"/>
        <v>-4.5661376883553567E-2</v>
      </c>
      <c r="W185" s="27">
        <f t="shared" si="68"/>
        <v>-4.1974346857874247E-2</v>
      </c>
    </row>
    <row r="186" spans="1:25">
      <c r="C186" s="29">
        <v>-2.7936745369953144E-3</v>
      </c>
      <c r="D186" s="29">
        <v>-1.1135117668842173E-2</v>
      </c>
      <c r="E186" s="29">
        <v>-9.7364891227587971E-3</v>
      </c>
      <c r="F186" s="29">
        <v>-9.2052665208004897E-3</v>
      </c>
      <c r="G186" s="29">
        <v>-1.3461630583410536E-2</v>
      </c>
      <c r="H186" s="29">
        <v>-2.5110539891433723E-2</v>
      </c>
      <c r="I186" s="29">
        <v>-2.7023228072509599E-2</v>
      </c>
      <c r="J186" s="29">
        <v>-2.7920013271952093E-2</v>
      </c>
      <c r="K186" s="29">
        <v>-2.9267703681469828E-2</v>
      </c>
      <c r="L186" s="29">
        <v>-2.6135206255074449E-2</v>
      </c>
      <c r="M186" s="29">
        <v>-2.2301093072950202E-2</v>
      </c>
      <c r="N186" s="29">
        <v>-2.3925019620867811E-2</v>
      </c>
      <c r="O186" s="29">
        <v>-2.319930057682295E-2</v>
      </c>
      <c r="P186" s="29">
        <v>-2.5951139182872021E-2</v>
      </c>
      <c r="Q186" s="29">
        <v>-2.849086998769812E-2</v>
      </c>
      <c r="R186" s="29">
        <v>-4.1335421900523889E-2</v>
      </c>
      <c r="S186" s="29">
        <v>-4.553576380492403E-2</v>
      </c>
      <c r="T186" s="29">
        <v>-5.1003872128306309E-2</v>
      </c>
      <c r="U186" s="29">
        <v>-4.6824669691159677E-2</v>
      </c>
      <c r="V186" s="29">
        <v>-4.5661376883553567E-2</v>
      </c>
      <c r="W186" s="29">
        <v>-4.197434685787424E-2</v>
      </c>
    </row>
    <row r="187" spans="1:25">
      <c r="C187" s="28">
        <f>EXP(SUM($C$184:C184))-1</f>
        <v>-2.7897758596762134E-3</v>
      </c>
      <c r="D187" s="28">
        <f>EXP(SUM($C$184:D184))-1</f>
        <v>-1.1073351715720325E-2</v>
      </c>
      <c r="E187" s="28">
        <f>EXP(SUM($C$184:E184))-1</f>
        <v>-9.6892429740772501E-3</v>
      </c>
      <c r="F187" s="27">
        <f>EXP(SUM($C$184:F184))-1</f>
        <v>-9.1630277606499222E-3</v>
      </c>
      <c r="G187" s="27">
        <f>EXP(SUM($C$184:G184))-1</f>
        <v>-1.3371428045824918E-2</v>
      </c>
      <c r="H187" s="27">
        <f>EXP(SUM($C$184:H184))-1</f>
        <v>-2.4797892664987886E-2</v>
      </c>
      <c r="I187" s="27">
        <f>EXP(SUM($C$184:I184))-1</f>
        <v>-2.6661367518576062E-2</v>
      </c>
      <c r="J187" s="27">
        <f>EXP(SUM($C$184:J184))-1</f>
        <v>-2.7533851924207431E-2</v>
      </c>
      <c r="K187" s="27">
        <f>EXP(SUM($C$184:K184))-1</f>
        <v>-2.8843552491871982E-2</v>
      </c>
      <c r="L187" s="27">
        <f>EXP(SUM($C$184:L184))-1</f>
        <v>-2.5796637684526669E-2</v>
      </c>
      <c r="M187" s="27">
        <f>EXP(SUM($C$184:M184))-1</f>
        <v>-2.2054261969513766E-2</v>
      </c>
      <c r="N187" s="27">
        <f>EXP(SUM($C$184:N184))-1</f>
        <v>-2.3641085224996083E-2</v>
      </c>
      <c r="O187" s="27">
        <f>EXP(SUM($C$184:O184))-1</f>
        <v>-2.2932265795950979E-2</v>
      </c>
      <c r="P187" s="27">
        <f>EXP(SUM($C$184:P184))-1</f>
        <v>-2.5617302419543186E-2</v>
      </c>
      <c r="Q187" s="27">
        <f>EXP(SUM($C$184:Q184))-1</f>
        <v>-2.808883233345405E-2</v>
      </c>
      <c r="R187" s="27">
        <f>EXP(SUM($C$184:R184))-1</f>
        <v>-4.0492763775026308E-2</v>
      </c>
      <c r="S187" s="27">
        <f>EXP(SUM($C$184:S184))-1</f>
        <v>-4.4514569833641771E-2</v>
      </c>
      <c r="T187" s="27">
        <f>EXP(SUM($C$184:T184))-1</f>
        <v>-4.9725009061388215E-2</v>
      </c>
      <c r="U187" s="27">
        <f>EXP(SUM($C$184:U184))-1</f>
        <v>-4.5745307306026106E-2</v>
      </c>
      <c r="V187" s="27">
        <f>EXP(SUM($C$184:V184))-1</f>
        <v>-4.4634583762293234E-2</v>
      </c>
      <c r="W187" s="27">
        <f>EXP(SUM($C$184:W184))-1</f>
        <v>-4.1105621089243316E-2</v>
      </c>
    </row>
    <row r="188" spans="1:25">
      <c r="C188" s="5">
        <f>AVERAGE(C191:C262)</f>
        <v>-2.5314834042716497E-3</v>
      </c>
      <c r="D188" s="5">
        <f t="shared" ref="D188:W188" si="69">AVERAGE(D191:D262)</f>
        <v>-1.0182810630434518E-2</v>
      </c>
      <c r="E188" s="5">
        <f t="shared" si="69"/>
        <v>-8.6979916620000298E-3</v>
      </c>
      <c r="F188" s="5">
        <f t="shared" si="69"/>
        <v>-7.9955619273502192E-3</v>
      </c>
      <c r="G188" s="5">
        <f t="shared" si="69"/>
        <v>-1.2161786001133457E-2</v>
      </c>
      <c r="H188" s="5">
        <f t="shared" si="69"/>
        <v>-2.2167585182528107E-2</v>
      </c>
      <c r="I188" s="5">
        <f t="shared" si="69"/>
        <v>-2.2601778421172138E-2</v>
      </c>
      <c r="J188" s="5">
        <f t="shared" si="69"/>
        <v>-2.3543570507104553E-2</v>
      </c>
      <c r="K188" s="5">
        <f t="shared" si="69"/>
        <v>-2.4606114564056307E-2</v>
      </c>
      <c r="L188" s="5">
        <f t="shared" si="69"/>
        <v>-2.1854028003191004E-2</v>
      </c>
      <c r="M188" s="5">
        <f t="shared" si="69"/>
        <v>-1.8721688612977527E-2</v>
      </c>
      <c r="N188" s="5">
        <f t="shared" si="69"/>
        <v>-1.976149405195065E-2</v>
      </c>
      <c r="O188" s="5">
        <f t="shared" si="69"/>
        <v>-1.8819760694724276E-2</v>
      </c>
      <c r="P188" s="5">
        <f t="shared" si="69"/>
        <v>-2.1549464485836584E-2</v>
      </c>
      <c r="Q188" s="5">
        <f t="shared" si="69"/>
        <v>-2.4250368918092478E-2</v>
      </c>
      <c r="R188" s="5">
        <f t="shared" si="69"/>
        <v>-3.5208026219946405E-2</v>
      </c>
      <c r="S188" s="5">
        <f t="shared" si="69"/>
        <v>-3.7633937609277641E-2</v>
      </c>
      <c r="T188" s="5">
        <f t="shared" si="69"/>
        <v>-4.2787644951867071E-2</v>
      </c>
      <c r="U188" s="5">
        <f t="shared" si="69"/>
        <v>-3.8955455007365941E-2</v>
      </c>
      <c r="V188" s="5">
        <f t="shared" si="69"/>
        <v>-3.8010266276151422E-2</v>
      </c>
      <c r="W188" s="5">
        <f t="shared" si="69"/>
        <v>-3.5340224419441929E-2</v>
      </c>
    </row>
    <row r="189" spans="1:25">
      <c r="A189" s="23" t="s">
        <v>366</v>
      </c>
      <c r="C189" s="4"/>
      <c r="D189" s="4"/>
      <c r="E189" s="4"/>
      <c r="F189" s="4"/>
    </row>
    <row r="190" spans="1:25">
      <c r="A190" s="24" t="s">
        <v>0</v>
      </c>
      <c r="B190" s="24" t="s">
        <v>25</v>
      </c>
      <c r="C190" s="24" t="s">
        <v>98</v>
      </c>
      <c r="D190" s="24" t="s">
        <v>99</v>
      </c>
      <c r="E190" s="24" t="s">
        <v>100</v>
      </c>
      <c r="F190" s="24" t="s">
        <v>101</v>
      </c>
      <c r="G190" s="24" t="s">
        <v>102</v>
      </c>
      <c r="H190" s="24" t="s">
        <v>103</v>
      </c>
      <c r="I190" s="24" t="s">
        <v>104</v>
      </c>
      <c r="J190" s="24" t="s">
        <v>105</v>
      </c>
      <c r="K190" s="24" t="s">
        <v>106</v>
      </c>
      <c r="L190" s="24" t="s">
        <v>107</v>
      </c>
      <c r="M190" s="24" t="s">
        <v>108</v>
      </c>
      <c r="N190" s="24" t="s">
        <v>109</v>
      </c>
      <c r="O190" s="24" t="s">
        <v>110</v>
      </c>
      <c r="P190" s="24" t="s">
        <v>111</v>
      </c>
      <c r="Q190" s="24" t="s">
        <v>112</v>
      </c>
      <c r="R190" s="24" t="s">
        <v>113</v>
      </c>
      <c r="S190" s="24" t="s">
        <v>114</v>
      </c>
      <c r="T190" s="24" t="s">
        <v>115</v>
      </c>
      <c r="U190" s="24" t="s">
        <v>116</v>
      </c>
      <c r="V190" s="24" t="s">
        <v>117</v>
      </c>
      <c r="W190" s="24" t="s">
        <v>118</v>
      </c>
    </row>
    <row r="191" spans="1:25">
      <c r="A191" s="24" t="s">
        <v>1</v>
      </c>
      <c r="B191" s="24" t="s">
        <v>26</v>
      </c>
      <c r="C191" s="4">
        <f>EXP(SUM($C111:C111))-1</f>
        <v>3.0652639178498919E-3</v>
      </c>
      <c r="D191" s="4">
        <f>EXP(SUM($C111:D111))-1</f>
        <v>2.718441452604381E-2</v>
      </c>
      <c r="E191" s="4">
        <f>EXP(SUM($C111:E111))-1</f>
        <v>1.9105713975123173E-2</v>
      </c>
      <c r="F191" s="4">
        <f>EXP(SUM($C111:F111))-1</f>
        <v>6.5048491754235993E-3</v>
      </c>
      <c r="G191" s="4">
        <f>EXP(SUM($C111:G111))-1</f>
        <v>-9.4909292640472653E-3</v>
      </c>
      <c r="H191" s="4">
        <f>EXP(SUM($C111:H111))-1</f>
        <v>-1.888270742649345E-2</v>
      </c>
      <c r="I191" s="4">
        <f>EXP(SUM($C111:I111))-1</f>
        <v>-2.0660871569352479E-2</v>
      </c>
      <c r="J191" s="4">
        <f>EXP(SUM($C111:J111))-1</f>
        <v>-4.4911242333267598E-3</v>
      </c>
      <c r="K191" s="4">
        <f>EXP(SUM($C111:K111))-1</f>
        <v>-6.3178246235680025E-3</v>
      </c>
      <c r="L191" s="4">
        <f>EXP(SUM($C111:L111))-1</f>
        <v>-1.4928254298789856E-2</v>
      </c>
      <c r="M191" s="4">
        <f>EXP(SUM($C111:M111))-1</f>
        <v>-8.2925181935140646E-3</v>
      </c>
      <c r="N191" s="4">
        <f>EXP(SUM($C111:N111))-1</f>
        <v>8.475120729995167E-2</v>
      </c>
      <c r="O191" s="4">
        <f>EXP(SUM($C111:O111))-1</f>
        <v>8.2301147037507016E-2</v>
      </c>
      <c r="P191" s="4">
        <f>EXP(SUM($C111:P111))-1</f>
        <v>0.11439213938976645</v>
      </c>
      <c r="Q191" s="4">
        <f>EXP(SUM($C111:Q111))-1</f>
        <v>7.9073151846363654E-2</v>
      </c>
      <c r="R191" s="4">
        <f>EXP(SUM($C111:R111))-1</f>
        <v>0.10213132112797152</v>
      </c>
      <c r="S191" s="4">
        <f>EXP(SUM($C111:S111))-1</f>
        <v>0.11176067215709895</v>
      </c>
      <c r="T191" s="4">
        <f>EXP(SUM($C111:T111))-1</f>
        <v>-1.3356153191460995E-2</v>
      </c>
      <c r="U191" s="4">
        <f>EXP(SUM($C111:U111))-1</f>
        <v>-1.53775683428099E-2</v>
      </c>
      <c r="V191" s="4">
        <f>EXP(SUM($C111:V111))-1</f>
        <v>-7.5318491208926863E-2</v>
      </c>
      <c r="W191" s="4">
        <f>EXP(SUM($C111:W111))-1</f>
        <v>-3.5401203180960517E-2</v>
      </c>
    </row>
    <row r="192" spans="1:25">
      <c r="A192" s="24" t="s">
        <v>1</v>
      </c>
      <c r="B192" s="24" t="s">
        <v>27</v>
      </c>
      <c r="C192" s="4">
        <f>EXP(SUM($C112:C112))-1</f>
        <v>6.47884094690232E-3</v>
      </c>
      <c r="D192" s="4">
        <f>EXP(SUM($C112:D112))-1</f>
        <v>0.10001238951009439</v>
      </c>
      <c r="E192" s="4">
        <f>EXP(SUM($C112:E112))-1</f>
        <v>9.7966133789666454E-2</v>
      </c>
      <c r="F192" s="4">
        <f>EXP(SUM($C112:F112))-1</f>
        <v>0.12844669357838989</v>
      </c>
      <c r="G192" s="4">
        <f>EXP(SUM($C112:G112))-1</f>
        <v>9.3066001818614463E-2</v>
      </c>
      <c r="H192" s="4">
        <f>EXP(SUM($C112:H112))-1</f>
        <v>0.11507564320409802</v>
      </c>
      <c r="I192" s="4">
        <f>EXP(SUM($C112:I112))-1</f>
        <v>0.12535205148120188</v>
      </c>
      <c r="J192" s="4">
        <f>EXP(SUM($C112:J112))-1</f>
        <v>-6.6860569049576046E-4</v>
      </c>
      <c r="K192" s="4">
        <f>EXP(SUM($C112:K112))-1</f>
        <v>-2.3648907155454646E-3</v>
      </c>
      <c r="L192" s="4">
        <f>EXP(SUM($C112:L112))-1</f>
        <v>-6.2760756143962926E-2</v>
      </c>
      <c r="M192" s="4">
        <f>EXP(SUM($C112:M112))-1</f>
        <v>-2.0430498626688443E-2</v>
      </c>
      <c r="N192" s="4">
        <f>EXP(SUM($C112:N112))-1</f>
        <v>-1.3917006673083709E-2</v>
      </c>
      <c r="O192" s="4">
        <f>EXP(SUM($C112:O112))-1</f>
        <v>3.2452064622086052E-3</v>
      </c>
      <c r="P192" s="4">
        <f>EXP(SUM($C112:P112))-1</f>
        <v>-2.627532790496323E-3</v>
      </c>
      <c r="Q192" s="4">
        <f>EXP(SUM($C112:Q112))-1</f>
        <v>-3.5277334185015441E-2</v>
      </c>
      <c r="R192" s="4">
        <f>EXP(SUM($C112:R112))-1</f>
        <v>3.4948420495965138E-2</v>
      </c>
      <c r="S192" s="4">
        <f>EXP(SUM($C112:S112))-1</f>
        <v>3.909632556450493E-3</v>
      </c>
      <c r="T192" s="4">
        <f>EXP(SUM($C112:T112))-1</f>
        <v>-5.7865673281668917E-2</v>
      </c>
      <c r="U192" s="4">
        <f>EXP(SUM($C112:U112))-1</f>
        <v>-3.5354689178081045E-2</v>
      </c>
      <c r="V192" s="4">
        <f>EXP(SUM($C112:V112))-1</f>
        <v>-1.7847564076162281E-2</v>
      </c>
      <c r="W192" s="4">
        <f>EXP(SUM($C112:W112))-1</f>
        <v>-4.2966753939632119E-2</v>
      </c>
    </row>
    <row r="193" spans="1:23">
      <c r="A193" s="24" t="s">
        <v>1</v>
      </c>
      <c r="B193" s="24" t="s">
        <v>28</v>
      </c>
      <c r="C193" s="4">
        <f>EXP(SUM($C113:C113))-1</f>
        <v>-1.213084871454817E-2</v>
      </c>
      <c r="D193" s="4">
        <f>EXP(SUM($C113:D113))-1</f>
        <v>-1.3947335319914211E-2</v>
      </c>
      <c r="E193" s="4">
        <f>EXP(SUM($C113:E113))-1</f>
        <v>-9.2762778943528135E-3</v>
      </c>
      <c r="F193" s="4">
        <f>EXP(SUM($C113:F113))-1</f>
        <v>-1.7511780191033832E-2</v>
      </c>
      <c r="G193" s="4">
        <f>EXP(SUM($C113:G113))-1</f>
        <v>-1.4751136954681554E-2</v>
      </c>
      <c r="H193" s="4">
        <f>EXP(SUM($C113:H113))-1</f>
        <v>-1.6138887747814357E-2</v>
      </c>
      <c r="I193" s="4">
        <f>EXP(SUM($C113:I113))-1</f>
        <v>-2.5714279790854278E-2</v>
      </c>
      <c r="J193" s="4">
        <f>EXP(SUM($C113:J113))-1</f>
        <v>-3.1906650686614801E-2</v>
      </c>
      <c r="K193" s="4">
        <f>EXP(SUM($C113:K113))-1</f>
        <v>-3.4649647213176982E-2</v>
      </c>
      <c r="L193" s="4">
        <f>EXP(SUM($C113:L113))-1</f>
        <v>-3.0347284812310971E-2</v>
      </c>
      <c r="M193" s="4">
        <f>EXP(SUM($C113:M113))-1</f>
        <v>-2.5047160207114616E-2</v>
      </c>
      <c r="N193" s="4">
        <f>EXP(SUM($C113:N113))-1</f>
        <v>-2.4603020231723449E-2</v>
      </c>
      <c r="O193" s="4">
        <f>EXP(SUM($C113:O113))-1</f>
        <v>-1.8169765828783824E-2</v>
      </c>
      <c r="P193" s="4">
        <f>EXP(SUM($C113:P113))-1</f>
        <v>-2.220704943161933E-2</v>
      </c>
      <c r="Q193" s="4">
        <f>EXP(SUM($C113:Q113))-1</f>
        <v>-2.4592785585478727E-2</v>
      </c>
      <c r="R193" s="4">
        <f>EXP(SUM($C113:R113))-1</f>
        <v>-1.6433521604038437E-2</v>
      </c>
      <c r="S193" s="4">
        <f>EXP(SUM($C113:S113))-1</f>
        <v>-4.2574616844460178E-2</v>
      </c>
      <c r="T193" s="4">
        <f>EXP(SUM($C113:T113))-1</f>
        <v>-2.1039095075860992E-2</v>
      </c>
      <c r="U193" s="4">
        <f>EXP(SUM($C113:U113))-1</f>
        <v>-4.071585289757329E-2</v>
      </c>
      <c r="V193" s="4">
        <f>EXP(SUM($C113:V113))-1</f>
        <v>-4.5333069277834426E-2</v>
      </c>
      <c r="W193" s="4">
        <f>EXP(SUM($C113:W113))-1</f>
        <v>-4.8955238776242971E-2</v>
      </c>
    </row>
    <row r="194" spans="1:23">
      <c r="A194" s="24" t="s">
        <v>2</v>
      </c>
      <c r="B194" s="24" t="s">
        <v>26</v>
      </c>
      <c r="C194" s="4">
        <f>EXP(SUM($C114:C114))-1</f>
        <v>6.8783779655550159E-3</v>
      </c>
      <c r="D194" s="4">
        <f>EXP(SUM($C114:D114))-1</f>
        <v>1.1455864383133063E-2</v>
      </c>
      <c r="E194" s="4">
        <f>EXP(SUM($C114:E114))-1</f>
        <v>6.7482271548513495E-4</v>
      </c>
      <c r="F194" s="4">
        <f>EXP(SUM($C114:F114))-1</f>
        <v>1.7093616732696271E-2</v>
      </c>
      <c r="G194" s="4">
        <f>EXP(SUM($C114:G114))-1</f>
        <v>2.1607192512379081E-2</v>
      </c>
      <c r="H194" s="4">
        <f>EXP(SUM($C114:H114))-1</f>
        <v>6.1382098323781165E-3</v>
      </c>
      <c r="I194" s="4">
        <f>EXP(SUM($C114:I114))-1</f>
        <v>2.0383809656058016E-2</v>
      </c>
      <c r="J194" s="4">
        <f>EXP(SUM($C114:J114))-1</f>
        <v>3.983742077204333E-2</v>
      </c>
      <c r="K194" s="4">
        <f>EXP(SUM($C114:K114))-1</f>
        <v>6.2562733112781821E-2</v>
      </c>
      <c r="L194" s="4">
        <f>EXP(SUM($C114:L114))-1</f>
        <v>1.6833991830057071E-2</v>
      </c>
      <c r="M194" s="4">
        <f>EXP(SUM($C114:M114))-1</f>
        <v>7.7226124443455779E-2</v>
      </c>
      <c r="N194" s="4">
        <f>EXP(SUM($C114:N114))-1</f>
        <v>0.14119040212222189</v>
      </c>
      <c r="O194" s="4">
        <f>EXP(SUM($C114:O114))-1</f>
        <v>0.14075272462689692</v>
      </c>
      <c r="P194" s="4">
        <f>EXP(SUM($C114:P114))-1</f>
        <v>0.10711314003901173</v>
      </c>
      <c r="Q194" s="4">
        <f>EXP(SUM($C114:Q114))-1</f>
        <v>0.16597192802898841</v>
      </c>
      <c r="R194" s="4">
        <f>EXP(SUM($C114:R114))-1</f>
        <v>0.11094328974660606</v>
      </c>
      <c r="S194" s="4">
        <f>EXP(SUM($C114:S114))-1</f>
        <v>5.4448891007300437E-2</v>
      </c>
      <c r="T194" s="4">
        <f>EXP(SUM($C114:T114))-1</f>
        <v>3.7438512002568647E-2</v>
      </c>
      <c r="U194" s="4">
        <f>EXP(SUM($C114:U114))-1</f>
        <v>3.6769474948356917E-2</v>
      </c>
      <c r="V194" s="4">
        <f>EXP(SUM($C114:V114))-1</f>
        <v>-3.3801657597989476E-2</v>
      </c>
      <c r="W194" s="4">
        <f>EXP(SUM($C114:W114))-1</f>
        <v>-5.671016997728151E-2</v>
      </c>
    </row>
    <row r="195" spans="1:23">
      <c r="A195" s="24" t="s">
        <v>2</v>
      </c>
      <c r="B195" s="24" t="s">
        <v>27</v>
      </c>
      <c r="C195" s="4">
        <f>EXP(SUM($C115:C115))-1</f>
        <v>6.0659162457809446E-2</v>
      </c>
      <c r="D195" s="4">
        <f>EXP(SUM($C115:D115))-1</f>
        <v>0.12548175709444931</v>
      </c>
      <c r="E195" s="4">
        <f>EXP(SUM($C115:E115))-1</f>
        <v>0.12612358521248113</v>
      </c>
      <c r="F195" s="4">
        <f>EXP(SUM($C115:F115))-1</f>
        <v>9.4645308739450096E-2</v>
      </c>
      <c r="G195" s="4">
        <f>EXP(SUM($C115:G115))-1</f>
        <v>0.15373533859622168</v>
      </c>
      <c r="H195" s="4">
        <f>EXP(SUM($C115:H115))-1</f>
        <v>0.10070503393442465</v>
      </c>
      <c r="I195" s="4">
        <f>EXP(SUM($C115:I115))-1</f>
        <v>4.5695893075777816E-2</v>
      </c>
      <c r="J195" s="4">
        <f>EXP(SUM($C115:J115))-1</f>
        <v>2.9327013199872853E-2</v>
      </c>
      <c r="K195" s="4">
        <f>EXP(SUM($C115:K115))-1</f>
        <v>2.9309054056579464E-2</v>
      </c>
      <c r="L195" s="4">
        <f>EXP(SUM($C115:L115))-1</f>
        <v>-4.0308831270653211E-2</v>
      </c>
      <c r="M195" s="4">
        <f>EXP(SUM($C115:M115))-1</f>
        <v>-6.3701736195259873E-2</v>
      </c>
      <c r="N195" s="4">
        <f>EXP(SUM($C115:N115))-1</f>
        <v>-3.6343328275247999E-2</v>
      </c>
      <c r="O195" s="4">
        <f>EXP(SUM($C115:O115))-1</f>
        <v>4.906493870829598E-2</v>
      </c>
      <c r="P195" s="4">
        <f>EXP(SUM($C115:P115))-1</f>
        <v>5.9736620549067032E-2</v>
      </c>
      <c r="Q195" s="4">
        <f>EXP(SUM($C115:Q115))-1</f>
        <v>2.0601395676832279E-2</v>
      </c>
      <c r="R195" s="4">
        <f>EXP(SUM($C115:R115))-1</f>
        <v>4.7625746796736479E-2</v>
      </c>
      <c r="S195" s="4">
        <f>EXP(SUM($C115:S115))-1</f>
        <v>8.8743167626352815E-2</v>
      </c>
      <c r="T195" s="4">
        <f>EXP(SUM($C115:T115))-1</f>
        <v>8.4035026764585519E-2</v>
      </c>
      <c r="U195" s="4">
        <f>EXP(SUM($C115:U115))-1</f>
        <v>7.6202674639363588E-2</v>
      </c>
      <c r="V195" s="4">
        <f>EXP(SUM($C115:V115))-1</f>
        <v>6.6832117391994572E-2</v>
      </c>
      <c r="W195" s="4">
        <f>EXP(SUM($C115:W115))-1</f>
        <v>2.3977453569251406E-2</v>
      </c>
    </row>
    <row r="196" spans="1:23">
      <c r="A196" s="24" t="s">
        <v>2</v>
      </c>
      <c r="B196" s="24" t="s">
        <v>28</v>
      </c>
      <c r="C196" s="4">
        <f>EXP(SUM($C116:C116))-1</f>
        <v>-1.68323541037394E-2</v>
      </c>
      <c r="D196" s="4">
        <f>EXP(SUM($C116:D116))-1</f>
        <v>-2.0685296556243626E-2</v>
      </c>
      <c r="E196" s="4">
        <f>EXP(SUM($C116:E116))-1</f>
        <v>-3.043514862988872E-2</v>
      </c>
      <c r="F196" s="4">
        <f>EXP(SUM($C116:F116))-1</f>
        <v>-2.6163519162603843E-2</v>
      </c>
      <c r="G196" s="4">
        <f>EXP(SUM($C116:G116))-1</f>
        <v>-1.724555287277596E-2</v>
      </c>
      <c r="H196" s="4">
        <f>EXP(SUM($C116:H116))-1</f>
        <v>-2.257724132795369E-2</v>
      </c>
      <c r="I196" s="4">
        <f>EXP(SUM($C116:I116))-1</f>
        <v>-1.4345968667570985E-2</v>
      </c>
      <c r="J196" s="4">
        <f>EXP(SUM($C116:J116))-1</f>
        <v>-1.4491567172919106E-2</v>
      </c>
      <c r="K196" s="4">
        <f>EXP(SUM($C116:K116))-1</f>
        <v>2.1642397715179618E-2</v>
      </c>
      <c r="L196" s="4">
        <f>EXP(SUM($C116:L116))-1</f>
        <v>2.5830790216840427E-2</v>
      </c>
      <c r="M196" s="4">
        <f>EXP(SUM($C116:M116))-1</f>
        <v>2.6929120018095887E-2</v>
      </c>
      <c r="N196" s="4">
        <f>EXP(SUM($C116:N116))-1</f>
        <v>1.8624119113558102E-2</v>
      </c>
      <c r="O196" s="4">
        <f>EXP(SUM($C116:O116))-1</f>
        <v>3.7815263066829363E-3</v>
      </c>
      <c r="P196" s="4">
        <f>EXP(SUM($C116:P116))-1</f>
        <v>1.0841024522878051E-2</v>
      </c>
      <c r="Q196" s="4">
        <f>EXP(SUM($C116:Q116))-1</f>
        <v>3.5096812691658652E-2</v>
      </c>
      <c r="R196" s="4">
        <f>EXP(SUM($C116:R116))-1</f>
        <v>5.1880488947020353E-3</v>
      </c>
      <c r="S196" s="4">
        <f>EXP(SUM($C116:S116))-1</f>
        <v>1.4409905111304022E-2</v>
      </c>
      <c r="T196" s="4">
        <f>EXP(SUM($C116:T116))-1</f>
        <v>-1.0429107415742545E-2</v>
      </c>
      <c r="U196" s="4">
        <f>EXP(SUM($C116:U116))-1</f>
        <v>-7.0248296075196004E-3</v>
      </c>
      <c r="V196" s="4">
        <f>EXP(SUM($C116:V116))-1</f>
        <v>-4.3311141203206116E-3</v>
      </c>
      <c r="W196" s="4">
        <f>EXP(SUM($C116:W116))-1</f>
        <v>-1.7061079506196508E-3</v>
      </c>
    </row>
    <row r="197" spans="1:23">
      <c r="A197" s="24" t="s">
        <v>3</v>
      </c>
      <c r="B197" s="24" t="s">
        <v>26</v>
      </c>
      <c r="C197" s="4">
        <f>EXP(SUM($C117:C117))-1</f>
        <v>5.2047329884264748E-2</v>
      </c>
      <c r="D197" s="4">
        <f>EXP(SUM($C117:D117))-1</f>
        <v>2.7198416005000503E-2</v>
      </c>
      <c r="E197" s="4">
        <f>EXP(SUM($C117:E117))-1</f>
        <v>2.6153763665525354E-2</v>
      </c>
      <c r="F197" s="4">
        <f>EXP(SUM($C117:F117))-1</f>
        <v>5.5736441778123424E-2</v>
      </c>
      <c r="G197" s="4">
        <f>EXP(SUM($C117:G117))-1</f>
        <v>4.8501325073155188E-2</v>
      </c>
      <c r="H197" s="4">
        <f>EXP(SUM($C117:H117))-1</f>
        <v>5.1584746002284909E-2</v>
      </c>
      <c r="I197" s="4">
        <f>EXP(SUM($C117:I117))-1</f>
        <v>4.6987748639921501E-2</v>
      </c>
      <c r="J197" s="4">
        <f>EXP(SUM($C117:J117))-1</f>
        <v>4.991024062756555E-2</v>
      </c>
      <c r="K197" s="4">
        <f>EXP(SUM($C117:K117))-1</f>
        <v>4.5782271659917217E-2</v>
      </c>
      <c r="L197" s="4">
        <f>EXP(SUM($C117:L117))-1</f>
        <v>5.3654999701943984E-2</v>
      </c>
      <c r="M197" s="4">
        <f>EXP(SUM($C117:M117))-1</f>
        <v>4.8608501872805521E-2</v>
      </c>
      <c r="N197" s="4">
        <f>EXP(SUM($C117:N117))-1</f>
        <v>3.9374040651110942E-2</v>
      </c>
      <c r="O197" s="4">
        <f>EXP(SUM($C117:O117))-1</f>
        <v>4.0419243188887011E-2</v>
      </c>
      <c r="P197" s="4">
        <f>EXP(SUM($C117:P117))-1</f>
        <v>7.1254691309894591E-2</v>
      </c>
      <c r="Q197" s="4">
        <f>EXP(SUM($C117:Q117))-1</f>
        <v>5.9866472872028398E-2</v>
      </c>
      <c r="R197" s="4">
        <f>EXP(SUM($C117:R117))-1</f>
        <v>3.2712646289827507E-3</v>
      </c>
      <c r="S197" s="4">
        <f>EXP(SUM($C117:S117))-1</f>
        <v>-9.4730412257924002E-3</v>
      </c>
      <c r="T197" s="4">
        <f>EXP(SUM($C117:T117))-1</f>
        <v>-2.6787308126451248E-2</v>
      </c>
      <c r="U197" s="4">
        <f>EXP(SUM($C117:U117))-1</f>
        <v>-2.5825124906078467E-2</v>
      </c>
      <c r="V197" s="4">
        <f>EXP(SUM($C117:V117))-1</f>
        <v>-4.9507869158720852E-2</v>
      </c>
      <c r="W197" s="4">
        <f>EXP(SUM($C117:W117))-1</f>
        <v>-8.426782515586928E-2</v>
      </c>
    </row>
    <row r="198" spans="1:23">
      <c r="A198" s="24" t="s">
        <v>3</v>
      </c>
      <c r="B198" s="24" t="s">
        <v>27</v>
      </c>
      <c r="C198" s="4">
        <f>EXP(SUM($C118:C118))-1</f>
        <v>-2.4437748870329568E-3</v>
      </c>
      <c r="D198" s="4">
        <f>EXP(SUM($C118:D118))-1</f>
        <v>-6.0306096797358988E-3</v>
      </c>
      <c r="E198" s="4">
        <f>EXP(SUM($C118:E118))-1</f>
        <v>-5.4540984945009585E-3</v>
      </c>
      <c r="F198" s="4">
        <f>EXP(SUM($C118:F118))-1</f>
        <v>3.3434803960345594E-2</v>
      </c>
      <c r="G198" s="4">
        <f>EXP(SUM($C118:G118))-1</f>
        <v>2.1914948455235894E-2</v>
      </c>
      <c r="H198" s="4">
        <f>EXP(SUM($C118:H118))-1</f>
        <v>-2.6662204368334996E-2</v>
      </c>
      <c r="I198" s="4">
        <f>EXP(SUM($C118:I118))-1</f>
        <v>-3.9785715437873903E-2</v>
      </c>
      <c r="J198" s="4">
        <f>EXP(SUM($C118:J118))-1</f>
        <v>-5.8155192851971016E-2</v>
      </c>
      <c r="K198" s="4">
        <f>EXP(SUM($C118:K118))-1</f>
        <v>-5.7618223958983861E-2</v>
      </c>
      <c r="L198" s="4">
        <f>EXP(SUM($C118:L118))-1</f>
        <v>-8.1169518049663547E-2</v>
      </c>
      <c r="M198" s="4">
        <f>EXP(SUM($C118:M118))-1</f>
        <v>-0.12143427363043069</v>
      </c>
      <c r="N198" s="4">
        <f>EXP(SUM($C118:N118))-1</f>
        <v>-0.11350149841025503</v>
      </c>
      <c r="O198" s="4">
        <f>EXP(SUM($C118:O118))-1</f>
        <v>-0.12859090864191292</v>
      </c>
      <c r="P198" s="4">
        <f>EXP(SUM($C118:P118))-1</f>
        <v>-0.10188149444948347</v>
      </c>
      <c r="Q198" s="4">
        <f>EXP(SUM($C118:Q118))-1</f>
        <v>-6.3959007444786886E-2</v>
      </c>
      <c r="R198" s="4">
        <f>EXP(SUM($C118:R118))-1</f>
        <v>-7.0338543740318449E-2</v>
      </c>
      <c r="S198" s="4">
        <f>EXP(SUM($C118:S118))-1</f>
        <v>-8.5649113344855587E-2</v>
      </c>
      <c r="T198" s="4">
        <f>EXP(SUM($C118:T118))-1</f>
        <v>-0.10493993050687511</v>
      </c>
      <c r="U198" s="4">
        <f>EXP(SUM($C118:U118))-1</f>
        <v>-0.10835793227179846</v>
      </c>
      <c r="V198" s="4">
        <f>EXP(SUM($C118:V118))-1</f>
        <v>-0.10587827947521034</v>
      </c>
      <c r="W198" s="4">
        <f>EXP(SUM($C118:W118))-1</f>
        <v>-0.10471240966514106</v>
      </c>
    </row>
    <row r="199" spans="1:23">
      <c r="A199" s="24" t="s">
        <v>3</v>
      </c>
      <c r="B199" s="24" t="s">
        <v>28</v>
      </c>
      <c r="C199" s="4">
        <f>EXP(SUM($C119:C119))-1</f>
        <v>-9.5368614178462652E-3</v>
      </c>
      <c r="D199" s="4">
        <f>EXP(SUM($C119:D119))-1</f>
        <v>-1.1702077475654771E-2</v>
      </c>
      <c r="E199" s="4">
        <f>EXP(SUM($C119:E119))-1</f>
        <v>-3.3350403854226496E-3</v>
      </c>
      <c r="F199" s="4">
        <f>EXP(SUM($C119:F119))-1</f>
        <v>-8.455287987700566E-3</v>
      </c>
      <c r="G199" s="4">
        <f>EXP(SUM($C119:G119))-1</f>
        <v>-1.0549020495069672E-2</v>
      </c>
      <c r="H199" s="4">
        <f>EXP(SUM($C119:H119))-1</f>
        <v>-1.192370801813547E-2</v>
      </c>
      <c r="I199" s="4">
        <f>EXP(SUM($C119:I119))-1</f>
        <v>1.353916917781639E-2</v>
      </c>
      <c r="J199" s="4">
        <f>EXP(SUM($C119:J119))-1</f>
        <v>1.8453444596653767E-2</v>
      </c>
      <c r="K199" s="4">
        <f>EXP(SUM($C119:K119))-1</f>
        <v>-1.4346099970221626E-3</v>
      </c>
      <c r="L199" s="4">
        <f>EXP(SUM($C119:L119))-1</f>
        <v>3.729738869903354E-3</v>
      </c>
      <c r="M199" s="4">
        <f>EXP(SUM($C119:M119))-1</f>
        <v>2.6898918922265258E-2</v>
      </c>
      <c r="N199" s="4">
        <f>EXP(SUM($C119:N119))-1</f>
        <v>2.9860069705941017E-2</v>
      </c>
      <c r="O199" s="4">
        <f>EXP(SUM($C119:O119))-1</f>
        <v>1.368595295799313E-2</v>
      </c>
      <c r="P199" s="4">
        <f>EXP(SUM($C119:P119))-1</f>
        <v>7.0719395239215999E-3</v>
      </c>
      <c r="Q199" s="4">
        <f>EXP(SUM($C119:Q119))-1</f>
        <v>-1.0110431243258278E-2</v>
      </c>
      <c r="R199" s="4">
        <f>EXP(SUM($C119:R119))-1</f>
        <v>-2.215045472170396E-2</v>
      </c>
      <c r="S199" s="4">
        <f>EXP(SUM($C119:S119))-1</f>
        <v>-2.37115047671701E-2</v>
      </c>
      <c r="T199" s="4">
        <f>EXP(SUM($C119:T119))-1</f>
        <v>-4.6622327366949379E-2</v>
      </c>
      <c r="U199" s="4">
        <f>EXP(SUM($C119:U119))-1</f>
        <v>-4.3298742949552382E-2</v>
      </c>
      <c r="V199" s="4">
        <f>EXP(SUM($C119:V119))-1</f>
        <v>-2.5720731994610668E-2</v>
      </c>
      <c r="W199" s="4">
        <f>EXP(SUM($C119:W119))-1</f>
        <v>-3.1433721532571068E-3</v>
      </c>
    </row>
    <row r="200" spans="1:23">
      <c r="A200" s="24" t="s">
        <v>4</v>
      </c>
      <c r="B200" s="24" t="s">
        <v>26</v>
      </c>
      <c r="C200" s="4">
        <f>EXP(SUM($C120:C120))-1</f>
        <v>-1.2593982744969257E-2</v>
      </c>
      <c r="D200" s="4">
        <f>EXP(SUM($C120:D120))-1</f>
        <v>-2.4586972199087898E-2</v>
      </c>
      <c r="E200" s="4">
        <f>EXP(SUM($C120:E120))-1</f>
        <v>-3.8904143363638788E-2</v>
      </c>
      <c r="F200" s="4">
        <f>EXP(SUM($C120:F120))-1</f>
        <v>-1.4455573184778636E-2</v>
      </c>
      <c r="G200" s="4">
        <f>EXP(SUM($C120:G120))-1</f>
        <v>-8.7112781175927578E-3</v>
      </c>
      <c r="H200" s="4">
        <f>EXP(SUM($C120:H120))-1</f>
        <v>-4.9931671582837955E-3</v>
      </c>
      <c r="I200" s="4">
        <f>EXP(SUM($C120:I120))-1</f>
        <v>-1.6581036845993213E-2</v>
      </c>
      <c r="J200" s="4">
        <f>EXP(SUM($C120:J120))-1</f>
        <v>-5.6768728540901314E-3</v>
      </c>
      <c r="K200" s="4">
        <f>EXP(SUM($C120:K120))-1</f>
        <v>3.2480840253837684E-2</v>
      </c>
      <c r="L200" s="4">
        <f>EXP(SUM($C120:L120))-1</f>
        <v>4.740943226322103E-2</v>
      </c>
      <c r="M200" s="4">
        <f>EXP(SUM($C120:M120))-1</f>
        <v>4.8373545513297866E-2</v>
      </c>
      <c r="N200" s="4">
        <f>EXP(SUM($C120:N120))-1</f>
        <v>4.6739701532937605E-2</v>
      </c>
      <c r="O200" s="4">
        <f>EXP(SUM($C120:O120))-1</f>
        <v>4.6167452091633754E-2</v>
      </c>
      <c r="P200" s="4">
        <f>EXP(SUM($C120:P120))-1</f>
        <v>-1.4074076379306799E-3</v>
      </c>
      <c r="Q200" s="4">
        <f>EXP(SUM($C120:Q120))-1</f>
        <v>2.4716979648410797E-2</v>
      </c>
      <c r="R200" s="4">
        <f>EXP(SUM($C120:R120))-1</f>
        <v>5.0700491107234846E-2</v>
      </c>
      <c r="S200" s="4">
        <f>EXP(SUM($C120:S120))-1</f>
        <v>0.12159489370065923</v>
      </c>
      <c r="T200" s="4">
        <f>EXP(SUM($C120:T120))-1</f>
        <v>9.1821958607980481E-2</v>
      </c>
      <c r="U200" s="4">
        <f>EXP(SUM($C120:U120))-1</f>
        <v>9.1321428805947402E-2</v>
      </c>
      <c r="V200" s="4">
        <f>EXP(SUM($C120:V120))-1</f>
        <v>0.16228727988217884</v>
      </c>
      <c r="W200" s="4">
        <f>EXP(SUM($C120:W120))-1</f>
        <v>0.1245847193020595</v>
      </c>
    </row>
    <row r="201" spans="1:23">
      <c r="A201" s="24" t="s">
        <v>4</v>
      </c>
      <c r="B201" s="24" t="s">
        <v>27</v>
      </c>
      <c r="C201" s="4">
        <f>EXP(SUM($C121:C121))-1</f>
        <v>1.1339896435678121E-3</v>
      </c>
      <c r="D201" s="4">
        <f>EXP(SUM($C121:D121))-1</f>
        <v>-4.1832916602568826E-4</v>
      </c>
      <c r="E201" s="4">
        <f>EXP(SUM($C121:E121))-1</f>
        <v>-5.2140907003594972E-4</v>
      </c>
      <c r="F201" s="4">
        <f>EXP(SUM($C121:F121))-1</f>
        <v>-4.63559448057419E-2</v>
      </c>
      <c r="G201" s="4">
        <f>EXP(SUM($C121:G121))-1</f>
        <v>-2.1109415343284477E-2</v>
      </c>
      <c r="H201" s="4">
        <f>EXP(SUM($C121:H121))-1</f>
        <v>3.4306809228112911E-3</v>
      </c>
      <c r="I201" s="4">
        <f>EXP(SUM($C121:I121))-1</f>
        <v>7.1701678250060352E-2</v>
      </c>
      <c r="J201" s="4">
        <f>EXP(SUM($C121:J121))-1</f>
        <v>4.3804675769097745E-2</v>
      </c>
      <c r="K201" s="4">
        <f>EXP(SUM($C121:K121))-1</f>
        <v>4.3778801092037245E-2</v>
      </c>
      <c r="L201" s="4">
        <f>EXP(SUM($C121:L121))-1</f>
        <v>0.1121647270337609</v>
      </c>
      <c r="M201" s="4">
        <f>EXP(SUM($C121:M121))-1</f>
        <v>7.6982499050814779E-2</v>
      </c>
      <c r="N201" s="4">
        <f>EXP(SUM($C121:N121))-1</f>
        <v>6.4630972988210855E-2</v>
      </c>
      <c r="O201" s="4">
        <f>EXP(SUM($C121:O121))-1</f>
        <v>3.9140122211808182E-2</v>
      </c>
      <c r="P201" s="4">
        <f>EXP(SUM($C121:P121))-1</f>
        <v>-5.8215385875248771E-6</v>
      </c>
      <c r="Q201" s="4">
        <f>EXP(SUM($C121:Q121))-1</f>
        <v>7.55162460608505E-2</v>
      </c>
      <c r="R201" s="4">
        <f>EXP(SUM($C121:R121))-1</f>
        <v>7.0436147485711142E-2</v>
      </c>
      <c r="S201" s="4">
        <f>EXP(SUM($C121:S121))-1</f>
        <v>7.6800597597355136E-3</v>
      </c>
      <c r="T201" s="4">
        <f>EXP(SUM($C121:T121))-1</f>
        <v>2.9769397990538016E-2</v>
      </c>
      <c r="U201" s="4">
        <f>EXP(SUM($C121:U121))-1</f>
        <v>2.1688053530596552E-2</v>
      </c>
      <c r="V201" s="4">
        <f>EXP(SUM($C121:V121))-1</f>
        <v>4.9990941906425945E-3</v>
      </c>
      <c r="W201" s="4">
        <f>EXP(SUM($C121:W121))-1</f>
        <v>9.8395123030396991E-3</v>
      </c>
    </row>
    <row r="202" spans="1:23">
      <c r="A202" s="24" t="s">
        <v>4</v>
      </c>
      <c r="B202" s="24" t="s">
        <v>28</v>
      </c>
      <c r="C202" s="4">
        <f>EXP(SUM($C122:C122))-1</f>
        <v>2.2409615064140631E-3</v>
      </c>
      <c r="D202" s="4">
        <f>EXP(SUM($C122:D122))-1</f>
        <v>1.2146832777630845E-3</v>
      </c>
      <c r="E202" s="4">
        <f>EXP(SUM($C122:E122))-1</f>
        <v>1.5141193792302943E-2</v>
      </c>
      <c r="F202" s="4">
        <f>EXP(SUM($C122:F122))-1</f>
        <v>9.6629190812493881E-3</v>
      </c>
      <c r="G202" s="4">
        <f>EXP(SUM($C122:G122))-1</f>
        <v>-1.2297343486848966E-3</v>
      </c>
      <c r="H202" s="4">
        <f>EXP(SUM($C122:H122))-1</f>
        <v>-3.841621780267146E-3</v>
      </c>
      <c r="I202" s="4">
        <f>EXP(SUM($C122:I122))-1</f>
        <v>-5.8817047130508282E-3</v>
      </c>
      <c r="J202" s="4">
        <f>EXP(SUM($C122:J122))-1</f>
        <v>-1.1041161620377715E-2</v>
      </c>
      <c r="K202" s="4">
        <f>EXP(SUM($C122:K122))-1</f>
        <v>-1.1053806836150426E-2</v>
      </c>
      <c r="L202" s="4">
        <f>EXP(SUM($C122:L122))-1</f>
        <v>-7.7347210558430524E-3</v>
      </c>
      <c r="M202" s="4">
        <f>EXP(SUM($C122:M122))-1</f>
        <v>-1.4248807597356805E-2</v>
      </c>
      <c r="N202" s="4">
        <f>EXP(SUM($C122:N122))-1</f>
        <v>-1.1594704967141545E-2</v>
      </c>
      <c r="O202" s="4">
        <f>EXP(SUM($C122:O122))-1</f>
        <v>-1.9387118326980479E-2</v>
      </c>
      <c r="P202" s="4">
        <f>EXP(SUM($C122:P122))-1</f>
        <v>-2.4164830524675107E-2</v>
      </c>
      <c r="Q202" s="4">
        <f>EXP(SUM($C122:Q122))-1</f>
        <v>-2.4639532600308378E-2</v>
      </c>
      <c r="R202" s="4">
        <f>EXP(SUM($C122:R122))-1</f>
        <v>-1.302517832478467E-2</v>
      </c>
      <c r="S202" s="4">
        <f>EXP(SUM($C122:S122))-1</f>
        <v>-3.1676702166408832E-3</v>
      </c>
      <c r="T202" s="4">
        <f>EXP(SUM($C122:T122))-1</f>
        <v>-3.240379074614097E-2</v>
      </c>
      <c r="U202" s="4">
        <f>EXP(SUM($C122:U122))-1</f>
        <v>-2.4209127604373437E-2</v>
      </c>
      <c r="V202" s="4">
        <f>EXP(SUM($C122:V122))-1</f>
        <v>-2.9367721788153944E-2</v>
      </c>
      <c r="W202" s="4">
        <f>EXP(SUM($C122:W122))-1</f>
        <v>-4.074728051022547E-2</v>
      </c>
    </row>
    <row r="203" spans="1:23">
      <c r="A203" s="24" t="s">
        <v>5</v>
      </c>
      <c r="B203" s="24" t="s">
        <v>26</v>
      </c>
      <c r="C203" s="4">
        <f>EXP(SUM($C123:C123))-1</f>
        <v>-2.4027445053121377E-2</v>
      </c>
      <c r="D203" s="4">
        <f>EXP(SUM($C123:D123))-1</f>
        <v>-1.2379977503126582E-2</v>
      </c>
      <c r="E203" s="4">
        <f>EXP(SUM($C123:E123))-1</f>
        <v>1.2859914822259233E-2</v>
      </c>
      <c r="F203" s="4">
        <f>EXP(SUM($C123:F123))-1</f>
        <v>2.3233290269212281E-2</v>
      </c>
      <c r="G203" s="4">
        <f>EXP(SUM($C123:G123))-1</f>
        <v>-3.4228341194094014E-2</v>
      </c>
      <c r="H203" s="4">
        <f>EXP(SUM($C123:H123))-1</f>
        <v>-2.0084450136880538E-2</v>
      </c>
      <c r="I203" s="4">
        <f>EXP(SUM($C123:I123))-1</f>
        <v>-1.36212280408331E-2</v>
      </c>
      <c r="J203" s="4">
        <f>EXP(SUM($C123:J123))-1</f>
        <v>3.2684886219978004E-3</v>
      </c>
      <c r="K203" s="4">
        <f>EXP(SUM($C123:K123))-1</f>
        <v>-6.8222381593447623E-2</v>
      </c>
      <c r="L203" s="4">
        <f>EXP(SUM($C123:L123))-1</f>
        <v>-1.4589972651440797E-2</v>
      </c>
      <c r="M203" s="4">
        <f>EXP(SUM($C123:M123))-1</f>
        <v>1.7670259451777026E-2</v>
      </c>
      <c r="N203" s="4">
        <f>EXP(SUM($C123:N123))-1</f>
        <v>9.2139576421954583E-3</v>
      </c>
      <c r="O203" s="4">
        <f>EXP(SUM($C123:O123))-1</f>
        <v>1.1643831323580267E-2</v>
      </c>
      <c r="P203" s="4">
        <f>EXP(SUM($C123:P123))-1</f>
        <v>-0.104321799507887</v>
      </c>
      <c r="Q203" s="4">
        <f>EXP(SUM($C123:Q123))-1</f>
        <v>-5.8479000161225758E-2</v>
      </c>
      <c r="R203" s="4">
        <f>EXP(SUM($C123:R123))-1</f>
        <v>-0.15370285194619704</v>
      </c>
      <c r="S203" s="4">
        <f>EXP(SUM($C123:S123))-1</f>
        <v>-0.21063050462287014</v>
      </c>
      <c r="T203" s="4">
        <f>EXP(SUM($C123:T123))-1</f>
        <v>-0.19909053100145357</v>
      </c>
      <c r="U203" s="4">
        <f>EXP(SUM($C123:U123))-1</f>
        <v>-0.19725106803606274</v>
      </c>
      <c r="V203" s="4">
        <f>EXP(SUM($C123:V123))-1</f>
        <v>-0.13414857204477471</v>
      </c>
      <c r="W203" s="4">
        <f>EXP(SUM($C123:W123))-1</f>
        <v>-5.4232626906487003E-2</v>
      </c>
    </row>
    <row r="204" spans="1:23">
      <c r="A204" s="24" t="s">
        <v>5</v>
      </c>
      <c r="B204" s="24" t="s">
        <v>27</v>
      </c>
      <c r="C204" s="4">
        <f>EXP(SUM($C124:C124))-1</f>
        <v>3.3111046537161348E-2</v>
      </c>
      <c r="D204" s="4">
        <f>EXP(SUM($C124:D124))-1</f>
        <v>2.4528113556586684E-2</v>
      </c>
      <c r="E204" s="4">
        <f>EXP(SUM($C124:E124))-1</f>
        <v>2.7970424848424935E-2</v>
      </c>
      <c r="F204" s="4">
        <f>EXP(SUM($C124:F124))-1</f>
        <v>-9.1091866974566615E-2</v>
      </c>
      <c r="G204" s="4">
        <f>EXP(SUM($C124:G124))-1</f>
        <v>-4.3961744680411696E-2</v>
      </c>
      <c r="H204" s="4">
        <f>EXP(SUM($C124:H124))-1</f>
        <v>-0.14131238681467317</v>
      </c>
      <c r="I204" s="4">
        <f>EXP(SUM($C124:I124))-1</f>
        <v>-0.19828089206041677</v>
      </c>
      <c r="J204" s="4">
        <f>EXP(SUM($C124:J124))-1</f>
        <v>-0.18569715574947998</v>
      </c>
      <c r="K204" s="4">
        <f>EXP(SUM($C124:K124))-1</f>
        <v>-0.18314195656431342</v>
      </c>
      <c r="L204" s="4">
        <f>EXP(SUM($C124:L124))-1</f>
        <v>-0.11819387040902252</v>
      </c>
      <c r="M204" s="4">
        <f>EXP(SUM($C124:M124))-1</f>
        <v>-3.4702231253746829E-2</v>
      </c>
      <c r="N204" s="4">
        <f>EXP(SUM($C124:N124))-1</f>
        <v>4.2389591124431636E-2</v>
      </c>
      <c r="O204" s="4">
        <f>EXP(SUM($C124:O124))-1</f>
        <v>8.0270831682651922E-2</v>
      </c>
      <c r="P204" s="4">
        <f>EXP(SUM($C124:P124))-1</f>
        <v>7.1718759853415026E-2</v>
      </c>
      <c r="Q204" s="4">
        <f>EXP(SUM($C124:Q124))-1</f>
        <v>0.13199079338843878</v>
      </c>
      <c r="R204" s="4">
        <f>EXP(SUM($C124:R124))-1</f>
        <v>0.1401263706919551</v>
      </c>
      <c r="S204" s="4">
        <f>EXP(SUM($C124:S124))-1</f>
        <v>0.12071828475264534</v>
      </c>
      <c r="T204" s="4">
        <f>EXP(SUM($C124:T124))-1</f>
        <v>8.7498929599406194E-2</v>
      </c>
      <c r="U204" s="4">
        <f>EXP(SUM($C124:U124))-1</f>
        <v>0.10117330485863074</v>
      </c>
      <c r="V204" s="4">
        <f>EXP(SUM($C124:V124))-1</f>
        <v>8.4258821743561807E-2</v>
      </c>
      <c r="W204" s="4">
        <f>EXP(SUM($C124:W124))-1</f>
        <v>4.7788788469093069E-2</v>
      </c>
    </row>
    <row r="205" spans="1:23">
      <c r="A205" s="24" t="s">
        <v>5</v>
      </c>
      <c r="B205" s="24" t="s">
        <v>28</v>
      </c>
      <c r="C205" s="4">
        <f>EXP(SUM($C125:C125))-1</f>
        <v>1.9158848780984394E-2</v>
      </c>
      <c r="D205" s="4">
        <f>EXP(SUM($C125:D125))-1</f>
        <v>-7.0066592592032961E-4</v>
      </c>
      <c r="E205" s="4">
        <f>EXP(SUM($C125:E125))-1</f>
        <v>-1.8952607620054684E-2</v>
      </c>
      <c r="F205" s="4">
        <f>EXP(SUM($C125:F125))-1</f>
        <v>-3.3904948295469972E-2</v>
      </c>
      <c r="G205" s="4">
        <f>EXP(SUM($C125:G125))-1</f>
        <v>-4.2936991967375548E-2</v>
      </c>
      <c r="H205" s="4">
        <f>EXP(SUM($C125:H125))-1</f>
        <v>-4.9093327092301631E-2</v>
      </c>
      <c r="I205" s="4">
        <f>EXP(SUM($C125:I125))-1</f>
        <v>-1.5119776940766161E-2</v>
      </c>
      <c r="J205" s="4">
        <f>EXP(SUM($C125:J125))-1</f>
        <v>-2.6275317279724208E-2</v>
      </c>
      <c r="K205" s="4">
        <f>EXP(SUM($C125:K125))-1</f>
        <v>-4.0123605349804081E-2</v>
      </c>
      <c r="L205" s="4">
        <f>EXP(SUM($C125:L125))-1</f>
        <v>-2.0429004856212685E-2</v>
      </c>
      <c r="M205" s="4">
        <f>EXP(SUM($C125:M125))-1</f>
        <v>-2.7925564173908013E-2</v>
      </c>
      <c r="N205" s="4">
        <f>EXP(SUM($C125:N125))-1</f>
        <v>-3.8528492331264541E-2</v>
      </c>
      <c r="O205" s="4">
        <f>EXP(SUM($C125:O125))-1</f>
        <v>-4.4808043584449453E-2</v>
      </c>
      <c r="P205" s="4">
        <f>EXP(SUM($C125:P125))-1</f>
        <v>-4.1844892733864381E-2</v>
      </c>
      <c r="Q205" s="4">
        <f>EXP(SUM($C125:Q125))-1</f>
        <v>-3.9775922580844614E-2</v>
      </c>
      <c r="R205" s="4">
        <f>EXP(SUM($C125:R125))-1</f>
        <v>-5.2457043675902093E-2</v>
      </c>
      <c r="S205" s="4">
        <f>EXP(SUM($C125:S125))-1</f>
        <v>-4.4441215135380352E-2</v>
      </c>
      <c r="T205" s="4">
        <f>EXP(SUM($C125:T125))-1</f>
        <v>-5.8602424331089309E-2</v>
      </c>
      <c r="U205" s="4">
        <f>EXP(SUM($C125:U125))-1</f>
        <v>-8.2320848077647835E-2</v>
      </c>
      <c r="V205" s="4">
        <f>EXP(SUM($C125:V125))-1</f>
        <v>-8.3057746476089545E-2</v>
      </c>
      <c r="W205" s="4">
        <f>EXP(SUM($C125:W125))-1</f>
        <v>-0.1063859149672185</v>
      </c>
    </row>
    <row r="206" spans="1:23">
      <c r="A206" s="24" t="s">
        <v>6</v>
      </c>
      <c r="B206" s="24" t="s">
        <v>26</v>
      </c>
      <c r="C206" s="4">
        <f>EXP(SUM($C126:C126))-1</f>
        <v>1.61747079089678E-2</v>
      </c>
      <c r="D206" s="4">
        <f>EXP(SUM($C126:D126))-1</f>
        <v>-2.3049386482948186E-2</v>
      </c>
      <c r="E206" s="4">
        <f>EXP(SUM($C126:E126))-1</f>
        <v>-1.0662041302453407E-2</v>
      </c>
      <c r="F206" s="4">
        <f>EXP(SUM($C126:F126))-1</f>
        <v>-7.5452586823381296E-3</v>
      </c>
      <c r="G206" s="4">
        <f>EXP(SUM($C126:G126))-1</f>
        <v>-2.7987907673561185E-3</v>
      </c>
      <c r="H206" s="4">
        <f>EXP(SUM($C126:H126))-1</f>
        <v>-1.6630368355106007E-2</v>
      </c>
      <c r="I206" s="4">
        <f>EXP(SUM($C126:I126))-1</f>
        <v>9.8571826418567543E-3</v>
      </c>
      <c r="J206" s="4">
        <f>EXP(SUM($C126:J126))-1</f>
        <v>-1.3601489094036023E-2</v>
      </c>
      <c r="K206" s="4">
        <f>EXP(SUM($C126:K126))-1</f>
        <v>-2.8960151627114294E-3</v>
      </c>
      <c r="L206" s="4">
        <f>EXP(SUM($C126:L126))-1</f>
        <v>3.9158555431699327E-2</v>
      </c>
      <c r="M206" s="4">
        <f>EXP(SUM($C126:M126))-1</f>
        <v>-1.2910704489812463E-3</v>
      </c>
      <c r="N206" s="4">
        <f>EXP(SUM($C126:N126))-1</f>
        <v>-0.10439199051851622</v>
      </c>
      <c r="O206" s="4">
        <f>EXP(SUM($C126:O126))-1</f>
        <v>-0.10315287154625885</v>
      </c>
      <c r="P206" s="4">
        <f>EXP(SUM($C126:P126))-1</f>
        <v>-5.045935279661462E-2</v>
      </c>
      <c r="Q206" s="4">
        <f>EXP(SUM($C126:Q126))-1</f>
        <v>-0.11787968777113367</v>
      </c>
      <c r="R206" s="4">
        <f>EXP(SUM($C126:R126))-1</f>
        <v>-0.17750019663400318</v>
      </c>
      <c r="S206" s="4">
        <f>EXP(SUM($C126:S126))-1</f>
        <v>-9.6767917192942865E-2</v>
      </c>
      <c r="T206" s="4">
        <f>EXP(SUM($C126:T126))-1</f>
        <v>4.2022254421408611E-2</v>
      </c>
      <c r="U206" s="4">
        <f>EXP(SUM($C126:U126))-1</f>
        <v>4.3215721296238518E-2</v>
      </c>
      <c r="V206" s="4">
        <f>EXP(SUM($C126:V126))-1</f>
        <v>4.7273035573582201E-2</v>
      </c>
      <c r="W206" s="4">
        <f>EXP(SUM($C126:W126))-1</f>
        <v>6.7311859939691798E-2</v>
      </c>
    </row>
    <row r="207" spans="1:23">
      <c r="A207" s="24" t="s">
        <v>6</v>
      </c>
      <c r="B207" s="24" t="s">
        <v>27</v>
      </c>
      <c r="C207" s="4">
        <f>EXP(SUM($C127:C127))-1</f>
        <v>-3.7325628732428062E-2</v>
      </c>
      <c r="D207" s="4">
        <f>EXP(SUM($C127:D127))-1</f>
        <v>-0.1337072318629261</v>
      </c>
      <c r="E207" s="4">
        <f>EXP(SUM($C127:E127))-1</f>
        <v>-0.13265879190745899</v>
      </c>
      <c r="F207" s="4">
        <f>EXP(SUM($C127:F127))-1</f>
        <v>-7.6191152010311347E-2</v>
      </c>
      <c r="G207" s="4">
        <f>EXP(SUM($C127:G127))-1</f>
        <v>-0.14199547687103353</v>
      </c>
      <c r="H207" s="4">
        <f>EXP(SUM($C127:H127))-1</f>
        <v>-0.19669258257728583</v>
      </c>
      <c r="I207" s="4">
        <f>EXP(SUM($C127:I127))-1</f>
        <v>-0.11821374402921114</v>
      </c>
      <c r="J207" s="4">
        <f>EXP(SUM($C127:J127))-1</f>
        <v>1.6284515134645128E-2</v>
      </c>
      <c r="K207" s="4">
        <f>EXP(SUM($C127:K127))-1</f>
        <v>1.7276375598131555E-2</v>
      </c>
      <c r="L207" s="4">
        <f>EXP(SUM($C127:L127))-1</f>
        <v>2.0921963015827938E-2</v>
      </c>
      <c r="M207" s="4">
        <f>EXP(SUM($C127:M127))-1</f>
        <v>3.5465761997785838E-2</v>
      </c>
      <c r="N207" s="4">
        <f>EXP(SUM($C127:N127))-1</f>
        <v>-6.0574343621838111E-2</v>
      </c>
      <c r="O207" s="4">
        <f>EXP(SUM($C127:O127))-1</f>
        <v>1.4647229331341327E-2</v>
      </c>
      <c r="P207" s="4">
        <f>EXP(SUM($C127:P127))-1</f>
        <v>-4.1302625110472224E-2</v>
      </c>
      <c r="Q207" s="4">
        <f>EXP(SUM($C127:Q127))-1</f>
        <v>-1.818041928164249E-2</v>
      </c>
      <c r="R207" s="4">
        <f>EXP(SUM($C127:R127))-1</f>
        <v>-1.9482098853995211E-2</v>
      </c>
      <c r="S207" s="4">
        <f>EXP(SUM($C127:S127))-1</f>
        <v>-2.292268648407414E-2</v>
      </c>
      <c r="T207" s="4">
        <f>EXP(SUM($C127:T127))-1</f>
        <v>-3.8549814986539754E-2</v>
      </c>
      <c r="U207" s="4">
        <f>EXP(SUM($C127:U127))-1</f>
        <v>-4.0149737855837864E-2</v>
      </c>
      <c r="V207" s="4">
        <f>EXP(SUM($C127:V127))-1</f>
        <v>-4.2061472854633242E-2</v>
      </c>
      <c r="W207" s="4">
        <f>EXP(SUM($C127:W127))-1</f>
        <v>-1.7001727082390228E-2</v>
      </c>
    </row>
    <row r="208" spans="1:23">
      <c r="A208" s="24" t="s">
        <v>6</v>
      </c>
      <c r="B208" s="24" t="s">
        <v>28</v>
      </c>
      <c r="C208" s="4">
        <f>EXP(SUM($C128:C128))-1</f>
        <v>2.4221599277907124E-3</v>
      </c>
      <c r="D208" s="4">
        <f>EXP(SUM($C128:D128))-1</f>
        <v>3.4178509506421761E-4</v>
      </c>
      <c r="E208" s="4">
        <f>EXP(SUM($C128:E128))-1</f>
        <v>8.3262109528903228E-3</v>
      </c>
      <c r="F208" s="4">
        <f>EXP(SUM($C128:F128))-1</f>
        <v>1.3996030381154823E-2</v>
      </c>
      <c r="G208" s="4">
        <f>EXP(SUM($C128:G128))-1</f>
        <v>-4.97901538122969E-3</v>
      </c>
      <c r="H208" s="4">
        <f>EXP(SUM($C128:H128))-1</f>
        <v>-7.9542139825351521E-3</v>
      </c>
      <c r="I208" s="4">
        <f>EXP(SUM($C128:I128))-1</f>
        <v>-6.0269016411956811E-3</v>
      </c>
      <c r="J208" s="4">
        <f>EXP(SUM($C128:J128))-1</f>
        <v>-1.2559062517931263E-2</v>
      </c>
      <c r="K208" s="4">
        <f>EXP(SUM($C128:K128))-1</f>
        <v>-1.3151930489352703E-2</v>
      </c>
      <c r="L208" s="4">
        <f>EXP(SUM($C128:L128))-1</f>
        <v>1.3054503502785142E-3</v>
      </c>
      <c r="M208" s="4">
        <f>EXP(SUM($C128:M128))-1</f>
        <v>-5.91306466528152E-3</v>
      </c>
      <c r="N208" s="4">
        <f>EXP(SUM($C128:N128))-1</f>
        <v>-1.1891518046632465E-2</v>
      </c>
      <c r="O208" s="4">
        <f>EXP(SUM($C128:O128))-1</f>
        <v>-5.1779328646824885E-3</v>
      </c>
      <c r="P208" s="4">
        <f>EXP(SUM($C128:P128))-1</f>
        <v>-1.3082716743836986E-2</v>
      </c>
      <c r="Q208" s="4">
        <f>EXP(SUM($C128:Q128))-1</f>
        <v>-3.1160796920296829E-2</v>
      </c>
      <c r="R208" s="4">
        <f>EXP(SUM($C128:R128))-1</f>
        <v>-2.8918614984194013E-2</v>
      </c>
      <c r="S208" s="4">
        <f>EXP(SUM($C128:S128))-1</f>
        <v>-3.6178334328445527E-2</v>
      </c>
      <c r="T208" s="4">
        <f>EXP(SUM($C128:T128))-1</f>
        <v>-2.7490993106463524E-2</v>
      </c>
      <c r="U208" s="4">
        <f>EXP(SUM($C128:U128))-1</f>
        <v>-3.1158847720827221E-2</v>
      </c>
      <c r="V208" s="4">
        <f>EXP(SUM($C128:V128))-1</f>
        <v>-3.9335087955089887E-2</v>
      </c>
      <c r="W208" s="4">
        <f>EXP(SUM($C128:W128))-1</f>
        <v>-1.332094496048164E-2</v>
      </c>
    </row>
    <row r="209" spans="1:23">
      <c r="A209" s="24" t="s">
        <v>7</v>
      </c>
      <c r="B209" s="24" t="s">
        <v>26</v>
      </c>
      <c r="C209" s="4">
        <f>EXP(SUM($C129:C129))-1</f>
        <v>1.502019832458501E-2</v>
      </c>
      <c r="D209" s="4">
        <f>EXP(SUM($C129:D129))-1</f>
        <v>-1.170189707250191E-2</v>
      </c>
      <c r="E209" s="4">
        <f>EXP(SUM($C129:E129))-1</f>
        <v>-1.0771948717073987E-2</v>
      </c>
      <c r="F209" s="4">
        <f>EXP(SUM($C129:F129))-1</f>
        <v>-1.3069994293537501E-2</v>
      </c>
      <c r="G209" s="4">
        <f>EXP(SUM($C129:G129))-1</f>
        <v>-1.9449653395386957E-4</v>
      </c>
      <c r="H209" s="4">
        <f>EXP(SUM($C129:H129))-1</f>
        <v>1.5034500629681924E-2</v>
      </c>
      <c r="I209" s="4">
        <f>EXP(SUM($C129:I129))-1</f>
        <v>1.878962320956834E-2</v>
      </c>
      <c r="J209" s="4">
        <f>EXP(SUM($C129:J129))-1</f>
        <v>-1.2656208412840431E-2</v>
      </c>
      <c r="K209" s="4">
        <f>EXP(SUM($C129:K129))-1</f>
        <v>-9.9343769967371931E-2</v>
      </c>
      <c r="L209" s="4">
        <f>EXP(SUM($C129:L129))-1</f>
        <v>-0.12459698410487274</v>
      </c>
      <c r="M209" s="4">
        <f>EXP(SUM($C129:M129))-1</f>
        <v>-0.10966785025334658</v>
      </c>
      <c r="N209" s="4">
        <f>EXP(SUM($C129:N129))-1</f>
        <v>-0.1295818300005025</v>
      </c>
      <c r="O209" s="4">
        <f>EXP(SUM($C129:O129))-1</f>
        <v>-0.1254109691991131</v>
      </c>
      <c r="P209" s="4">
        <f>EXP(SUM($C129:P129))-1</f>
        <v>-6.0375224775882752E-2</v>
      </c>
      <c r="Q209" s="4">
        <f>EXP(SUM($C129:Q129))-1</f>
        <v>-0.1422186619618081</v>
      </c>
      <c r="R209" s="4">
        <f>EXP(SUM($C129:R129))-1</f>
        <v>-0.14324731214407727</v>
      </c>
      <c r="S209" s="4">
        <f>EXP(SUM($C129:S129))-1</f>
        <v>-0.12057915289345844</v>
      </c>
      <c r="T209" s="4">
        <f>EXP(SUM($C129:T129))-1</f>
        <v>-0.10121033334248353</v>
      </c>
      <c r="U209" s="4">
        <f>EXP(SUM($C129:U129))-1</f>
        <v>-9.9182376080440671E-2</v>
      </c>
      <c r="V209" s="4">
        <f>EXP(SUM($C129:V129))-1</f>
        <v>-2.354228381186152E-2</v>
      </c>
      <c r="W209" s="4">
        <f>EXP(SUM($C129:W129))-1</f>
        <v>-4.9600441629115144E-2</v>
      </c>
    </row>
    <row r="210" spans="1:23">
      <c r="A210" s="24" t="s">
        <v>7</v>
      </c>
      <c r="B210" s="24" t="s">
        <v>27</v>
      </c>
      <c r="C210" s="4">
        <f>EXP(SUM($C130:C130))-1</f>
        <v>1.5174786441417343E-2</v>
      </c>
      <c r="D210" s="4">
        <f>EXP(SUM($C130:D130))-1</f>
        <v>-1.0924772887483503E-2</v>
      </c>
      <c r="E210" s="4">
        <f>EXP(SUM($C130:E130))-1</f>
        <v>-6.7394798518131127E-3</v>
      </c>
      <c r="F210" s="4">
        <f>EXP(SUM($C130:F130))-1</f>
        <v>6.2024462510000822E-2</v>
      </c>
      <c r="G210" s="4">
        <f>EXP(SUM($C130:G130))-1</f>
        <v>-3.0799127916200209E-2</v>
      </c>
      <c r="H210" s="4">
        <f>EXP(SUM($C130:H130))-1</f>
        <v>-3.5187811285001591E-2</v>
      </c>
      <c r="I210" s="4">
        <f>EXP(SUM($C130:I130))-1</f>
        <v>-1.0020398369722239E-2</v>
      </c>
      <c r="J210" s="4">
        <f>EXP(SUM($C130:J130))-1</f>
        <v>1.1858115450344764E-2</v>
      </c>
      <c r="K210" s="4">
        <f>EXP(SUM($C130:K130))-1</f>
        <v>1.3593208714302918E-2</v>
      </c>
      <c r="L210" s="4">
        <f>EXP(SUM($C130:L130))-1</f>
        <v>9.8309089888036105E-2</v>
      </c>
      <c r="M210" s="4">
        <f>EXP(SUM($C130:M130))-1</f>
        <v>7.2271058694200807E-2</v>
      </c>
      <c r="N210" s="4">
        <f>EXP(SUM($C130:N130))-1</f>
        <v>4.1862933514618783E-2</v>
      </c>
      <c r="O210" s="4">
        <f>EXP(SUM($C130:O130))-1</f>
        <v>-7.1706846185933815E-3</v>
      </c>
      <c r="P210" s="4">
        <f>EXP(SUM($C130:P130))-1</f>
        <v>-4.8689136078549078E-3</v>
      </c>
      <c r="Q210" s="4">
        <f>EXP(SUM($C130:Q130))-1</f>
        <v>3.8190946425847194E-2</v>
      </c>
      <c r="R210" s="4">
        <f>EXP(SUM($C130:R130))-1</f>
        <v>7.0747863348230355E-2</v>
      </c>
      <c r="S210" s="4">
        <f>EXP(SUM($C130:S130))-1</f>
        <v>0.14939766801368592</v>
      </c>
      <c r="T210" s="4">
        <f>EXP(SUM($C130:T130))-1</f>
        <v>0.23995840337497221</v>
      </c>
      <c r="U210" s="4">
        <f>EXP(SUM($C130:U130))-1</f>
        <v>0.19763357945383198</v>
      </c>
      <c r="V210" s="4">
        <f>EXP(SUM($C130:V130))-1</f>
        <v>0.17955549378416524</v>
      </c>
      <c r="W210" s="4">
        <f>EXP(SUM($C130:W130))-1</f>
        <v>0.22303848154447814</v>
      </c>
    </row>
    <row r="211" spans="1:23">
      <c r="A211" s="24" t="s">
        <v>7</v>
      </c>
      <c r="B211" s="24" t="s">
        <v>28</v>
      </c>
      <c r="C211" s="4">
        <f>EXP(SUM($C131:C131))-1</f>
        <v>9.2913936426668453E-3</v>
      </c>
      <c r="D211" s="4">
        <f>EXP(SUM($C131:D131))-1</f>
        <v>3.1603368840776636E-2</v>
      </c>
      <c r="E211" s="4">
        <f>EXP(SUM($C131:E131))-1</f>
        <v>3.2016143267111108E-2</v>
      </c>
      <c r="F211" s="4">
        <f>EXP(SUM($C131:F131))-1</f>
        <v>4.2293335860565939E-2</v>
      </c>
      <c r="G211" s="4">
        <f>EXP(SUM($C131:G131))-1</f>
        <v>4.7852612640988168E-2</v>
      </c>
      <c r="H211" s="4">
        <f>EXP(SUM($C131:H131))-1</f>
        <v>5.1090400688841742E-2</v>
      </c>
      <c r="I211" s="4">
        <f>EXP(SUM($C131:I131))-1</f>
        <v>3.1997705884500904E-2</v>
      </c>
      <c r="J211" s="4">
        <f>EXP(SUM($C131:J131))-1</f>
        <v>3.9754609588509737E-2</v>
      </c>
      <c r="K211" s="4">
        <f>EXP(SUM($C131:K131))-1</f>
        <v>5.6920932381912648E-2</v>
      </c>
      <c r="L211" s="4">
        <f>EXP(SUM($C131:L131))-1</f>
        <v>7.3947858430315705E-2</v>
      </c>
      <c r="M211" s="4">
        <f>EXP(SUM($C131:M131))-1</f>
        <v>6.7179792232973767E-2</v>
      </c>
      <c r="N211" s="4">
        <f>EXP(SUM($C131:N131))-1</f>
        <v>5.9418863393133847E-2</v>
      </c>
      <c r="O211" s="4">
        <f>EXP(SUM($C131:O131))-1</f>
        <v>6.6186198958785081E-2</v>
      </c>
      <c r="P211" s="4">
        <f>EXP(SUM($C131:P131))-1</f>
        <v>0.10132967202993126</v>
      </c>
      <c r="Q211" s="4">
        <f>EXP(SUM($C131:Q131))-1</f>
        <v>0.12805730766952506</v>
      </c>
      <c r="R211" s="4">
        <f>EXP(SUM($C131:R131))-1</f>
        <v>0.12194808248356948</v>
      </c>
      <c r="S211" s="4">
        <f>EXP(SUM($C131:S131))-1</f>
        <v>0.14601353699297359</v>
      </c>
      <c r="T211" s="4">
        <f>EXP(SUM($C131:T131))-1</f>
        <v>0.10730466820745299</v>
      </c>
      <c r="U211" s="4">
        <f>EXP(SUM($C131:U131))-1</f>
        <v>0.11034295290974128</v>
      </c>
      <c r="V211" s="4">
        <f>EXP(SUM($C131:V131))-1</f>
        <v>0.11685312890539779</v>
      </c>
      <c r="W211" s="4">
        <f>EXP(SUM($C131:W131))-1</f>
        <v>0.12591787545500832</v>
      </c>
    </row>
    <row r="212" spans="1:23">
      <c r="A212" s="24" t="s">
        <v>8</v>
      </c>
      <c r="B212" s="24" t="s">
        <v>26</v>
      </c>
      <c r="C212" s="4">
        <f>EXP(SUM($C132:C132))-1</f>
        <v>-2.2706669094588294E-2</v>
      </c>
      <c r="D212" s="4">
        <f>EXP(SUM($C132:D132))-1</f>
        <v>-5.0630502163335644E-2</v>
      </c>
      <c r="E212" s="4">
        <f>EXP(SUM($C132:E132))-1</f>
        <v>-5.8915979556313891E-2</v>
      </c>
      <c r="F212" s="4">
        <f>EXP(SUM($C132:F132))-1</f>
        <v>-6.9313573420981212E-2</v>
      </c>
      <c r="G212" s="4">
        <f>EXP(SUM($C132:G132))-1</f>
        <v>-0.10435255590668868</v>
      </c>
      <c r="H212" s="4">
        <f>EXP(SUM($C132:H132))-1</f>
        <v>-0.14274366742486166</v>
      </c>
      <c r="I212" s="4">
        <f>EXP(SUM($C132:I132))-1</f>
        <v>-0.16227952446523053</v>
      </c>
      <c r="J212" s="4">
        <f>EXP(SUM($C132:J132))-1</f>
        <v>-0.19768775617771173</v>
      </c>
      <c r="K212" s="4">
        <f>EXP(SUM($C132:K132))-1</f>
        <v>-0.18142959478212106</v>
      </c>
      <c r="L212" s="4">
        <f>EXP(SUM($C132:L132))-1</f>
        <v>-0.17471817667652945</v>
      </c>
      <c r="M212" s="4">
        <f>EXP(SUM($C132:M132))-1</f>
        <v>-0.21072630124376834</v>
      </c>
      <c r="N212" s="4">
        <f>EXP(SUM($C132:N132))-1</f>
        <v>-0.19975037793704264</v>
      </c>
      <c r="O212" s="4">
        <f>EXP(SUM($C132:O132))-1</f>
        <v>-0.19832442661073624</v>
      </c>
      <c r="P212" s="4">
        <f>EXP(SUM($C132:P132))-1</f>
        <v>-0.12203549896496602</v>
      </c>
      <c r="Q212" s="4">
        <f>EXP(SUM($C132:Q132))-1</f>
        <v>-0.17537437700826053</v>
      </c>
      <c r="R212" s="4">
        <f>EXP(SUM($C132:R132))-1</f>
        <v>-0.2339476341431862</v>
      </c>
      <c r="S212" s="4">
        <f>EXP(SUM($C132:S132))-1</f>
        <v>-0.24583578973670284</v>
      </c>
      <c r="T212" s="4">
        <f>EXP(SUM($C132:T132))-1</f>
        <v>-0.26018622268735747</v>
      </c>
      <c r="U212" s="4">
        <f>EXP(SUM($C132:U132))-1</f>
        <v>-0.26403275088854106</v>
      </c>
      <c r="V212" s="4">
        <f>EXP(SUM($C132:V132))-1</f>
        <v>-0.27300892497583173</v>
      </c>
      <c r="W212" s="4">
        <f>EXP(SUM($C132:W132))-1</f>
        <v>-0.26199982847691605</v>
      </c>
    </row>
    <row r="213" spans="1:23">
      <c r="A213" s="24" t="s">
        <v>8</v>
      </c>
      <c r="B213" s="24" t="s">
        <v>27</v>
      </c>
      <c r="C213" s="4">
        <f>EXP(SUM($C133:C133))-1</f>
        <v>-4.4871504512757454E-2</v>
      </c>
      <c r="D213" s="4">
        <f>EXP(SUM($C133:D133))-1</f>
        <v>-3.2833728926739747E-2</v>
      </c>
      <c r="E213" s="4">
        <f>EXP(SUM($C133:E133))-1</f>
        <v>-3.0546915467842273E-2</v>
      </c>
      <c r="F213" s="4">
        <f>EXP(SUM($C133:F133))-1</f>
        <v>5.8133752435636454E-2</v>
      </c>
      <c r="G213" s="4">
        <f>EXP(SUM($C133:G133))-1</f>
        <v>-5.6310115052085052E-3</v>
      </c>
      <c r="H213" s="4">
        <f>EXP(SUM($C133:H133))-1</f>
        <v>-7.7698075782919096E-2</v>
      </c>
      <c r="I213" s="4">
        <f>EXP(SUM($C133:I133))-1</f>
        <v>-9.1977813316079682E-2</v>
      </c>
      <c r="J213" s="4">
        <f>EXP(SUM($C133:J133))-1</f>
        <v>-0.10885016863838548</v>
      </c>
      <c r="K213" s="4">
        <f>EXP(SUM($C133:K133))-1</f>
        <v>-0.11344251263009197</v>
      </c>
      <c r="L213" s="4">
        <f>EXP(SUM($C133:L133))-1</f>
        <v>-0.12441393596442263</v>
      </c>
      <c r="M213" s="4">
        <f>EXP(SUM($C133:M133))-1</f>
        <v>-0.10857954045201901</v>
      </c>
      <c r="N213" s="4">
        <f>EXP(SUM($C133:N133))-1</f>
        <v>-0.16425165241731332</v>
      </c>
      <c r="O213" s="4">
        <f>EXP(SUM($C133:O133))-1</f>
        <v>-0.16029623204536669</v>
      </c>
      <c r="P213" s="4">
        <f>EXP(SUM($C133:P133))-1</f>
        <v>-0.22912528957402989</v>
      </c>
      <c r="Q213" s="4">
        <f>EXP(SUM($C133:Q133))-1</f>
        <v>-0.19652638226057029</v>
      </c>
      <c r="R213" s="4">
        <f>EXP(SUM($C133:R133))-1</f>
        <v>-0.16867056792861446</v>
      </c>
      <c r="S213" s="4">
        <f>EXP(SUM($C133:S133))-1</f>
        <v>-0.15069297884840438</v>
      </c>
      <c r="T213" s="4">
        <f>EXP(SUM($C133:T133))-1</f>
        <v>-0.15143931563714319</v>
      </c>
      <c r="U213" s="4">
        <f>EXP(SUM($C133:U133))-1</f>
        <v>-0.16363371933662962</v>
      </c>
      <c r="V213" s="4">
        <f>EXP(SUM($C133:V133))-1</f>
        <v>-0.17535099303434398</v>
      </c>
      <c r="W213" s="4">
        <f>EXP(SUM($C133:W133))-1</f>
        <v>-0.17189245571762801</v>
      </c>
    </row>
    <row r="214" spans="1:23">
      <c r="A214" s="24" t="s">
        <v>8</v>
      </c>
      <c r="B214" s="24" t="s">
        <v>28</v>
      </c>
      <c r="C214" s="4">
        <f>EXP(SUM($C134:C134))-1</f>
        <v>5.6684163938121035E-3</v>
      </c>
      <c r="D214" s="4">
        <f>EXP(SUM($C134:D134))-1</f>
        <v>-9.6881647071500598E-4</v>
      </c>
      <c r="E214" s="4">
        <f>EXP(SUM($C134:E134))-1</f>
        <v>-2.1394197072194254E-3</v>
      </c>
      <c r="F214" s="4">
        <f>EXP(SUM($C134:F134))-1</f>
        <v>2.6091922631454878E-3</v>
      </c>
      <c r="G214" s="4">
        <f>EXP(SUM($C134:G134))-1</f>
        <v>1.3256497220849983E-2</v>
      </c>
      <c r="H214" s="4">
        <f>EXP(SUM($C134:H134))-1</f>
        <v>8.8891527389930447E-2</v>
      </c>
      <c r="I214" s="4">
        <f>EXP(SUM($C134:I134))-1</f>
        <v>0.14154069558717408</v>
      </c>
      <c r="J214" s="4">
        <f>EXP(SUM($C134:J134))-1</f>
        <v>0.17133718191162184</v>
      </c>
      <c r="K214" s="4">
        <f>EXP(SUM($C134:K134))-1</f>
        <v>0.12318617898027906</v>
      </c>
      <c r="L214" s="4">
        <f>EXP(SUM($C134:L134))-1</f>
        <v>0.1230677360791903</v>
      </c>
      <c r="M214" s="4">
        <f>EXP(SUM($C134:M134))-1</f>
        <v>0.12434218352650839</v>
      </c>
      <c r="N214" s="4">
        <f>EXP(SUM($C134:N134))-1</f>
        <v>0.15497801468988115</v>
      </c>
      <c r="O214" s="4">
        <f>EXP(SUM($C134:O134))-1</f>
        <v>0.15514018546573571</v>
      </c>
      <c r="P214" s="4">
        <f>EXP(SUM($C134:P134))-1</f>
        <v>0.15840353914061844</v>
      </c>
      <c r="Q214" s="4">
        <f>EXP(SUM($C134:Q134))-1</f>
        <v>0.14570648488422955</v>
      </c>
      <c r="R214" s="4">
        <f>EXP(SUM($C134:R134))-1</f>
        <v>0.14289824566397979</v>
      </c>
      <c r="S214" s="4">
        <f>EXP(SUM($C134:S134))-1</f>
        <v>0.14020621448906256</v>
      </c>
      <c r="T214" s="4">
        <f>EXP(SUM($C134:T134))-1</f>
        <v>0.10957634115684023</v>
      </c>
      <c r="U214" s="4">
        <f>EXP(SUM($C134:U134))-1</f>
        <v>0.13244387959016701</v>
      </c>
      <c r="V214" s="4">
        <f>EXP(SUM($C134:V134))-1</f>
        <v>0.13641917202840914</v>
      </c>
      <c r="W214" s="4">
        <f>EXP(SUM($C134:W134))-1</f>
        <v>0.1248250989091455</v>
      </c>
    </row>
    <row r="215" spans="1:23">
      <c r="A215" s="24" t="s">
        <v>9</v>
      </c>
      <c r="B215" s="24" t="s">
        <v>26</v>
      </c>
      <c r="C215" s="4">
        <f>EXP(SUM($C135:C135))-1</f>
        <v>-2.6313667286211428E-2</v>
      </c>
      <c r="D215" s="4">
        <f>EXP(SUM($C135:D135))-1</f>
        <v>-2.2385142284995219E-2</v>
      </c>
      <c r="E215" s="4">
        <f>EXP(SUM($C135:E135))-1</f>
        <v>-5.4024269968697691E-2</v>
      </c>
      <c r="F215" s="4">
        <f>EXP(SUM($C135:F135))-1</f>
        <v>-3.6873057053637748E-2</v>
      </c>
      <c r="G215" s="4">
        <f>EXP(SUM($C135:G135))-1</f>
        <v>-1.469163037589083E-2</v>
      </c>
      <c r="H215" s="4">
        <f>EXP(SUM($C135:H135))-1</f>
        <v>-1.4293473736052276E-2</v>
      </c>
      <c r="I215" s="4">
        <f>EXP(SUM($C135:I135))-1</f>
        <v>-1.400853059386864E-2</v>
      </c>
      <c r="J215" s="4">
        <f>EXP(SUM($C135:J135))-1</f>
        <v>-3.628844087409222E-2</v>
      </c>
      <c r="K215" s="4">
        <f>EXP(SUM($C135:K135))-1</f>
        <v>-4.7138551740537937E-2</v>
      </c>
      <c r="L215" s="4">
        <f>EXP(SUM($C135:L135))-1</f>
        <v>-3.3160871045360807E-2</v>
      </c>
      <c r="M215" s="4">
        <f>EXP(SUM($C135:M135))-1</f>
        <v>-7.4707736718637729E-2</v>
      </c>
      <c r="N215" s="4">
        <f>EXP(SUM($C135:N135))-1</f>
        <v>-0.11414404497888686</v>
      </c>
      <c r="O215" s="4">
        <f>EXP(SUM($C135:O135))-1</f>
        <v>-0.11253143716620684</v>
      </c>
      <c r="P215" s="4">
        <f>EXP(SUM($C135:P135))-1</f>
        <v>-0.17697262898426325</v>
      </c>
      <c r="Q215" s="4">
        <f>EXP(SUM($C135:Q135))-1</f>
        <v>-5.5091934069758319E-2</v>
      </c>
      <c r="R215" s="4">
        <f>EXP(SUM($C135:R135))-1</f>
        <v>-4.9361505580468146E-2</v>
      </c>
      <c r="S215" s="4">
        <f>EXP(SUM($C135:S135))-1</f>
        <v>1.8061943318794293E-2</v>
      </c>
      <c r="T215" s="4">
        <f>EXP(SUM($C135:T135))-1</f>
        <v>4.7853378256522472E-2</v>
      </c>
      <c r="U215" s="4">
        <f>EXP(SUM($C135:U135))-1</f>
        <v>4.8020656476293722E-2</v>
      </c>
      <c r="V215" s="4">
        <f>EXP(SUM($C135:V135))-1</f>
        <v>1.0512897368797347E-2</v>
      </c>
      <c r="W215" s="4">
        <f>EXP(SUM($C135:W135))-1</f>
        <v>9.190713914112747E-3</v>
      </c>
    </row>
    <row r="216" spans="1:23">
      <c r="A216" s="24" t="s">
        <v>9</v>
      </c>
      <c r="B216" s="24" t="s">
        <v>27</v>
      </c>
      <c r="C216" s="4">
        <f>EXP(SUM($C136:C136))-1</f>
        <v>-4.4042260357387564E-2</v>
      </c>
      <c r="D216" s="4">
        <f>EXP(SUM($C136:D136))-1</f>
        <v>-8.6780961882309438E-2</v>
      </c>
      <c r="E216" s="4">
        <f>EXP(SUM($C136:E136))-1</f>
        <v>-8.5108161121476344E-2</v>
      </c>
      <c r="F216" s="4">
        <f>EXP(SUM($C136:F136))-1</f>
        <v>-0.15468497527312108</v>
      </c>
      <c r="G216" s="4">
        <f>EXP(SUM($C136:G136))-1</f>
        <v>-2.9254116911302641E-2</v>
      </c>
      <c r="H216" s="4">
        <f>EXP(SUM($C136:H136))-1</f>
        <v>-2.5649612595598503E-2</v>
      </c>
      <c r="I216" s="4">
        <f>EXP(SUM($C136:I136))-1</f>
        <v>4.3810002735813702E-2</v>
      </c>
      <c r="J216" s="4">
        <f>EXP(SUM($C136:J136))-1</f>
        <v>7.5011799797729095E-2</v>
      </c>
      <c r="K216" s="4">
        <f>EXP(SUM($C136:K136))-1</f>
        <v>7.5314616374405619E-2</v>
      </c>
      <c r="L216" s="4">
        <f>EXP(SUM($C136:L136))-1</f>
        <v>3.7025378412484988E-2</v>
      </c>
      <c r="M216" s="4">
        <f>EXP(SUM($C136:M136))-1</f>
        <v>3.8505828029945954E-2</v>
      </c>
      <c r="N216" s="4">
        <f>EXP(SUM($C136:N136))-1</f>
        <v>2.7349020381754352E-2</v>
      </c>
      <c r="O216" s="4">
        <f>EXP(SUM($C136:O136))-1</f>
        <v>-3.1243613419564831E-3</v>
      </c>
      <c r="P216" s="4">
        <f>EXP(SUM($C136:P136))-1</f>
        <v>2.364761554320749E-3</v>
      </c>
      <c r="Q216" s="4">
        <f>EXP(SUM($C136:Q136))-1</f>
        <v>3.1032014863746626E-2</v>
      </c>
      <c r="R216" s="4">
        <f>EXP(SUM($C136:R136))-1</f>
        <v>1.2969950884985426E-2</v>
      </c>
      <c r="S216" s="4">
        <f>EXP(SUM($C136:S136))-1</f>
        <v>3.7071452177459552E-3</v>
      </c>
      <c r="T216" s="4">
        <f>EXP(SUM($C136:T136))-1</f>
        <v>-1.1660517995469855E-3</v>
      </c>
      <c r="U216" s="4">
        <f>EXP(SUM($C136:U136))-1</f>
        <v>-2.5729773990946447E-2</v>
      </c>
      <c r="V216" s="4">
        <f>EXP(SUM($C136:V136))-1</f>
        <v>3.6695922644942591E-3</v>
      </c>
      <c r="W216" s="4">
        <f>EXP(SUM($C136:W136))-1</f>
        <v>1.9773169534232915E-2</v>
      </c>
    </row>
    <row r="217" spans="1:23">
      <c r="A217" s="24" t="s">
        <v>9</v>
      </c>
      <c r="B217" s="24" t="s">
        <v>28</v>
      </c>
      <c r="C217" s="4">
        <f>EXP(SUM($C137:C137))-1</f>
        <v>-1.4604391992035559E-2</v>
      </c>
      <c r="D217" s="4">
        <f>EXP(SUM($C137:D137))-1</f>
        <v>-2.7282796836644696E-2</v>
      </c>
      <c r="E217" s="4">
        <f>EXP(SUM($C137:E137))-1</f>
        <v>-3.2386285470239029E-2</v>
      </c>
      <c r="F217" s="4">
        <f>EXP(SUM($C137:F137))-1</f>
        <v>-7.780310616152919E-3</v>
      </c>
      <c r="G217" s="4">
        <f>EXP(SUM($C137:G137))-1</f>
        <v>-1.870597300835064E-2</v>
      </c>
      <c r="H217" s="4">
        <f>EXP(SUM($C137:H137))-1</f>
        <v>-1.0275602824748487E-2</v>
      </c>
      <c r="I217" s="4">
        <f>EXP(SUM($C137:I137))-1</f>
        <v>5.7891370805474018E-3</v>
      </c>
      <c r="J217" s="4">
        <f>EXP(SUM($C137:J137))-1</f>
        <v>-2.2182690878060907E-3</v>
      </c>
      <c r="K217" s="4">
        <f>EXP(SUM($C137:K137))-1</f>
        <v>2.9535943731804348E-3</v>
      </c>
      <c r="L217" s="4">
        <f>EXP(SUM($C137:L137))-1</f>
        <v>-1.1773384305121204E-2</v>
      </c>
      <c r="M217" s="4">
        <f>EXP(SUM($C137:M137))-1</f>
        <v>1.5283546254101221E-3</v>
      </c>
      <c r="N217" s="4">
        <f>EXP(SUM($C137:N137))-1</f>
        <v>-1.0701455396752824E-2</v>
      </c>
      <c r="O217" s="4">
        <f>EXP(SUM($C137:O137))-1</f>
        <v>-1.7906358021871238E-2</v>
      </c>
      <c r="P217" s="4">
        <f>EXP(SUM($C137:P137))-1</f>
        <v>-6.0536119630764329E-2</v>
      </c>
      <c r="Q217" s="4">
        <f>EXP(SUM($C137:Q137))-1</f>
        <v>-5.7073223925378835E-2</v>
      </c>
      <c r="R217" s="4">
        <f>EXP(SUM($C137:R137))-1</f>
        <v>-5.7700344860411201E-2</v>
      </c>
      <c r="S217" s="4">
        <f>EXP(SUM($C137:S137))-1</f>
        <v>-3.7951699493124713E-2</v>
      </c>
      <c r="T217" s="4">
        <f>EXP(SUM($C137:T137))-1</f>
        <v>-4.1542421842222343E-2</v>
      </c>
      <c r="U217" s="4">
        <f>EXP(SUM($C137:U137))-1</f>
        <v>-2.320640946308794E-2</v>
      </c>
      <c r="V217" s="4">
        <f>EXP(SUM($C137:V137))-1</f>
        <v>-2.3917524883779406E-2</v>
      </c>
      <c r="W217" s="4">
        <f>EXP(SUM($C137:W137))-1</f>
        <v>-1.5422522034537645E-2</v>
      </c>
    </row>
    <row r="218" spans="1:23">
      <c r="A218" s="24" t="s">
        <v>10</v>
      </c>
      <c r="B218" s="24" t="s">
        <v>26</v>
      </c>
      <c r="C218" s="4">
        <f>EXP(SUM($C138:C138))-1</f>
        <v>-2.7359029187230099E-2</v>
      </c>
      <c r="D218" s="4">
        <f>EXP(SUM($C138:D138))-1</f>
        <v>-2.3627788632480051E-2</v>
      </c>
      <c r="E218" s="4">
        <f>EXP(SUM($C138:E138))-1</f>
        <v>-5.0739237700894058E-2</v>
      </c>
      <c r="F218" s="4">
        <f>EXP(SUM($C138:F138))-1</f>
        <v>-1.8477956939858098E-2</v>
      </c>
      <c r="G218" s="4">
        <f>EXP(SUM($C138:G138))-1</f>
        <v>1.2526198916362752E-2</v>
      </c>
      <c r="H218" s="4">
        <f>EXP(SUM($C138:H138))-1</f>
        <v>3.6287855726762075E-2</v>
      </c>
      <c r="I218" s="4">
        <f>EXP(SUM($C138:I138))-1</f>
        <v>2.0684744336651573E-2</v>
      </c>
      <c r="J218" s="4">
        <f>EXP(SUM($C138:J138))-1</f>
        <v>3.0924284988285367E-2</v>
      </c>
      <c r="K218" s="4">
        <f>EXP(SUM($C138:K138))-1</f>
        <v>1.8690331121823833E-2</v>
      </c>
      <c r="L218" s="4">
        <f>EXP(SUM($C138:L138))-1</f>
        <v>3.5077372638016469E-2</v>
      </c>
      <c r="M218" s="4">
        <f>EXP(SUM($C138:M138))-1</f>
        <v>2.0434859971520725E-2</v>
      </c>
      <c r="N218" s="4">
        <f>EXP(SUM($C138:N138))-1</f>
        <v>-6.9290955235194462E-2</v>
      </c>
      <c r="O218" s="4">
        <f>EXP(SUM($C138:O138))-1</f>
        <v>-7.0477334568936678E-2</v>
      </c>
      <c r="P218" s="4">
        <f>EXP(SUM($C138:P138))-1</f>
        <v>-8.9945733155477381E-2</v>
      </c>
      <c r="Q218" s="4">
        <f>EXP(SUM($C138:Q138))-1</f>
        <v>-5.4901095461625249E-2</v>
      </c>
      <c r="R218" s="4">
        <f>EXP(SUM($C138:R138))-1</f>
        <v>-0.14546034273300834</v>
      </c>
      <c r="S218" s="4">
        <f>EXP(SUM($C138:S138))-1</f>
        <v>-0.20050825991099142</v>
      </c>
      <c r="T218" s="4">
        <f>EXP(SUM($C138:T138))-1</f>
        <v>-0.17933046010772713</v>
      </c>
      <c r="U218" s="4">
        <f>EXP(SUM($C138:U138))-1</f>
        <v>-0.18032856484555448</v>
      </c>
      <c r="V218" s="4">
        <f>EXP(SUM($C138:V138))-1</f>
        <v>-0.11685688513209957</v>
      </c>
      <c r="W218" s="4">
        <f>EXP(SUM($C138:W138))-1</f>
        <v>5.2799122695130762E-3</v>
      </c>
    </row>
    <row r="219" spans="1:23">
      <c r="A219" s="24" t="s">
        <v>10</v>
      </c>
      <c r="B219" s="24" t="s">
        <v>27</v>
      </c>
      <c r="C219" s="4">
        <f>EXP(SUM($C139:C139))-1</f>
        <v>-1.1843043268290776E-2</v>
      </c>
      <c r="D219" s="4">
        <f>EXP(SUM($C139:D139))-1</f>
        <v>-9.4713186109736114E-2</v>
      </c>
      <c r="E219" s="4">
        <f>EXP(SUM($C139:E139))-1</f>
        <v>-9.5649083960886339E-2</v>
      </c>
      <c r="F219" s="4">
        <f>EXP(SUM($C139:F139))-1</f>
        <v>-0.10823441275603785</v>
      </c>
      <c r="G219" s="4">
        <f>EXP(SUM($C139:G139))-1</f>
        <v>-7.3797514862818603E-2</v>
      </c>
      <c r="H219" s="4">
        <f>EXP(SUM($C139:H139))-1</f>
        <v>-0.15835501829787868</v>
      </c>
      <c r="I219" s="4">
        <f>EXP(SUM($C139:I139))-1</f>
        <v>-0.21257617906737114</v>
      </c>
      <c r="J219" s="4">
        <f>EXP(SUM($C139:J139))-1</f>
        <v>-0.19226109164190452</v>
      </c>
      <c r="K219" s="4">
        <f>EXP(SUM($C139:K139))-1</f>
        <v>-0.19303507502469708</v>
      </c>
      <c r="L219" s="4">
        <f>EXP(SUM($C139:L139))-1</f>
        <v>-0.13042288058375551</v>
      </c>
      <c r="M219" s="4">
        <f>EXP(SUM($C139:M139))-1</f>
        <v>-1.5211490712007447E-2</v>
      </c>
      <c r="N219" s="4">
        <f>EXP(SUM($C139:N139))-1</f>
        <v>0.15660475052762823</v>
      </c>
      <c r="O219" s="4">
        <f>EXP(SUM($C139:O139))-1</f>
        <v>0.15242104000884882</v>
      </c>
      <c r="P219" s="4">
        <f>EXP(SUM($C139:P139))-1</f>
        <v>0.17597548996538293</v>
      </c>
      <c r="Q219" s="4">
        <f>EXP(SUM($C139:Q139))-1</f>
        <v>6.3941315268422061E-2</v>
      </c>
      <c r="R219" s="4">
        <f>EXP(SUM($C139:R139))-1</f>
        <v>-1.6157580615561717E-2</v>
      </c>
      <c r="S219" s="4">
        <f>EXP(SUM($C139:S139))-1</f>
        <v>2.3232914922057812E-2</v>
      </c>
      <c r="T219" s="4">
        <f>EXP(SUM($C139:T139))-1</f>
        <v>3.7675711925283073E-2</v>
      </c>
      <c r="U219" s="4">
        <f>EXP(SUM($C139:U139))-1</f>
        <v>-2.1762194504865939E-2</v>
      </c>
      <c r="V219" s="4">
        <f>EXP(SUM($C139:V139))-1</f>
        <v>-6.1518812500304332E-2</v>
      </c>
      <c r="W219" s="4">
        <f>EXP(SUM($C139:W139))-1</f>
        <v>-6.5943322306046603E-2</v>
      </c>
    </row>
    <row r="220" spans="1:23">
      <c r="A220" s="24" t="s">
        <v>10</v>
      </c>
      <c r="B220" s="24" t="s">
        <v>28</v>
      </c>
      <c r="C220" s="4">
        <f>EXP(SUM($C140:C140))-1</f>
        <v>-4.4975216922638062E-4</v>
      </c>
      <c r="D220" s="4">
        <f>EXP(SUM($C140:D140))-1</f>
        <v>-1.4198527316656606E-2</v>
      </c>
      <c r="E220" s="4">
        <f>EXP(SUM($C140:E140))-1</f>
        <v>-2.7170923987945073E-2</v>
      </c>
      <c r="F220" s="4">
        <f>EXP(SUM($C140:F140))-1</f>
        <v>-3.3224972362152716E-2</v>
      </c>
      <c r="G220" s="4">
        <f>EXP(SUM($C140:G140))-1</f>
        <v>-3.1323696609141249E-2</v>
      </c>
      <c r="H220" s="4">
        <f>EXP(SUM($C140:H140))-1</f>
        <v>-3.4487456614116896E-2</v>
      </c>
      <c r="I220" s="4">
        <f>EXP(SUM($C140:I140))-1</f>
        <v>-3.2216854126360217E-2</v>
      </c>
      <c r="J220" s="4">
        <f>EXP(SUM($C140:J140))-1</f>
        <v>-1.6009386740964526E-2</v>
      </c>
      <c r="K220" s="4">
        <f>EXP(SUM($C140:K140))-1</f>
        <v>-2.8833818924443588E-2</v>
      </c>
      <c r="L220" s="4">
        <f>EXP(SUM($C140:L140))-1</f>
        <v>-2.5237614759577087E-2</v>
      </c>
      <c r="M220" s="4">
        <f>EXP(SUM($C140:M140))-1</f>
        <v>-3.4134617265739076E-2</v>
      </c>
      <c r="N220" s="4">
        <f>EXP(SUM($C140:N140))-1</f>
        <v>-3.6023089115103213E-2</v>
      </c>
      <c r="O220" s="4">
        <f>EXP(SUM($C140:O140))-1</f>
        <v>-4.8855961175923501E-2</v>
      </c>
      <c r="P220" s="4">
        <f>EXP(SUM($C140:P140))-1</f>
        <v>-3.3101169020092192E-2</v>
      </c>
      <c r="Q220" s="4">
        <f>EXP(SUM($C140:Q140))-1</f>
        <v>-4.033162108943833E-2</v>
      </c>
      <c r="R220" s="4">
        <f>EXP(SUM($C140:R140))-1</f>
        <v>-4.7915186959787248E-2</v>
      </c>
      <c r="S220" s="4">
        <f>EXP(SUM($C140:S140))-1</f>
        <v>-1.9609688150145299E-2</v>
      </c>
      <c r="T220" s="4">
        <f>EXP(SUM($C140:T140))-1</f>
        <v>-4.4587772747090026E-3</v>
      </c>
      <c r="U220" s="4">
        <f>EXP(SUM($C140:U140))-1</f>
        <v>-1.8591804418447211E-2</v>
      </c>
      <c r="V220" s="4">
        <f>EXP(SUM($C140:V140))-1</f>
        <v>-1.7321662005411076E-2</v>
      </c>
      <c r="W220" s="4">
        <f>EXP(SUM($C140:W140))-1</f>
        <v>-3.0128919837555723E-2</v>
      </c>
    </row>
    <row r="221" spans="1:23">
      <c r="A221" s="24" t="s">
        <v>11</v>
      </c>
      <c r="B221" s="24" t="s">
        <v>26</v>
      </c>
      <c r="C221" s="4">
        <f>EXP(SUM($C141:C141))-1</f>
        <v>-2.2530854735265504E-2</v>
      </c>
      <c r="D221" s="4">
        <f>EXP(SUM($C141:D141))-1</f>
        <v>-3.5135560905059982E-2</v>
      </c>
      <c r="E221" s="4">
        <f>EXP(SUM($C141:E141))-1</f>
        <v>-3.4940373928930568E-2</v>
      </c>
      <c r="F221" s="4">
        <f>EXP(SUM($C141:F141))-1</f>
        <v>-1.0347757456556694E-2</v>
      </c>
      <c r="G221" s="4">
        <f>EXP(SUM($C141:G141))-1</f>
        <v>-1.9687861041897015E-2</v>
      </c>
      <c r="H221" s="4">
        <f>EXP(SUM($C141:H141))-1</f>
        <v>-2.1492114320262323E-2</v>
      </c>
      <c r="I221" s="4">
        <f>EXP(SUM($C141:I141))-1</f>
        <v>-2.234481827492385E-2</v>
      </c>
      <c r="J221" s="4">
        <f>EXP(SUM($C141:J141))-1</f>
        <v>-5.9178567543549998E-2</v>
      </c>
      <c r="K221" s="4">
        <f>EXP(SUM($C141:K141))-1</f>
        <v>-6.5658284367028585E-2</v>
      </c>
      <c r="L221" s="4">
        <f>EXP(SUM($C141:L141))-1</f>
        <v>-9.9492296289487414E-2</v>
      </c>
      <c r="M221" s="4">
        <f>EXP(SUM($C141:M141))-1</f>
        <v>-0.11913962560045932</v>
      </c>
      <c r="N221" s="4">
        <f>EXP(SUM($C141:N141))-1</f>
        <v>-0.18398570980908402</v>
      </c>
      <c r="O221" s="4">
        <f>EXP(SUM($C141:O141))-1</f>
        <v>-0.18159228947969119</v>
      </c>
      <c r="P221" s="4">
        <f>EXP(SUM($C141:P141))-1</f>
        <v>-0.17557359498768899</v>
      </c>
      <c r="Q221" s="4">
        <f>EXP(SUM($C141:Q141))-1</f>
        <v>-0.17461595513566042</v>
      </c>
      <c r="R221" s="4">
        <f>EXP(SUM($C141:R141))-1</f>
        <v>-0.24382580085645633</v>
      </c>
      <c r="S221" s="4">
        <f>EXP(SUM($C141:S141))-1</f>
        <v>-0.30932085164964385</v>
      </c>
      <c r="T221" s="4">
        <f>EXP(SUM($C141:T141))-1</f>
        <v>-0.32060307366941965</v>
      </c>
      <c r="U221" s="4">
        <f>EXP(SUM($C141:U141))-1</f>
        <v>-0.31892033240315454</v>
      </c>
      <c r="V221" s="4">
        <f>EXP(SUM($C141:V141))-1</f>
        <v>-0.31770789824424328</v>
      </c>
      <c r="W221" s="4">
        <f>EXP(SUM($C141:W141))-1</f>
        <v>-0.32678786558394923</v>
      </c>
    </row>
    <row r="222" spans="1:23">
      <c r="A222" s="24" t="s">
        <v>11</v>
      </c>
      <c r="B222" s="24" t="s">
        <v>27</v>
      </c>
      <c r="C222" s="4">
        <f>EXP(SUM($C142:C142))-1</f>
        <v>-2.1784552562809534E-2</v>
      </c>
      <c r="D222" s="4">
        <f>EXP(SUM($C142:D142))-1</f>
        <v>-9.3036908906999782E-2</v>
      </c>
      <c r="E222" s="4">
        <f>EXP(SUM($C142:E142))-1</f>
        <v>-9.1076179536736523E-2</v>
      </c>
      <c r="F222" s="4">
        <f>EXP(SUM($C142:F142))-1</f>
        <v>-8.2631838410331393E-2</v>
      </c>
      <c r="G222" s="4">
        <f>EXP(SUM($C142:G142))-1</f>
        <v>-8.2325278199464114E-2</v>
      </c>
      <c r="H222" s="4">
        <f>EXP(SUM($C142:H142))-1</f>
        <v>-0.15833337310221762</v>
      </c>
      <c r="I222" s="4">
        <f>EXP(SUM($C142:I142))-1</f>
        <v>-0.23193811831838895</v>
      </c>
      <c r="J222" s="4">
        <f>EXP(SUM($C142:J142))-1</f>
        <v>-0.24530335431249994</v>
      </c>
      <c r="K222" s="4">
        <f>EXP(SUM($C142:K142))-1</f>
        <v>-0.2439806174627589</v>
      </c>
      <c r="L222" s="4">
        <f>EXP(SUM($C142:L142))-1</f>
        <v>-0.24321887334700154</v>
      </c>
      <c r="M222" s="4">
        <f>EXP(SUM($C142:M142))-1</f>
        <v>-0.25539733977675161</v>
      </c>
      <c r="N222" s="4">
        <f>EXP(SUM($C142:N142))-1</f>
        <v>-0.15802193576460011</v>
      </c>
      <c r="O222" s="4">
        <f>EXP(SUM($C142:O142))-1</f>
        <v>-0.19548466599823899</v>
      </c>
      <c r="P222" s="4">
        <f>EXP(SUM($C142:P142))-1</f>
        <v>-0.19391495056549901</v>
      </c>
      <c r="Q222" s="4">
        <f>EXP(SUM($C142:Q142))-1</f>
        <v>-0.1976761285717803</v>
      </c>
      <c r="R222" s="4">
        <f>EXP(SUM($C142:R142))-1</f>
        <v>-0.20660470310405654</v>
      </c>
      <c r="S222" s="4">
        <f>EXP(SUM($C142:S142))-1</f>
        <v>-0.20055019700943588</v>
      </c>
      <c r="T222" s="4">
        <f>EXP(SUM($C142:T142))-1</f>
        <v>-0.19944954387424263</v>
      </c>
      <c r="U222" s="4">
        <f>EXP(SUM($C142:U142))-1</f>
        <v>-0.1990641483475305</v>
      </c>
      <c r="V222" s="4">
        <f>EXP(SUM($C142:V142))-1</f>
        <v>-0.16961539861046704</v>
      </c>
      <c r="W222" s="4">
        <f>EXP(SUM($C142:W142))-1</f>
        <v>-0.1778983237644215</v>
      </c>
    </row>
    <row r="223" spans="1:23">
      <c r="A223" s="24" t="s">
        <v>11</v>
      </c>
      <c r="B223" s="24" t="s">
        <v>28</v>
      </c>
      <c r="C223" s="4">
        <f>EXP(SUM($C143:C143))-1</f>
        <v>1.5461332931847593E-3</v>
      </c>
      <c r="D223" s="4">
        <f>EXP(SUM($C143:D143))-1</f>
        <v>1.7031912691889417E-3</v>
      </c>
      <c r="E223" s="4">
        <f>EXP(SUM($C143:E143))-1</f>
        <v>-1.1643780670685944E-3</v>
      </c>
      <c r="F223" s="4">
        <f>EXP(SUM($C143:F143))-1</f>
        <v>-4.8936224944398088E-3</v>
      </c>
      <c r="G223" s="4">
        <f>EXP(SUM($C143:G143))-1</f>
        <v>-7.8760711897311042E-3</v>
      </c>
      <c r="H223" s="4">
        <f>EXP(SUM($C143:H143))-1</f>
        <v>-5.3607942121306484E-3</v>
      </c>
      <c r="I223" s="4">
        <f>EXP(SUM($C143:I143))-1</f>
        <v>-3.0283468406581138E-3</v>
      </c>
      <c r="J223" s="4">
        <f>EXP(SUM($C143:J143))-1</f>
        <v>-2.027632257516232E-3</v>
      </c>
      <c r="K223" s="4">
        <f>EXP(SUM($C143:K143))-1</f>
        <v>3.30273886925192E-3</v>
      </c>
      <c r="L223" s="4">
        <f>EXP(SUM($C143:L143))-1</f>
        <v>5.6717239281709464E-3</v>
      </c>
      <c r="M223" s="4">
        <f>EXP(SUM($C143:M143))-1</f>
        <v>5.1466909631279201E-3</v>
      </c>
      <c r="N223" s="4">
        <f>EXP(SUM($C143:N143))-1</f>
        <v>3.1509295322016406E-3</v>
      </c>
      <c r="O223" s="4">
        <f>EXP(SUM($C143:O143))-1</f>
        <v>3.9388518380683024E-3</v>
      </c>
      <c r="P223" s="4">
        <f>EXP(SUM($C143:P143))-1</f>
        <v>4.5327585566796724E-3</v>
      </c>
      <c r="Q223" s="4">
        <f>EXP(SUM($C143:Q143))-1</f>
        <v>-5.023523664132501E-3</v>
      </c>
      <c r="R223" s="4">
        <f>EXP(SUM($C143:R143))-1</f>
        <v>6.340637300487284E-3</v>
      </c>
      <c r="S223" s="4">
        <f>EXP(SUM($C143:S143))-1</f>
        <v>1.9783373321935471E-3</v>
      </c>
      <c r="T223" s="4">
        <f>EXP(SUM($C143:T143))-1</f>
        <v>-7.5569436061833084E-3</v>
      </c>
      <c r="U223" s="4">
        <f>EXP(SUM($C143:U143))-1</f>
        <v>-5.9884182863962909E-3</v>
      </c>
      <c r="V223" s="4">
        <f>EXP(SUM($C143:V143))-1</f>
        <v>-3.8001081314347207E-3</v>
      </c>
      <c r="W223" s="4">
        <f>EXP(SUM($C143:W143))-1</f>
        <v>6.6541541717075603E-3</v>
      </c>
    </row>
    <row r="224" spans="1:23">
      <c r="A224" s="24" t="s">
        <v>12</v>
      </c>
      <c r="B224" s="24" t="s">
        <v>26</v>
      </c>
      <c r="C224" s="4">
        <f>EXP(SUM($C144:C144))-1</f>
        <v>-2.1353695259440197E-2</v>
      </c>
      <c r="D224" s="4">
        <f>EXP(SUM($C144:D144))-1</f>
        <v>-2.4541757063242686E-2</v>
      </c>
      <c r="E224" s="4">
        <f>EXP(SUM($C144:E144))-1</f>
        <v>-4.1114657196228421E-3</v>
      </c>
      <c r="F224" s="4">
        <f>EXP(SUM($C144:F144))-1</f>
        <v>-2.8295776039724663E-2</v>
      </c>
      <c r="G224" s="4">
        <f>EXP(SUM($C144:G144))-1</f>
        <v>-2.0306583427208813E-2</v>
      </c>
      <c r="H224" s="4">
        <f>EXP(SUM($C144:H144))-1</f>
        <v>-1.5103898450614994E-2</v>
      </c>
      <c r="I224" s="4">
        <f>EXP(SUM($C144:I144))-1</f>
        <v>-7.4202809780269385E-3</v>
      </c>
      <c r="J224" s="4">
        <f>EXP(SUM($C144:J144))-1</f>
        <v>7.1409696348896379E-3</v>
      </c>
      <c r="K224" s="4">
        <f>EXP(SUM($C144:K144))-1</f>
        <v>-1.0607301225459609E-2</v>
      </c>
      <c r="L224" s="4">
        <f>EXP(SUM($C144:L144))-1</f>
        <v>2.2230229339270657E-3</v>
      </c>
      <c r="M224" s="4">
        <f>EXP(SUM($C144:M144))-1</f>
        <v>-4.5391291792607147E-2</v>
      </c>
      <c r="N224" s="4">
        <f>EXP(SUM($C144:N144))-1</f>
        <v>-8.336225824168475E-2</v>
      </c>
      <c r="O224" s="4">
        <f>EXP(SUM($C144:O144))-1</f>
        <v>-8.2821865215994661E-2</v>
      </c>
      <c r="P224" s="4">
        <f>EXP(SUM($C144:P144))-1</f>
        <v>-8.9640991218439048E-2</v>
      </c>
      <c r="Q224" s="4">
        <f>EXP(SUM($C144:Q144))-1</f>
        <v>-9.467216694438485E-2</v>
      </c>
      <c r="R224" s="4">
        <f>EXP(SUM($C144:R144))-1</f>
        <v>-0.10656541918278439</v>
      </c>
      <c r="S224" s="4">
        <f>EXP(SUM($C144:S144))-1</f>
        <v>-0.13497612759683708</v>
      </c>
      <c r="T224" s="4">
        <f>EXP(SUM($C144:T144))-1</f>
        <v>-8.4895589674665262E-2</v>
      </c>
      <c r="U224" s="4">
        <f>EXP(SUM($C144:U144))-1</f>
        <v>-8.4315192590320942E-2</v>
      </c>
      <c r="V224" s="4">
        <f>EXP(SUM($C144:V144))-1</f>
        <v>-0.10011409916861036</v>
      </c>
      <c r="W224" s="4">
        <f>EXP(SUM($C144:W144))-1</f>
        <v>-1.1318439734383956E-2</v>
      </c>
    </row>
    <row r="225" spans="1:23">
      <c r="A225" s="24" t="s">
        <v>12</v>
      </c>
      <c r="B225" s="24" t="s">
        <v>27</v>
      </c>
      <c r="C225" s="4">
        <f>EXP(SUM($C145:C145))-1</f>
        <v>-4.6174005210878999E-2</v>
      </c>
      <c r="D225" s="4">
        <f>EXP(SUM($C145:D145))-1</f>
        <v>-8.1578870069424214E-2</v>
      </c>
      <c r="E225" s="4">
        <f>EXP(SUM($C145:E145))-1</f>
        <v>-8.1032345485485435E-2</v>
      </c>
      <c r="F225" s="4">
        <f>EXP(SUM($C145:F145))-1</f>
        <v>-8.3576250753731984E-2</v>
      </c>
      <c r="G225" s="4">
        <f>EXP(SUM($C145:G145))-1</f>
        <v>-8.8667447910945496E-2</v>
      </c>
      <c r="H225" s="4">
        <f>EXP(SUM($C145:H145))-1</f>
        <v>-9.7708335358651754E-2</v>
      </c>
      <c r="I225" s="4">
        <f>EXP(SUM($C145:I145))-1</f>
        <v>-0.1265510901366963</v>
      </c>
      <c r="J225" s="4">
        <f>EXP(SUM($C145:J145))-1</f>
        <v>-7.6528104117497997E-2</v>
      </c>
      <c r="K225" s="4">
        <f>EXP(SUM($C145:K145))-1</f>
        <v>-7.5919521399236856E-2</v>
      </c>
      <c r="L225" s="4">
        <f>EXP(SUM($C145:L145))-1</f>
        <v>-9.1935492782695527E-2</v>
      </c>
      <c r="M225" s="4">
        <f>EXP(SUM($C145:M145))-1</f>
        <v>-5.8863270982500993E-3</v>
      </c>
      <c r="N225" s="4">
        <f>EXP(SUM($C145:N145))-1</f>
        <v>1.4954974063981163E-2</v>
      </c>
      <c r="O225" s="4">
        <f>EXP(SUM($C145:O145))-1</f>
        <v>-7.6514858609509906E-3</v>
      </c>
      <c r="P225" s="4">
        <f>EXP(SUM($C145:P145))-1</f>
        <v>-1.7501206467364194E-2</v>
      </c>
      <c r="Q225" s="4">
        <f>EXP(SUM($C145:Q145))-1</f>
        <v>-7.5622791544975088E-2</v>
      </c>
      <c r="R225" s="4">
        <f>EXP(SUM($C145:R145))-1</f>
        <v>-9.3289974500279316E-2</v>
      </c>
      <c r="S225" s="4">
        <f>EXP(SUM($C145:S145))-1</f>
        <v>-8.5825833387741968E-2</v>
      </c>
      <c r="T225" s="4">
        <f>EXP(SUM($C145:T145))-1</f>
        <v>-7.9995564681357378E-2</v>
      </c>
      <c r="U225" s="4">
        <f>EXP(SUM($C145:U145))-1</f>
        <v>-2.0097161332829572E-2</v>
      </c>
      <c r="V225" s="4">
        <f>EXP(SUM($C145:V145))-1</f>
        <v>1.7935639667874481E-2</v>
      </c>
      <c r="W225" s="4">
        <f>EXP(SUM($C145:W145))-1</f>
        <v>5.7808271725729998E-3</v>
      </c>
    </row>
    <row r="226" spans="1:23">
      <c r="A226" s="24" t="s">
        <v>12</v>
      </c>
      <c r="B226" s="24" t="s">
        <v>28</v>
      </c>
      <c r="C226" s="4">
        <f>EXP(SUM($C146:C146))-1</f>
        <v>1.0238242794256891E-2</v>
      </c>
      <c r="D226" s="4">
        <f>EXP(SUM($C146:D146))-1</f>
        <v>1.9248337198895404E-2</v>
      </c>
      <c r="E226" s="4">
        <f>EXP(SUM($C146:E146))-1</f>
        <v>2.5613770896026233E-2</v>
      </c>
      <c r="F226" s="4">
        <f>EXP(SUM($C146:F146))-1</f>
        <v>1.6867365620631958E-2</v>
      </c>
      <c r="G226" s="4">
        <f>EXP(SUM($C146:G146))-1</f>
        <v>3.5506128416275651E-2</v>
      </c>
      <c r="H226" s="4">
        <f>EXP(SUM($C146:H146))-1</f>
        <v>3.4972060481140987E-2</v>
      </c>
      <c r="I226" s="4">
        <f>EXP(SUM($C146:I146))-1</f>
        <v>3.2922598722569418E-2</v>
      </c>
      <c r="J226" s="4">
        <f>EXP(SUM($C146:J146))-1</f>
        <v>3.7816345643702842E-2</v>
      </c>
      <c r="K226" s="4">
        <f>EXP(SUM($C146:K146))-1</f>
        <v>3.7881463017972683E-2</v>
      </c>
      <c r="L226" s="4">
        <f>EXP(SUM($C146:L146))-1</f>
        <v>4.1375457803079607E-2</v>
      </c>
      <c r="M226" s="4">
        <f>EXP(SUM($C146:M146))-1</f>
        <v>3.9683057884223771E-2</v>
      </c>
      <c r="N226" s="4">
        <f>EXP(SUM($C146:N146))-1</f>
        <v>5.5887434067381614E-2</v>
      </c>
      <c r="O226" s="4">
        <f>EXP(SUM($C146:O146))-1</f>
        <v>4.7174913551736308E-2</v>
      </c>
      <c r="P226" s="4">
        <f>EXP(SUM($C146:P146))-1</f>
        <v>4.818384383774621E-2</v>
      </c>
      <c r="Q226" s="4">
        <f>EXP(SUM($C146:Q146))-1</f>
        <v>4.756544787950201E-2</v>
      </c>
      <c r="R226" s="4">
        <f>EXP(SUM($C146:R146))-1</f>
        <v>5.8577097827770652E-2</v>
      </c>
      <c r="S226" s="4">
        <f>EXP(SUM($C146:S146))-1</f>
        <v>3.8979067583971849E-2</v>
      </c>
      <c r="T226" s="4">
        <f>EXP(SUM($C146:T146))-1</f>
        <v>9.487590086690223E-2</v>
      </c>
      <c r="U226" s="4">
        <f>EXP(SUM($C146:U146))-1</f>
        <v>7.2694142578046295E-2</v>
      </c>
      <c r="V226" s="4">
        <f>EXP(SUM($C146:V146))-1</f>
        <v>7.7942567422811582E-2</v>
      </c>
      <c r="W226" s="4">
        <f>EXP(SUM($C146:W146))-1</f>
        <v>7.6208635283519399E-2</v>
      </c>
    </row>
    <row r="227" spans="1:23">
      <c r="A227" s="24" t="s">
        <v>13</v>
      </c>
      <c r="B227" s="24" t="s">
        <v>26</v>
      </c>
      <c r="C227" s="4">
        <f>EXP(SUM($C147:C147))-1</f>
        <v>4.701852571682652E-3</v>
      </c>
      <c r="D227" s="4">
        <f>EXP(SUM($C147:D147))-1</f>
        <v>1.940644403127334E-2</v>
      </c>
      <c r="E227" s="4">
        <f>EXP(SUM($C147:E147))-1</f>
        <v>2.5012634396036182E-2</v>
      </c>
      <c r="F227" s="4">
        <f>EXP(SUM($C147:F147))-1</f>
        <v>1.8957032488378101E-2</v>
      </c>
      <c r="G227" s="4">
        <f>EXP(SUM($C147:G147))-1</f>
        <v>2.2093710270761679E-2</v>
      </c>
      <c r="H227" s="4">
        <f>EXP(SUM($C147:H147))-1</f>
        <v>9.4294413575335412E-3</v>
      </c>
      <c r="I227" s="4">
        <f>EXP(SUM($C147:I147))-1</f>
        <v>1.8490808698986116E-2</v>
      </c>
      <c r="J227" s="4">
        <f>EXP(SUM($C147:J147))-1</f>
        <v>3.1136646233163923E-2</v>
      </c>
      <c r="K227" s="4">
        <f>EXP(SUM($C147:K147))-1</f>
        <v>0.10844440258468468</v>
      </c>
      <c r="L227" s="4">
        <f>EXP(SUM($C147:L147))-1</f>
        <v>0.12487321876590651</v>
      </c>
      <c r="M227" s="4">
        <f>EXP(SUM($C147:M147))-1</f>
        <v>0.15934997980537902</v>
      </c>
      <c r="N227" s="4">
        <f>EXP(SUM($C147:N147))-1</f>
        <v>0.22399941167833459</v>
      </c>
      <c r="O227" s="4">
        <f>EXP(SUM($C147:O147))-1</f>
        <v>0.22307498116698943</v>
      </c>
      <c r="P227" s="4">
        <f>EXP(SUM($C147:P147))-1</f>
        <v>0.1301532683575557</v>
      </c>
      <c r="Q227" s="4">
        <f>EXP(SUM($C147:Q147))-1</f>
        <v>0.1632540915888343</v>
      </c>
      <c r="R227" s="4">
        <f>EXP(SUM($C147:R147))-1</f>
        <v>0.2567581452597909</v>
      </c>
      <c r="S227" s="4">
        <f>EXP(SUM($C147:S147))-1</f>
        <v>0.38402360939791325</v>
      </c>
      <c r="T227" s="4">
        <f>EXP(SUM($C147:T147))-1</f>
        <v>0.37815745149217661</v>
      </c>
      <c r="U227" s="4">
        <f>EXP(SUM($C147:U147))-1</f>
        <v>0.37768148401067814</v>
      </c>
      <c r="V227" s="4">
        <f>EXP(SUM($C147:V147))-1</f>
        <v>0.36223101618382847</v>
      </c>
      <c r="W227" s="4">
        <f>EXP(SUM($C147:W147))-1</f>
        <v>0.27329944543215312</v>
      </c>
    </row>
    <row r="228" spans="1:23">
      <c r="A228" s="24" t="s">
        <v>13</v>
      </c>
      <c r="B228" s="24" t="s">
        <v>27</v>
      </c>
      <c r="C228" s="4">
        <f>EXP(SUM($C148:C148))-1</f>
        <v>3.4442131338897841E-2</v>
      </c>
      <c r="D228" s="4">
        <f>EXP(SUM($C148:D148))-1</f>
        <v>9.9007220558446463E-2</v>
      </c>
      <c r="E228" s="4">
        <f>EXP(SUM($C148:E148))-1</f>
        <v>9.982829844866159E-2</v>
      </c>
      <c r="F228" s="4">
        <f>EXP(SUM($C148:F148))-1</f>
        <v>2.5009625804370383E-2</v>
      </c>
      <c r="G228" s="4">
        <f>EXP(SUM($C148:G148))-1</f>
        <v>5.6127589137128675E-2</v>
      </c>
      <c r="H228" s="4">
        <f>EXP(SUM($C148:H148))-1</f>
        <v>0.14802287189755514</v>
      </c>
      <c r="I228" s="4">
        <f>EXP(SUM($C148:I148))-1</f>
        <v>0.26575693850669224</v>
      </c>
      <c r="J228" s="4">
        <f>EXP(SUM($C148:J148))-1</f>
        <v>0.26077268878614768</v>
      </c>
      <c r="K228" s="4">
        <f>EXP(SUM($C148:K148))-1</f>
        <v>0.2620336161103527</v>
      </c>
      <c r="L228" s="4">
        <f>EXP(SUM($C148:L148))-1</f>
        <v>0.24914037409249978</v>
      </c>
      <c r="M228" s="4">
        <f>EXP(SUM($C148:M148))-1</f>
        <v>0.16215628495571321</v>
      </c>
      <c r="N228" s="4">
        <f>EXP(SUM($C148:N148))-1</f>
        <v>0.16445769429186341</v>
      </c>
      <c r="O228" s="4">
        <f>EXP(SUM($C148:O148))-1</f>
        <v>0.18549485557720691</v>
      </c>
      <c r="P228" s="4">
        <f>EXP(SUM($C148:P148))-1</f>
        <v>0.20723600432045086</v>
      </c>
      <c r="Q228" s="4">
        <f>EXP(SUM($C148:Q148))-1</f>
        <v>0.13769477107638251</v>
      </c>
      <c r="R228" s="4">
        <f>EXP(SUM($C148:R148))-1</f>
        <v>0.16809893173495016</v>
      </c>
      <c r="S228" s="4">
        <f>EXP(SUM($C148:S148))-1</f>
        <v>0.14601480622333907</v>
      </c>
      <c r="T228" s="4">
        <f>EXP(SUM($C148:T148))-1</f>
        <v>0.13752394985069061</v>
      </c>
      <c r="U228" s="4">
        <f>EXP(SUM($C148:U148))-1</f>
        <v>0.14353173748142689</v>
      </c>
      <c r="V228" s="4">
        <f>EXP(SUM($C148:V148))-1</f>
        <v>0.17824863342538988</v>
      </c>
      <c r="W228" s="4">
        <f>EXP(SUM($C148:W148))-1</f>
        <v>0.18530742553236745</v>
      </c>
    </row>
    <row r="229" spans="1:23">
      <c r="A229" s="24" t="s">
        <v>13</v>
      </c>
      <c r="B229" s="24" t="s">
        <v>28</v>
      </c>
      <c r="C229" s="4">
        <f>EXP(SUM($C149:C149))-1</f>
        <v>-8.398371485222933E-3</v>
      </c>
      <c r="D229" s="4">
        <f>EXP(SUM($C149:D149))-1</f>
        <v>4.9445307997693089E-3</v>
      </c>
      <c r="E229" s="4">
        <f>EXP(SUM($C149:E149))-1</f>
        <v>6.2915169120532077E-3</v>
      </c>
      <c r="F229" s="4">
        <f>EXP(SUM($C149:F149))-1</f>
        <v>-4.3948363313218719E-3</v>
      </c>
      <c r="G229" s="4">
        <f>EXP(SUM($C149:G149))-1</f>
        <v>3.2487984408471338E-3</v>
      </c>
      <c r="H229" s="4">
        <f>EXP(SUM($C149:H149))-1</f>
        <v>-5.2164796239735356E-3</v>
      </c>
      <c r="I229" s="4">
        <f>EXP(SUM($C149:I149))-1</f>
        <v>-2.9294418052661086E-4</v>
      </c>
      <c r="J229" s="4">
        <f>EXP(SUM($C149:J149))-1</f>
        <v>1.3433150639250213E-2</v>
      </c>
      <c r="K229" s="4">
        <f>EXP(SUM($C149:K149))-1</f>
        <v>3.7456704936733587E-3</v>
      </c>
      <c r="L229" s="4">
        <f>EXP(SUM($C149:L149))-1</f>
        <v>-4.2798652814949323E-3</v>
      </c>
      <c r="M229" s="4">
        <f>EXP(SUM($C149:M149))-1</f>
        <v>-5.7388731699079543E-3</v>
      </c>
      <c r="N229" s="4">
        <f>EXP(SUM($C149:N149))-1</f>
        <v>-8.6025355207042242E-4</v>
      </c>
      <c r="O229" s="4">
        <f>EXP(SUM($C149:O149))-1</f>
        <v>-4.1056389567016849E-3</v>
      </c>
      <c r="P229" s="4">
        <f>EXP(SUM($C149:P149))-1</f>
        <v>-4.8512787603700591E-3</v>
      </c>
      <c r="Q229" s="4">
        <f>EXP(SUM($C149:Q149))-1</f>
        <v>-2.1835408012891966E-2</v>
      </c>
      <c r="R229" s="4">
        <f>EXP(SUM($C149:R149))-1</f>
        <v>9.5617611487999188E-3</v>
      </c>
      <c r="S229" s="4">
        <f>EXP(SUM($C149:S149))-1</f>
        <v>8.6917749582160475E-4</v>
      </c>
      <c r="T229" s="4">
        <f>EXP(SUM($C149:T149))-1</f>
        <v>2.6540693179781139E-2</v>
      </c>
      <c r="U229" s="4">
        <f>EXP(SUM($C149:U149))-1</f>
        <v>2.3585198826315823E-2</v>
      </c>
      <c r="V229" s="4">
        <f>EXP(SUM($C149:V149))-1</f>
        <v>3.1542036392879114E-2</v>
      </c>
      <c r="W229" s="4">
        <f>EXP(SUM($C149:W149))-1</f>
        <v>3.1474964983955411E-2</v>
      </c>
    </row>
    <row r="230" spans="1:23">
      <c r="A230" s="24" t="s">
        <v>14</v>
      </c>
      <c r="B230" s="24" t="s">
        <v>26</v>
      </c>
      <c r="C230" s="4">
        <f>EXP(SUM($C150:C150))-1</f>
        <v>-3.3591616576926775E-3</v>
      </c>
      <c r="D230" s="4">
        <f>EXP(SUM($C150:D150))-1</f>
        <v>9.2231189255438384E-3</v>
      </c>
      <c r="E230" s="4">
        <f>EXP(SUM($C150:E150))-1</f>
        <v>3.0893958767672647E-3</v>
      </c>
      <c r="F230" s="4">
        <f>EXP(SUM($C150:F150))-1</f>
        <v>-5.103629402493981E-3</v>
      </c>
      <c r="G230" s="4">
        <f>EXP(SUM($C150:G150))-1</f>
        <v>2.0598032170333624E-2</v>
      </c>
      <c r="H230" s="4">
        <f>EXP(SUM($C150:H150))-1</f>
        <v>-1.8950884433935222E-2</v>
      </c>
      <c r="I230" s="4">
        <f>EXP(SUM($C150:I150))-1</f>
        <v>-1.7674899708471803E-2</v>
      </c>
      <c r="J230" s="4">
        <f>EXP(SUM($C150:J150))-1</f>
        <v>4.3472024320005964E-3</v>
      </c>
      <c r="K230" s="4">
        <f>EXP(SUM($C150:K150))-1</f>
        <v>-3.9363159004414117E-3</v>
      </c>
      <c r="L230" s="4">
        <f>EXP(SUM($C150:L150))-1</f>
        <v>7.8598297800629435E-3</v>
      </c>
      <c r="M230" s="4">
        <f>EXP(SUM($C150:M150))-1</f>
        <v>-2.5187830596847816E-3</v>
      </c>
      <c r="N230" s="4">
        <f>EXP(SUM($C150:N150))-1</f>
        <v>-2.3304588269704829E-2</v>
      </c>
      <c r="O230" s="4">
        <f>EXP(SUM($C150:O150))-1</f>
        <v>-2.3379408012343394E-2</v>
      </c>
      <c r="P230" s="4">
        <f>EXP(SUM($C150:P150))-1</f>
        <v>-6.1788466505592332E-3</v>
      </c>
      <c r="Q230" s="4">
        <f>EXP(SUM($C150:Q150))-1</f>
        <v>-5.786504395095271E-2</v>
      </c>
      <c r="R230" s="4">
        <f>EXP(SUM($C150:R150))-1</f>
        <v>-0.1030993143039699</v>
      </c>
      <c r="S230" s="4">
        <f>EXP(SUM($C150:S150))-1</f>
        <v>-0.14578813599032292</v>
      </c>
      <c r="T230" s="4">
        <f>EXP(SUM($C150:T150))-1</f>
        <v>-0.15329531996193224</v>
      </c>
      <c r="U230" s="4">
        <f>EXP(SUM($C150:U150))-1</f>
        <v>-0.15270174709353113</v>
      </c>
      <c r="V230" s="4">
        <f>EXP(SUM($C150:V150))-1</f>
        <v>-0.11022092071329204</v>
      </c>
      <c r="W230" s="4">
        <f>EXP(SUM($C150:W150))-1</f>
        <v>-4.0973286594692127E-5</v>
      </c>
    </row>
    <row r="231" spans="1:23">
      <c r="A231" s="24" t="s">
        <v>14</v>
      </c>
      <c r="B231" s="24" t="s">
        <v>27</v>
      </c>
      <c r="C231" s="4">
        <f>EXP(SUM($C151:C151))-1</f>
        <v>-1.1048322447794412E-2</v>
      </c>
      <c r="D231" s="4">
        <f>EXP(SUM($C151:D151))-1</f>
        <v>-3.2412026777400516E-2</v>
      </c>
      <c r="E231" s="4">
        <f>EXP(SUM($C151:E151))-1</f>
        <v>-3.3097070437879572E-2</v>
      </c>
      <c r="F231" s="4">
        <f>EXP(SUM($C151:F151))-1</f>
        <v>-1.6491050811725194E-2</v>
      </c>
      <c r="G231" s="4">
        <f>EXP(SUM($C151:G151))-1</f>
        <v>-6.8052667967208436E-2</v>
      </c>
      <c r="H231" s="4">
        <f>EXP(SUM($C151:H151))-1</f>
        <v>-0.11327543959818498</v>
      </c>
      <c r="I231" s="4">
        <f>EXP(SUM($C151:I151))-1</f>
        <v>-0.15606850642007519</v>
      </c>
      <c r="J231" s="4">
        <f>EXP(SUM($C151:J151))-1</f>
        <v>-0.16401526084625773</v>
      </c>
      <c r="K231" s="4">
        <f>EXP(SUM($C151:K151))-1</f>
        <v>-0.16397955277406739</v>
      </c>
      <c r="L231" s="4">
        <f>EXP(SUM($C151:L151))-1</f>
        <v>-0.12253690696494313</v>
      </c>
      <c r="M231" s="4">
        <f>EXP(SUM($C151:M151))-1</f>
        <v>-1.4362224515534372E-2</v>
      </c>
      <c r="N231" s="4">
        <f>EXP(SUM($C151:N151))-1</f>
        <v>-9.5726992368544761E-2</v>
      </c>
      <c r="O231" s="4">
        <f>EXP(SUM($C151:O151))-1</f>
        <v>-0.1114170850218309</v>
      </c>
      <c r="P231" s="4">
        <f>EXP(SUM($C151:P151))-1</f>
        <v>-7.9615900055437949E-2</v>
      </c>
      <c r="Q231" s="4">
        <f>EXP(SUM($C151:Q151))-1</f>
        <v>-0.10545011912408053</v>
      </c>
      <c r="R231" s="4">
        <f>EXP(SUM($C151:R151))-1</f>
        <v>-0.10313355663493584</v>
      </c>
      <c r="S231" s="4">
        <f>EXP(SUM($C151:S151))-1</f>
        <v>-0.13063886030428817</v>
      </c>
      <c r="T231" s="4">
        <f>EXP(SUM($C151:T151))-1</f>
        <v>-0.14755014102895403</v>
      </c>
      <c r="U231" s="4">
        <f>EXP(SUM($C151:U151))-1</f>
        <v>-0.12300106312003889</v>
      </c>
      <c r="V231" s="4">
        <f>EXP(SUM($C151:V151))-1</f>
        <v>-0.13360689448932828</v>
      </c>
      <c r="W231" s="4">
        <f>EXP(SUM($C151:W151))-1</f>
        <v>-0.13423067026327351</v>
      </c>
    </row>
    <row r="232" spans="1:23">
      <c r="A232" s="24" t="s">
        <v>14</v>
      </c>
      <c r="B232" s="24" t="s">
        <v>28</v>
      </c>
      <c r="C232" s="4">
        <f>EXP(SUM($C152:C152))-1</f>
        <v>-4.6543859736588589E-3</v>
      </c>
      <c r="D232" s="4">
        <f>EXP(SUM($C152:D152))-1</f>
        <v>-2.2246333736921975E-2</v>
      </c>
      <c r="E232" s="4">
        <f>EXP(SUM($C152:E152))-1</f>
        <v>-1.5327382230143183E-2</v>
      </c>
      <c r="F232" s="4">
        <f>EXP(SUM($C152:F152))-1</f>
        <v>4.7618355347234242E-4</v>
      </c>
      <c r="G232" s="4">
        <f>EXP(SUM($C152:G152))-1</f>
        <v>-8.5668273030798936E-3</v>
      </c>
      <c r="H232" s="4">
        <f>EXP(SUM($C152:H152))-1</f>
        <v>-1.6669690289920047E-2</v>
      </c>
      <c r="I232" s="4">
        <f>EXP(SUM($C152:I152))-1</f>
        <v>-6.0859375598021348E-4</v>
      </c>
      <c r="J232" s="4">
        <f>EXP(SUM($C152:J152))-1</f>
        <v>-1.1789075359931234E-2</v>
      </c>
      <c r="K232" s="4">
        <f>EXP(SUM($C152:K152))-1</f>
        <v>-1.6499131986175364E-2</v>
      </c>
      <c r="L232" s="4">
        <f>EXP(SUM($C152:L152))-1</f>
        <v>-1.2540997563691758E-2</v>
      </c>
      <c r="M232" s="4">
        <f>EXP(SUM($C152:M152))-1</f>
        <v>-2.5869443295020944E-2</v>
      </c>
      <c r="N232" s="4">
        <f>EXP(SUM($C152:N152))-1</f>
        <v>-1.5125686249372605E-2</v>
      </c>
      <c r="O232" s="4">
        <f>EXP(SUM($C152:O152))-1</f>
        <v>-9.3257254533773981E-3</v>
      </c>
      <c r="P232" s="4">
        <f>EXP(SUM($C152:P152))-1</f>
        <v>-2.1872058942927874E-2</v>
      </c>
      <c r="Q232" s="4">
        <f>EXP(SUM($C152:Q152))-1</f>
        <v>-1.5015863167446075E-2</v>
      </c>
      <c r="R232" s="4">
        <f>EXP(SUM($C152:R152))-1</f>
        <v>-2.0663777681975137E-2</v>
      </c>
      <c r="S232" s="4">
        <f>EXP(SUM($C152:S152))-1</f>
        <v>-8.6062847044431345E-3</v>
      </c>
      <c r="T232" s="4">
        <f>EXP(SUM($C152:T152))-1</f>
        <v>-2.3035864562039432E-2</v>
      </c>
      <c r="U232" s="4">
        <f>EXP(SUM($C152:U152))-1</f>
        <v>-1.1002681905813771E-2</v>
      </c>
      <c r="V232" s="4">
        <f>EXP(SUM($C152:V152))-1</f>
        <v>-9.1457536586768695E-3</v>
      </c>
      <c r="W232" s="4">
        <f>EXP(SUM($C152:W152))-1</f>
        <v>-7.1839464728296054E-3</v>
      </c>
    </row>
    <row r="233" spans="1:23">
      <c r="A233" s="24" t="s">
        <v>15</v>
      </c>
      <c r="B233" s="24" t="s">
        <v>26</v>
      </c>
      <c r="C233" s="4">
        <f>EXP(SUM($C153:C153))-1</f>
        <v>3.3568074378826918E-3</v>
      </c>
      <c r="D233" s="4">
        <f>EXP(SUM($C153:D153))-1</f>
        <v>-3.892671414233817E-2</v>
      </c>
      <c r="E233" s="4">
        <f>EXP(SUM($C153:E153))-1</f>
        <v>-4.7989035100465038E-2</v>
      </c>
      <c r="F233" s="4">
        <f>EXP(SUM($C153:F153))-1</f>
        <v>1.3355731555497741E-4</v>
      </c>
      <c r="G233" s="4">
        <f>EXP(SUM($C153:G153))-1</f>
        <v>-3.7753812748948956E-2</v>
      </c>
      <c r="H233" s="4">
        <f>EXP(SUM($C153:H153))-1</f>
        <v>-2.9640277158997419E-2</v>
      </c>
      <c r="I233" s="4">
        <f>EXP(SUM($C153:I153))-1</f>
        <v>-2.2390291916823291E-2</v>
      </c>
      <c r="J233" s="4">
        <f>EXP(SUM($C153:J153))-1</f>
        <v>-2.3645256919697211E-2</v>
      </c>
      <c r="K233" s="4">
        <f>EXP(SUM($C153:K153))-1</f>
        <v>-1.1232056071245222E-2</v>
      </c>
      <c r="L233" s="4">
        <f>EXP(SUM($C153:L153))-1</f>
        <v>-1.5599752237668629E-2</v>
      </c>
      <c r="M233" s="4">
        <f>EXP(SUM($C153:M153))-1</f>
        <v>-2.9269987184995627E-2</v>
      </c>
      <c r="N233" s="4">
        <f>EXP(SUM($C153:N153))-1</f>
        <v>-5.5555338709036395E-2</v>
      </c>
      <c r="O233" s="4">
        <f>EXP(SUM($C153:O153))-1</f>
        <v>-5.5028389269418554E-2</v>
      </c>
      <c r="P233" s="4">
        <f>EXP(SUM($C153:P153))-1</f>
        <v>-5.9580144721423922E-2</v>
      </c>
      <c r="Q233" s="4">
        <f>EXP(SUM($C153:Q153))-1</f>
        <v>-6.0194645829222848E-2</v>
      </c>
      <c r="R233" s="4">
        <f>EXP(SUM($C153:R153))-1</f>
        <v>-0.1114190515835719</v>
      </c>
      <c r="S233" s="4">
        <f>EXP(SUM($C153:S153))-1</f>
        <v>-0.11337724578592745</v>
      </c>
      <c r="T233" s="4">
        <f>EXP(SUM($C153:T153))-1</f>
        <v>-0.12638080364783599</v>
      </c>
      <c r="U233" s="4">
        <f>EXP(SUM($C153:U153))-1</f>
        <v>-0.12589766840782224</v>
      </c>
      <c r="V233" s="4">
        <f>EXP(SUM($C153:V153))-1</f>
        <v>-0.11162167023490799</v>
      </c>
      <c r="W233" s="4">
        <f>EXP(SUM($C153:W153))-1</f>
        <v>-0.10053121830811917</v>
      </c>
    </row>
    <row r="234" spans="1:23">
      <c r="A234" s="24" t="s">
        <v>15</v>
      </c>
      <c r="B234" s="24" t="s">
        <v>27</v>
      </c>
      <c r="C234" s="4">
        <f>EXP(SUM($C154:C154))-1</f>
        <v>-1.32549133183546E-2</v>
      </c>
      <c r="D234" s="4">
        <f>EXP(SUM($C154:D154))-1</f>
        <v>-3.8834678268265366E-2</v>
      </c>
      <c r="E234" s="4">
        <f>EXP(SUM($C154:E154))-1</f>
        <v>-3.7982876646038166E-2</v>
      </c>
      <c r="F234" s="4">
        <f>EXP(SUM($C154:F154))-1</f>
        <v>-4.1258087277303179E-2</v>
      </c>
      <c r="G234" s="4">
        <f>EXP(SUM($C154:G154))-1</f>
        <v>-4.1714309306695618E-2</v>
      </c>
      <c r="H234" s="4">
        <f>EXP(SUM($C154:H154))-1</f>
        <v>-9.3088888227787603E-2</v>
      </c>
      <c r="I234" s="4">
        <f>EXP(SUM($C154:I154))-1</f>
        <v>-9.4851102974866097E-2</v>
      </c>
      <c r="J234" s="4">
        <f>EXP(SUM($C154:J154))-1</f>
        <v>-0.10806133992899158</v>
      </c>
      <c r="K234" s="4">
        <f>EXP(SUM($C154:K154))-1</f>
        <v>-0.10733834026024991</v>
      </c>
      <c r="L234" s="4">
        <f>EXP(SUM($C154:L154))-1</f>
        <v>-9.2629772981385305E-2</v>
      </c>
      <c r="M234" s="4">
        <f>EXP(SUM($C154:M154))-1</f>
        <v>-8.2040071775628665E-2</v>
      </c>
      <c r="N234" s="4">
        <f>EXP(SUM($C154:N154))-1</f>
        <v>-6.6774993537410343E-2</v>
      </c>
      <c r="O234" s="4">
        <f>EXP(SUM($C154:O154))-1</f>
        <v>-6.7507388590827055E-2</v>
      </c>
      <c r="P234" s="4">
        <f>EXP(SUM($C154:P154))-1</f>
        <v>-8.0173627684072768E-2</v>
      </c>
      <c r="Q234" s="4">
        <f>EXP(SUM($C154:Q154))-1</f>
        <v>-7.7487674700465692E-2</v>
      </c>
      <c r="R234" s="4">
        <f>EXP(SUM($C154:R154))-1</f>
        <v>-7.6437118281975303E-2</v>
      </c>
      <c r="S234" s="4">
        <f>EXP(SUM($C154:S154))-1</f>
        <v>-5.4889609959687058E-2</v>
      </c>
      <c r="T234" s="4">
        <f>EXP(SUM($C154:T154))-1</f>
        <v>-4.731920489792707E-2</v>
      </c>
      <c r="U234" s="4">
        <f>EXP(SUM($C154:U154))-1</f>
        <v>-5.741950795235562E-2</v>
      </c>
      <c r="V234" s="4">
        <f>EXP(SUM($C154:V154))-1</f>
        <v>-4.3682874365164936E-2</v>
      </c>
      <c r="W234" s="4">
        <f>EXP(SUM($C154:W154))-1</f>
        <v>-1.9191448583578574E-2</v>
      </c>
    </row>
    <row r="235" spans="1:23">
      <c r="A235" s="24" t="s">
        <v>15</v>
      </c>
      <c r="B235" s="24" t="s">
        <v>28</v>
      </c>
      <c r="C235" s="4">
        <f>EXP(SUM($C155:C155))-1</f>
        <v>8.3380084110200592E-3</v>
      </c>
      <c r="D235" s="4">
        <f>EXP(SUM($C155:D155))-1</f>
        <v>5.2379684278109906E-3</v>
      </c>
      <c r="E235" s="4">
        <f>EXP(SUM($C155:E155))-1</f>
        <v>2.8131964005102539E-3</v>
      </c>
      <c r="F235" s="4">
        <f>EXP(SUM($C155:F155))-1</f>
        <v>7.869189403943988E-4</v>
      </c>
      <c r="G235" s="4">
        <f>EXP(SUM($C155:G155))-1</f>
        <v>-8.0673339504474528E-3</v>
      </c>
      <c r="H235" s="4">
        <f>EXP(SUM($C155:H155))-1</f>
        <v>-1.0048493091549093E-2</v>
      </c>
      <c r="I235" s="4">
        <f>EXP(SUM($C155:I155))-1</f>
        <v>-8.6474867848626014E-3</v>
      </c>
      <c r="J235" s="4">
        <f>EXP(SUM($C155:J155))-1</f>
        <v>-2.374323818801094E-2</v>
      </c>
      <c r="K235" s="4">
        <f>EXP(SUM($C155:K155))-1</f>
        <v>-2.9961099889208365E-2</v>
      </c>
      <c r="L235" s="4">
        <f>EXP(SUM($C155:L155))-1</f>
        <v>-4.6976144975548362E-2</v>
      </c>
      <c r="M235" s="4">
        <f>EXP(SUM($C155:M155))-1</f>
        <v>-3.5142888398884908E-2</v>
      </c>
      <c r="N235" s="4">
        <f>EXP(SUM($C155:N155))-1</f>
        <v>-3.4536977831792437E-2</v>
      </c>
      <c r="O235" s="4">
        <f>EXP(SUM($C155:O155))-1</f>
        <v>-2.2196287079720101E-2</v>
      </c>
      <c r="P235" s="4">
        <f>EXP(SUM($C155:P155))-1</f>
        <v>-2.8528694714635594E-2</v>
      </c>
      <c r="Q235" s="4">
        <f>EXP(SUM($C155:Q155))-1</f>
        <v>-3.4177305395537649E-2</v>
      </c>
      <c r="R235" s="4">
        <f>EXP(SUM($C155:R155))-1</f>
        <v>-4.4730412478323212E-2</v>
      </c>
      <c r="S235" s="4">
        <f>EXP(SUM($C155:S155))-1</f>
        <v>-3.5640449225365356E-2</v>
      </c>
      <c r="T235" s="4">
        <f>EXP(SUM($C155:T155))-1</f>
        <v>-3.7340312318142943E-2</v>
      </c>
      <c r="U235" s="4">
        <f>EXP(SUM($C155:U155))-1</f>
        <v>-4.06405665594467E-2</v>
      </c>
      <c r="V235" s="4">
        <f>EXP(SUM($C155:V155))-1</f>
        <v>-4.6052031175893848E-2</v>
      </c>
      <c r="W235" s="4">
        <f>EXP(SUM($C155:W155))-1</f>
        <v>-4.2422033053676089E-2</v>
      </c>
    </row>
    <row r="236" spans="1:23">
      <c r="A236" s="24" t="s">
        <v>16</v>
      </c>
      <c r="B236" s="24" t="s">
        <v>26</v>
      </c>
      <c r="C236" s="4">
        <f>EXP(SUM($C156:C156))-1</f>
        <v>8.1041977116624864E-4</v>
      </c>
      <c r="D236" s="4">
        <f>EXP(SUM($C156:D156))-1</f>
        <v>3.2377154400209385E-4</v>
      </c>
      <c r="E236" s="4">
        <f>EXP(SUM($C156:E156))-1</f>
        <v>2.8932520452285004E-3</v>
      </c>
      <c r="F236" s="4">
        <f>EXP(SUM($C156:F156))-1</f>
        <v>-2.2610181849010424E-2</v>
      </c>
      <c r="G236" s="4">
        <f>EXP(SUM($C156:G156))-1</f>
        <v>-7.2712363047442441E-3</v>
      </c>
      <c r="H236" s="4">
        <f>EXP(SUM($C156:H156))-1</f>
        <v>-1.54869798374353E-2</v>
      </c>
      <c r="I236" s="4">
        <f>EXP(SUM($C156:I156))-1</f>
        <v>-1.0926159876457175E-2</v>
      </c>
      <c r="J236" s="4">
        <f>EXP(SUM($C156:J156))-1</f>
        <v>-1.9585123685068151E-2</v>
      </c>
      <c r="K236" s="4">
        <f>EXP(SUM($C156:K156))-1</f>
        <v>-3.2591764936839129E-2</v>
      </c>
      <c r="L236" s="4">
        <f>EXP(SUM($C156:L156))-1</f>
        <v>-2.8305840810302296E-2</v>
      </c>
      <c r="M236" s="4">
        <f>EXP(SUM($C156:M156))-1</f>
        <v>-3.674380470339178E-2</v>
      </c>
      <c r="N236" s="4">
        <f>EXP(SUM($C156:N156))-1</f>
        <v>-8.889097634082288E-2</v>
      </c>
      <c r="O236" s="4">
        <f>EXP(SUM($C156:O156))-1</f>
        <v>-9.0419702280478242E-2</v>
      </c>
      <c r="P236" s="4">
        <f>EXP(SUM($C156:P156))-1</f>
        <v>-6.0707407178612005E-2</v>
      </c>
      <c r="Q236" s="4">
        <f>EXP(SUM($C156:Q156))-1</f>
        <v>-0.10651855292266132</v>
      </c>
      <c r="R236" s="4">
        <f>EXP(SUM($C156:R156))-1</f>
        <v>-0.14155134790905566</v>
      </c>
      <c r="S236" s="4">
        <f>EXP(SUM($C156:S156))-1</f>
        <v>-0.14010772353518719</v>
      </c>
      <c r="T236" s="4">
        <f>EXP(SUM($C156:T156))-1</f>
        <v>-0.21196329999958907</v>
      </c>
      <c r="U236" s="4">
        <f>EXP(SUM($C156:U156))-1</f>
        <v>-0.21320654594807453</v>
      </c>
      <c r="V236" s="4">
        <f>EXP(SUM($C156:V156))-1</f>
        <v>-0.26758346221145823</v>
      </c>
      <c r="W236" s="4">
        <f>EXP(SUM($C156:W156))-1</f>
        <v>-0.19164765796467709</v>
      </c>
    </row>
    <row r="237" spans="1:23">
      <c r="A237" s="24" t="s">
        <v>16</v>
      </c>
      <c r="B237" s="24" t="s">
        <v>27</v>
      </c>
      <c r="C237" s="4">
        <f>EXP(SUM($C157:C157))-1</f>
        <v>-8.9633081345162902E-3</v>
      </c>
      <c r="D237" s="4">
        <f>EXP(SUM($C157:D157))-1</f>
        <v>-6.2963608532415116E-2</v>
      </c>
      <c r="E237" s="4">
        <f>EXP(SUM($C157:E157))-1</f>
        <v>-6.467626966202078E-2</v>
      </c>
      <c r="F237" s="4">
        <f>EXP(SUM($C157:F157))-1</f>
        <v>-3.3643346898369342E-2</v>
      </c>
      <c r="G237" s="4">
        <f>EXP(SUM($C157:G157))-1</f>
        <v>-8.0523093172919613E-2</v>
      </c>
      <c r="H237" s="4">
        <f>EXP(SUM($C157:H157))-1</f>
        <v>-0.11606107146513067</v>
      </c>
      <c r="I237" s="4">
        <f>EXP(SUM($C157:I157))-1</f>
        <v>-0.11477677695542987</v>
      </c>
      <c r="J237" s="4">
        <f>EXP(SUM($C157:J157))-1</f>
        <v>-0.18876876896437211</v>
      </c>
      <c r="K237" s="4">
        <f>EXP(SUM($C157:K157))-1</f>
        <v>-0.1900944074437988</v>
      </c>
      <c r="L237" s="4">
        <f>EXP(SUM($C157:L157))-1</f>
        <v>-0.24639336366662712</v>
      </c>
      <c r="M237" s="4">
        <f>EXP(SUM($C157:M157))-1</f>
        <v>-0.16823689941544218</v>
      </c>
      <c r="N237" s="4">
        <f>EXP(SUM($C157:N157))-1</f>
        <v>-0.12469487970044701</v>
      </c>
      <c r="O237" s="4">
        <f>EXP(SUM($C157:O157))-1</f>
        <v>-0.18046060609583325</v>
      </c>
      <c r="P237" s="4">
        <f>EXP(SUM($C157:P157))-1</f>
        <v>-0.13545819553873439</v>
      </c>
      <c r="Q237" s="4">
        <f>EXP(SUM($C157:Q157))-1</f>
        <v>-0.18928563539657095</v>
      </c>
      <c r="R237" s="4">
        <f>EXP(SUM($C157:R157))-1</f>
        <v>-0.16196355741336443</v>
      </c>
      <c r="S237" s="4">
        <f>EXP(SUM($C157:S157))-1</f>
        <v>-0.15609922215573013</v>
      </c>
      <c r="T237" s="4">
        <f>EXP(SUM($C157:T157))-1</f>
        <v>-0.18724190873884983</v>
      </c>
      <c r="U237" s="4">
        <f>EXP(SUM($C157:U157))-1</f>
        <v>-0.16511780443877977</v>
      </c>
      <c r="V237" s="4">
        <f>EXP(SUM($C157:V157))-1</f>
        <v>-0.18797824409398889</v>
      </c>
      <c r="W237" s="4">
        <f>EXP(SUM($C157:W157))-1</f>
        <v>-0.19935627003784051</v>
      </c>
    </row>
    <row r="238" spans="1:23">
      <c r="A238" s="24" t="s">
        <v>16</v>
      </c>
      <c r="B238" s="24" t="s">
        <v>28</v>
      </c>
      <c r="C238" s="4">
        <f>EXP(SUM($C158:C158))-1</f>
        <v>9.7463820453758121E-3</v>
      </c>
      <c r="D238" s="4">
        <f>EXP(SUM($C158:D158))-1</f>
        <v>9.4817781195726258E-3</v>
      </c>
      <c r="E238" s="4">
        <f>EXP(SUM($C158:E158))-1</f>
        <v>6.6505634265796587E-3</v>
      </c>
      <c r="F238" s="4">
        <f>EXP(SUM($C158:F158))-1</f>
        <v>1.1223271226999287E-2</v>
      </c>
      <c r="G238" s="4">
        <f>EXP(SUM($C158:G158))-1</f>
        <v>8.5342527909331167E-3</v>
      </c>
      <c r="H238" s="4">
        <f>EXP(SUM($C158:H158))-1</f>
        <v>1.4891654243093688E-2</v>
      </c>
      <c r="I238" s="4">
        <f>EXP(SUM($C158:I158))-1</f>
        <v>1.212420331229902E-2</v>
      </c>
      <c r="J238" s="4">
        <f>EXP(SUM($C158:J158))-1</f>
        <v>1.1279952984370567E-2</v>
      </c>
      <c r="K238" s="4">
        <f>EXP(SUM($C158:K158))-1</f>
        <v>6.9387444428041789E-3</v>
      </c>
      <c r="L238" s="4">
        <f>EXP(SUM($C158:L158))-1</f>
        <v>4.8356474859805321E-3</v>
      </c>
      <c r="M238" s="4">
        <f>EXP(SUM($C158:M158))-1</f>
        <v>8.9123860311519643E-3</v>
      </c>
      <c r="N238" s="4">
        <f>EXP(SUM($C158:N158))-1</f>
        <v>8.4200302400498916E-3</v>
      </c>
      <c r="O238" s="4">
        <f>EXP(SUM($C158:O158))-1</f>
        <v>8.0921615243367828E-3</v>
      </c>
      <c r="P238" s="4">
        <f>EXP(SUM($C158:P158))-1</f>
        <v>1.4178158778104688E-2</v>
      </c>
      <c r="Q238" s="4">
        <f>EXP(SUM($C158:Q158))-1</f>
        <v>9.153815606061988E-3</v>
      </c>
      <c r="R238" s="4">
        <f>EXP(SUM($C158:R158))-1</f>
        <v>3.0729707235284121E-3</v>
      </c>
      <c r="S238" s="4">
        <f>EXP(SUM($C158:S158))-1</f>
        <v>-3.4351933390179834E-3</v>
      </c>
      <c r="T238" s="4">
        <f>EXP(SUM($C158:T158))-1</f>
        <v>8.4660624395420658E-3</v>
      </c>
      <c r="U238" s="4">
        <f>EXP(SUM($C158:U158))-1</f>
        <v>-8.3227346167913385E-4</v>
      </c>
      <c r="V238" s="4">
        <f>EXP(SUM($C158:V158))-1</f>
        <v>-1.0951858004841442E-2</v>
      </c>
      <c r="W238" s="4">
        <f>EXP(SUM($C158:W158))-1</f>
        <v>-4.5273319028075187E-3</v>
      </c>
    </row>
    <row r="239" spans="1:23">
      <c r="A239" s="24" t="s">
        <v>17</v>
      </c>
      <c r="B239" s="24" t="s">
        <v>26</v>
      </c>
      <c r="C239" s="4">
        <f>EXP(SUM($C159:C159))-1</f>
        <v>2.3113674065528667E-2</v>
      </c>
      <c r="D239" s="4">
        <f>EXP(SUM($C159:D159))-1</f>
        <v>3.9400734839281526E-2</v>
      </c>
      <c r="E239" s="4">
        <f>EXP(SUM($C159:E159))-1</f>
        <v>4.0462343686093361E-2</v>
      </c>
      <c r="F239" s="4">
        <f>EXP(SUM($C159:F159))-1</f>
        <v>1.9396416557567742E-2</v>
      </c>
      <c r="G239" s="4">
        <f>EXP(SUM($C159:G159))-1</f>
        <v>-2.1980463996467137E-3</v>
      </c>
      <c r="H239" s="4">
        <f>EXP(SUM($C159:H159))-1</f>
        <v>-8.4392942015243388E-3</v>
      </c>
      <c r="I239" s="4">
        <f>EXP(SUM($C159:I159))-1</f>
        <v>-2.9708961808199819E-2</v>
      </c>
      <c r="J239" s="4">
        <f>EXP(SUM($C159:J159))-1</f>
        <v>-2.1840640137517187E-2</v>
      </c>
      <c r="K239" s="4">
        <f>EXP(SUM($C159:K159))-1</f>
        <v>-3.8586524949437595E-2</v>
      </c>
      <c r="L239" s="4">
        <f>EXP(SUM($C159:L159))-1</f>
        <v>-1.2813053892966719E-2</v>
      </c>
      <c r="M239" s="4">
        <f>EXP(SUM($C159:M159))-1</f>
        <v>-2.0122356339355441E-2</v>
      </c>
      <c r="N239" s="4">
        <f>EXP(SUM($C159:N159))-1</f>
        <v>1.4723238693402196E-2</v>
      </c>
      <c r="O239" s="4">
        <f>EXP(SUM($C159:O159))-1</f>
        <v>1.1445142690661214E-2</v>
      </c>
      <c r="P239" s="4">
        <f>EXP(SUM($C159:P159))-1</f>
        <v>1.5962009944554323E-2</v>
      </c>
      <c r="Q239" s="4">
        <f>EXP(SUM($C159:Q159))-1</f>
        <v>2.2312932782917461E-2</v>
      </c>
      <c r="R239" s="4">
        <f>EXP(SUM($C159:R159))-1</f>
        <v>8.2578521772369351E-2</v>
      </c>
      <c r="S239" s="4">
        <f>EXP(SUM($C159:S159))-1</f>
        <v>3.3892035512336216E-2</v>
      </c>
      <c r="T239" s="4">
        <f>EXP(SUM($C159:T159))-1</f>
        <v>-1.2044004162106159E-3</v>
      </c>
      <c r="U239" s="4">
        <f>EXP(SUM($C159:U159))-1</f>
        <v>-4.0173274073385112E-3</v>
      </c>
      <c r="V239" s="4">
        <f>EXP(SUM($C159:V159))-1</f>
        <v>-3.885577974833998E-2</v>
      </c>
      <c r="W239" s="4">
        <f>EXP(SUM($C159:W159))-1</f>
        <v>-5.6241731168825804E-2</v>
      </c>
    </row>
    <row r="240" spans="1:23">
      <c r="A240" s="24" t="s">
        <v>17</v>
      </c>
      <c r="B240" s="24" t="s">
        <v>27</v>
      </c>
      <c r="C240" s="4">
        <f>EXP(SUM($C160:C160))-1</f>
        <v>-6.5692332206603865E-3</v>
      </c>
      <c r="D240" s="4">
        <f>EXP(SUM($C160:D160))-1</f>
        <v>3.0205393503413003E-2</v>
      </c>
      <c r="E240" s="4">
        <f>EXP(SUM($C160:E160))-1</f>
        <v>2.727698581752569E-2</v>
      </c>
      <c r="F240" s="4">
        <f>EXP(SUM($C160:F160))-1</f>
        <v>3.3829419182384024E-2</v>
      </c>
      <c r="G240" s="4">
        <f>EXP(SUM($C160:G160))-1</f>
        <v>4.0598228769880951E-2</v>
      </c>
      <c r="H240" s="4">
        <f>EXP(SUM($C160:H160))-1</f>
        <v>0.10349171505384946</v>
      </c>
      <c r="I240" s="4">
        <f>EXP(SUM($C160:I160))-1</f>
        <v>5.4207728938705957E-2</v>
      </c>
      <c r="J240" s="4">
        <f>EXP(SUM($C160:J160))-1</f>
        <v>1.8541328666363155E-2</v>
      </c>
      <c r="K240" s="4">
        <f>EXP(SUM($C160:K160))-1</f>
        <v>1.6017630074321554E-2</v>
      </c>
      <c r="L240" s="4">
        <f>EXP(SUM($C160:L160))-1</f>
        <v>-1.9267643296433046E-2</v>
      </c>
      <c r="M240" s="4">
        <f>EXP(SUM($C160:M160))-1</f>
        <v>-3.7876397829980868E-2</v>
      </c>
      <c r="N240" s="4">
        <f>EXP(SUM($C160:N160))-1</f>
        <v>-9.9501910947732752E-2</v>
      </c>
      <c r="O240" s="4">
        <f>EXP(SUM($C160:O160))-1</f>
        <v>-5.658353867912902E-2</v>
      </c>
      <c r="P240" s="4">
        <f>EXP(SUM($C160:P160))-1</f>
        <v>-8.4022546388697439E-2</v>
      </c>
      <c r="Q240" s="4">
        <f>EXP(SUM($C160:Q160))-1</f>
        <v>-2.4520660658228555E-2</v>
      </c>
      <c r="R240" s="4">
        <f>EXP(SUM($C160:R160))-1</f>
        <v>-7.6419361942102082E-2</v>
      </c>
      <c r="S240" s="4">
        <f>EXP(SUM($C160:S160))-1</f>
        <v>-0.12384884715381816</v>
      </c>
      <c r="T240" s="4">
        <f>EXP(SUM($C160:T160))-1</f>
        <v>-0.14152308550502746</v>
      </c>
      <c r="U240" s="4">
        <f>EXP(SUM($C160:U160))-1</f>
        <v>-0.11521710198138813</v>
      </c>
      <c r="V240" s="4">
        <f>EXP(SUM($C160:V160))-1</f>
        <v>-0.12038191275260068</v>
      </c>
      <c r="W240" s="4">
        <f>EXP(SUM($C160:W160))-1</f>
        <v>-0.13703882911786047</v>
      </c>
    </row>
    <row r="241" spans="1:23">
      <c r="A241" s="24" t="s">
        <v>17</v>
      </c>
      <c r="B241" s="24" t="s">
        <v>28</v>
      </c>
      <c r="C241" s="4">
        <f>EXP(SUM($C161:C161))-1</f>
        <v>-4.082355911517066E-3</v>
      </c>
      <c r="D241" s="4">
        <f>EXP(SUM($C161:D161))-1</f>
        <v>-1.1742145488610412E-2</v>
      </c>
      <c r="E241" s="4">
        <f>EXP(SUM($C161:E161))-1</f>
        <v>-5.2320075085102724E-3</v>
      </c>
      <c r="F241" s="4">
        <f>EXP(SUM($C161:F161))-1</f>
        <v>-2.3929805241622581E-3</v>
      </c>
      <c r="G241" s="4">
        <f>EXP(SUM($C161:G161))-1</f>
        <v>-1.1847986609136663E-2</v>
      </c>
      <c r="H241" s="4">
        <f>EXP(SUM($C161:H161))-1</f>
        <v>-1.0122104008845501E-2</v>
      </c>
      <c r="I241" s="4">
        <f>EXP(SUM($C161:I161))-1</f>
        <v>-2.7084953862818728E-2</v>
      </c>
      <c r="J241" s="4">
        <f>EXP(SUM($C161:J161))-1</f>
        <v>-2.7783219979926166E-2</v>
      </c>
      <c r="K241" s="4">
        <f>EXP(SUM($C161:K161))-1</f>
        <v>-3.0773875650395466E-2</v>
      </c>
      <c r="L241" s="4">
        <f>EXP(SUM($C161:L161))-1</f>
        <v>-3.6896188872961422E-2</v>
      </c>
      <c r="M241" s="4">
        <f>EXP(SUM($C161:M161))-1</f>
        <v>-3.8915841730638778E-2</v>
      </c>
      <c r="N241" s="4">
        <f>EXP(SUM($C161:N161))-1</f>
        <v>-4.0523527288688133E-2</v>
      </c>
      <c r="O241" s="4">
        <f>EXP(SUM($C161:O161))-1</f>
        <v>-3.181279542180826E-2</v>
      </c>
      <c r="P241" s="4">
        <f>EXP(SUM($C161:P161))-1</f>
        <v>-3.0743628548795754E-2</v>
      </c>
      <c r="Q241" s="4">
        <f>EXP(SUM($C161:Q161))-1</f>
        <v>-2.8097708187804438E-2</v>
      </c>
      <c r="R241" s="4">
        <f>EXP(SUM($C161:R161))-1</f>
        <v>-3.7449798426131831E-2</v>
      </c>
      <c r="S241" s="4">
        <f>EXP(SUM($C161:S161))-1</f>
        <v>-7.197427539503265E-2</v>
      </c>
      <c r="T241" s="4">
        <f>EXP(SUM($C161:T161))-1</f>
        <v>-7.0080955352318952E-2</v>
      </c>
      <c r="U241" s="4">
        <f>EXP(SUM($C161:U161))-1</f>
        <v>-6.4885988428448726E-2</v>
      </c>
      <c r="V241" s="4">
        <f>EXP(SUM($C161:V161))-1</f>
        <v>-7.3280797251019325E-2</v>
      </c>
      <c r="W241" s="4">
        <f>EXP(SUM($C161:W161))-1</f>
        <v>-7.2391005190035274E-2</v>
      </c>
    </row>
    <row r="242" spans="1:23">
      <c r="A242" s="24" t="s">
        <v>18</v>
      </c>
      <c r="B242" s="24" t="s">
        <v>26</v>
      </c>
      <c r="C242" s="4">
        <f>EXP(SUM($C162:C162))-1</f>
        <v>-4.8786543561474272E-2</v>
      </c>
      <c r="D242" s="4">
        <f>EXP(SUM($C162:D162))-1</f>
        <v>-2.7863937890248991E-2</v>
      </c>
      <c r="E242" s="4">
        <f>EXP(SUM($C162:E162))-1</f>
        <v>1.4514682001621315E-2</v>
      </c>
      <c r="F242" s="4">
        <f>EXP(SUM($C162:F162))-1</f>
        <v>1.5162243814818677E-2</v>
      </c>
      <c r="G242" s="4">
        <f>EXP(SUM($C162:G162))-1</f>
        <v>-8.9697110787503309E-3</v>
      </c>
      <c r="H242" s="4">
        <f>EXP(SUM($C162:H162))-1</f>
        <v>2.7659164683918158E-2</v>
      </c>
      <c r="I242" s="4">
        <f>EXP(SUM($C162:I162))-1</f>
        <v>2.6336969630243123E-2</v>
      </c>
      <c r="J242" s="4">
        <f>EXP(SUM($C162:J162))-1</f>
        <v>1.3298722543513275E-3</v>
      </c>
      <c r="K242" s="4">
        <f>EXP(SUM($C162:K162))-1</f>
        <v>2.396590505473517E-2</v>
      </c>
      <c r="L242" s="4">
        <f>EXP(SUM($C162:L162))-1</f>
        <v>4.0714477450957798E-2</v>
      </c>
      <c r="M242" s="4">
        <f>EXP(SUM($C162:M162))-1</f>
        <v>0.11745612230826286</v>
      </c>
      <c r="N242" s="4">
        <f>EXP(SUM($C162:N162))-1</f>
        <v>2.7584431844906554E-2</v>
      </c>
      <c r="O242" s="4">
        <f>EXP(SUM($C162:O162))-1</f>
        <v>3.1632775884278708E-2</v>
      </c>
      <c r="P242" s="4">
        <f>EXP(SUM($C162:P162))-1</f>
        <v>9.5773532297723341E-2</v>
      </c>
      <c r="Q242" s="4">
        <f>EXP(SUM($C162:Q162))-1</f>
        <v>3.3288983276784201E-2</v>
      </c>
      <c r="R242" s="4">
        <f>EXP(SUM($C162:R162))-1</f>
        <v>-6.6688694122611247E-2</v>
      </c>
      <c r="S242" s="4">
        <f>EXP(SUM($C162:S162))-1</f>
        <v>-0.17493243722134333</v>
      </c>
      <c r="T242" s="4">
        <f>EXP(SUM($C162:T162))-1</f>
        <v>-0.18107765750554849</v>
      </c>
      <c r="U242" s="4">
        <f>EXP(SUM($C162:U162))-1</f>
        <v>-0.17782575884162255</v>
      </c>
      <c r="V242" s="4">
        <f>EXP(SUM($C162:V162))-1</f>
        <v>-8.6934586687443249E-2</v>
      </c>
      <c r="W242" s="4">
        <f>EXP(SUM($C162:W162))-1</f>
        <v>-0.11138726466013027</v>
      </c>
    </row>
    <row r="243" spans="1:23">
      <c r="A243" s="24" t="s">
        <v>18</v>
      </c>
      <c r="B243" s="24" t="s">
        <v>27</v>
      </c>
      <c r="C243" s="4">
        <f>EXP(SUM($C163:C163))-1</f>
        <v>7.3662411289716623E-2</v>
      </c>
      <c r="D243" s="4">
        <f>EXP(SUM($C163:D163))-1</f>
        <v>-1.3758464670759696E-2</v>
      </c>
      <c r="E243" s="4">
        <f>EXP(SUM($C163:E163))-1</f>
        <v>-8.5910984905366305E-3</v>
      </c>
      <c r="F243" s="4">
        <f>EXP(SUM($C163:F163))-1</f>
        <v>5.1297235782891137E-2</v>
      </c>
      <c r="G243" s="4">
        <f>EXP(SUM($C163:G163))-1</f>
        <v>-6.7771160205857273E-3</v>
      </c>
      <c r="H243" s="4">
        <f>EXP(SUM($C163:H163))-1</f>
        <v>-0.10337436388191168</v>
      </c>
      <c r="I243" s="4">
        <f>EXP(SUM($C163:I163))-1</f>
        <v>-0.20592222218373213</v>
      </c>
      <c r="J243" s="4">
        <f>EXP(SUM($C163:J163))-1</f>
        <v>-0.21053458572017603</v>
      </c>
      <c r="K243" s="4">
        <f>EXP(SUM($C163:K163))-1</f>
        <v>-0.20651888492712034</v>
      </c>
      <c r="L243" s="4">
        <f>EXP(SUM($C163:L163))-1</f>
        <v>-0.11773398686406666</v>
      </c>
      <c r="M243" s="4">
        <f>EXP(SUM($C163:M163))-1</f>
        <v>-0.13746506504559308</v>
      </c>
      <c r="N243" s="4">
        <f>EXP(SUM($C163:N163))-1</f>
        <v>-7.6055140491801732E-2</v>
      </c>
      <c r="O243" s="4">
        <f>EXP(SUM($C163:O163))-1</f>
        <v>3.2776809626402503E-3</v>
      </c>
      <c r="P243" s="4">
        <f>EXP(SUM($C163:P163))-1</f>
        <v>5.0911558294146619E-3</v>
      </c>
      <c r="Q243" s="4">
        <f>EXP(SUM($C163:Q163))-1</f>
        <v>6.1914353988335113E-2</v>
      </c>
      <c r="R243" s="4">
        <f>EXP(SUM($C163:R163))-1</f>
        <v>6.0199562090086145E-2</v>
      </c>
      <c r="S243" s="4">
        <f>EXP(SUM($C163:S163))-1</f>
        <v>0.11218721591860925</v>
      </c>
      <c r="T243" s="4">
        <f>EXP(SUM($C163:T163))-1</f>
        <v>7.832860325256652E-2</v>
      </c>
      <c r="U243" s="4">
        <f>EXP(SUM($C163:U163))-1</f>
        <v>0.10181815805025041</v>
      </c>
      <c r="V243" s="4">
        <f>EXP(SUM($C163:V163))-1</f>
        <v>7.3934533519110834E-2</v>
      </c>
      <c r="W243" s="4">
        <f>EXP(SUM($C163:W163))-1</f>
        <v>5.9262758593784159E-2</v>
      </c>
    </row>
    <row r="244" spans="1:23">
      <c r="A244" s="24" t="s">
        <v>18</v>
      </c>
      <c r="B244" s="24" t="s">
        <v>28</v>
      </c>
      <c r="C244" s="4">
        <f>EXP(SUM($C164:C164))-1</f>
        <v>-2.3191915198284008E-6</v>
      </c>
      <c r="D244" s="4">
        <f>EXP(SUM($C164:D164))-1</f>
        <v>5.6760045672654691E-3</v>
      </c>
      <c r="E244" s="4">
        <f>EXP(SUM($C164:E164))-1</f>
        <v>-3.9806506055856117E-3</v>
      </c>
      <c r="F244" s="4">
        <f>EXP(SUM($C164:F164))-1</f>
        <v>-1.3579862533816267E-2</v>
      </c>
      <c r="G244" s="4">
        <f>EXP(SUM($C164:G164))-1</f>
        <v>-3.165605809625549E-2</v>
      </c>
      <c r="H244" s="4">
        <f>EXP(SUM($C164:H164))-1</f>
        <v>-2.6658840228411473E-2</v>
      </c>
      <c r="I244" s="4">
        <f>EXP(SUM($C164:I164))-1</f>
        <v>-1.3669650234432118E-2</v>
      </c>
      <c r="J244" s="4">
        <f>EXP(SUM($C164:J164))-1</f>
        <v>-2.760575863710435E-2</v>
      </c>
      <c r="K244" s="4">
        <f>EXP(SUM($C164:K164))-1</f>
        <v>-1.7722523241311627E-2</v>
      </c>
      <c r="L244" s="4">
        <f>EXP(SUM($C164:L164))-1</f>
        <v>-2.1166379380977318E-2</v>
      </c>
      <c r="M244" s="4">
        <f>EXP(SUM($C164:M164))-1</f>
        <v>-2.6820608421181169E-2</v>
      </c>
      <c r="N244" s="4">
        <f>EXP(SUM($C164:N164))-1</f>
        <v>-2.6039196338724757E-2</v>
      </c>
      <c r="O244" s="4">
        <f>EXP(SUM($C164:O164))-1</f>
        <v>-3.5695855196204329E-2</v>
      </c>
      <c r="P244" s="4">
        <f>EXP(SUM($C164:P164))-1</f>
        <v>-5.3139570816442383E-2</v>
      </c>
      <c r="Q244" s="4">
        <f>EXP(SUM($C164:Q164))-1</f>
        <v>-6.9203060031485797E-2</v>
      </c>
      <c r="R244" s="4">
        <f>EXP(SUM($C164:R164))-1</f>
        <v>-6.6557317347032963E-2</v>
      </c>
      <c r="S244" s="4">
        <f>EXP(SUM($C164:S164))-1</f>
        <v>-5.4540427833819516E-2</v>
      </c>
      <c r="T244" s="4">
        <f>EXP(SUM($C164:T164))-1</f>
        <v>-7.5086608243134623E-2</v>
      </c>
      <c r="U244" s="4">
        <f>EXP(SUM($C164:U164))-1</f>
        <v>-7.2801559487310152E-2</v>
      </c>
      <c r="V244" s="4">
        <f>EXP(SUM($C164:V164))-1</f>
        <v>-6.8403328515380002E-2</v>
      </c>
      <c r="W244" s="4">
        <f>EXP(SUM($C164:W164))-1</f>
        <v>-8.5265696084329545E-2</v>
      </c>
    </row>
    <row r="245" spans="1:23">
      <c r="A245" s="24" t="s">
        <v>19</v>
      </c>
      <c r="B245" s="24" t="s">
        <v>26</v>
      </c>
      <c r="C245" s="4">
        <f>EXP(SUM($C165:C165))-1</f>
        <v>-3.4124724529188688E-3</v>
      </c>
      <c r="D245" s="4">
        <f>EXP(SUM($C165:D165))-1</f>
        <v>-1.2833733504125089E-2</v>
      </c>
      <c r="E245" s="4">
        <f>EXP(SUM($C165:E165))-1</f>
        <v>-1.1052908951352691E-2</v>
      </c>
      <c r="F245" s="4">
        <f>EXP(SUM($C165:F165))-1</f>
        <v>-1.660275029597269E-2</v>
      </c>
      <c r="G245" s="4">
        <f>EXP(SUM($C165:G165))-1</f>
        <v>-1.165192942389448E-2</v>
      </c>
      <c r="H245" s="4">
        <f>EXP(SUM($C165:H165))-1</f>
        <v>-1.9394881866798497E-2</v>
      </c>
      <c r="I245" s="4">
        <f>EXP(SUM($C165:I165))-1</f>
        <v>-9.7115864794121709E-3</v>
      </c>
      <c r="J245" s="4">
        <f>EXP(SUM($C165:J165))-1</f>
        <v>-1.9702679121069711E-4</v>
      </c>
      <c r="K245" s="4">
        <f>EXP(SUM($C165:K165))-1</f>
        <v>-2.2428904869390531E-2</v>
      </c>
      <c r="L245" s="4">
        <f>EXP(SUM($C165:L165))-1</f>
        <v>-2.2180492399246798E-2</v>
      </c>
      <c r="M245" s="4">
        <f>EXP(SUM($C165:M165))-1</f>
        <v>-5.1893735485977088E-2</v>
      </c>
      <c r="N245" s="4">
        <f>EXP(SUM($C165:N165))-1</f>
        <v>-4.2564023166708043E-2</v>
      </c>
      <c r="O245" s="4">
        <f>EXP(SUM($C165:O165))-1</f>
        <v>-3.8029731639294129E-2</v>
      </c>
      <c r="P245" s="4">
        <f>EXP(SUM($C165:P165))-1</f>
        <v>2.2167611415682353E-2</v>
      </c>
      <c r="Q245" s="4">
        <f>EXP(SUM($C165:Q165))-1</f>
        <v>2.873822364136247E-2</v>
      </c>
      <c r="R245" s="4">
        <f>EXP(SUM($C165:R165))-1</f>
        <v>7.4924349728161754E-2</v>
      </c>
      <c r="S245" s="4">
        <f>EXP(SUM($C165:S165))-1</f>
        <v>8.2079926521726243E-2</v>
      </c>
      <c r="T245" s="4">
        <f>EXP(SUM($C165:T165))-1</f>
        <v>7.8925889335462296E-2</v>
      </c>
      <c r="U245" s="4">
        <f>EXP(SUM($C165:U165))-1</f>
        <v>8.3899758763691379E-2</v>
      </c>
      <c r="V245" s="4">
        <f>EXP(SUM($C165:V165))-1</f>
        <v>8.7244791709238267E-2</v>
      </c>
      <c r="W245" s="4">
        <f>EXP(SUM($C165:W165))-1</f>
        <v>-1.9510474568649183E-3</v>
      </c>
    </row>
    <row r="246" spans="1:23">
      <c r="A246" s="24" t="s">
        <v>19</v>
      </c>
      <c r="B246" s="24" t="s">
        <v>27</v>
      </c>
      <c r="C246" s="4">
        <f>EXP(SUM($C166:C166))-1</f>
        <v>-3.0789039522806982E-2</v>
      </c>
      <c r="D246" s="4">
        <f>EXP(SUM($C166:D166))-1</f>
        <v>-2.1540283841277374E-2</v>
      </c>
      <c r="E246" s="4">
        <f>EXP(SUM($C166:E166))-1</f>
        <v>-1.7457570438857983E-2</v>
      </c>
      <c r="F246" s="4">
        <f>EXP(SUM($C166:F166))-1</f>
        <v>4.2218034861962517E-2</v>
      </c>
      <c r="G246" s="4">
        <f>EXP(SUM($C166:G166))-1</f>
        <v>4.6171628641718643E-2</v>
      </c>
      <c r="H246" s="4">
        <f>EXP(SUM($C166:H166))-1</f>
        <v>9.0697061672596169E-2</v>
      </c>
      <c r="I246" s="4">
        <f>EXP(SUM($C166:I166))-1</f>
        <v>9.4944542174896007E-2</v>
      </c>
      <c r="J246" s="4">
        <f>EXP(SUM($C166:J166))-1</f>
        <v>9.0819409107844029E-2</v>
      </c>
      <c r="K246" s="4">
        <f>EXP(SUM($C166:K166))-1</f>
        <v>9.4960376914133615E-2</v>
      </c>
      <c r="L246" s="4">
        <f>EXP(SUM($C166:L166))-1</f>
        <v>9.7172639802374894E-2</v>
      </c>
      <c r="M246" s="4">
        <f>EXP(SUM($C166:M166))-1</f>
        <v>3.5338569603258208E-3</v>
      </c>
      <c r="N246" s="4">
        <f>EXP(SUM($C166:N166))-1</f>
        <v>-2.9967233521044689E-2</v>
      </c>
      <c r="O246" s="4">
        <f>EXP(SUM($C166:O166))-1</f>
        <v>-2.0379970196558128E-2</v>
      </c>
      <c r="P246" s="4">
        <f>EXP(SUM($C166:P166))-1</f>
        <v>-1.0946879043092883E-2</v>
      </c>
      <c r="Q246" s="4">
        <f>EXP(SUM($C166:Q166))-1</f>
        <v>-6.1477726390294363E-3</v>
      </c>
      <c r="R246" s="4">
        <f>EXP(SUM($C166:R166))-1</f>
        <v>1.7259920361174297E-2</v>
      </c>
      <c r="S246" s="4">
        <f>EXP(SUM($C166:S166))-1</f>
        <v>1.7921066874215796E-4</v>
      </c>
      <c r="T246" s="4">
        <f>EXP(SUM($C166:T166))-1</f>
        <v>-5.6896612872305741E-2</v>
      </c>
      <c r="U246" s="4">
        <f>EXP(SUM($C166:U166))-1</f>
        <v>-1.0408529298545299E-2</v>
      </c>
      <c r="V246" s="4">
        <f>EXP(SUM($C166:V166))-1</f>
        <v>-9.9239837371425388E-3</v>
      </c>
      <c r="W246" s="4">
        <f>EXP(SUM($C166:W166))-1</f>
        <v>-1.3926738902088398E-2</v>
      </c>
    </row>
    <row r="247" spans="1:23">
      <c r="A247" s="24" t="s">
        <v>19</v>
      </c>
      <c r="B247" s="24" t="s">
        <v>28</v>
      </c>
      <c r="C247" s="4">
        <f>EXP(SUM($C167:C167))-1</f>
        <v>1.9750850109780949E-2</v>
      </c>
      <c r="D247" s="4">
        <f>EXP(SUM($C167:D167))-1</f>
        <v>1.2220346249385949E-2</v>
      </c>
      <c r="E247" s="4">
        <f>EXP(SUM($C167:E167))-1</f>
        <v>2.4016753287011472E-2</v>
      </c>
      <c r="F247" s="4">
        <f>EXP(SUM($C167:F167))-1</f>
        <v>2.3924773198487959E-2</v>
      </c>
      <c r="G247" s="4">
        <f>EXP(SUM($C167:G167))-1</f>
        <v>2.6225774908141597E-2</v>
      </c>
      <c r="H247" s="4">
        <f>EXP(SUM($C167:H167))-1</f>
        <v>2.8983691080145091E-2</v>
      </c>
      <c r="I247" s="4">
        <f>EXP(SUM($C167:I167))-1</f>
        <v>4.075700092401191E-2</v>
      </c>
      <c r="J247" s="4">
        <f>EXP(SUM($C167:J167))-1</f>
        <v>3.3935377777259523E-2</v>
      </c>
      <c r="K247" s="4">
        <f>EXP(SUM($C167:K167))-1</f>
        <v>4.3864897467077446E-2</v>
      </c>
      <c r="L247" s="4">
        <f>EXP(SUM($C167:L167))-1</f>
        <v>4.6697694352216601E-2</v>
      </c>
      <c r="M247" s="4">
        <f>EXP(SUM($C167:M167))-1</f>
        <v>4.7679561540326487E-2</v>
      </c>
      <c r="N247" s="4">
        <f>EXP(SUM($C167:N167))-1</f>
        <v>5.1889743560552981E-2</v>
      </c>
      <c r="O247" s="4">
        <f>EXP(SUM($C167:O167))-1</f>
        <v>4.643326008891635E-2</v>
      </c>
      <c r="P247" s="4">
        <f>EXP(SUM($C167:P167))-1</f>
        <v>4.7948140962414731E-2</v>
      </c>
      <c r="Q247" s="4">
        <f>EXP(SUM($C167:Q167))-1</f>
        <v>5.2898175268726089E-2</v>
      </c>
      <c r="R247" s="4">
        <f>EXP(SUM($C167:R167))-1</f>
        <v>6.9545897993820605E-2</v>
      </c>
      <c r="S247" s="4">
        <f>EXP(SUM($C167:S167))-1</f>
        <v>6.5610553945569361E-2</v>
      </c>
      <c r="T247" s="4">
        <f>EXP(SUM($C167:T167))-1</f>
        <v>6.4294567955748505E-2</v>
      </c>
      <c r="U247" s="4">
        <f>EXP(SUM($C167:U167))-1</f>
        <v>9.2404777284844641E-2</v>
      </c>
      <c r="V247" s="4">
        <f>EXP(SUM($C167:V167))-1</f>
        <v>9.7712162306262007E-2</v>
      </c>
      <c r="W247" s="4">
        <f>EXP(SUM($C167:W167))-1</f>
        <v>9.1658629465940056E-2</v>
      </c>
    </row>
    <row r="248" spans="1:23">
      <c r="A248" s="24" t="s">
        <v>20</v>
      </c>
      <c r="B248" s="24" t="s">
        <v>26</v>
      </c>
      <c r="C248" s="4">
        <f>EXP(SUM($C168:C168))-1</f>
        <v>5.9322509522923283E-3</v>
      </c>
      <c r="D248" s="4">
        <f>EXP(SUM($C168:D168))-1</f>
        <v>-9.4429386670532578E-3</v>
      </c>
      <c r="E248" s="4">
        <f>EXP(SUM($C168:E168))-1</f>
        <v>-1.9808307945251347E-2</v>
      </c>
      <c r="F248" s="4">
        <f>EXP(SUM($C168:F168))-1</f>
        <v>-1.3005335129623319E-2</v>
      </c>
      <c r="G248" s="4">
        <f>EXP(SUM($C168:G168))-1</f>
        <v>-4.3603532246903498E-2</v>
      </c>
      <c r="H248" s="4">
        <f>EXP(SUM($C168:H168))-1</f>
        <v>-3.9703899395718834E-2</v>
      </c>
      <c r="I248" s="4">
        <f>EXP(SUM($C168:I168))-1</f>
        <v>-4.6461452785053092E-2</v>
      </c>
      <c r="J248" s="4">
        <f>EXP(SUM($C168:J168))-1</f>
        <v>-7.4815390888310129E-2</v>
      </c>
      <c r="K248" s="4">
        <f>EXP(SUM($C168:K168))-1</f>
        <v>-8.6257800012189856E-2</v>
      </c>
      <c r="L248" s="4">
        <f>EXP(SUM($C168:L168))-1</f>
        <v>-8.8918352285978219E-2</v>
      </c>
      <c r="M248" s="4">
        <f>EXP(SUM($C168:M168))-1</f>
        <v>-9.306790267807008E-2</v>
      </c>
      <c r="N248" s="4">
        <f>EXP(SUM($C168:N168))-1</f>
        <v>-9.8399326638913931E-2</v>
      </c>
      <c r="O248" s="4">
        <f>EXP(SUM($C168:O168))-1</f>
        <v>-9.785899119413588E-2</v>
      </c>
      <c r="P248" s="4">
        <f>EXP(SUM($C168:P168))-1</f>
        <v>-5.5397192069846946E-2</v>
      </c>
      <c r="Q248" s="4">
        <f>EXP(SUM($C168:Q168))-1</f>
        <v>-6.1746164237867052E-2</v>
      </c>
      <c r="R248" s="4">
        <f>EXP(SUM($C168:R168))-1</f>
        <v>-0.12360232016082506</v>
      </c>
      <c r="S248" s="4">
        <f>EXP(SUM($C168:S168))-1</f>
        <v>-0.1745411165252696</v>
      </c>
      <c r="T248" s="4">
        <f>EXP(SUM($C168:T168))-1</f>
        <v>-0.1361174555281256</v>
      </c>
      <c r="U248" s="4">
        <f>EXP(SUM($C168:U168))-1</f>
        <v>-0.13588720883317762</v>
      </c>
      <c r="V248" s="4">
        <f>EXP(SUM($C168:V168))-1</f>
        <v>-0.1400822732065643</v>
      </c>
      <c r="W248" s="4">
        <f>EXP(SUM($C168:W168))-1</f>
        <v>-0.11831200203679593</v>
      </c>
    </row>
    <row r="249" spans="1:23">
      <c r="A249" s="24" t="s">
        <v>20</v>
      </c>
      <c r="B249" s="24" t="s">
        <v>27</v>
      </c>
      <c r="C249" s="4">
        <f>EXP(SUM($C169:C169))-1</f>
        <v>-5.4658391347562896E-3</v>
      </c>
      <c r="D249" s="4">
        <f>EXP(SUM($C169:D169))-1</f>
        <v>-1.2423900312825809E-2</v>
      </c>
      <c r="E249" s="4">
        <f>EXP(SUM($C169:E169))-1</f>
        <v>-1.2920647226541848E-2</v>
      </c>
      <c r="F249" s="4">
        <f>EXP(SUM($C169:F169))-1</f>
        <v>3.3177297381560056E-2</v>
      </c>
      <c r="G249" s="4">
        <f>EXP(SUM($C169:G169))-1</f>
        <v>2.5402696713630935E-2</v>
      </c>
      <c r="H249" s="4">
        <f>EXP(SUM($C169:H169))-1</f>
        <v>-4.2368174670057934E-2</v>
      </c>
      <c r="I249" s="4">
        <f>EXP(SUM($C169:I169))-1</f>
        <v>-9.8780584692283457E-2</v>
      </c>
      <c r="J249" s="4">
        <f>EXP(SUM($C169:J169))-1</f>
        <v>-5.7609404846627466E-2</v>
      </c>
      <c r="K249" s="4">
        <f>EXP(SUM($C169:K169))-1</f>
        <v>-5.8126196905871286E-2</v>
      </c>
      <c r="L249" s="4">
        <f>EXP(SUM($C169:L169))-1</f>
        <v>-6.3349920085467692E-2</v>
      </c>
      <c r="M249" s="4">
        <f>EXP(SUM($C169:M169))-1</f>
        <v>-4.0489725498333629E-2</v>
      </c>
      <c r="N249" s="4">
        <f>EXP(SUM($C169:N169))-1</f>
        <v>-3.825280175625223E-3</v>
      </c>
      <c r="O249" s="4">
        <f>EXP(SUM($C169:O169))-1</f>
        <v>-1.5567946586906189E-2</v>
      </c>
      <c r="P249" s="4">
        <f>EXP(SUM($C169:P169))-1</f>
        <v>-2.8462816766545718E-3</v>
      </c>
      <c r="Q249" s="4">
        <f>EXP(SUM($C169:Q169))-1</f>
        <v>-3.1590552393634397E-4</v>
      </c>
      <c r="R249" s="4">
        <f>EXP(SUM($C169:R169))-1</f>
        <v>-5.5210234371915967E-2</v>
      </c>
      <c r="S249" s="4">
        <f>EXP(SUM($C169:S169))-1</f>
        <v>-0.12133432005371736</v>
      </c>
      <c r="T249" s="4">
        <f>EXP(SUM($C169:T169))-1</f>
        <v>-0.1188249648243449</v>
      </c>
      <c r="U249" s="4">
        <f>EXP(SUM($C169:U169))-1</f>
        <v>-9.1096505550924634E-2</v>
      </c>
      <c r="V249" s="4">
        <f>EXP(SUM($C169:V169))-1</f>
        <v>-0.11078466112967167</v>
      </c>
      <c r="W249" s="4">
        <f>EXP(SUM($C169:W169))-1</f>
        <v>-0.11156862487341346</v>
      </c>
    </row>
    <row r="250" spans="1:23">
      <c r="A250" s="24" t="s">
        <v>20</v>
      </c>
      <c r="B250" s="24" t="s">
        <v>28</v>
      </c>
      <c r="C250" s="4">
        <f>EXP(SUM($C170:C170))-1</f>
        <v>-1.2298611118115144E-2</v>
      </c>
      <c r="D250" s="4">
        <f>EXP(SUM($C170:D170))-1</f>
        <v>-2.2018549196449855E-2</v>
      </c>
      <c r="E250" s="4">
        <f>EXP(SUM($C170:E170))-1</f>
        <v>-3.9653361288317424E-2</v>
      </c>
      <c r="F250" s="4">
        <f>EXP(SUM($C170:F170))-1</f>
        <v>-2.4424429763638789E-2</v>
      </c>
      <c r="G250" s="4">
        <f>EXP(SUM($C170:G170))-1</f>
        <v>-6.5939016419458429E-3</v>
      </c>
      <c r="H250" s="4">
        <f>EXP(SUM($C170:H170))-1</f>
        <v>-2.3359323483105321E-2</v>
      </c>
      <c r="I250" s="4">
        <f>EXP(SUM($C170:I170))-1</f>
        <v>-1.5445181441081646E-2</v>
      </c>
      <c r="J250" s="4">
        <f>EXP(SUM($C170:J170))-1</f>
        <v>-2.4051759036297193E-2</v>
      </c>
      <c r="K250" s="4">
        <f>EXP(SUM($C170:K170))-1</f>
        <v>-2.2443340718573013E-2</v>
      </c>
      <c r="L250" s="4">
        <f>EXP(SUM($C170:L170))-1</f>
        <v>-1.789670194246884E-2</v>
      </c>
      <c r="M250" s="4">
        <f>EXP(SUM($C170:M170))-1</f>
        <v>-3.9220372704583895E-2</v>
      </c>
      <c r="N250" s="4">
        <f>EXP(SUM($C170:N170))-1</f>
        <v>-4.2235386348252413E-2</v>
      </c>
      <c r="O250" s="4">
        <f>EXP(SUM($C170:O170))-1</f>
        <v>-4.6611998678268374E-2</v>
      </c>
      <c r="P250" s="4">
        <f>EXP(SUM($C170:P170))-1</f>
        <v>-5.2333600734773555E-2</v>
      </c>
      <c r="Q250" s="4">
        <f>EXP(SUM($C170:Q170))-1</f>
        <v>-4.7236910750842909E-2</v>
      </c>
      <c r="R250" s="4">
        <f>EXP(SUM($C170:R170))-1</f>
        <v>-5.5235295081363933E-2</v>
      </c>
      <c r="S250" s="4">
        <f>EXP(SUM($C170:S170))-1</f>
        <v>-6.2222801113917758E-2</v>
      </c>
      <c r="T250" s="4">
        <f>EXP(SUM($C170:T170))-1</f>
        <v>-8.5030382576965602E-2</v>
      </c>
      <c r="U250" s="4">
        <f>EXP(SUM($C170:U170))-1</f>
        <v>-6.9379915852195051E-2</v>
      </c>
      <c r="V250" s="4">
        <f>EXP(SUM($C170:V170))-1</f>
        <v>-6.7671298541155167E-2</v>
      </c>
      <c r="W250" s="4">
        <f>EXP(SUM($C170:W170))-1</f>
        <v>-7.4892395510005261E-2</v>
      </c>
    </row>
    <row r="251" spans="1:23">
      <c r="A251" s="24" t="s">
        <v>21</v>
      </c>
      <c r="B251" s="24" t="s">
        <v>26</v>
      </c>
      <c r="C251" s="4">
        <f>EXP(SUM($C171:C171))-1</f>
        <v>-1.4736942393586583E-2</v>
      </c>
      <c r="D251" s="4">
        <f>EXP(SUM($C171:D171))-1</f>
        <v>1.4504753667009762E-2</v>
      </c>
      <c r="E251" s="4">
        <f>EXP(SUM($C171:E171))-1</f>
        <v>5.1339260438644008E-2</v>
      </c>
      <c r="F251" s="4">
        <f>EXP(SUM($C171:F171))-1</f>
        <v>6.0082825833305487E-2</v>
      </c>
      <c r="G251" s="4">
        <f>EXP(SUM($C171:G171))-1</f>
        <v>5.8925757046173199E-2</v>
      </c>
      <c r="H251" s="4">
        <f>EXP(SUM($C171:H171))-1</f>
        <v>4.7756074056826359E-2</v>
      </c>
      <c r="I251" s="4">
        <f>EXP(SUM($C171:I171))-1</f>
        <v>4.4290057669570615E-2</v>
      </c>
      <c r="J251" s="4">
        <f>EXP(SUM($C171:J171))-1</f>
        <v>6.4216645136200512E-2</v>
      </c>
      <c r="K251" s="4">
        <f>EXP(SUM($C171:K171))-1</f>
        <v>0.11877601987094466</v>
      </c>
      <c r="L251" s="4">
        <f>EXP(SUM($C171:L171))-1</f>
        <v>5.1533302216887344E-2</v>
      </c>
      <c r="M251" s="4">
        <f>EXP(SUM($C171:M171))-1</f>
        <v>9.1877885264633363E-2</v>
      </c>
      <c r="N251" s="4">
        <f>EXP(SUM($C171:N171))-1</f>
        <v>9.623010275668098E-2</v>
      </c>
      <c r="O251" s="4">
        <f>EXP(SUM($C171:O171))-1</f>
        <v>9.9521825638499761E-2</v>
      </c>
      <c r="P251" s="4">
        <f>EXP(SUM($C171:P171))-1</f>
        <v>-3.934416207092517E-2</v>
      </c>
      <c r="Q251" s="4">
        <f>EXP(SUM($C171:Q171))-1</f>
        <v>-2.6847139723138347E-2</v>
      </c>
      <c r="R251" s="4">
        <f>EXP(SUM($C171:R171))-1</f>
        <v>-6.781766181843607E-2</v>
      </c>
      <c r="S251" s="4">
        <f>EXP(SUM($C171:S171))-1</f>
        <v>-0.1959695876769556</v>
      </c>
      <c r="T251" s="4">
        <f>EXP(SUM($C171:T171))-1</f>
        <v>-5.8211998409166688E-2</v>
      </c>
      <c r="U251" s="4">
        <f>EXP(SUM($C171:U171))-1</f>
        <v>-5.5651385128092756E-2</v>
      </c>
      <c r="V251" s="4">
        <f>EXP(SUM($C171:V171))-1</f>
        <v>-2.8918272898610375E-2</v>
      </c>
      <c r="W251" s="4">
        <f>EXP(SUM($C171:W171))-1</f>
        <v>8.6228289284424608E-3</v>
      </c>
    </row>
    <row r="252" spans="1:23">
      <c r="A252" s="24" t="s">
        <v>21</v>
      </c>
      <c r="B252" s="24" t="s">
        <v>27</v>
      </c>
      <c r="C252" s="4">
        <f>EXP(SUM($C172:C172))-1</f>
        <v>3.5171450377358138E-2</v>
      </c>
      <c r="D252" s="4">
        <f>EXP(SUM($C172:D172))-1</f>
        <v>3.4270482637008159E-2</v>
      </c>
      <c r="E252" s="4">
        <f>EXP(SUM($C172:E172))-1</f>
        <v>3.5671779665305881E-2</v>
      </c>
      <c r="F252" s="4">
        <f>EXP(SUM($C172:F172))-1</f>
        <v>-0.10067967115812282</v>
      </c>
      <c r="G252" s="4">
        <f>EXP(SUM($C172:G172))-1</f>
        <v>-9.01650091282582E-2</v>
      </c>
      <c r="H252" s="4">
        <f>EXP(SUM($C172:H172))-1</f>
        <v>-0.13248166483335089</v>
      </c>
      <c r="I252" s="4">
        <f>EXP(SUM($C172:I172))-1</f>
        <v>-0.2528335826612691</v>
      </c>
      <c r="J252" s="4">
        <f>EXP(SUM($C172:J172))-1</f>
        <v>-0.12547333776397263</v>
      </c>
      <c r="K252" s="4">
        <f>EXP(SUM($C172:K172))-1</f>
        <v>-0.12436113215524791</v>
      </c>
      <c r="L252" s="4">
        <f>EXP(SUM($C172:L172))-1</f>
        <v>-0.10063075742249694</v>
      </c>
      <c r="M252" s="4">
        <f>EXP(SUM($C172:M172))-1</f>
        <v>-6.3201272840904377E-2</v>
      </c>
      <c r="N252" s="4">
        <f>EXP(SUM($C172:N172))-1</f>
        <v>1.0631324910279627E-2</v>
      </c>
      <c r="O252" s="4">
        <f>EXP(SUM($C172:O172))-1</f>
        <v>3.5439492159687669E-2</v>
      </c>
      <c r="P252" s="4">
        <f>EXP(SUM($C172:P172))-1</f>
        <v>-2.8092285518261928E-3</v>
      </c>
      <c r="Q252" s="4">
        <f>EXP(SUM($C172:Q172))-1</f>
        <v>-6.3839018688778282E-3</v>
      </c>
      <c r="R252" s="4">
        <f>EXP(SUM($C172:R172))-1</f>
        <v>-0.10427099760731084</v>
      </c>
      <c r="S252" s="4">
        <f>EXP(SUM($C172:S172))-1</f>
        <v>-4.8253086554101876E-2</v>
      </c>
      <c r="T252" s="4">
        <f>EXP(SUM($C172:T172))-1</f>
        <v>-9.1227017143868494E-2</v>
      </c>
      <c r="U252" s="4">
        <f>EXP(SUM($C172:U172))-1</f>
        <v>-3.669072262645745E-2</v>
      </c>
      <c r="V252" s="4">
        <f>EXP(SUM($C172:V172))-1</f>
        <v>-9.9858833900460353E-2</v>
      </c>
      <c r="W252" s="4">
        <f>EXP(SUM($C172:W172))-1</f>
        <v>-9.1949724021468837E-2</v>
      </c>
    </row>
    <row r="253" spans="1:23">
      <c r="A253" s="24" t="s">
        <v>21</v>
      </c>
      <c r="B253" s="24" t="s">
        <v>28</v>
      </c>
      <c r="C253" s="4">
        <f>EXP(SUM($C173:C173))-1</f>
        <v>7.3514582572185017E-3</v>
      </c>
      <c r="D253" s="4">
        <f>EXP(SUM($C173:D173))-1</f>
        <v>2.2373522667384904E-4</v>
      </c>
      <c r="E253" s="4">
        <f>EXP(SUM($C173:E173))-1</f>
        <v>5.7750180875861812E-3</v>
      </c>
      <c r="F253" s="4">
        <f>EXP(SUM($C173:F173))-1</f>
        <v>-8.3405373967586627E-3</v>
      </c>
      <c r="G253" s="4">
        <f>EXP(SUM($C173:G173))-1</f>
        <v>-8.6076129100259857E-3</v>
      </c>
      <c r="H253" s="4">
        <f>EXP(SUM($C173:H173))-1</f>
        <v>-1.7509789491455874E-2</v>
      </c>
      <c r="I253" s="4">
        <f>EXP(SUM($C173:I173))-1</f>
        <v>-7.522776817022736E-3</v>
      </c>
      <c r="J253" s="4">
        <f>EXP(SUM($C173:J173))-1</f>
        <v>-6.2203858778073773E-3</v>
      </c>
      <c r="K253" s="4">
        <f>EXP(SUM($C173:K173))-1</f>
        <v>-6.5062681968024449E-3</v>
      </c>
      <c r="L253" s="4">
        <f>EXP(SUM($C173:L173))-1</f>
        <v>3.4204394355823453E-3</v>
      </c>
      <c r="M253" s="4">
        <f>EXP(SUM($C173:M173))-1</f>
        <v>1.4638922985273695E-2</v>
      </c>
      <c r="N253" s="4">
        <f>EXP(SUM($C173:N173))-1</f>
        <v>2.8461329090689436E-2</v>
      </c>
      <c r="O253" s="4">
        <f>EXP(SUM($C173:O173))-1</f>
        <v>1.860457870428478E-2</v>
      </c>
      <c r="P253" s="4">
        <f>EXP(SUM($C173:P173))-1</f>
        <v>1.1945411637352965E-2</v>
      </c>
      <c r="Q253" s="4">
        <f>EXP(SUM($C173:Q173))-1</f>
        <v>-7.5611563510391555E-3</v>
      </c>
      <c r="R253" s="4">
        <f>EXP(SUM($C173:R173))-1</f>
        <v>-1.5784980320009412E-2</v>
      </c>
      <c r="S253" s="4">
        <f>EXP(SUM($C173:S173))-1</f>
        <v>2.3749761210548392E-2</v>
      </c>
      <c r="T253" s="4">
        <f>EXP(SUM($C173:T173))-1</f>
        <v>1.0887459121955434E-3</v>
      </c>
      <c r="U253" s="4">
        <f>EXP(SUM($C173:U173))-1</f>
        <v>1.5838183286629892E-2</v>
      </c>
      <c r="V253" s="4">
        <f>EXP(SUM($C173:V173))-1</f>
        <v>2.5056807493923472E-2</v>
      </c>
      <c r="W253" s="4">
        <f>EXP(SUM($C173:W173))-1</f>
        <v>1.1698032418658855E-2</v>
      </c>
    </row>
    <row r="254" spans="1:23">
      <c r="A254" s="24" t="s">
        <v>22</v>
      </c>
      <c r="B254" s="24" t="s">
        <v>26</v>
      </c>
      <c r="C254" s="4">
        <f>EXP(SUM($C174:C174))-1</f>
        <v>-1.0185254034609015E-2</v>
      </c>
      <c r="D254" s="4">
        <f>EXP(SUM($C174:D174))-1</f>
        <v>-1.8196275803925577E-3</v>
      </c>
      <c r="E254" s="4">
        <f>EXP(SUM($C174:E174))-1</f>
        <v>2.1414592362215323E-2</v>
      </c>
      <c r="F254" s="4">
        <f>EXP(SUM($C174:F174))-1</f>
        <v>1.8321334679797019E-2</v>
      </c>
      <c r="G254" s="4">
        <f>EXP(SUM($C174:G174))-1</f>
        <v>2.8009753727049613E-2</v>
      </c>
      <c r="H254" s="4">
        <f>EXP(SUM($C174:H174))-1</f>
        <v>1.7650114128556771E-2</v>
      </c>
      <c r="I254" s="4">
        <f>EXP(SUM($C174:I174))-1</f>
        <v>2.1965368558908294E-2</v>
      </c>
      <c r="J254" s="4">
        <f>EXP(SUM($C174:J174))-1</f>
        <v>5.6595650294390731E-2</v>
      </c>
      <c r="K254" s="4">
        <f>EXP(SUM($C174:K174))-1</f>
        <v>0.10918640992165796</v>
      </c>
      <c r="L254" s="4">
        <f>EXP(SUM($C174:L174))-1</f>
        <v>9.0597066477839272E-2</v>
      </c>
      <c r="M254" s="4">
        <f>EXP(SUM($C174:M174))-1</f>
        <v>5.2940157637475505E-2</v>
      </c>
      <c r="N254" s="4">
        <f>EXP(SUM($C174:N174))-1</f>
        <v>6.773455623709923E-2</v>
      </c>
      <c r="O254" s="4">
        <f>EXP(SUM($C174:O174))-1</f>
        <v>6.7424367484050007E-2</v>
      </c>
      <c r="P254" s="4">
        <f>EXP(SUM($C174:P174))-1</f>
        <v>9.0038584692668788E-2</v>
      </c>
      <c r="Q254" s="4">
        <f>EXP(SUM($C174:Q174))-1</f>
        <v>-4.4815293952761959E-2</v>
      </c>
      <c r="R254" s="4">
        <f>EXP(SUM($C174:R174))-1</f>
        <v>-0.15708489969031447</v>
      </c>
      <c r="S254" s="4">
        <f>EXP(SUM($C174:S174))-1</f>
        <v>-0.12106929802838606</v>
      </c>
      <c r="T254" s="4">
        <f>EXP(SUM($C174:T174))-1</f>
        <v>-0.13105548735118644</v>
      </c>
      <c r="U254" s="4">
        <f>EXP(SUM($C174:U174))-1</f>
        <v>-0.13048541719812379</v>
      </c>
      <c r="V254" s="4">
        <f>EXP(SUM($C174:V174))-1</f>
        <v>-0.12798579821410172</v>
      </c>
      <c r="W254" s="4">
        <f>EXP(SUM($C174:W174))-1</f>
        <v>-8.9677185228594025E-2</v>
      </c>
    </row>
    <row r="255" spans="1:23">
      <c r="A255" s="24" t="s">
        <v>22</v>
      </c>
      <c r="B255" s="24" t="s">
        <v>27</v>
      </c>
      <c r="C255" s="4">
        <f>EXP(SUM($C175:C175))-1</f>
        <v>-3.5813300315443941E-2</v>
      </c>
      <c r="D255" s="4">
        <f>EXP(SUM($C175:D175))-1</f>
        <v>-2.4586964023270319E-2</v>
      </c>
      <c r="E255" s="4">
        <f>EXP(SUM($C175:E175))-1</f>
        <v>-2.5073150269676492E-2</v>
      </c>
      <c r="F255" s="4">
        <f>EXP(SUM($C175:F175))-1</f>
        <v>-8.1983023487965934E-3</v>
      </c>
      <c r="G255" s="4">
        <f>EXP(SUM($C175:G175))-1</f>
        <v>-0.13101259030239065</v>
      </c>
      <c r="H255" s="4">
        <f>EXP(SUM($C175:H175))-1</f>
        <v>-0.23516990237789659</v>
      </c>
      <c r="I255" s="4">
        <f>EXP(SUM($C175:I175))-1</f>
        <v>-0.20258318880735393</v>
      </c>
      <c r="J255" s="4">
        <f>EXP(SUM($C175:J175))-1</f>
        <v>-0.21145464624294164</v>
      </c>
      <c r="K255" s="4">
        <f>EXP(SUM($C175:K175))-1</f>
        <v>-0.21112755233444125</v>
      </c>
      <c r="L255" s="4">
        <f>EXP(SUM($C175:L175))-1</f>
        <v>-0.20898546126789896</v>
      </c>
      <c r="M255" s="4">
        <f>EXP(SUM($C175:M175))-1</f>
        <v>-0.17212237662114749</v>
      </c>
      <c r="N255" s="4">
        <f>EXP(SUM($C175:N175))-1</f>
        <v>-0.11329117039729886</v>
      </c>
      <c r="O255" s="4">
        <f>EXP(SUM($C175:O175))-1</f>
        <v>-0.1281576303733869</v>
      </c>
      <c r="P255" s="4">
        <f>EXP(SUM($C175:P175))-1</f>
        <v>-0.14985591361194694</v>
      </c>
      <c r="Q255" s="4">
        <f>EXP(SUM($C175:Q175))-1</f>
        <v>-0.11900614755160177</v>
      </c>
      <c r="R255" s="4">
        <f>EXP(SUM($C175:R175))-1</f>
        <v>-0.12933358388146876</v>
      </c>
      <c r="S255" s="4">
        <f>EXP(SUM($C175:S175))-1</f>
        <v>-0.12770964759918191</v>
      </c>
      <c r="T255" s="4">
        <f>EXP(SUM($C175:T175))-1</f>
        <v>-0.13728343110798225</v>
      </c>
      <c r="U255" s="4">
        <f>EXP(SUM($C175:U175))-1</f>
        <v>-0.12078476755019218</v>
      </c>
      <c r="V255" s="4">
        <f>EXP(SUM($C175:V175))-1</f>
        <v>-0.14057258917480642</v>
      </c>
      <c r="W255" s="4">
        <f>EXP(SUM($C175:W175))-1</f>
        <v>-0.13796696338014702</v>
      </c>
    </row>
    <row r="256" spans="1:23">
      <c r="A256" s="24" t="s">
        <v>22</v>
      </c>
      <c r="B256" s="24" t="s">
        <v>28</v>
      </c>
      <c r="C256" s="4">
        <f>EXP(SUM($C176:C176))-1</f>
        <v>1.3867684044581718E-2</v>
      </c>
      <c r="D256" s="4">
        <f>EXP(SUM($C176:D176))-1</f>
        <v>3.5706989417667589E-3</v>
      </c>
      <c r="E256" s="4">
        <f>EXP(SUM($C176:E176))-1</f>
        <v>9.2663826049173004E-3</v>
      </c>
      <c r="F256" s="4">
        <f>EXP(SUM($C176:F176))-1</f>
        <v>-2.2284931817210252E-3</v>
      </c>
      <c r="G256" s="4">
        <f>EXP(SUM($C176:G176))-1</f>
        <v>-6.1153442813611791E-3</v>
      </c>
      <c r="H256" s="4">
        <f>EXP(SUM($C176:H176))-1</f>
        <v>-2.5266082648554011E-3</v>
      </c>
      <c r="I256" s="4">
        <f>EXP(SUM($C176:I176))-1</f>
        <v>2.350801369653599E-3</v>
      </c>
      <c r="J256" s="4">
        <f>EXP(SUM($C176:J176))-1</f>
        <v>6.1396851169859268E-4</v>
      </c>
      <c r="K256" s="4">
        <f>EXP(SUM($C176:K176))-1</f>
        <v>-6.4776037962465116E-3</v>
      </c>
      <c r="L256" s="4">
        <f>EXP(SUM($C176:L176))-1</f>
        <v>3.5237184385654707E-3</v>
      </c>
      <c r="M256" s="4">
        <f>EXP(SUM($C176:M176))-1</f>
        <v>9.7720624552133373E-4</v>
      </c>
      <c r="N256" s="4">
        <f>EXP(SUM($C176:N176))-1</f>
        <v>1.8601177594208096E-2</v>
      </c>
      <c r="O256" s="4">
        <f>EXP(SUM($C176:O176))-1</f>
        <v>8.4016889191933508E-3</v>
      </c>
      <c r="P256" s="4">
        <f>EXP(SUM($C176:P176))-1</f>
        <v>-1.0632079184681453E-3</v>
      </c>
      <c r="Q256" s="4">
        <f>EXP(SUM($C176:Q176))-1</f>
        <v>-1.7571262957753131E-2</v>
      </c>
      <c r="R256" s="4">
        <f>EXP(SUM($C176:R176))-1</f>
        <v>-2.3926655201979452E-2</v>
      </c>
      <c r="S256" s="4">
        <f>EXP(SUM($C176:S176))-1</f>
        <v>-3.5780411758037034E-2</v>
      </c>
      <c r="T256" s="4">
        <f>EXP(SUM($C176:T176))-1</f>
        <v>-3.2202446699732157E-2</v>
      </c>
      <c r="U256" s="4">
        <f>EXP(SUM($C176:U176))-1</f>
        <v>-8.5819235178447029E-3</v>
      </c>
      <c r="V256" s="4">
        <f>EXP(SUM($C176:V176))-1</f>
        <v>-1.1469757780202983E-2</v>
      </c>
      <c r="W256" s="4">
        <f>EXP(SUM($C176:W176))-1</f>
        <v>-2.0430524399027261E-2</v>
      </c>
    </row>
    <row r="257" spans="1:23">
      <c r="A257" s="24" t="s">
        <v>23</v>
      </c>
      <c r="B257" s="24" t="s">
        <v>26</v>
      </c>
      <c r="C257" s="4">
        <f>EXP(SUM($C177:C177))-1</f>
        <v>-1.8477666708735629E-2</v>
      </c>
      <c r="D257" s="4">
        <f>EXP(SUM($C177:D177))-1</f>
        <v>2.4920605772735804E-2</v>
      </c>
      <c r="E257" s="4">
        <f>EXP(SUM($C177:E177))-1</f>
        <v>1.9973117601428392E-2</v>
      </c>
      <c r="F257" s="4">
        <f>EXP(SUM($C177:F177))-1</f>
        <v>-2.4021362372402044E-2</v>
      </c>
      <c r="G257" s="4">
        <f>EXP(SUM($C177:G177))-1</f>
        <v>1.3547630382778841E-2</v>
      </c>
      <c r="H257" s="4">
        <f>EXP(SUM($C177:H177))-1</f>
        <v>1.0576745288466194E-2</v>
      </c>
      <c r="I257" s="4">
        <f>EXP(SUM($C177:I177))-1</f>
        <v>1.1134845244358038E-2</v>
      </c>
      <c r="J257" s="4">
        <f>EXP(SUM($C177:J177))-1</f>
        <v>1.3967318781543669E-2</v>
      </c>
      <c r="K257" s="4">
        <f>EXP(SUM($C177:K177))-1</f>
        <v>-8.9542274049170256E-3</v>
      </c>
      <c r="L257" s="4">
        <f>EXP(SUM($C177:L177))-1</f>
        <v>-7.5564355472573785E-3</v>
      </c>
      <c r="M257" s="4">
        <f>EXP(SUM($C177:M177))-1</f>
        <v>-5.4069968023273685E-4</v>
      </c>
      <c r="N257" s="4">
        <f>EXP(SUM($C177:N177))-1</f>
        <v>-8.9036930013564164E-2</v>
      </c>
      <c r="O257" s="4">
        <f>EXP(SUM($C177:O177))-1</f>
        <v>-8.8693144219102682E-2</v>
      </c>
      <c r="P257" s="4">
        <f>EXP(SUM($C177:P177))-1</f>
        <v>-8.1622253841152848E-2</v>
      </c>
      <c r="Q257" s="4">
        <f>EXP(SUM($C177:Q177))-1</f>
        <v>-8.1891298239532562E-2</v>
      </c>
      <c r="R257" s="4">
        <f>EXP(SUM($C177:R177))-1</f>
        <v>-7.1084077827216263E-2</v>
      </c>
      <c r="S257" s="4">
        <f>EXP(SUM($C177:S177))-1</f>
        <v>-7.1240132539988066E-2</v>
      </c>
      <c r="T257" s="4">
        <f>EXP(SUM($C177:T177))-1</f>
        <v>-7.3259988560584022E-2</v>
      </c>
      <c r="U257" s="4">
        <f>EXP(SUM($C177:U177))-1</f>
        <v>-7.2936695266821672E-2</v>
      </c>
      <c r="V257" s="4">
        <f>EXP(SUM($C177:V177))-1</f>
        <v>-7.2702268652631297E-2</v>
      </c>
      <c r="W257" s="4">
        <f>EXP(SUM($C177:W177))-1</f>
        <v>-8.7141862020789884E-2</v>
      </c>
    </row>
    <row r="258" spans="1:23">
      <c r="A258" s="24" t="s">
        <v>23</v>
      </c>
      <c r="B258" s="24" t="s">
        <v>27</v>
      </c>
      <c r="C258" s="4">
        <f>EXP(SUM($C178:C178))-1</f>
        <v>6.3608782683282072E-3</v>
      </c>
      <c r="D258" s="4">
        <f>EXP(SUM($C178:D178))-1</f>
        <v>-8.3665953462728204E-2</v>
      </c>
      <c r="E258" s="4">
        <f>EXP(SUM($C178:E178))-1</f>
        <v>-8.3775306391329796E-2</v>
      </c>
      <c r="F258" s="4">
        <f>EXP(SUM($C178:F178))-1</f>
        <v>-7.7755881342136401E-2</v>
      </c>
      <c r="G258" s="4">
        <f>EXP(SUM($C178:G178))-1</f>
        <v>-7.83451516459992E-2</v>
      </c>
      <c r="H258" s="4">
        <f>EXP(SUM($C178:H178))-1</f>
        <v>-6.836283740943172E-2</v>
      </c>
      <c r="I258" s="4">
        <f>EXP(SUM($C178:I178))-1</f>
        <v>-6.8898097860070728E-2</v>
      </c>
      <c r="J258" s="4">
        <f>EXP(SUM($C178:J178))-1</f>
        <v>-7.1194172218240759E-2</v>
      </c>
      <c r="K258" s="4">
        <f>EXP(SUM($C178:K178))-1</f>
        <v>-7.1243895940737545E-2</v>
      </c>
      <c r="L258" s="4">
        <f>EXP(SUM($C178:L178))-1</f>
        <v>-7.1194123895504946E-2</v>
      </c>
      <c r="M258" s="4">
        <f>EXP(SUM($C178:M178))-1</f>
        <v>-8.5430266559814894E-2</v>
      </c>
      <c r="N258" s="4">
        <f>EXP(SUM($C178:N178))-1</f>
        <v>-9.5907562249610057E-2</v>
      </c>
      <c r="O258" s="4">
        <f>EXP(SUM($C178:O178))-1</f>
        <v>-9.3379838971288653E-2</v>
      </c>
      <c r="P258" s="4">
        <f>EXP(SUM($C178:P178))-1</f>
        <v>-0.14409763700593614</v>
      </c>
      <c r="Q258" s="4">
        <f>EXP(SUM($C178:Q178))-1</f>
        <v>-9.2510468815858449E-2</v>
      </c>
      <c r="R258" s="4">
        <f>EXP(SUM($C178:R178))-1</f>
        <v>-8.7454920684691184E-2</v>
      </c>
      <c r="S258" s="4">
        <f>EXP(SUM($C178:S178))-1</f>
        <v>-9.2727797799762812E-2</v>
      </c>
      <c r="T258" s="4">
        <f>EXP(SUM($C178:T178))-1</f>
        <v>-9.4423949665771389E-2</v>
      </c>
      <c r="U258" s="4">
        <f>EXP(SUM($C178:U178))-1</f>
        <v>-9.7451368403134286E-2</v>
      </c>
      <c r="V258" s="4">
        <f>EXP(SUM($C178:V178))-1</f>
        <v>-0.10144714954002443</v>
      </c>
      <c r="W258" s="4">
        <f>EXP(SUM($C178:W178))-1</f>
        <v>-0.10164720626558199</v>
      </c>
    </row>
    <row r="259" spans="1:23">
      <c r="A259" s="24" t="s">
        <v>23</v>
      </c>
      <c r="B259" s="24" t="s">
        <v>28</v>
      </c>
      <c r="C259" s="4">
        <f>EXP(SUM($C179:C179))-1</f>
        <v>3.921777224067613E-3</v>
      </c>
      <c r="D259" s="4">
        <f>EXP(SUM($C179:D179))-1</f>
        <v>6.728874107396754E-3</v>
      </c>
      <c r="E259" s="4">
        <f>EXP(SUM($C179:E179))-1</f>
        <v>3.5461310073396701E-2</v>
      </c>
      <c r="F259" s="4">
        <f>EXP(SUM($C179:F179))-1</f>
        <v>3.2850840144947657E-2</v>
      </c>
      <c r="G259" s="4">
        <f>EXP(SUM($C179:G179))-1</f>
        <v>2.2801803674887378E-2</v>
      </c>
      <c r="H259" s="4">
        <f>EXP(SUM($C179:H179))-1</f>
        <v>2.7517428973179658E-2</v>
      </c>
      <c r="I259" s="4">
        <f>EXP(SUM($C179:I179))-1</f>
        <v>6.6205427059220945E-2</v>
      </c>
      <c r="J259" s="4">
        <f>EXP(SUM($C179:J179))-1</f>
        <v>3.3681398962941644E-2</v>
      </c>
      <c r="K259" s="4">
        <f>EXP(SUM($C179:K179))-1</f>
        <v>3.5383095926670993E-2</v>
      </c>
      <c r="L259" s="4">
        <f>EXP(SUM($C179:L179))-1</f>
        <v>2.4427161071677528E-2</v>
      </c>
      <c r="M259" s="4">
        <f>EXP(SUM($C179:M179))-1</f>
        <v>1.3146818426893025E-2</v>
      </c>
      <c r="N259" s="4">
        <f>EXP(SUM($C179:N179))-1</f>
        <v>1.8763884490610172E-2</v>
      </c>
      <c r="O259" s="4">
        <f>EXP(SUM($C179:O179))-1</f>
        <v>2.0979283114541447E-2</v>
      </c>
      <c r="P259" s="4">
        <f>EXP(SUM($C179:P179))-1</f>
        <v>1.9075395385035776E-2</v>
      </c>
      <c r="Q259" s="4">
        <f>EXP(SUM($C179:Q179))-1</f>
        <v>1.1873434672965422E-2</v>
      </c>
      <c r="R259" s="4">
        <f>EXP(SUM($C179:R179))-1</f>
        <v>3.8425800633693497E-2</v>
      </c>
      <c r="S259" s="4">
        <f>EXP(SUM($C179:S179))-1</f>
        <v>5.7879844637251709E-2</v>
      </c>
      <c r="T259" s="4">
        <f>EXP(SUM($C179:T179))-1</f>
        <v>3.2759090776367072E-2</v>
      </c>
      <c r="U259" s="4">
        <f>EXP(SUM($C179:U179))-1</f>
        <v>3.77531048685531E-2</v>
      </c>
      <c r="V259" s="4">
        <f>EXP(SUM($C179:V179))-1</f>
        <v>3.7736030136869658E-2</v>
      </c>
      <c r="W259" s="4">
        <f>EXP(SUM($C179:W179))-1</f>
        <v>3.7551387824784399E-2</v>
      </c>
    </row>
    <row r="260" spans="1:23">
      <c r="A260" s="24" t="s">
        <v>24</v>
      </c>
      <c r="B260" s="24" t="s">
        <v>26</v>
      </c>
      <c r="C260" s="4">
        <f>EXP(SUM($C180:C180))-1</f>
        <v>-3.3983035005981765E-2</v>
      </c>
      <c r="D260" s="4">
        <f>EXP(SUM($C180:D180))-1</f>
        <v>-3.5000446368906202E-2</v>
      </c>
      <c r="E260" s="4">
        <f>EXP(SUM($C180:E180))-1</f>
        <v>-3.5552734664185404E-2</v>
      </c>
      <c r="F260" s="4">
        <f>EXP(SUM($C180:F180))-1</f>
        <v>-5.8299357810108865E-2</v>
      </c>
      <c r="G260" s="4">
        <f>EXP(SUM($C180:G180))-1</f>
        <v>-5.9077785178587083E-2</v>
      </c>
      <c r="H260" s="4">
        <f>EXP(SUM($C180:H180))-1</f>
        <v>-5.8673030902096635E-2</v>
      </c>
      <c r="I260" s="4">
        <f>EXP(SUM($C180:I180))-1</f>
        <v>-3.6888995756895859E-2</v>
      </c>
      <c r="J260" s="4">
        <f>EXP(SUM($C180:J180))-1</f>
        <v>-3.8124162826996155E-2</v>
      </c>
      <c r="K260" s="4">
        <f>EXP(SUM($C180:K180))-1</f>
        <v>-8.7698625096826355E-2</v>
      </c>
      <c r="L260" s="4">
        <f>EXP(SUM($C180:L180))-1</f>
        <v>-9.2267382249713203E-2</v>
      </c>
      <c r="M260" s="4">
        <f>EXP(SUM($C180:M180))-1</f>
        <v>-9.4157608762407419E-2</v>
      </c>
      <c r="N260" s="4">
        <f>EXP(SUM($C180:N180))-1</f>
        <v>-0.18387823614492727</v>
      </c>
      <c r="O260" s="4">
        <f>EXP(SUM($C180:O180))-1</f>
        <v>-0.18431733031587283</v>
      </c>
      <c r="P260" s="4">
        <f>EXP(SUM($C180:P180))-1</f>
        <v>-0.18904480159348114</v>
      </c>
      <c r="Q260" s="4">
        <f>EXP(SUM($C180:Q180))-1</f>
        <v>-0.1892916096959506</v>
      </c>
      <c r="R260" s="4">
        <f>EXP(SUM($C180:R180))-1</f>
        <v>-0.21051612501551764</v>
      </c>
      <c r="S260" s="4">
        <f>EXP(SUM($C180:S180))-1</f>
        <v>-0.21074018373858383</v>
      </c>
      <c r="T260" s="4">
        <f>EXP(SUM($C180:T180))-1</f>
        <v>-0.28228171895422316</v>
      </c>
      <c r="U260" s="4">
        <f>EXP(SUM($C180:U180))-1</f>
        <v>-0.28261380922521051</v>
      </c>
      <c r="V260" s="4">
        <f>EXP(SUM($C180:V180))-1</f>
        <v>-0.28290342385323641</v>
      </c>
      <c r="W260" s="4">
        <f>EXP(SUM($C180:W180))-1</f>
        <v>-0.28012723007117379</v>
      </c>
    </row>
    <row r="261" spans="1:23">
      <c r="A261" s="24" t="s">
        <v>24</v>
      </c>
      <c r="B261" s="24" t="s">
        <v>27</v>
      </c>
      <c r="C261" s="4">
        <f>EXP(SUM($C181:C181))-1</f>
        <v>-2.3485985777280671E-3</v>
      </c>
      <c r="D261" s="4">
        <f>EXP(SUM($C181:D181))-1</f>
        <v>-0.10148008038764444</v>
      </c>
      <c r="E261" s="4">
        <f>EXP(SUM($C181:E181))-1</f>
        <v>-0.10124883551112962</v>
      </c>
      <c r="F261" s="4">
        <f>EXP(SUM($C181:F181))-1</f>
        <v>-0.10859261494240224</v>
      </c>
      <c r="G261" s="4">
        <f>EXP(SUM($C181:G181))-1</f>
        <v>-0.10853110580671865</v>
      </c>
      <c r="H261" s="4">
        <f>EXP(SUM($C181:H181))-1</f>
        <v>-0.13344351533476417</v>
      </c>
      <c r="I261" s="4">
        <f>EXP(SUM($C181:I181))-1</f>
        <v>-0.13302752927470485</v>
      </c>
      <c r="J261" s="4">
        <f>EXP(SUM($C181:J181))-1</f>
        <v>-0.21096790917068164</v>
      </c>
      <c r="K261" s="4">
        <f>EXP(SUM($C181:K181))-1</f>
        <v>-0.21089961638595045</v>
      </c>
      <c r="L261" s="4">
        <f>EXP(SUM($C181:L181))-1</f>
        <v>-0.21051257495689069</v>
      </c>
      <c r="M261" s="4">
        <f>EXP(SUM($C181:M181))-1</f>
        <v>-0.20583387695796285</v>
      </c>
      <c r="N261" s="4">
        <f>EXP(SUM($C181:N181))-1</f>
        <v>-0.2014494732038451</v>
      </c>
      <c r="O261" s="4">
        <f>EXP(SUM($C181:O181))-1</f>
        <v>-0.20206916625629279</v>
      </c>
      <c r="P261" s="4">
        <f>EXP(SUM($C181:P181))-1</f>
        <v>-0.20266431632007464</v>
      </c>
      <c r="Q261" s="4">
        <f>EXP(SUM($C181:Q181))-1</f>
        <v>-0.20294482403134562</v>
      </c>
      <c r="R261" s="4">
        <f>EXP(SUM($C181:R181))-1</f>
        <v>-0.20505602156636182</v>
      </c>
      <c r="S261" s="4">
        <f>EXP(SUM($C181:S181))-1</f>
        <v>-0.20331842863383365</v>
      </c>
      <c r="T261" s="4">
        <f>EXP(SUM($C181:T181))-1</f>
        <v>-0.20290936055867514</v>
      </c>
      <c r="U261" s="4">
        <f>EXP(SUM($C181:U181))-1</f>
        <v>-0.2017731198820325</v>
      </c>
      <c r="V261" s="4">
        <f>EXP(SUM($C181:V181))-1</f>
        <v>-0.17201967384022543</v>
      </c>
      <c r="W261" s="4">
        <f>EXP(SUM($C181:W181))-1</f>
        <v>-0.17635717346871771</v>
      </c>
    </row>
    <row r="262" spans="1:23">
      <c r="A262" s="24" t="s">
        <v>24</v>
      </c>
      <c r="B262" s="24" t="s">
        <v>28</v>
      </c>
      <c r="C262" s="4">
        <f>EXP(SUM($C182:C182))-1</f>
        <v>2.4492938172535617E-3</v>
      </c>
      <c r="D262" s="4">
        <f>EXP(SUM($C182:D182))-1</f>
        <v>8.6283384849041855E-3</v>
      </c>
      <c r="E262" s="4">
        <f>EXP(SUM($C182:E182))-1</f>
        <v>3.017705955099359E-2</v>
      </c>
      <c r="F262" s="4">
        <f>EXP(SUM($C182:F182))-1</f>
        <v>2.7493008612560876E-2</v>
      </c>
      <c r="G262" s="4">
        <f>EXP(SUM($C182:G182))-1</f>
        <v>4.2802462774985672E-2</v>
      </c>
      <c r="H262" s="4">
        <f>EXP(SUM($C182:H182))-1</f>
        <v>4.7549780478160386E-2</v>
      </c>
      <c r="I262" s="4">
        <f>EXP(SUM($C182:I182))-1</f>
        <v>4.8424822570810377E-2</v>
      </c>
      <c r="J262" s="4">
        <f>EXP(SUM($C182:J182))-1</f>
        <v>5.6516850769861016E-2</v>
      </c>
      <c r="K262" s="4">
        <f>EXP(SUM($C182:K182))-1</f>
        <v>6.6491027080604503E-2</v>
      </c>
      <c r="L262" s="4">
        <f>EXP(SUM($C182:L182))-1</f>
        <v>5.4071947821656696E-2</v>
      </c>
      <c r="M262" s="4">
        <f>EXP(SUM($C182:M182))-1</f>
        <v>6.1032809086995821E-2</v>
      </c>
      <c r="N262" s="4">
        <f>EXP(SUM($C182:N182))-1</f>
        <v>6.7298815977542503E-2</v>
      </c>
      <c r="O262" s="4">
        <f>EXP(SUM($C182:O182))-1</f>
        <v>6.9106620897330995E-2</v>
      </c>
      <c r="P262" s="4">
        <f>EXP(SUM($C182:P182))-1</f>
        <v>8.9745121782852211E-2</v>
      </c>
      <c r="Q262" s="4">
        <f>EXP(SUM($C182:Q182))-1</f>
        <v>7.2621671918775554E-2</v>
      </c>
      <c r="R262" s="4">
        <f>EXP(SUM($C182:R182))-1</f>
        <v>8.8989230678885312E-2</v>
      </c>
      <c r="S262" s="4">
        <f>EXP(SUM($C182:S182))-1</f>
        <v>9.9180723522955594E-2</v>
      </c>
      <c r="T262" s="4">
        <f>EXP(SUM($C182:T182))-1</f>
        <v>7.5209849860776057E-2</v>
      </c>
      <c r="U262" s="4">
        <f>EXP(SUM($C182:U182))-1</f>
        <v>0.1013951471133574</v>
      </c>
      <c r="V262" s="4">
        <f>EXP(SUM($C182:V182))-1</f>
        <v>0.10452004362375877</v>
      </c>
      <c r="W262" s="4">
        <f>EXP(SUM($C182:W182))-1</f>
        <v>7.4405614822277366E-2</v>
      </c>
    </row>
  </sheetData>
  <phoneticPr fontId="3" type="noConversion"/>
  <conditionalFormatting sqref="C7:W7">
    <cfRule type="cellIs" dxfId="17" priority="3" operator="lessThan">
      <formula>0.1</formula>
    </cfRule>
  </conditionalFormatting>
  <conditionalFormatting sqref="C17:W17">
    <cfRule type="cellIs" dxfId="16" priority="2" operator="lessThan">
      <formula>0.1</formula>
    </cfRule>
  </conditionalFormatting>
  <conditionalFormatting sqref="C28:W28">
    <cfRule type="cellIs" dxfId="15" priority="1" operator="lessThan">
      <formula>0.1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8179-098B-4F9E-BB65-DBF3D977D91B}">
  <dimension ref="B1:D13"/>
  <sheetViews>
    <sheetView zoomScale="189" workbookViewId="0">
      <selection activeCell="C13" sqref="C13"/>
    </sheetView>
  </sheetViews>
  <sheetFormatPr baseColWidth="10" defaultRowHeight="14.4"/>
  <cols>
    <col min="3" max="3" width="32.6640625" bestFit="1" customWidth="1"/>
    <col min="4" max="4" width="34.109375" bestFit="1" customWidth="1"/>
  </cols>
  <sheetData>
    <row r="1" spans="2:4">
      <c r="C1" s="52" t="s">
        <v>357</v>
      </c>
      <c r="D1" s="53"/>
    </row>
    <row r="2" spans="2:4">
      <c r="C2" s="6" t="s">
        <v>358</v>
      </c>
      <c r="D2" s="6" t="s">
        <v>359</v>
      </c>
    </row>
    <row r="3" spans="2:4">
      <c r="B3" s="19">
        <v>-10</v>
      </c>
      <c r="C3" s="6" t="s">
        <v>322</v>
      </c>
      <c r="D3" s="6" t="s">
        <v>322</v>
      </c>
    </row>
    <row r="4" spans="2:4">
      <c r="B4">
        <v>-9</v>
      </c>
      <c r="C4" s="6" t="s">
        <v>322</v>
      </c>
      <c r="D4" s="6" t="s">
        <v>322</v>
      </c>
    </row>
    <row r="5" spans="2:4">
      <c r="B5">
        <v>-8</v>
      </c>
      <c r="C5" s="6" t="s">
        <v>322</v>
      </c>
      <c r="D5" s="6" t="s">
        <v>322</v>
      </c>
    </row>
    <row r="6" spans="2:4">
      <c r="B6" s="19" t="s">
        <v>361</v>
      </c>
    </row>
    <row r="7" spans="2:4">
      <c r="B7" s="19" t="s">
        <v>361</v>
      </c>
    </row>
    <row r="9" spans="2:4">
      <c r="B9" s="19" t="s">
        <v>360</v>
      </c>
      <c r="C9" s="19" t="s">
        <v>362</v>
      </c>
    </row>
    <row r="10" spans="2:4">
      <c r="C10" s="19" t="s">
        <v>363</v>
      </c>
    </row>
    <row r="12" spans="2:4">
      <c r="B12" s="19" t="s">
        <v>360</v>
      </c>
      <c r="C12" s="19" t="s">
        <v>364</v>
      </c>
    </row>
    <row r="13" spans="2:4">
      <c r="C13" s="19" t="s">
        <v>365</v>
      </c>
    </row>
  </sheetData>
  <mergeCells count="1"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4C2A-77F4-4B32-A54A-422754A96F09}">
  <dimension ref="A1:AB22"/>
  <sheetViews>
    <sheetView workbookViewId="0">
      <selection activeCell="C1" sqref="C1"/>
    </sheetView>
  </sheetViews>
  <sheetFormatPr baseColWidth="10" defaultRowHeight="14.4"/>
  <cols>
    <col min="1" max="1" width="7.109375" bestFit="1" customWidth="1"/>
    <col min="2" max="2" width="7.33203125" bestFit="1" customWidth="1"/>
    <col min="3" max="4" width="21.6640625" bestFit="1" customWidth="1"/>
    <col min="5" max="6" width="20.6640625" bestFit="1" customWidth="1"/>
    <col min="7" max="7" width="27.6640625" bestFit="1" customWidth="1"/>
    <col min="8" max="8" width="27" bestFit="1" customWidth="1"/>
    <col min="9" max="9" width="26.33203125" bestFit="1" customWidth="1"/>
    <col min="10" max="10" width="27" bestFit="1" customWidth="1"/>
    <col min="11" max="11" width="7.33203125" bestFit="1" customWidth="1"/>
    <col min="12" max="13" width="21" bestFit="1" customWidth="1"/>
    <col min="14" max="15" width="20.33203125" bestFit="1" customWidth="1"/>
    <col min="16" max="17" width="30" bestFit="1" customWidth="1"/>
    <col min="18" max="19" width="29.33203125" bestFit="1" customWidth="1"/>
    <col min="20" max="20" width="7.44140625" bestFit="1" customWidth="1"/>
    <col min="21" max="22" width="21.21875" bestFit="1" customWidth="1"/>
    <col min="23" max="24" width="20.44140625" bestFit="1" customWidth="1"/>
    <col min="25" max="26" width="30.109375" bestFit="1" customWidth="1"/>
    <col min="27" max="27" width="23.44140625" bestFit="1" customWidth="1"/>
    <col min="28" max="28" width="29.88671875" bestFit="1" customWidth="1"/>
  </cols>
  <sheetData>
    <row r="1" spans="1:28">
      <c r="A1" s="31" t="s">
        <v>367</v>
      </c>
      <c r="B1" s="31" t="s">
        <v>368</v>
      </c>
      <c r="C1" s="33" t="s">
        <v>373</v>
      </c>
      <c r="D1" s="33" t="s">
        <v>374</v>
      </c>
      <c r="E1" s="33" t="s">
        <v>375</v>
      </c>
      <c r="F1" s="33" t="s">
        <v>376</v>
      </c>
      <c r="G1" s="31" t="s">
        <v>377</v>
      </c>
      <c r="H1" s="31" t="s">
        <v>378</v>
      </c>
      <c r="I1" s="31" t="s">
        <v>379</v>
      </c>
      <c r="J1" s="31" t="s">
        <v>380</v>
      </c>
      <c r="K1" s="31" t="s">
        <v>369</v>
      </c>
      <c r="L1" s="31" t="s">
        <v>381</v>
      </c>
      <c r="M1" s="31" t="s">
        <v>382</v>
      </c>
      <c r="N1" s="31" t="s">
        <v>383</v>
      </c>
      <c r="O1" s="31" t="s">
        <v>384</v>
      </c>
      <c r="P1" s="31" t="s">
        <v>385</v>
      </c>
      <c r="Q1" s="31" t="s">
        <v>386</v>
      </c>
      <c r="R1" s="31" t="s">
        <v>387</v>
      </c>
      <c r="S1" s="31" t="s">
        <v>388</v>
      </c>
      <c r="T1" s="31" t="s">
        <v>370</v>
      </c>
      <c r="U1" s="31" t="s">
        <v>371</v>
      </c>
      <c r="V1" s="31" t="s">
        <v>372</v>
      </c>
      <c r="W1" s="31" t="s">
        <v>389</v>
      </c>
      <c r="X1" s="31" t="s">
        <v>390</v>
      </c>
      <c r="Y1" s="31" t="s">
        <v>391</v>
      </c>
      <c r="Z1" s="31" t="s">
        <v>392</v>
      </c>
      <c r="AA1" s="31" t="s">
        <v>393</v>
      </c>
      <c r="AB1" s="31" t="s">
        <v>394</v>
      </c>
    </row>
    <row r="2" spans="1:28">
      <c r="A2" s="32">
        <v>-10</v>
      </c>
      <c r="B2" s="4">
        <v>-6.6135640156687464E-3</v>
      </c>
      <c r="C2" s="4">
        <v>1.5962333384868105E-2</v>
      </c>
      <c r="D2" s="4">
        <v>2.0978062051180472E-2</v>
      </c>
      <c r="E2" s="4">
        <v>-1.5962333384868108E-2</v>
      </c>
      <c r="F2" s="4">
        <v>-2.0978062051180472E-2</v>
      </c>
      <c r="G2" s="4">
        <v>2.0031593060015934E-2</v>
      </c>
      <c r="H2" s="4">
        <v>2.6325975787184864E-2</v>
      </c>
      <c r="I2" s="4">
        <v>-2.0031593060015937E-2</v>
      </c>
      <c r="J2" s="4">
        <v>-2.6325975787184864E-2</v>
      </c>
      <c r="K2" s="4">
        <v>-2.3559427876036348E-3</v>
      </c>
      <c r="L2" s="4">
        <v>1.8163105929830024E-2</v>
      </c>
      <c r="M2" s="4">
        <v>2.3870367448868227E-2</v>
      </c>
      <c r="N2" s="4">
        <v>-1.8163105929830024E-2</v>
      </c>
      <c r="O2" s="4">
        <v>-2.3870367448868227E-2</v>
      </c>
      <c r="P2" s="4">
        <v>2.2237526333421621E-2</v>
      </c>
      <c r="Q2" s="4">
        <v>2.9225063531720812E-2</v>
      </c>
      <c r="R2" s="4">
        <v>-2.2237526333421624E-2</v>
      </c>
      <c r="S2" s="4">
        <v>-2.9225063531720812E-2</v>
      </c>
      <c r="T2" s="4">
        <v>1.3750565904574324E-3</v>
      </c>
      <c r="U2" s="4">
        <v>5.1545946191109866E-3</v>
      </c>
      <c r="V2" s="4">
        <v>6.7742856361400778E-3</v>
      </c>
      <c r="W2" s="4">
        <v>-5.1545946191109866E-3</v>
      </c>
      <c r="X2" s="4">
        <v>-6.7742856361400778E-3</v>
      </c>
      <c r="Y2" s="4">
        <v>6.1459272522511729E-3</v>
      </c>
      <c r="Z2" s="4">
        <v>8.0771175586389077E-3</v>
      </c>
      <c r="AA2" s="4">
        <v>-6.1459272522511729E-3</v>
      </c>
      <c r="AB2" s="4">
        <v>-8.0771175586389077E-3</v>
      </c>
    </row>
    <row r="3" spans="1:28">
      <c r="A3" s="32">
        <v>-9</v>
      </c>
      <c r="B3" s="4">
        <v>-7.5128441152424452E-3</v>
      </c>
      <c r="C3" s="4">
        <v>2.2574148360001309E-2</v>
      </c>
      <c r="D3" s="4">
        <v>2.9667459865083772E-2</v>
      </c>
      <c r="E3" s="4">
        <v>-2.2574148360001312E-2</v>
      </c>
      <c r="F3" s="4">
        <v>-2.9667459865083772E-2</v>
      </c>
      <c r="G3" s="4">
        <v>2.8328950581413305E-2</v>
      </c>
      <c r="H3" s="4">
        <v>3.7230552000942559E-2</v>
      </c>
      <c r="I3" s="4">
        <v>-2.8328950581413308E-2</v>
      </c>
      <c r="J3" s="4">
        <v>-3.7230552000942559E-2</v>
      </c>
      <c r="K3" s="4">
        <v>-2.1591050121165387E-2</v>
      </c>
      <c r="L3" s="4">
        <v>2.5686510740784804E-2</v>
      </c>
      <c r="M3" s="4">
        <v>3.3757797385018704E-2</v>
      </c>
      <c r="N3" s="4">
        <v>-2.5686510740784808E-2</v>
      </c>
      <c r="O3" s="4">
        <v>-3.3757797385018704E-2</v>
      </c>
      <c r="P3" s="4">
        <v>3.1448611334353699E-2</v>
      </c>
      <c r="Q3" s="4">
        <v>4.1330481207774918E-2</v>
      </c>
      <c r="R3" s="4">
        <v>-3.1448611334353706E-2</v>
      </c>
      <c r="S3" s="4">
        <v>-4.1330481207774918E-2</v>
      </c>
      <c r="T3" s="4">
        <v>-1.4445376548957213E-3</v>
      </c>
      <c r="U3" s="4">
        <v>7.2896976188821351E-3</v>
      </c>
      <c r="V3" s="4">
        <v>9.5802866220185481E-3</v>
      </c>
      <c r="W3" s="4">
        <v>-7.289697618882136E-3</v>
      </c>
      <c r="X3" s="4">
        <v>-9.5802866220185481E-3</v>
      </c>
      <c r="Y3" s="4">
        <v>8.6916536734920179E-3</v>
      </c>
      <c r="Z3" s="4">
        <v>1.1422769196309005E-2</v>
      </c>
      <c r="AA3" s="4">
        <v>-8.6916536734920197E-3</v>
      </c>
      <c r="AB3" s="4">
        <v>-1.1422769196309005E-2</v>
      </c>
    </row>
    <row r="4" spans="1:28">
      <c r="A4" s="32">
        <v>-8</v>
      </c>
      <c r="B4" s="4">
        <v>-5.8324563888521863E-3</v>
      </c>
      <c r="C4" s="4">
        <v>2.7647572429944454E-2</v>
      </c>
      <c r="D4" s="4">
        <v>3.6335069316977157E-2</v>
      </c>
      <c r="E4" s="4">
        <v>-2.7647572429944457E-2</v>
      </c>
      <c r="F4" s="4">
        <v>-3.6335069316977157E-2</v>
      </c>
      <c r="G4" s="4">
        <v>3.4695736936491722E-2</v>
      </c>
      <c r="H4" s="4">
        <v>4.5597927622232255E-2</v>
      </c>
      <c r="I4" s="4">
        <v>-3.4695736936491722E-2</v>
      </c>
      <c r="J4" s="4">
        <v>-4.5597927622232255E-2</v>
      </c>
      <c r="K4" s="4">
        <v>-2.0782170091174213E-2</v>
      </c>
      <c r="L4" s="4">
        <v>3.1459422293721152E-2</v>
      </c>
      <c r="M4" s="4">
        <v>4.1344689216778051E-2</v>
      </c>
      <c r="N4" s="4">
        <v>-3.1459422293721159E-2</v>
      </c>
      <c r="O4" s="4">
        <v>-4.1344689216778051E-2</v>
      </c>
      <c r="P4" s="4">
        <v>3.8516525444137091E-2</v>
      </c>
      <c r="Q4" s="4">
        <v>5.061929489136878E-2</v>
      </c>
      <c r="R4" s="4">
        <v>-3.8516525444137098E-2</v>
      </c>
      <c r="S4" s="4">
        <v>-5.061929489136878E-2</v>
      </c>
      <c r="T4" s="4">
        <v>5.2065149402631217E-4</v>
      </c>
      <c r="U4" s="4">
        <v>8.9280197727213718E-3</v>
      </c>
      <c r="V4" s="4">
        <v>1.1733406906778666E-2</v>
      </c>
      <c r="W4" s="4">
        <v>-8.9280197727213736E-3</v>
      </c>
      <c r="X4" s="4">
        <v>-1.1733406906778666E-2</v>
      </c>
      <c r="Y4" s="4">
        <v>1.0645058260521215E-2</v>
      </c>
      <c r="Z4" s="4">
        <v>1.3989977990269277E-2</v>
      </c>
      <c r="AA4" s="4">
        <v>-1.0645058260521215E-2</v>
      </c>
      <c r="AB4" s="4">
        <v>-1.3989977990269277E-2</v>
      </c>
    </row>
    <row r="5" spans="1:28">
      <c r="A5" s="32">
        <v>-7</v>
      </c>
      <c r="B5" s="4">
        <v>-4.3083314702561009E-3</v>
      </c>
      <c r="C5" s="4">
        <v>3.192466676973621E-2</v>
      </c>
      <c r="D5" s="4">
        <v>4.1956124102360944E-2</v>
      </c>
      <c r="E5" s="4">
        <v>-3.1924666769736217E-2</v>
      </c>
      <c r="F5" s="4">
        <v>-4.1956124102360944E-2</v>
      </c>
      <c r="G5" s="4">
        <v>4.0063186120031867E-2</v>
      </c>
      <c r="H5" s="4">
        <v>5.2651951574369728E-2</v>
      </c>
      <c r="I5" s="4">
        <v>-4.0063186120031874E-2</v>
      </c>
      <c r="J5" s="4">
        <v>-5.2651951574369728E-2</v>
      </c>
      <c r="K5" s="4">
        <v>-1.9465365063571122E-2</v>
      </c>
      <c r="L5" s="4">
        <v>3.6326211859660049E-2</v>
      </c>
      <c r="M5" s="4">
        <v>4.7740734897736455E-2</v>
      </c>
      <c r="N5" s="4">
        <v>-3.6326211859660049E-2</v>
      </c>
      <c r="O5" s="4">
        <v>-4.7740734897736455E-2</v>
      </c>
      <c r="P5" s="4">
        <v>4.4475052666843241E-2</v>
      </c>
      <c r="Q5" s="4">
        <v>5.8450127063441625E-2</v>
      </c>
      <c r="R5" s="4">
        <v>-4.4475052666843248E-2</v>
      </c>
      <c r="S5" s="4">
        <v>-5.8450127063441625E-2</v>
      </c>
      <c r="T5" s="4">
        <v>-2.1298924822343393E-4</v>
      </c>
      <c r="U5" s="4">
        <v>1.0309189238221973E-2</v>
      </c>
      <c r="V5" s="4">
        <v>1.3548571272280156E-2</v>
      </c>
      <c r="W5" s="4">
        <v>-1.0309189238221973E-2</v>
      </c>
      <c r="X5" s="4">
        <v>-1.3548571272280156E-2</v>
      </c>
      <c r="Y5" s="4">
        <v>1.2291854504502346E-2</v>
      </c>
      <c r="Z5" s="4">
        <v>1.6154235117277815E-2</v>
      </c>
      <c r="AA5" s="4">
        <v>-1.2291854504502346E-2</v>
      </c>
      <c r="AB5" s="4">
        <v>-1.6154235117277815E-2</v>
      </c>
    </row>
    <row r="6" spans="1:28">
      <c r="A6" s="32">
        <v>-6</v>
      </c>
      <c r="B6" s="4">
        <v>-6.6324549963004452E-3</v>
      </c>
      <c r="C6" s="4">
        <v>3.5692862528079398E-2</v>
      </c>
      <c r="D6" s="4">
        <v>4.6908372782648207E-2</v>
      </c>
      <c r="E6" s="4">
        <v>-3.5692862528079398E-2</v>
      </c>
      <c r="F6" s="4">
        <v>-4.6908372782648207E-2</v>
      </c>
      <c r="G6" s="4">
        <v>4.4792003779808659E-2</v>
      </c>
      <c r="H6" s="4">
        <v>5.8866671434158899E-2</v>
      </c>
      <c r="I6" s="4">
        <v>-4.4792003779808666E-2</v>
      </c>
      <c r="J6" s="4">
        <v>-5.8866671434158899E-2</v>
      </c>
      <c r="K6" s="4">
        <v>-2.8568572725792257E-2</v>
      </c>
      <c r="L6" s="4">
        <v>4.0613939541629458E-2</v>
      </c>
      <c r="M6" s="4">
        <v>5.3375764263567591E-2</v>
      </c>
      <c r="N6" s="4">
        <v>-4.0613939541629465E-2</v>
      </c>
      <c r="O6" s="4">
        <v>-5.3375764263567591E-2</v>
      </c>
      <c r="P6" s="4">
        <v>4.9724620532972393E-2</v>
      </c>
      <c r="Q6" s="4">
        <v>6.5349228703677806E-2</v>
      </c>
      <c r="R6" s="4">
        <v>-4.9724620532972399E-2</v>
      </c>
      <c r="S6" s="4">
        <v>-6.5349228703677806E-2</v>
      </c>
      <c r="T6" s="4">
        <v>-1.2843302813076718E-3</v>
      </c>
      <c r="U6" s="4">
        <v>1.1526023964786801E-2</v>
      </c>
      <c r="V6" s="4">
        <v>1.514776318140962E-2</v>
      </c>
      <c r="W6" s="4">
        <v>-1.1526023964786802E-2</v>
      </c>
      <c r="X6" s="4">
        <v>-1.514776318140962E-2</v>
      </c>
      <c r="Y6" s="4">
        <v>1.374271112080212E-2</v>
      </c>
      <c r="Z6" s="4">
        <v>1.8060983923373738E-2</v>
      </c>
      <c r="AA6" s="4">
        <v>-1.3742711120802121E-2</v>
      </c>
      <c r="AB6" s="4">
        <v>-1.8060983923373738E-2</v>
      </c>
    </row>
    <row r="7" spans="1:28">
      <c r="A7" s="32">
        <v>-5</v>
      </c>
      <c r="B7" s="4">
        <v>-9.2665101291105525E-3</v>
      </c>
      <c r="C7" s="4">
        <v>3.9099571897119913E-2</v>
      </c>
      <c r="D7" s="4">
        <v>5.1385547817835601E-2</v>
      </c>
      <c r="E7" s="4">
        <v>-3.909957189711992E-2</v>
      </c>
      <c r="F7" s="4">
        <v>-5.1385547817835601E-2</v>
      </c>
      <c r="G7" s="4">
        <v>4.9067181732115731E-2</v>
      </c>
      <c r="H7" s="4">
        <v>6.4485207659467636E-2</v>
      </c>
      <c r="I7" s="4">
        <v>-4.9067181732115737E-2</v>
      </c>
      <c r="J7" s="4">
        <v>-6.4485207659467636E-2</v>
      </c>
      <c r="K7" s="4">
        <v>-5.8075093803989279E-2</v>
      </c>
      <c r="L7" s="4">
        <v>4.4490341672202963E-2</v>
      </c>
      <c r="M7" s="4">
        <v>5.8470220222468186E-2</v>
      </c>
      <c r="N7" s="4">
        <v>-4.449034167220297E-2</v>
      </c>
      <c r="O7" s="4">
        <v>-5.8470220222468186E-2</v>
      </c>
      <c r="P7" s="4">
        <v>5.4470592658587072E-2</v>
      </c>
      <c r="Q7" s="4">
        <v>7.1586493353136854E-2</v>
      </c>
      <c r="R7" s="4">
        <v>-5.4470592658587079E-2</v>
      </c>
      <c r="S7" s="4">
        <v>-7.1586493353136854E-2</v>
      </c>
      <c r="T7" s="4">
        <v>8.3884838551551155E-4</v>
      </c>
      <c r="U7" s="4">
        <v>1.2626126647717723E-2</v>
      </c>
      <c r="V7" s="4">
        <v>1.6593543180408538E-2</v>
      </c>
      <c r="W7" s="4">
        <v>-1.2626126647717725E-2</v>
      </c>
      <c r="X7" s="4">
        <v>-1.6593543180408538E-2</v>
      </c>
      <c r="Y7" s="4">
        <v>1.5054385764280849E-2</v>
      </c>
      <c r="Z7" s="4">
        <v>1.9784816611139906E-2</v>
      </c>
      <c r="AA7" s="4">
        <v>-1.505438576428085E-2</v>
      </c>
      <c r="AB7" s="4">
        <v>-1.9784816611139906E-2</v>
      </c>
    </row>
    <row r="8" spans="1:28">
      <c r="A8" s="32">
        <v>-4</v>
      </c>
      <c r="B8" s="4">
        <v>-7.9898950338924829E-3</v>
      </c>
      <c r="C8" s="4">
        <v>4.2232364480664877E-2</v>
      </c>
      <c r="D8" s="4">
        <v>5.5502735175505073E-2</v>
      </c>
      <c r="E8" s="4">
        <v>-4.2232364480664884E-2</v>
      </c>
      <c r="F8" s="4">
        <v>-5.5502735175505073E-2</v>
      </c>
      <c r="G8" s="4">
        <v>5.2998613601249522E-2</v>
      </c>
      <c r="H8" s="4">
        <v>6.9651984953999033E-2</v>
      </c>
      <c r="I8" s="4">
        <v>-5.2998613601249529E-2</v>
      </c>
      <c r="J8" s="4">
        <v>-6.9651984953999033E-2</v>
      </c>
      <c r="K8" s="4">
        <v>-6.8984029475099892E-2</v>
      </c>
      <c r="L8" s="4">
        <v>4.8055061326852819E-2</v>
      </c>
      <c r="M8" s="4">
        <v>6.3155055973436625E-2</v>
      </c>
      <c r="N8" s="4">
        <v>-4.8055061326852826E-2</v>
      </c>
      <c r="O8" s="4">
        <v>-6.3155055973436625E-2</v>
      </c>
      <c r="P8" s="4">
        <v>5.8834964451483611E-2</v>
      </c>
      <c r="Q8" s="4">
        <v>7.7322250154996289E-2</v>
      </c>
      <c r="R8" s="4">
        <v>-5.8834964451483618E-2</v>
      </c>
      <c r="S8" s="4">
        <v>-7.7322250154996289E-2</v>
      </c>
      <c r="T8" s="4">
        <v>9.1685892454759638E-3</v>
      </c>
      <c r="U8" s="4">
        <v>1.3637775471519375E-2</v>
      </c>
      <c r="V8" s="4">
        <v>1.7923075103343632E-2</v>
      </c>
      <c r="W8" s="4">
        <v>-1.3637775471519377E-2</v>
      </c>
      <c r="X8" s="4">
        <v>-1.7923075103343632E-2</v>
      </c>
      <c r="Y8" s="4">
        <v>1.6260595085351135E-2</v>
      </c>
      <c r="Z8" s="4">
        <v>2.1370044370391712E-2</v>
      </c>
      <c r="AA8" s="4">
        <v>-1.6260595085351139E-2</v>
      </c>
      <c r="AB8" s="4">
        <v>-2.1370044370391712E-2</v>
      </c>
    </row>
    <row r="9" spans="1:28">
      <c r="A9" s="32">
        <v>-3</v>
      </c>
      <c r="B9" s="4">
        <v>-8.5463883609172651E-3</v>
      </c>
      <c r="C9" s="4">
        <v>4.5148296720002618E-2</v>
      </c>
      <c r="D9" s="4">
        <v>5.9334919730167544E-2</v>
      </c>
      <c r="E9" s="4">
        <v>-4.5148296720002624E-2</v>
      </c>
      <c r="F9" s="4">
        <v>-5.9334919730167544E-2</v>
      </c>
      <c r="G9" s="4">
        <v>5.665790116282661E-2</v>
      </c>
      <c r="H9" s="4">
        <v>7.4461104001885117E-2</v>
      </c>
      <c r="I9" s="4">
        <v>-5.6657901162826617E-2</v>
      </c>
      <c r="J9" s="4">
        <v>-7.4461104001885117E-2</v>
      </c>
      <c r="K9" s="4">
        <v>-6.9546814699685489E-2</v>
      </c>
      <c r="L9" s="4">
        <v>5.1373021481569608E-2</v>
      </c>
      <c r="M9" s="4">
        <v>6.7515594770037407E-2</v>
      </c>
      <c r="N9" s="4">
        <v>-5.1373021481569615E-2</v>
      </c>
      <c r="O9" s="4">
        <v>-6.7515594770037407E-2</v>
      </c>
      <c r="P9" s="4">
        <v>6.2897222668707398E-2</v>
      </c>
      <c r="Q9" s="4">
        <v>8.2660962415549835E-2</v>
      </c>
      <c r="R9" s="4">
        <v>-6.2897222668707412E-2</v>
      </c>
      <c r="S9" s="4">
        <v>-8.2660962415549835E-2</v>
      </c>
      <c r="T9" s="4">
        <v>7.4624915392891055E-3</v>
      </c>
      <c r="U9" s="4">
        <v>1.457939523776427E-2</v>
      </c>
      <c r="V9" s="4">
        <v>1.9160573244037096E-2</v>
      </c>
      <c r="W9" s="4">
        <v>-1.4579395237764272E-2</v>
      </c>
      <c r="X9" s="4">
        <v>-1.9160573244037096E-2</v>
      </c>
      <c r="Y9" s="4">
        <v>1.7383307346984036E-2</v>
      </c>
      <c r="Z9" s="4">
        <v>2.284553839261801E-2</v>
      </c>
      <c r="AA9" s="4">
        <v>-1.7383307346984039E-2</v>
      </c>
      <c r="AB9" s="4">
        <v>-2.284553839261801E-2</v>
      </c>
    </row>
    <row r="10" spans="1:28">
      <c r="A10" s="32">
        <v>-2</v>
      </c>
      <c r="B10" s="4">
        <v>-1.0558792880131262E-2</v>
      </c>
      <c r="C10" s="4">
        <v>4.7887000154604321E-2</v>
      </c>
      <c r="D10" s="4">
        <v>6.2934186153541419E-2</v>
      </c>
      <c r="E10" s="4">
        <v>-4.7887000154604321E-2</v>
      </c>
      <c r="F10" s="4">
        <v>-6.2934186153541419E-2</v>
      </c>
      <c r="G10" s="4">
        <v>6.0094779180047804E-2</v>
      </c>
      <c r="H10" s="4">
        <v>7.8977927361554595E-2</v>
      </c>
      <c r="I10" s="4">
        <v>-6.0094779180047811E-2</v>
      </c>
      <c r="J10" s="4">
        <v>-7.8977927361554595E-2</v>
      </c>
      <c r="K10" s="4">
        <v>-6.920452908120199E-2</v>
      </c>
      <c r="L10" s="4">
        <v>5.4489317789490073E-2</v>
      </c>
      <c r="M10" s="4">
        <v>7.1611102346604685E-2</v>
      </c>
      <c r="N10" s="4">
        <v>-5.448931778949008E-2</v>
      </c>
      <c r="O10" s="4">
        <v>-7.1611102346604685E-2</v>
      </c>
      <c r="P10" s="4">
        <v>6.6712579000264852E-2</v>
      </c>
      <c r="Q10" s="4">
        <v>8.7675190595162419E-2</v>
      </c>
      <c r="R10" s="4">
        <v>-6.6712579000264852E-2</v>
      </c>
      <c r="S10" s="4">
        <v>-8.7675190595162419E-2</v>
      </c>
      <c r="T10" s="4">
        <v>5.9449782691643376E-3</v>
      </c>
      <c r="U10" s="4">
        <v>1.546378385733296E-2</v>
      </c>
      <c r="V10" s="4">
        <v>2.0322856908420235E-2</v>
      </c>
      <c r="W10" s="4">
        <v>-1.5463783857332962E-2</v>
      </c>
      <c r="X10" s="4">
        <v>-2.0322856908420235E-2</v>
      </c>
      <c r="Y10" s="4">
        <v>1.8437781756753518E-2</v>
      </c>
      <c r="Z10" s="4">
        <v>2.423135267591672E-2</v>
      </c>
      <c r="AA10" s="4">
        <v>-1.8437781756753518E-2</v>
      </c>
      <c r="AB10" s="4">
        <v>-2.423135267591672E-2</v>
      </c>
    </row>
    <row r="11" spans="1:28">
      <c r="A11" s="32">
        <v>-1</v>
      </c>
      <c r="B11" s="4">
        <v>-9.1330247916289794E-3</v>
      </c>
      <c r="C11" s="4">
        <v>5.047733026712832E-2</v>
      </c>
      <c r="D11" s="4">
        <v>6.6338456978074056E-2</v>
      </c>
      <c r="E11" s="4">
        <v>-5.0477330267128327E-2</v>
      </c>
      <c r="F11" s="4">
        <v>-6.6338456978074056E-2</v>
      </c>
      <c r="G11" s="4">
        <v>6.3345459231272341E-2</v>
      </c>
      <c r="H11" s="4">
        <v>8.3250045113948359E-2</v>
      </c>
      <c r="I11" s="4">
        <v>-6.3345459231272341E-2</v>
      </c>
      <c r="J11" s="4">
        <v>-8.3250045113948359E-2</v>
      </c>
      <c r="K11" s="4">
        <v>-6.3788520737829466E-2</v>
      </c>
      <c r="L11" s="4">
        <v>5.7436784121173305E-2</v>
      </c>
      <c r="M11" s="4">
        <v>7.5484729723566471E-2</v>
      </c>
      <c r="N11" s="4">
        <v>-5.7436784121173312E-2</v>
      </c>
      <c r="O11" s="4">
        <v>-7.5484729723566471E-2</v>
      </c>
      <c r="P11" s="4">
        <v>7.0321232741585235E-2</v>
      </c>
      <c r="Q11" s="4">
        <v>9.2417765523362325E-2</v>
      </c>
      <c r="R11" s="4">
        <v>-7.0321232741585249E-2</v>
      </c>
      <c r="S11" s="4">
        <v>-9.2417765523362325E-2</v>
      </c>
      <c r="T11" s="4">
        <v>7.3594615198854336E-3</v>
      </c>
      <c r="U11" s="4">
        <v>1.6300259411238808E-2</v>
      </c>
      <c r="V11" s="4">
        <v>2.1422172130765308E-2</v>
      </c>
      <c r="W11" s="4">
        <v>-1.6300259411238811E-2</v>
      </c>
      <c r="X11" s="4">
        <v>-2.1422172130765308E-2</v>
      </c>
      <c r="Y11" s="4">
        <v>1.9435128450813913E-2</v>
      </c>
      <c r="Z11" s="4">
        <v>2.5542088414237572E-2</v>
      </c>
      <c r="AA11" s="4">
        <v>-1.9435128450813917E-2</v>
      </c>
      <c r="AB11" s="4">
        <v>-2.5542088414237572E-2</v>
      </c>
    </row>
    <row r="12" spans="1:28">
      <c r="A12" s="32">
        <v>0</v>
      </c>
      <c r="B12" s="4">
        <v>-1.0983076494867572E-2</v>
      </c>
      <c r="C12" s="4">
        <v>5.2941070616171183E-2</v>
      </c>
      <c r="D12" s="4">
        <v>6.9576360652559011E-2</v>
      </c>
      <c r="E12" s="4">
        <v>-5.294107061617119E-2</v>
      </c>
      <c r="F12" s="4">
        <v>-6.9576360652559011E-2</v>
      </c>
      <c r="G12" s="4">
        <v>6.6437278133160041E-2</v>
      </c>
      <c r="H12" s="4">
        <v>8.7313383926073337E-2</v>
      </c>
      <c r="I12" s="4">
        <v>-6.6437278133160041E-2</v>
      </c>
      <c r="J12" s="4">
        <v>-8.7313383926073337E-2</v>
      </c>
      <c r="K12" s="4">
        <v>-5.1811930213196244E-2</v>
      </c>
      <c r="L12" s="4">
        <v>6.024020739672542E-2</v>
      </c>
      <c r="M12" s="4">
        <v>7.9169052435808948E-2</v>
      </c>
      <c r="N12" s="4">
        <v>-6.0240207396725427E-2</v>
      </c>
      <c r="O12" s="4">
        <v>-7.9169052435808948E-2</v>
      </c>
      <c r="P12" s="4">
        <v>7.3753531113607163E-2</v>
      </c>
      <c r="Q12" s="4">
        <v>9.6928570209016768E-2</v>
      </c>
      <c r="R12" s="4">
        <v>-7.3753531113607163E-2</v>
      </c>
      <c r="S12" s="4">
        <v>-9.6928570209016768E-2</v>
      </c>
      <c r="T12" s="4">
        <v>6.62994086913124E-3</v>
      </c>
      <c r="U12" s="4">
        <v>1.7095856297976046E-2</v>
      </c>
      <c r="V12" s="4">
        <v>2.2467763677770678E-2</v>
      </c>
      <c r="W12" s="4">
        <v>-1.7095856297976046E-2</v>
      </c>
      <c r="X12" s="4">
        <v>-2.2467763677770678E-2</v>
      </c>
      <c r="Y12" s="4">
        <v>2.0383734684537084E-2</v>
      </c>
      <c r="Z12" s="4">
        <v>2.6788768329596681E-2</v>
      </c>
      <c r="AA12" s="4">
        <v>-2.0383734684537084E-2</v>
      </c>
      <c r="AB12" s="4">
        <v>-2.6788768329596681E-2</v>
      </c>
    </row>
    <row r="13" spans="1:28">
      <c r="A13" s="32">
        <v>1</v>
      </c>
      <c r="B13" s="4">
        <v>-2.9774813981072828E-2</v>
      </c>
      <c r="C13" s="4">
        <v>5.5295144859888908E-2</v>
      </c>
      <c r="D13" s="4">
        <v>7.2670138633954315E-2</v>
      </c>
      <c r="E13" s="4">
        <v>-5.5295144859888914E-2</v>
      </c>
      <c r="F13" s="4">
        <v>-7.2670138633954315E-2</v>
      </c>
      <c r="G13" s="4">
        <v>6.9391473872983445E-2</v>
      </c>
      <c r="H13" s="4">
        <v>9.119585524446451E-2</v>
      </c>
      <c r="I13" s="4">
        <v>-6.9391473872983445E-2</v>
      </c>
      <c r="J13" s="4">
        <v>-9.119585524446451E-2</v>
      </c>
      <c r="K13" s="4">
        <v>-3.8788464164705445E-2</v>
      </c>
      <c r="L13" s="4">
        <v>6.2918844587442305E-2</v>
      </c>
      <c r="M13" s="4">
        <v>8.2689378433556102E-2</v>
      </c>
      <c r="N13" s="4">
        <v>-6.2918844587442319E-2</v>
      </c>
      <c r="O13" s="4">
        <v>-8.2689378433556102E-2</v>
      </c>
      <c r="P13" s="4">
        <v>7.7033050888274182E-2</v>
      </c>
      <c r="Q13" s="4">
        <v>0.10123858978273756</v>
      </c>
      <c r="R13" s="4">
        <v>-7.7033050888274196E-2</v>
      </c>
      <c r="S13" s="4">
        <v>-0.10123858978273756</v>
      </c>
      <c r="T13" s="4">
        <v>9.2787959899263191E-3</v>
      </c>
      <c r="U13" s="4">
        <v>1.7856039545442744E-2</v>
      </c>
      <c r="V13" s="4">
        <v>2.3466813813557332E-2</v>
      </c>
      <c r="W13" s="4">
        <v>-1.7856039545442747E-2</v>
      </c>
      <c r="X13" s="4">
        <v>-2.3466813813557332E-2</v>
      </c>
      <c r="Y13" s="4">
        <v>2.1290116521042429E-2</v>
      </c>
      <c r="Z13" s="4">
        <v>2.7979955980538554E-2</v>
      </c>
      <c r="AA13" s="4">
        <v>-2.1290116521042429E-2</v>
      </c>
      <c r="AB13" s="4">
        <v>-2.7979955980538554E-2</v>
      </c>
    </row>
    <row r="14" spans="1:28">
      <c r="A14" s="32">
        <v>2</v>
      </c>
      <c r="B14" s="4">
        <v>-2.9068933316024965E-2</v>
      </c>
      <c r="C14" s="4">
        <v>5.755301149519261E-2</v>
      </c>
      <c r="D14" s="4">
        <v>7.5637478385396459E-2</v>
      </c>
      <c r="E14" s="4">
        <v>-5.7553011495192617E-2</v>
      </c>
      <c r="F14" s="4">
        <v>-7.5637478385396459E-2</v>
      </c>
      <c r="G14" s="4">
        <v>7.2224935907116053E-2</v>
      </c>
      <c r="H14" s="4">
        <v>9.4919655577318504E-2</v>
      </c>
      <c r="I14" s="4">
        <v>-7.2224935907116067E-2</v>
      </c>
      <c r="J14" s="4">
        <v>-9.4919655577318504E-2</v>
      </c>
      <c r="K14" s="4">
        <v>-3.3951671340599281E-2</v>
      </c>
      <c r="L14" s="4">
        <v>6.5488009751686185E-2</v>
      </c>
      <c r="M14" s="4">
        <v>8.6065833801060934E-2</v>
      </c>
      <c r="N14" s="4">
        <v>-6.5488009751686199E-2</v>
      </c>
      <c r="O14" s="4">
        <v>-8.6065833801060934E-2</v>
      </c>
      <c r="P14" s="4">
        <v>8.0178541434632364E-2</v>
      </c>
      <c r="Q14" s="4">
        <v>0.10537246509231207</v>
      </c>
      <c r="R14" s="4">
        <v>-8.0178541434632364E-2</v>
      </c>
      <c r="S14" s="4">
        <v>-0.10537246509231207</v>
      </c>
      <c r="T14" s="4">
        <v>6.5613225724514184E-3</v>
      </c>
      <c r="U14" s="4">
        <v>1.8585155203435431E-2</v>
      </c>
      <c r="V14" s="4">
        <v>2.4425034215742238E-2</v>
      </c>
      <c r="W14" s="4">
        <v>-1.8585155203435434E-2</v>
      </c>
      <c r="X14" s="4">
        <v>-2.4425034215742238E-2</v>
      </c>
      <c r="Y14" s="4">
        <v>2.2159455843263107E-2</v>
      </c>
      <c r="Z14" s="4">
        <v>2.9122461515623095E-2</v>
      </c>
      <c r="AA14" s="4">
        <v>-2.215945584326311E-2</v>
      </c>
      <c r="AB14" s="4">
        <v>-2.9122461515623095E-2</v>
      </c>
    </row>
    <row r="15" spans="1:28">
      <c r="A15" s="32">
        <v>3</v>
      </c>
      <c r="B15" s="4">
        <v>-2.9823002612845571E-2</v>
      </c>
      <c r="C15" s="4">
        <v>5.972558261964004E-2</v>
      </c>
      <c r="D15" s="4">
        <v>7.8492720834001509E-2</v>
      </c>
      <c r="E15" s="4">
        <v>-5.9725582619640047E-2</v>
      </c>
      <c r="F15" s="4">
        <v>-7.8492720834001509E-2</v>
      </c>
      <c r="G15" s="4">
        <v>7.4951358141858243E-2</v>
      </c>
      <c r="H15" s="4">
        <v>9.8502781768152178E-2</v>
      </c>
      <c r="I15" s="4">
        <v>-7.4951358141858257E-2</v>
      </c>
      <c r="J15" s="4">
        <v>-9.8502781768152178E-2</v>
      </c>
      <c r="K15" s="4">
        <v>-4.0066481996175428E-2</v>
      </c>
      <c r="L15" s="4">
        <v>6.7960119469106087E-2</v>
      </c>
      <c r="M15" s="4">
        <v>8.9314736690066038E-2</v>
      </c>
      <c r="N15" s="4">
        <v>-6.7960119469106087E-2</v>
      </c>
      <c r="O15" s="4">
        <v>-8.9314736690066038E-2</v>
      </c>
      <c r="P15" s="4">
        <v>8.3205204669027047E-2</v>
      </c>
      <c r="Q15" s="4">
        <v>0.10935017484240091</v>
      </c>
      <c r="R15" s="4">
        <v>-8.3205204669027047E-2</v>
      </c>
      <c r="S15" s="4">
        <v>-0.10935017484240091</v>
      </c>
      <c r="T15" s="4">
        <v>5.2410911515112469E-3</v>
      </c>
      <c r="U15" s="4">
        <v>1.9286727032421833E-2</v>
      </c>
      <c r="V15" s="4">
        <v>2.5347055890580131E-2</v>
      </c>
      <c r="W15" s="4">
        <v>-1.9286727032421836E-2</v>
      </c>
      <c r="X15" s="4">
        <v>-2.5347055890580131E-2</v>
      </c>
      <c r="Y15" s="4">
        <v>2.2995954101960873E-2</v>
      </c>
      <c r="Z15" s="4">
        <v>3.022180657712277E-2</v>
      </c>
      <c r="AA15" s="4">
        <v>-2.2995954101960876E-2</v>
      </c>
      <c r="AB15" s="4">
        <v>-3.022180657712277E-2</v>
      </c>
    </row>
    <row r="16" spans="1:28">
      <c r="A16" s="32">
        <v>4</v>
      </c>
      <c r="B16" s="4">
        <v>-3.8549160974177273E-2</v>
      </c>
      <c r="C16" s="4">
        <v>6.1821851366204834E-2</v>
      </c>
      <c r="D16" s="4">
        <v>8.1247684959927763E-2</v>
      </c>
      <c r="E16" s="4">
        <v>-6.1821851366204841E-2</v>
      </c>
      <c r="F16" s="4">
        <v>-8.1247684959927763E-2</v>
      </c>
      <c r="G16" s="4">
        <v>7.7582026319445788E-2</v>
      </c>
      <c r="H16" s="4">
        <v>0.10196006579642668</v>
      </c>
      <c r="I16" s="4">
        <v>-7.7582026319445802E-2</v>
      </c>
      <c r="J16" s="4">
        <v>-0.10196006579642668</v>
      </c>
      <c r="K16" s="4">
        <v>-3.543388903541294E-2</v>
      </c>
      <c r="L16" s="4">
        <v>7.0345406781632855E-2</v>
      </c>
      <c r="M16" s="4">
        <v>9.2449535597318264E-2</v>
      </c>
      <c r="N16" s="4">
        <v>-7.0345406781632869E-2</v>
      </c>
      <c r="O16" s="4">
        <v>-9.2449535597318264E-2</v>
      </c>
      <c r="P16" s="4">
        <v>8.6125569150190817E-2</v>
      </c>
      <c r="Q16" s="4">
        <v>0.11318818435020842</v>
      </c>
      <c r="R16" s="4">
        <v>-8.6125569150190817E-2</v>
      </c>
      <c r="S16" s="4">
        <v>-0.11318818435020842</v>
      </c>
      <c r="T16" s="4">
        <v>1.2319432553127795E-3</v>
      </c>
      <c r="U16" s="4">
        <v>1.9963659116267213E-2</v>
      </c>
      <c r="V16" s="4">
        <v>2.623669545122264E-2</v>
      </c>
      <c r="W16" s="4">
        <v>-1.9963659116267216E-2</v>
      </c>
      <c r="X16" s="4">
        <v>-2.623669545122264E-2</v>
      </c>
      <c r="Y16" s="4">
        <v>2.3803073894971102E-2</v>
      </c>
      <c r="Z16" s="4">
        <v>3.1282541789967991E-2</v>
      </c>
      <c r="AA16" s="4">
        <v>-2.3803073894971102E-2</v>
      </c>
      <c r="AB16" s="4">
        <v>-3.1282541789967991E-2</v>
      </c>
    </row>
    <row r="17" spans="1:28">
      <c r="A17" s="32">
        <v>5</v>
      </c>
      <c r="B17" s="4">
        <v>-6.7715298845024252E-2</v>
      </c>
      <c r="C17" s="4">
        <v>6.3849333539472419E-2</v>
      </c>
      <c r="D17" s="4">
        <v>8.3912248204721887E-2</v>
      </c>
      <c r="E17" s="4">
        <v>-6.3849333539472433E-2</v>
      </c>
      <c r="F17" s="4">
        <v>-8.3912248204721887E-2</v>
      </c>
      <c r="G17" s="4">
        <v>8.0126372240063734E-2</v>
      </c>
      <c r="H17" s="4">
        <v>0.10530390314873946</v>
      </c>
      <c r="I17" s="4">
        <v>-8.0126372240063748E-2</v>
      </c>
      <c r="J17" s="4">
        <v>-0.10530390314873946</v>
      </c>
      <c r="K17" s="4">
        <v>-3.9642079468214901E-2</v>
      </c>
      <c r="L17" s="4">
        <v>7.2652423719320097E-2</v>
      </c>
      <c r="M17" s="4">
        <v>9.5481469795472909E-2</v>
      </c>
      <c r="N17" s="4">
        <v>-7.2652423719320097E-2</v>
      </c>
      <c r="O17" s="4">
        <v>-9.5481469795472909E-2</v>
      </c>
      <c r="P17" s="4">
        <v>8.8950105333686483E-2</v>
      </c>
      <c r="Q17" s="4">
        <v>0.11690025412688325</v>
      </c>
      <c r="R17" s="4">
        <v>-8.8950105333686497E-2</v>
      </c>
      <c r="S17" s="4">
        <v>-0.11690025412688325</v>
      </c>
      <c r="T17" s="4">
        <v>1.733299653399976E-3</v>
      </c>
      <c r="U17" s="4">
        <v>2.0618378476443947E-2</v>
      </c>
      <c r="V17" s="4">
        <v>2.7097142544560311E-2</v>
      </c>
      <c r="W17" s="4">
        <v>-2.0618378476443947E-2</v>
      </c>
      <c r="X17" s="4">
        <v>-2.7097142544560311E-2</v>
      </c>
      <c r="Y17" s="4">
        <v>2.4583709009004692E-2</v>
      </c>
      <c r="Z17" s="4">
        <v>3.2308470234555631E-2</v>
      </c>
      <c r="AA17" s="4">
        <v>-2.4583709009004692E-2</v>
      </c>
      <c r="AB17" s="4">
        <v>-3.2308470234555631E-2</v>
      </c>
    </row>
    <row r="18" spans="1:28">
      <c r="A18" s="32">
        <v>6</v>
      </c>
      <c r="B18" s="4">
        <v>-7.7916480593973922E-2</v>
      </c>
      <c r="C18" s="4">
        <v>6.5814386577134287E-2</v>
      </c>
      <c r="D18" s="4">
        <v>8.6494765657778569E-2</v>
      </c>
      <c r="E18" s="4">
        <v>-6.5814386577134287E-2</v>
      </c>
      <c r="F18" s="4">
        <v>-8.6494765657778569E-2</v>
      </c>
      <c r="G18" s="4">
        <v>8.25923740358354E-2</v>
      </c>
      <c r="H18" s="4">
        <v>0.10854477886801625</v>
      </c>
      <c r="I18" s="4">
        <v>-8.2592374035835414E-2</v>
      </c>
      <c r="J18" s="4">
        <v>-0.10854477886801625</v>
      </c>
      <c r="K18" s="4">
        <v>-3.95287718178862E-2</v>
      </c>
      <c r="L18" s="4">
        <v>7.4888404237971662E-2</v>
      </c>
      <c r="M18" s="4">
        <v>9.8420046313989276E-2</v>
      </c>
      <c r="N18" s="4">
        <v>-7.4888404237971676E-2</v>
      </c>
      <c r="O18" s="4">
        <v>-9.8420046313989276E-2</v>
      </c>
      <c r="P18" s="4">
        <v>9.1687669925151552E-2</v>
      </c>
      <c r="Q18" s="4">
        <v>0.12049802385667162</v>
      </c>
      <c r="R18" s="4">
        <v>-9.1687669925151552E-2</v>
      </c>
      <c r="S18" s="4">
        <v>-0.12049802385667162</v>
      </c>
      <c r="T18" s="4">
        <v>4.5434395840271563E-3</v>
      </c>
      <c r="U18" s="4">
        <v>2.125293807183503E-2</v>
      </c>
      <c r="V18" s="4">
        <v>2.7931095215910067E-2</v>
      </c>
      <c r="W18" s="4">
        <v>-2.1252938071835033E-2</v>
      </c>
      <c r="X18" s="4">
        <v>-2.7931095215910067E-2</v>
      </c>
      <c r="Y18" s="4">
        <v>2.5340307228393699E-2</v>
      </c>
      <c r="Z18" s="4">
        <v>3.3302808844799262E-2</v>
      </c>
      <c r="AA18" s="4">
        <v>-2.5340307228393703E-2</v>
      </c>
      <c r="AB18" s="4">
        <v>-3.3302808844799262E-2</v>
      </c>
    </row>
    <row r="19" spans="1:28">
      <c r="A19" s="32">
        <v>7</v>
      </c>
      <c r="B19" s="4">
        <v>-7.7670348250804253E-2</v>
      </c>
      <c r="C19" s="4">
        <v>6.7722445080003912E-2</v>
      </c>
      <c r="D19" s="4">
        <v>8.9002379595251299E-2</v>
      </c>
      <c r="E19" s="4">
        <v>-6.7722445080003926E-2</v>
      </c>
      <c r="F19" s="4">
        <v>-8.9002379595251299E-2</v>
      </c>
      <c r="G19" s="4">
        <v>8.4986851744239908E-2</v>
      </c>
      <c r="H19" s="4">
        <v>0.11169165600282767</v>
      </c>
      <c r="I19" s="4">
        <v>-8.4986851744239922E-2</v>
      </c>
      <c r="J19" s="4">
        <v>-0.11169165600282767</v>
      </c>
      <c r="K19" s="4">
        <v>-4.8492314514709922E-2</v>
      </c>
      <c r="L19" s="4">
        <v>7.7059532222354413E-2</v>
      </c>
      <c r="M19" s="4">
        <v>0.10127339215505611</v>
      </c>
      <c r="N19" s="4">
        <v>-7.7059532222354427E-2</v>
      </c>
      <c r="O19" s="4">
        <v>-0.10127339215505611</v>
      </c>
      <c r="P19" s="4">
        <v>9.4345834003061096E-2</v>
      </c>
      <c r="Q19" s="4">
        <v>0.12399144362332475</v>
      </c>
      <c r="R19" s="4">
        <v>-9.434583400306111E-2</v>
      </c>
      <c r="S19" s="4">
        <v>-0.12399144362332475</v>
      </c>
      <c r="T19" s="4">
        <v>-2.200272090087052E-3</v>
      </c>
      <c r="U19" s="4">
        <v>2.1869092856646406E-2</v>
      </c>
      <c r="V19" s="4">
        <v>2.8740859866055644E-2</v>
      </c>
      <c r="W19" s="4">
        <v>-2.1869092856646406E-2</v>
      </c>
      <c r="X19" s="4">
        <v>-2.8740859866055644E-2</v>
      </c>
      <c r="Y19" s="4">
        <v>2.6074961020476052E-2</v>
      </c>
      <c r="Z19" s="4">
        <v>3.4268307588927009E-2</v>
      </c>
      <c r="AA19" s="4">
        <v>-2.6074961020476056E-2</v>
      </c>
      <c r="AB19" s="4">
        <v>-3.4268307588927009E-2</v>
      </c>
    </row>
    <row r="20" spans="1:28">
      <c r="A20" s="32">
        <v>8</v>
      </c>
      <c r="B20" s="4">
        <v>-7.7314500714232168E-2</v>
      </c>
      <c r="C20" s="4">
        <v>6.95781981277456E-2</v>
      </c>
      <c r="D20" s="4">
        <v>9.1441252512421245E-2</v>
      </c>
      <c r="E20" s="4">
        <v>-6.9578198127745614E-2</v>
      </c>
      <c r="F20" s="4">
        <v>-9.1441252512421245E-2</v>
      </c>
      <c r="G20" s="4">
        <v>8.731568982674015E-2</v>
      </c>
      <c r="H20" s="4">
        <v>0.11475226804643747</v>
      </c>
      <c r="I20" s="4">
        <v>-8.7315689826740164E-2</v>
      </c>
      <c r="J20" s="4">
        <v>-0.11475226804643747</v>
      </c>
      <c r="K20" s="4">
        <v>-4.1294264150344505E-2</v>
      </c>
      <c r="L20" s="4">
        <v>7.9171143248953427E-2</v>
      </c>
      <c r="M20" s="4">
        <v>0.1040485194547994</v>
      </c>
      <c r="N20" s="4">
        <v>-7.9171143248953441E-2</v>
      </c>
      <c r="O20" s="4">
        <v>-0.1040485194547994</v>
      </c>
      <c r="P20" s="4">
        <v>9.6931130041709404E-2</v>
      </c>
      <c r="Q20" s="4">
        <v>0.12738909855332692</v>
      </c>
      <c r="R20" s="4">
        <v>-9.6931130041709418E-2</v>
      </c>
      <c r="S20" s="4">
        <v>-0.12738909855332692</v>
      </c>
      <c r="T20" s="4">
        <v>1.742399842478833E-3</v>
      </c>
      <c r="U20" s="4">
        <v>2.2468357039623316E-2</v>
      </c>
      <c r="V20" s="4">
        <v>2.9528426502613746E-2</v>
      </c>
      <c r="W20" s="4">
        <v>-2.246835703962332E-2</v>
      </c>
      <c r="X20" s="4">
        <v>-2.9528426502613746E-2</v>
      </c>
      <c r="Y20" s="4">
        <v>2.6789475806915469E-2</v>
      </c>
      <c r="Z20" s="4">
        <v>3.5207339193204956E-2</v>
      </c>
      <c r="AA20" s="4">
        <v>-2.6789475806915472E-2</v>
      </c>
      <c r="AB20" s="4">
        <v>-3.5207339193204956E-2</v>
      </c>
    </row>
    <row r="21" spans="1:28">
      <c r="A21" s="32">
        <v>9</v>
      </c>
      <c r="B21" s="4">
        <v>-7.176108821025079E-2</v>
      </c>
      <c r="C21" s="4">
        <v>7.1385725056158797E-2</v>
      </c>
      <c r="D21" s="4">
        <v>9.3816745565296414E-2</v>
      </c>
      <c r="E21" s="4">
        <v>-7.1385725056158797E-2</v>
      </c>
      <c r="F21" s="4">
        <v>-9.3816745565296414E-2</v>
      </c>
      <c r="G21" s="4">
        <v>8.9584007559617318E-2</v>
      </c>
      <c r="H21" s="4">
        <v>0.1177333428683178</v>
      </c>
      <c r="I21" s="4">
        <v>-8.9584007559617332E-2</v>
      </c>
      <c r="J21" s="4">
        <v>-0.1177333428683178</v>
      </c>
      <c r="K21" s="4">
        <v>-4.5128975482804222E-2</v>
      </c>
      <c r="L21" s="4">
        <v>8.1227879083258916E-2</v>
      </c>
      <c r="M21" s="4">
        <v>0.10675152852713518</v>
      </c>
      <c r="N21" s="4">
        <v>-8.122787908325893E-2</v>
      </c>
      <c r="O21" s="4">
        <v>-0.10675152852713518</v>
      </c>
      <c r="P21" s="4">
        <v>9.9449241065944785E-2</v>
      </c>
      <c r="Q21" s="4">
        <v>0.13069845740735561</v>
      </c>
      <c r="R21" s="4">
        <v>-9.9449241065944799E-2</v>
      </c>
      <c r="S21" s="4">
        <v>-0.13069845740735561</v>
      </c>
      <c r="T21" s="4">
        <v>2.8592648646007337E-3</v>
      </c>
      <c r="U21" s="4">
        <v>2.3052047929573601E-2</v>
      </c>
      <c r="V21" s="4">
        <v>3.029552636281924E-2</v>
      </c>
      <c r="W21" s="4">
        <v>-2.3052047929573605E-2</v>
      </c>
      <c r="X21" s="4">
        <v>-3.029552636281924E-2</v>
      </c>
      <c r="Y21" s="4">
        <v>2.7485422241604239E-2</v>
      </c>
      <c r="Z21" s="4">
        <v>3.6121967846747476E-2</v>
      </c>
      <c r="AA21" s="4">
        <v>-2.7485422241604242E-2</v>
      </c>
      <c r="AB21" s="4">
        <v>-3.6121967846747476E-2</v>
      </c>
    </row>
    <row r="22" spans="1:28">
      <c r="A22" s="32">
        <v>10</v>
      </c>
      <c r="B22" s="4">
        <v>-5.9545295544231491E-2</v>
      </c>
      <c r="C22" s="4">
        <v>7.3148601004278765E-2</v>
      </c>
      <c r="D22" s="4">
        <v>9.6133557283015078E-2</v>
      </c>
      <c r="E22" s="4">
        <v>-7.3148601004278765E-2</v>
      </c>
      <c r="F22" s="4">
        <v>-9.6133557283015078E-2</v>
      </c>
      <c r="G22" s="4">
        <v>9.179629148807511E-2</v>
      </c>
      <c r="H22" s="4">
        <v>0.12064077678834931</v>
      </c>
      <c r="I22" s="4">
        <v>-9.179629148807511E-2</v>
      </c>
      <c r="J22" s="4">
        <v>-0.12064077678834931</v>
      </c>
      <c r="K22" s="4">
        <v>-4.7036676027933759E-2</v>
      </c>
      <c r="L22" s="4">
        <v>8.3233807778947358E-2</v>
      </c>
      <c r="M22" s="4">
        <v>0.10938776570084859</v>
      </c>
      <c r="N22" s="4">
        <v>-8.3233807778947372E-2</v>
      </c>
      <c r="O22" s="4">
        <v>-0.10938776570084859</v>
      </c>
      <c r="P22" s="4">
        <v>0.10190514769147836</v>
      </c>
      <c r="Q22" s="4">
        <v>0.13392606582400407</v>
      </c>
      <c r="R22" s="4">
        <v>-0.10190514769147838</v>
      </c>
      <c r="S22" s="4">
        <v>-0.13392606582400407</v>
      </c>
      <c r="T22" s="4">
        <v>5.6129831383948392E-4</v>
      </c>
      <c r="U22" s="4">
        <v>2.3621320018888163E-2</v>
      </c>
      <c r="V22" s="4">
        <v>3.1043676706863983E-2</v>
      </c>
      <c r="W22" s="4">
        <v>-2.3621320018888163E-2</v>
      </c>
      <c r="X22" s="4">
        <v>-3.1043676706863983E-2</v>
      </c>
      <c r="Y22" s="4">
        <v>2.8164176849132954E-2</v>
      </c>
      <c r="Z22" s="4">
        <v>3.7014002609519703E-2</v>
      </c>
      <c r="AA22" s="4">
        <v>-2.8164176849132954E-2</v>
      </c>
      <c r="AB22" s="4">
        <v>-3.7014002609519703E-2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F88D-EC38-4D7E-BB33-943C28383649}">
  <dimension ref="A1:AY28"/>
  <sheetViews>
    <sheetView topLeftCell="U1" workbookViewId="0">
      <selection activeCell="Z16" sqref="Z16"/>
    </sheetView>
  </sheetViews>
  <sheetFormatPr baseColWidth="10" defaultRowHeight="14.4"/>
  <cols>
    <col min="1" max="1" width="30.109375" bestFit="1" customWidth="1"/>
    <col min="2" max="2" width="7.33203125" bestFit="1" customWidth="1"/>
    <col min="3" max="4" width="21.6640625" bestFit="1" customWidth="1"/>
    <col min="5" max="6" width="20.6640625" bestFit="1" customWidth="1"/>
    <col min="7" max="7" width="27.6640625" bestFit="1" customWidth="1"/>
    <col min="8" max="8" width="27" bestFit="1" customWidth="1"/>
    <col min="9" max="9" width="26.33203125" bestFit="1" customWidth="1"/>
    <col min="10" max="10" width="27" bestFit="1" customWidth="1"/>
    <col min="11" max="11" width="7.33203125" bestFit="1" customWidth="1"/>
    <col min="12" max="13" width="21" bestFit="1" customWidth="1"/>
    <col min="14" max="15" width="20.33203125" bestFit="1" customWidth="1"/>
    <col min="16" max="17" width="30" bestFit="1" customWidth="1"/>
    <col min="18" max="19" width="29.33203125" bestFit="1" customWidth="1"/>
    <col min="20" max="20" width="7.44140625" bestFit="1" customWidth="1"/>
    <col min="21" max="22" width="21.21875" bestFit="1" customWidth="1"/>
    <col min="23" max="23" width="20.44140625" bestFit="1" customWidth="1"/>
  </cols>
  <sheetData>
    <row r="1" spans="1:51">
      <c r="A1" s="45" t="s">
        <v>367</v>
      </c>
      <c r="B1" s="46">
        <v>-10</v>
      </c>
      <c r="C1" s="46">
        <v>-9</v>
      </c>
      <c r="D1" s="46">
        <v>-8</v>
      </c>
      <c r="E1" s="46">
        <v>-7</v>
      </c>
      <c r="F1" s="46">
        <v>-6</v>
      </c>
      <c r="G1" s="46">
        <v>-5</v>
      </c>
      <c r="H1" s="46">
        <v>-4</v>
      </c>
      <c r="I1" s="46">
        <v>-3</v>
      </c>
      <c r="J1" s="46">
        <v>-2</v>
      </c>
      <c r="K1" s="46">
        <v>-1</v>
      </c>
      <c r="L1" s="46">
        <v>0</v>
      </c>
      <c r="M1" s="46">
        <v>1</v>
      </c>
      <c r="N1" s="46">
        <v>2</v>
      </c>
      <c r="O1" s="46">
        <v>3</v>
      </c>
      <c r="P1" s="46">
        <v>4</v>
      </c>
      <c r="Q1" s="46">
        <v>5</v>
      </c>
      <c r="R1" s="46">
        <v>6</v>
      </c>
      <c r="S1" s="46">
        <v>7</v>
      </c>
      <c r="T1" s="46">
        <v>8</v>
      </c>
      <c r="U1" s="46">
        <v>9</v>
      </c>
      <c r="V1" s="46">
        <v>10</v>
      </c>
      <c r="X1" s="48" t="s">
        <v>367</v>
      </c>
      <c r="Y1" s="48" t="s">
        <v>368</v>
      </c>
      <c r="Z1" s="48" t="s">
        <v>373</v>
      </c>
      <c r="AA1" s="48" t="s">
        <v>374</v>
      </c>
      <c r="AB1" s="48" t="s">
        <v>375</v>
      </c>
      <c r="AC1" s="48" t="s">
        <v>376</v>
      </c>
      <c r="AD1" s="48" t="s">
        <v>377</v>
      </c>
      <c r="AE1" s="48" t="s">
        <v>378</v>
      </c>
      <c r="AF1" s="48" t="s">
        <v>379</v>
      </c>
      <c r="AG1" s="48" t="s">
        <v>380</v>
      </c>
      <c r="AH1" s="48" t="s">
        <v>369</v>
      </c>
      <c r="AI1" s="48" t="s">
        <v>381</v>
      </c>
      <c r="AJ1" s="48" t="s">
        <v>382</v>
      </c>
      <c r="AK1" s="48" t="s">
        <v>383</v>
      </c>
      <c r="AL1" s="48" t="s">
        <v>384</v>
      </c>
      <c r="AM1" s="48" t="s">
        <v>385</v>
      </c>
      <c r="AN1" s="48" t="s">
        <v>386</v>
      </c>
      <c r="AO1" s="48" t="s">
        <v>387</v>
      </c>
      <c r="AP1" s="48" t="s">
        <v>388</v>
      </c>
      <c r="AQ1" s="48" t="s">
        <v>370</v>
      </c>
      <c r="AR1" s="48" t="s">
        <v>371</v>
      </c>
      <c r="AS1" s="48" t="s">
        <v>372</v>
      </c>
      <c r="AT1" s="48" t="s">
        <v>389</v>
      </c>
      <c r="AU1" s="48" t="s">
        <v>390</v>
      </c>
      <c r="AV1" s="48" t="s">
        <v>391</v>
      </c>
      <c r="AW1" s="48" t="s">
        <v>392</v>
      </c>
      <c r="AX1" s="48" t="s">
        <v>393</v>
      </c>
      <c r="AY1" s="48" t="s">
        <v>394</v>
      </c>
    </row>
    <row r="2" spans="1:51">
      <c r="A2" s="45" t="s">
        <v>368</v>
      </c>
      <c r="B2" s="4">
        <f>'OMS Declara COVID (2)'!C3</f>
        <v>4.7072290437971676E-3</v>
      </c>
      <c r="C2" s="4">
        <f>'OMS Declara COVID (2)'!D3</f>
        <v>3.7395113087326237E-3</v>
      </c>
      <c r="D2" s="4">
        <f>'OMS Declara COVID (2)'!E3</f>
        <v>5.2402572789411739E-3</v>
      </c>
      <c r="E2" s="4">
        <f>'OMS Declara COVID (2)'!F3</f>
        <v>6.7905436938763275E-3</v>
      </c>
      <c r="F2" s="4">
        <f>'OMS Declara COVID (2)'!G3</f>
        <v>4.3207025070518545E-3</v>
      </c>
      <c r="G2" s="4">
        <f>'OMS Declara COVID (2)'!H3</f>
        <v>1.4919089172049649E-3</v>
      </c>
      <c r="H2" s="4">
        <f>'OMS Declara COVID (2)'!I3</f>
        <v>2.6729266599716528E-3</v>
      </c>
      <c r="I2" s="4">
        <f>'OMS Declara COVID (2)'!J3</f>
        <v>1.5193331245543229E-3</v>
      </c>
      <c r="J2" s="4">
        <f>'OMS Declara COVID (2)'!K3</f>
        <v>-1.5296739492960398E-3</v>
      </c>
      <c r="K2" s="4">
        <f>'OMS Declara COVID (2)'!L3</f>
        <v>0</v>
      </c>
      <c r="L2" s="4">
        <f>'OMS Declara COVID (2)'!M3</f>
        <v>-2.9403348514420724E-3</v>
      </c>
      <c r="M2" s="4">
        <f>'OMS Declara COVID (2)'!N3</f>
        <v>-2.4140117613551393E-2</v>
      </c>
      <c r="N2" s="4">
        <f>'OMS Declara COVID (2)'!O3</f>
        <v>-2.3373927284738527E-2</v>
      </c>
      <c r="O2" s="4">
        <f>'OMS Declara COVID (2)'!P3</f>
        <v>-2.3034998488924652E-2</v>
      </c>
      <c r="P2" s="4">
        <f>'OMS Declara COVID (2)'!Q3</f>
        <v>-3.1911692528104996E-2</v>
      </c>
      <c r="Q2" s="4">
        <f>'OMS Declara COVID (2)'!R3</f>
        <v>-6.4569171729390362E-2</v>
      </c>
      <c r="R2" s="4">
        <f>'OMS Declara COVID (2)'!S3</f>
        <v>-7.8471342313210735E-2</v>
      </c>
      <c r="S2" s="4">
        <f>'OMS Declara COVID (2)'!T3</f>
        <v>-7.8102384678970349E-2</v>
      </c>
      <c r="T2" s="4">
        <f>'OMS Declara COVID (2)'!U3</f>
        <v>-7.7758189304770298E-2</v>
      </c>
      <c r="U2" s="4">
        <f>'OMS Declara COVID (2)'!V3</f>
        <v>-7.1750529783617845E-2</v>
      </c>
      <c r="V2" s="4">
        <f>'OMS Declara COVID (2)'!W3</f>
        <v>-5.7110566038551469E-2</v>
      </c>
      <c r="X2" s="48">
        <v>-10</v>
      </c>
      <c r="Y2" s="48">
        <v>4.7072290437971676E-3</v>
      </c>
      <c r="Z2" s="48">
        <v>5.047733026712832E-2</v>
      </c>
      <c r="AA2" s="48">
        <v>6.6338456978074056E-2</v>
      </c>
      <c r="AB2" s="48">
        <v>-5.0477330267128327E-2</v>
      </c>
      <c r="AC2" s="48">
        <v>-6.6338456978074056E-2</v>
      </c>
      <c r="AD2" s="48">
        <v>6.3345459231272341E-2</v>
      </c>
      <c r="AE2" s="48">
        <v>8.3250045113948359E-2</v>
      </c>
      <c r="AF2" s="48">
        <v>-6.3345459231272341E-2</v>
      </c>
      <c r="AG2" s="48">
        <v>-8.3250045113948359E-2</v>
      </c>
      <c r="AH2" s="48">
        <v>6.8195822043361498E-2</v>
      </c>
      <c r="AI2" s="48">
        <v>5.7436784121173305E-2</v>
      </c>
      <c r="AJ2" s="48">
        <v>7.5484729723566471E-2</v>
      </c>
      <c r="AK2" s="48">
        <v>-5.7436784121173312E-2</v>
      </c>
      <c r="AL2" s="48">
        <v>-7.5484729723566471E-2</v>
      </c>
      <c r="AM2" s="48">
        <v>7.0321232741585235E-2</v>
      </c>
      <c r="AN2" s="48">
        <v>9.2417765523362325E-2</v>
      </c>
      <c r="AO2" s="48">
        <v>-7.0321232741585249E-2</v>
      </c>
      <c r="AP2" s="48">
        <v>-9.2417765523362325E-2</v>
      </c>
      <c r="AQ2" s="48">
        <v>-5.3405538307789158E-3</v>
      </c>
      <c r="AR2" s="48">
        <v>1.6300259411238808E-2</v>
      </c>
      <c r="AS2" s="48">
        <v>2.1422172130765308E-2</v>
      </c>
      <c r="AT2" s="48">
        <v>-1.6300259411238811E-2</v>
      </c>
      <c r="AU2" s="48">
        <v>-2.1422172130765308E-2</v>
      </c>
      <c r="AV2" s="48">
        <v>1.9435128450813913E-2</v>
      </c>
      <c r="AW2" s="48">
        <v>2.5542088414237572E-2</v>
      </c>
      <c r="AX2" s="48">
        <v>-1.9435128450813917E-2</v>
      </c>
      <c r="AY2" s="48">
        <v>-2.5542088414237572E-2</v>
      </c>
    </row>
    <row r="3" spans="1:51">
      <c r="A3" s="33" t="s">
        <v>373</v>
      </c>
      <c r="B3" s="4">
        <f>'OMS Declara COVID (2)'!C8</f>
        <v>5.047733026712832E-2</v>
      </c>
      <c r="C3" s="4">
        <f>'OMS Declara COVID (2)'!D8</f>
        <v>4.7887000154604321E-2</v>
      </c>
      <c r="D3" s="4">
        <f>'OMS Declara COVID (2)'!E8</f>
        <v>4.5148296720002618E-2</v>
      </c>
      <c r="E3" s="4">
        <f>'OMS Declara COVID (2)'!F8</f>
        <v>4.2232364480664877E-2</v>
      </c>
      <c r="F3" s="4">
        <f>'OMS Declara COVID (2)'!G8</f>
        <v>3.9099571897119913E-2</v>
      </c>
      <c r="G3" s="4">
        <f>'OMS Declara COVID (2)'!H8</f>
        <v>3.5692862528079398E-2</v>
      </c>
      <c r="H3" s="4">
        <f>'OMS Declara COVID (2)'!I8</f>
        <v>3.192466676973621E-2</v>
      </c>
      <c r="I3" s="4">
        <f>'OMS Declara COVID (2)'!J8</f>
        <v>2.7647572429944454E-2</v>
      </c>
      <c r="J3" s="4">
        <f>'OMS Declara COVID (2)'!K8</f>
        <v>2.2574148360001309E-2</v>
      </c>
      <c r="K3" s="4">
        <f>'OMS Declara COVID (2)'!L8</f>
        <v>1.5962333384868105E-2</v>
      </c>
      <c r="L3" s="4" t="e">
        <f>'OMS Declara COVID (2)'!M8</f>
        <v>#NUM!</v>
      </c>
      <c r="M3" s="4">
        <f>'OMS Declara COVID (2)'!N8</f>
        <v>1.5962333384868105E-2</v>
      </c>
      <c r="N3" s="4">
        <f>'OMS Declara COVID (2)'!O8</f>
        <v>2.2574148360001309E-2</v>
      </c>
      <c r="O3" s="4">
        <f>'OMS Declara COVID (2)'!P8</f>
        <v>2.7647572429944454E-2</v>
      </c>
      <c r="P3" s="4">
        <f>'OMS Declara COVID (2)'!Q8</f>
        <v>3.192466676973621E-2</v>
      </c>
      <c r="Q3" s="4">
        <f>'OMS Declara COVID (2)'!R8</f>
        <v>3.5692862528079398E-2</v>
      </c>
      <c r="R3" s="4">
        <f>'OMS Declara COVID (2)'!S8</f>
        <v>3.9099571897119913E-2</v>
      </c>
      <c r="S3" s="4">
        <f>'OMS Declara COVID (2)'!T8</f>
        <v>4.2232364480664877E-2</v>
      </c>
      <c r="T3" s="4">
        <f>'OMS Declara COVID (2)'!U8</f>
        <v>4.5148296720002618E-2</v>
      </c>
      <c r="U3" s="4">
        <f>'OMS Declara COVID (2)'!V8</f>
        <v>4.7887000154604321E-2</v>
      </c>
      <c r="V3" s="4">
        <f>'OMS Declara COVID (2)'!W8</f>
        <v>5.047733026712832E-2</v>
      </c>
      <c r="X3" s="48">
        <v>-9</v>
      </c>
      <c r="Y3" s="48">
        <v>3.7395113087326237E-3</v>
      </c>
      <c r="Z3" s="48">
        <v>4.7887000154604321E-2</v>
      </c>
      <c r="AA3" s="48">
        <v>6.2934186153541419E-2</v>
      </c>
      <c r="AB3" s="48">
        <v>-4.7887000154604321E-2</v>
      </c>
      <c r="AC3" s="48">
        <v>-6.2934186153541419E-2</v>
      </c>
      <c r="AD3" s="48">
        <v>6.0094779180047804E-2</v>
      </c>
      <c r="AE3" s="48">
        <v>7.8977927361554595E-2</v>
      </c>
      <c r="AF3" s="48">
        <v>-6.0094779180047811E-2</v>
      </c>
      <c r="AG3" s="48">
        <v>-7.8977927361554595E-2</v>
      </c>
      <c r="AH3" s="48">
        <v>4.8243992776951461E-2</v>
      </c>
      <c r="AI3" s="48">
        <v>5.4489317789490073E-2</v>
      </c>
      <c r="AJ3" s="48">
        <v>7.1611102346604685E-2</v>
      </c>
      <c r="AK3" s="48">
        <v>-5.448931778949008E-2</v>
      </c>
      <c r="AL3" s="48">
        <v>-7.1611102346604685E-2</v>
      </c>
      <c r="AM3" s="48">
        <v>6.6712579000264852E-2</v>
      </c>
      <c r="AN3" s="48">
        <v>8.7675190595162419E-2</v>
      </c>
      <c r="AO3" s="48">
        <v>-6.6712579000264852E-2</v>
      </c>
      <c r="AP3" s="48">
        <v>-8.7675190595162419E-2</v>
      </c>
      <c r="AQ3" s="48">
        <v>-8.2264800249132186E-3</v>
      </c>
      <c r="AR3" s="48">
        <v>1.546378385733296E-2</v>
      </c>
      <c r="AS3" s="48">
        <v>2.0322856908420235E-2</v>
      </c>
      <c r="AT3" s="48">
        <v>-1.5463783857332962E-2</v>
      </c>
      <c r="AU3" s="48">
        <v>-2.0322856908420235E-2</v>
      </c>
      <c r="AV3" s="48">
        <v>1.8437781756753518E-2</v>
      </c>
      <c r="AW3" s="48">
        <v>2.423135267591672E-2</v>
      </c>
      <c r="AX3" s="48">
        <v>-1.8437781756753518E-2</v>
      </c>
      <c r="AY3" s="48">
        <v>-2.423135267591672E-2</v>
      </c>
    </row>
    <row r="4" spans="1:51">
      <c r="A4" s="33" t="s">
        <v>374</v>
      </c>
      <c r="B4" s="4">
        <f>'OMS Declara COVID (2)'!C9</f>
        <v>6.6338456978074056E-2</v>
      </c>
      <c r="C4" s="4">
        <f>'OMS Declara COVID (2)'!D9</f>
        <v>6.2934186153541419E-2</v>
      </c>
      <c r="D4" s="4">
        <f>'OMS Declara COVID (2)'!E9</f>
        <v>5.9334919730167544E-2</v>
      </c>
      <c r="E4" s="4">
        <f>'OMS Declara COVID (2)'!F9</f>
        <v>5.5502735175505073E-2</v>
      </c>
      <c r="F4" s="4">
        <f>'OMS Declara COVID (2)'!G9</f>
        <v>5.1385547817835601E-2</v>
      </c>
      <c r="G4" s="4">
        <f>'OMS Declara COVID (2)'!H9</f>
        <v>4.6908372782648207E-2</v>
      </c>
      <c r="H4" s="4">
        <f>'OMS Declara COVID (2)'!I9</f>
        <v>4.1956124102360944E-2</v>
      </c>
      <c r="I4" s="4">
        <f>'OMS Declara COVID (2)'!J9</f>
        <v>3.6335069316977157E-2</v>
      </c>
      <c r="J4" s="4">
        <f>'OMS Declara COVID (2)'!K9</f>
        <v>2.9667459865083772E-2</v>
      </c>
      <c r="K4" s="4">
        <f>'OMS Declara COVID (2)'!L9</f>
        <v>2.0978062051180472E-2</v>
      </c>
      <c r="L4" s="4" t="e">
        <f>'OMS Declara COVID (2)'!M9</f>
        <v>#NUM!</v>
      </c>
      <c r="M4" s="4">
        <f>'OMS Declara COVID (2)'!N9</f>
        <v>2.0978062051180472E-2</v>
      </c>
      <c r="N4" s="4">
        <f>'OMS Declara COVID (2)'!O9</f>
        <v>2.9667459865083772E-2</v>
      </c>
      <c r="O4" s="4">
        <f>'OMS Declara COVID (2)'!P9</f>
        <v>3.6335069316977157E-2</v>
      </c>
      <c r="P4" s="4">
        <f>'OMS Declara COVID (2)'!Q9</f>
        <v>4.1956124102360944E-2</v>
      </c>
      <c r="Q4" s="4">
        <f>'OMS Declara COVID (2)'!R9</f>
        <v>4.6908372782648207E-2</v>
      </c>
      <c r="R4" s="4">
        <f>'OMS Declara COVID (2)'!S9</f>
        <v>5.1385547817835601E-2</v>
      </c>
      <c r="S4" s="4">
        <f>'OMS Declara COVID (2)'!T9</f>
        <v>5.5502735175505073E-2</v>
      </c>
      <c r="T4" s="4">
        <f>'OMS Declara COVID (2)'!U9</f>
        <v>5.9334919730167544E-2</v>
      </c>
      <c r="U4" s="4">
        <f>'OMS Declara COVID (2)'!V9</f>
        <v>6.2934186153541419E-2</v>
      </c>
      <c r="V4" s="4">
        <f>'OMS Declara COVID (2)'!W9</f>
        <v>6.6338456978074056E-2</v>
      </c>
      <c r="X4" s="48">
        <v>-8</v>
      </c>
      <c r="Y4" s="48">
        <v>5.2402572789411739E-3</v>
      </c>
      <c r="Z4" s="48">
        <v>4.5148296720002618E-2</v>
      </c>
      <c r="AA4" s="48">
        <v>5.9334919730167544E-2</v>
      </c>
      <c r="AB4" s="48">
        <v>-4.5148296720002624E-2</v>
      </c>
      <c r="AC4" s="48">
        <v>-5.9334919730167544E-2</v>
      </c>
      <c r="AD4" s="48">
        <v>5.665790116282661E-2</v>
      </c>
      <c r="AE4" s="48">
        <v>7.4461104001885117E-2</v>
      </c>
      <c r="AF4" s="48">
        <v>-5.6657901162826617E-2</v>
      </c>
      <c r="AG4" s="48">
        <v>-7.4461104001885117E-2</v>
      </c>
      <c r="AH4" s="48">
        <v>4.9037244734484009E-2</v>
      </c>
      <c r="AI4" s="48">
        <v>5.1373021481569608E-2</v>
      </c>
      <c r="AJ4" s="48">
        <v>6.7515594770037407E-2</v>
      </c>
      <c r="AK4" s="48">
        <v>-5.1373021481569615E-2</v>
      </c>
      <c r="AL4" s="48">
        <v>-6.7515594770037407E-2</v>
      </c>
      <c r="AM4" s="48">
        <v>6.2897222668707398E-2</v>
      </c>
      <c r="AN4" s="48">
        <v>8.2660962415549835E-2</v>
      </c>
      <c r="AO4" s="48">
        <v>-6.2897222668707412E-2</v>
      </c>
      <c r="AP4" s="48">
        <v>-8.2660962415549835E-2</v>
      </c>
      <c r="AQ4" s="48">
        <v>-6.3583944565135386E-3</v>
      </c>
      <c r="AR4" s="48">
        <v>1.457939523776427E-2</v>
      </c>
      <c r="AS4" s="48">
        <v>1.9160573244037096E-2</v>
      </c>
      <c r="AT4" s="48">
        <v>-1.4579395237764272E-2</v>
      </c>
      <c r="AU4" s="48">
        <v>-1.9160573244037096E-2</v>
      </c>
      <c r="AV4" s="48">
        <v>1.7383307346984036E-2</v>
      </c>
      <c r="AW4" s="48">
        <v>2.284553839261801E-2</v>
      </c>
      <c r="AX4" s="48">
        <v>-1.7383307346984039E-2</v>
      </c>
      <c r="AY4" s="48">
        <v>-2.284553839261801E-2</v>
      </c>
    </row>
    <row r="5" spans="1:51">
      <c r="A5" s="33" t="s">
        <v>375</v>
      </c>
      <c r="B5" s="4">
        <f>'OMS Declara COVID (2)'!C10</f>
        <v>-5.0477330267128327E-2</v>
      </c>
      <c r="C5" s="4">
        <f>'OMS Declara COVID (2)'!D10</f>
        <v>-4.7887000154604321E-2</v>
      </c>
      <c r="D5" s="4">
        <f>'OMS Declara COVID (2)'!E10</f>
        <v>-4.5148296720002624E-2</v>
      </c>
      <c r="E5" s="4">
        <f>'OMS Declara COVID (2)'!F10</f>
        <v>-4.2232364480664884E-2</v>
      </c>
      <c r="F5" s="4">
        <f>'OMS Declara COVID (2)'!G10</f>
        <v>-3.909957189711992E-2</v>
      </c>
      <c r="G5" s="4">
        <f>'OMS Declara COVID (2)'!H10</f>
        <v>-3.5692862528079398E-2</v>
      </c>
      <c r="H5" s="4">
        <f>'OMS Declara COVID (2)'!I10</f>
        <v>-3.1924666769736217E-2</v>
      </c>
      <c r="I5" s="4">
        <f>'OMS Declara COVID (2)'!J10</f>
        <v>-2.7647572429944457E-2</v>
      </c>
      <c r="J5" s="4">
        <f>'OMS Declara COVID (2)'!K10</f>
        <v>-2.2574148360001312E-2</v>
      </c>
      <c r="K5" s="4">
        <f>'OMS Declara COVID (2)'!L10</f>
        <v>-1.5962333384868108E-2</v>
      </c>
      <c r="L5" s="4" t="e">
        <f>'OMS Declara COVID (2)'!M10</f>
        <v>#NUM!</v>
      </c>
      <c r="M5" s="4">
        <f>'OMS Declara COVID (2)'!N10</f>
        <v>-1.5962333384868108E-2</v>
      </c>
      <c r="N5" s="4">
        <f>'OMS Declara COVID (2)'!O10</f>
        <v>-2.2574148360001312E-2</v>
      </c>
      <c r="O5" s="4">
        <f>'OMS Declara COVID (2)'!P10</f>
        <v>-2.7647572429944457E-2</v>
      </c>
      <c r="P5" s="4">
        <f>'OMS Declara COVID (2)'!Q10</f>
        <v>-3.1924666769736217E-2</v>
      </c>
      <c r="Q5" s="4">
        <f>'OMS Declara COVID (2)'!R10</f>
        <v>-3.5692862528079398E-2</v>
      </c>
      <c r="R5" s="4">
        <f>'OMS Declara COVID (2)'!S10</f>
        <v>-3.909957189711992E-2</v>
      </c>
      <c r="S5" s="4">
        <f>'OMS Declara COVID (2)'!T10</f>
        <v>-4.2232364480664884E-2</v>
      </c>
      <c r="T5" s="4">
        <f>'OMS Declara COVID (2)'!U10</f>
        <v>-4.5148296720002624E-2</v>
      </c>
      <c r="U5" s="4">
        <f>'OMS Declara COVID (2)'!V10</f>
        <v>-4.7887000154604321E-2</v>
      </c>
      <c r="V5" s="4">
        <f>'OMS Declara COVID (2)'!W10</f>
        <v>-5.0477330267128327E-2</v>
      </c>
      <c r="X5" s="48">
        <v>-7</v>
      </c>
      <c r="Y5" s="48">
        <v>6.7905436938763275E-3</v>
      </c>
      <c r="Z5" s="48">
        <v>4.2232364480664877E-2</v>
      </c>
      <c r="AA5" s="48">
        <v>5.5502735175505073E-2</v>
      </c>
      <c r="AB5" s="48">
        <v>-4.2232364480664884E-2</v>
      </c>
      <c r="AC5" s="48">
        <v>-5.5502735175505073E-2</v>
      </c>
      <c r="AD5" s="48">
        <v>5.2998613601249522E-2</v>
      </c>
      <c r="AE5" s="48">
        <v>6.9651984953999033E-2</v>
      </c>
      <c r="AF5" s="48">
        <v>-5.2998613601249529E-2</v>
      </c>
      <c r="AG5" s="48">
        <v>-6.9651984953999033E-2</v>
      </c>
      <c r="AH5" s="48">
        <v>4.9750877519916692E-2</v>
      </c>
      <c r="AI5" s="48">
        <v>4.8055061326852819E-2</v>
      </c>
      <c r="AJ5" s="48">
        <v>6.3155055973436625E-2</v>
      </c>
      <c r="AK5" s="48">
        <v>-4.8055061326852826E-2</v>
      </c>
      <c r="AL5" s="48">
        <v>-6.3155055973436625E-2</v>
      </c>
      <c r="AM5" s="48">
        <v>5.8834964451483611E-2</v>
      </c>
      <c r="AN5" s="48">
        <v>7.7322250154996289E-2</v>
      </c>
      <c r="AO5" s="48">
        <v>-5.8834964451483618E-2</v>
      </c>
      <c r="AP5" s="48">
        <v>-7.7322250154996289E-2</v>
      </c>
      <c r="AQ5" s="48">
        <v>-7.0799247137809385E-3</v>
      </c>
      <c r="AR5" s="48">
        <v>1.3637775471519375E-2</v>
      </c>
      <c r="AS5" s="48">
        <v>1.7923075103343632E-2</v>
      </c>
      <c r="AT5" s="48">
        <v>-1.3637775471519377E-2</v>
      </c>
      <c r="AU5" s="48">
        <v>-1.7923075103343632E-2</v>
      </c>
      <c r="AV5" s="48">
        <v>1.6260595085351135E-2</v>
      </c>
      <c r="AW5" s="48">
        <v>2.1370044370391712E-2</v>
      </c>
      <c r="AX5" s="48">
        <v>-1.6260595085351139E-2</v>
      </c>
      <c r="AY5" s="48">
        <v>-2.1370044370391712E-2</v>
      </c>
    </row>
    <row r="6" spans="1:51">
      <c r="A6" s="33" t="s">
        <v>376</v>
      </c>
      <c r="B6" s="4">
        <f>'OMS Declara COVID (2)'!C11</f>
        <v>-6.6338456978074056E-2</v>
      </c>
      <c r="C6" s="4">
        <f>'OMS Declara COVID (2)'!D11</f>
        <v>-6.2934186153541419E-2</v>
      </c>
      <c r="D6" s="4">
        <f>'OMS Declara COVID (2)'!E11</f>
        <v>-5.9334919730167544E-2</v>
      </c>
      <c r="E6" s="4">
        <f>'OMS Declara COVID (2)'!F11</f>
        <v>-5.5502735175505073E-2</v>
      </c>
      <c r="F6" s="4">
        <f>'OMS Declara COVID (2)'!G11</f>
        <v>-5.1385547817835601E-2</v>
      </c>
      <c r="G6" s="4">
        <f>'OMS Declara COVID (2)'!H11</f>
        <v>-4.6908372782648207E-2</v>
      </c>
      <c r="H6" s="4">
        <f>'OMS Declara COVID (2)'!I11</f>
        <v>-4.1956124102360944E-2</v>
      </c>
      <c r="I6" s="4">
        <f>'OMS Declara COVID (2)'!J11</f>
        <v>-3.6335069316977157E-2</v>
      </c>
      <c r="J6" s="4">
        <f>'OMS Declara COVID (2)'!K11</f>
        <v>-2.9667459865083772E-2</v>
      </c>
      <c r="K6" s="4">
        <f>'OMS Declara COVID (2)'!L11</f>
        <v>-2.0978062051180472E-2</v>
      </c>
      <c r="L6" s="4" t="e">
        <f>'OMS Declara COVID (2)'!M11</f>
        <v>#NUM!</v>
      </c>
      <c r="M6" s="4">
        <f>'OMS Declara COVID (2)'!N11</f>
        <v>-2.0978062051180472E-2</v>
      </c>
      <c r="N6" s="4">
        <f>'OMS Declara COVID (2)'!O11</f>
        <v>-2.9667459865083772E-2</v>
      </c>
      <c r="O6" s="4">
        <f>'OMS Declara COVID (2)'!P11</f>
        <v>-3.6335069316977157E-2</v>
      </c>
      <c r="P6" s="4">
        <f>'OMS Declara COVID (2)'!Q11</f>
        <v>-4.1956124102360944E-2</v>
      </c>
      <c r="Q6" s="4">
        <f>'OMS Declara COVID (2)'!R11</f>
        <v>-4.6908372782648207E-2</v>
      </c>
      <c r="R6" s="4">
        <f>'OMS Declara COVID (2)'!S11</f>
        <v>-5.1385547817835601E-2</v>
      </c>
      <c r="S6" s="4">
        <f>'OMS Declara COVID (2)'!T11</f>
        <v>-5.5502735175505073E-2</v>
      </c>
      <c r="T6" s="4">
        <f>'OMS Declara COVID (2)'!U11</f>
        <v>-5.9334919730167544E-2</v>
      </c>
      <c r="U6" s="4">
        <f>'OMS Declara COVID (2)'!V11</f>
        <v>-6.2934186153541419E-2</v>
      </c>
      <c r="V6" s="4">
        <f>'OMS Declara COVID (2)'!W11</f>
        <v>-6.6338456978074056E-2</v>
      </c>
      <c r="X6" s="48">
        <v>-6</v>
      </c>
      <c r="Y6" s="48">
        <v>4.3207025070518545E-3</v>
      </c>
      <c r="Z6" s="48">
        <v>3.9099571897119913E-2</v>
      </c>
      <c r="AA6" s="48">
        <v>5.1385547817835601E-2</v>
      </c>
      <c r="AB6" s="48">
        <v>-3.909957189711992E-2</v>
      </c>
      <c r="AC6" s="48">
        <v>-5.1385547817835601E-2</v>
      </c>
      <c r="AD6" s="48">
        <v>4.9067181732115731E-2</v>
      </c>
      <c r="AE6" s="48">
        <v>6.4485207659467636E-2</v>
      </c>
      <c r="AF6" s="48">
        <v>-4.9067181732115737E-2</v>
      </c>
      <c r="AG6" s="48">
        <v>-6.4485207659467636E-2</v>
      </c>
      <c r="AH6" s="48">
        <v>4.1013652360364583E-2</v>
      </c>
      <c r="AI6" s="48">
        <v>4.4490341672202963E-2</v>
      </c>
      <c r="AJ6" s="48">
        <v>5.8470220222468186E-2</v>
      </c>
      <c r="AK6" s="48">
        <v>-4.449034167220297E-2</v>
      </c>
      <c r="AL6" s="48">
        <v>-5.8470220222468186E-2</v>
      </c>
      <c r="AM6" s="48">
        <v>5.4470592658587072E-2</v>
      </c>
      <c r="AN6" s="48">
        <v>7.1586493353136854E-2</v>
      </c>
      <c r="AO6" s="48">
        <v>-5.4470592658587079E-2</v>
      </c>
      <c r="AP6" s="48">
        <v>-7.1586493353136854E-2</v>
      </c>
      <c r="AQ6" s="48">
        <v>-8.2213884570030427E-3</v>
      </c>
      <c r="AR6" s="48">
        <v>1.2626126647717723E-2</v>
      </c>
      <c r="AS6" s="48">
        <v>1.6593543180408538E-2</v>
      </c>
      <c r="AT6" s="48">
        <v>-1.2626126647717725E-2</v>
      </c>
      <c r="AU6" s="48">
        <v>-1.6593543180408538E-2</v>
      </c>
      <c r="AV6" s="48">
        <v>1.5054385764280849E-2</v>
      </c>
      <c r="AW6" s="48">
        <v>1.9784816611139906E-2</v>
      </c>
      <c r="AX6" s="48">
        <v>-1.505438576428085E-2</v>
      </c>
      <c r="AY6" s="48">
        <v>-1.9784816611139906E-2</v>
      </c>
    </row>
    <row r="7" spans="1:51">
      <c r="A7" s="45" t="s">
        <v>377</v>
      </c>
      <c r="B7" s="4">
        <f>'OMS Declara COVID (2)'!C18</f>
        <v>6.3345459231272341E-2</v>
      </c>
      <c r="C7" s="4">
        <f>'OMS Declara COVID (2)'!D18</f>
        <v>6.0094779180047804E-2</v>
      </c>
      <c r="D7" s="4">
        <f>'OMS Declara COVID (2)'!E18</f>
        <v>5.665790116282661E-2</v>
      </c>
      <c r="E7" s="4">
        <f>'OMS Declara COVID (2)'!F18</f>
        <v>5.2998613601249522E-2</v>
      </c>
      <c r="F7" s="4">
        <f>'OMS Declara COVID (2)'!G18</f>
        <v>4.9067181732115731E-2</v>
      </c>
      <c r="G7" s="4">
        <f>'OMS Declara COVID (2)'!H18</f>
        <v>4.4792003779808659E-2</v>
      </c>
      <c r="H7" s="4">
        <f>'OMS Declara COVID (2)'!I18</f>
        <v>4.0063186120031867E-2</v>
      </c>
      <c r="I7" s="4">
        <f>'OMS Declara COVID (2)'!J18</f>
        <v>3.4695736936491722E-2</v>
      </c>
      <c r="J7" s="4">
        <f>'OMS Declara COVID (2)'!K18</f>
        <v>2.8328950581413305E-2</v>
      </c>
      <c r="K7" s="4">
        <f>'OMS Declara COVID (2)'!L18</f>
        <v>2.0031593060015934E-2</v>
      </c>
      <c r="L7" s="4" t="e">
        <f>'OMS Declara COVID (2)'!M18</f>
        <v>#NUM!</v>
      </c>
      <c r="M7" s="4">
        <f>'OMS Declara COVID (2)'!N18</f>
        <v>2.0031593060015934E-2</v>
      </c>
      <c r="N7" s="4">
        <f>'OMS Declara COVID (2)'!O18</f>
        <v>2.8328950581413305E-2</v>
      </c>
      <c r="O7" s="4">
        <f>'OMS Declara COVID (2)'!P18</f>
        <v>3.4695736936491722E-2</v>
      </c>
      <c r="P7" s="4">
        <f>'OMS Declara COVID (2)'!Q18</f>
        <v>4.0063186120031867E-2</v>
      </c>
      <c r="Q7" s="4">
        <f>'OMS Declara COVID (2)'!R18</f>
        <v>4.4792003779808659E-2</v>
      </c>
      <c r="R7" s="4">
        <f>'OMS Declara COVID (2)'!S18</f>
        <v>4.9067181732115731E-2</v>
      </c>
      <c r="S7" s="4">
        <f>'OMS Declara COVID (2)'!T18</f>
        <v>5.2998613601249522E-2</v>
      </c>
      <c r="T7" s="4">
        <f>'OMS Declara COVID (2)'!U18</f>
        <v>5.665790116282661E-2</v>
      </c>
      <c r="U7" s="4">
        <f>'OMS Declara COVID (2)'!V18</f>
        <v>6.0094779180047804E-2</v>
      </c>
      <c r="V7" s="4">
        <f>'OMS Declara COVID (2)'!W18</f>
        <v>6.3345459231272341E-2</v>
      </c>
      <c r="X7" s="48">
        <v>-5</v>
      </c>
      <c r="Y7" s="48">
        <v>1.4919089172049649E-3</v>
      </c>
      <c r="Z7" s="48">
        <v>3.5692862528079398E-2</v>
      </c>
      <c r="AA7" s="48">
        <v>4.6908372782648207E-2</v>
      </c>
      <c r="AB7" s="48">
        <v>-3.5692862528079398E-2</v>
      </c>
      <c r="AC7" s="48">
        <v>-4.6908372782648207E-2</v>
      </c>
      <c r="AD7" s="48">
        <v>4.4792003779808659E-2</v>
      </c>
      <c r="AE7" s="48">
        <v>5.8866671434158899E-2</v>
      </c>
      <c r="AF7" s="48">
        <v>-4.4792003779808666E-2</v>
      </c>
      <c r="AG7" s="48">
        <v>-5.8866671434158899E-2</v>
      </c>
      <c r="AH7" s="48">
        <v>7.8231970323155986E-3</v>
      </c>
      <c r="AI7" s="48">
        <v>4.0613939541629458E-2</v>
      </c>
      <c r="AJ7" s="48">
        <v>5.3375764263567591E-2</v>
      </c>
      <c r="AK7" s="48">
        <v>-4.0613939541629465E-2</v>
      </c>
      <c r="AL7" s="48">
        <v>-5.3375764263567591E-2</v>
      </c>
      <c r="AM7" s="48">
        <v>4.9724620532972393E-2</v>
      </c>
      <c r="AN7" s="48">
        <v>6.5349228703677806E-2</v>
      </c>
      <c r="AO7" s="48">
        <v>-4.9724620532972399E-2</v>
      </c>
      <c r="AP7" s="48">
        <v>-6.5349228703677806E-2</v>
      </c>
      <c r="AQ7" s="48">
        <v>-6.2926989712368542E-3</v>
      </c>
      <c r="AR7" s="48">
        <v>1.1526023964786801E-2</v>
      </c>
      <c r="AS7" s="48">
        <v>1.514776318140962E-2</v>
      </c>
      <c r="AT7" s="48">
        <v>-1.1526023964786802E-2</v>
      </c>
      <c r="AU7" s="48">
        <v>-1.514776318140962E-2</v>
      </c>
      <c r="AV7" s="48">
        <v>1.374271112080212E-2</v>
      </c>
      <c r="AW7" s="48">
        <v>1.8060983923373738E-2</v>
      </c>
      <c r="AX7" s="48">
        <v>-1.3742711120802121E-2</v>
      </c>
      <c r="AY7" s="48">
        <v>-1.8060983923373738E-2</v>
      </c>
    </row>
    <row r="8" spans="1:51">
      <c r="A8" s="45" t="s">
        <v>378</v>
      </c>
      <c r="B8" s="4">
        <f>'OMS Declara COVID (2)'!C19</f>
        <v>8.3250045113948359E-2</v>
      </c>
      <c r="C8" s="4">
        <f>'OMS Declara COVID (2)'!D19</f>
        <v>7.8977927361554595E-2</v>
      </c>
      <c r="D8" s="4">
        <f>'OMS Declara COVID (2)'!E19</f>
        <v>7.4461104001885117E-2</v>
      </c>
      <c r="E8" s="4">
        <f>'OMS Declara COVID (2)'!F19</f>
        <v>6.9651984953999033E-2</v>
      </c>
      <c r="F8" s="4">
        <f>'OMS Declara COVID (2)'!G19</f>
        <v>6.4485207659467636E-2</v>
      </c>
      <c r="G8" s="4">
        <f>'OMS Declara COVID (2)'!H19</f>
        <v>5.8866671434158899E-2</v>
      </c>
      <c r="H8" s="4">
        <f>'OMS Declara COVID (2)'!I19</f>
        <v>5.2651951574369728E-2</v>
      </c>
      <c r="I8" s="4">
        <f>'OMS Declara COVID (2)'!J19</f>
        <v>4.5597927622232255E-2</v>
      </c>
      <c r="J8" s="4">
        <f>'OMS Declara COVID (2)'!K19</f>
        <v>3.7230552000942559E-2</v>
      </c>
      <c r="K8" s="4">
        <f>'OMS Declara COVID (2)'!L19</f>
        <v>2.6325975787184864E-2</v>
      </c>
      <c r="L8" s="4" t="e">
        <f>'OMS Declara COVID (2)'!M19</f>
        <v>#NUM!</v>
      </c>
      <c r="M8" s="4">
        <f>'OMS Declara COVID (2)'!N19</f>
        <v>2.6325975787184864E-2</v>
      </c>
      <c r="N8" s="4">
        <f>'OMS Declara COVID (2)'!O19</f>
        <v>3.7230552000942559E-2</v>
      </c>
      <c r="O8" s="4">
        <f>'OMS Declara COVID (2)'!P19</f>
        <v>4.5597927622232255E-2</v>
      </c>
      <c r="P8" s="4">
        <f>'OMS Declara COVID (2)'!Q19</f>
        <v>5.2651951574369728E-2</v>
      </c>
      <c r="Q8" s="4">
        <f>'OMS Declara COVID (2)'!R19</f>
        <v>5.8866671434158899E-2</v>
      </c>
      <c r="R8" s="4">
        <f>'OMS Declara COVID (2)'!S19</f>
        <v>6.4485207659467636E-2</v>
      </c>
      <c r="S8" s="4">
        <f>'OMS Declara COVID (2)'!T19</f>
        <v>6.9651984953999033E-2</v>
      </c>
      <c r="T8" s="4">
        <f>'OMS Declara COVID (2)'!U19</f>
        <v>7.4461104001885117E-2</v>
      </c>
      <c r="U8" s="4">
        <f>'OMS Declara COVID (2)'!V19</f>
        <v>7.8977927361554595E-2</v>
      </c>
      <c r="V8" s="4">
        <f>'OMS Declara COVID (2)'!W19</f>
        <v>8.3250045113948359E-2</v>
      </c>
      <c r="X8" s="48">
        <v>-4</v>
      </c>
      <c r="Y8" s="48">
        <v>2.6729266599716528E-3</v>
      </c>
      <c r="Z8" s="48">
        <v>3.192466676973621E-2</v>
      </c>
      <c r="AA8" s="48">
        <v>4.1956124102360944E-2</v>
      </c>
      <c r="AB8" s="48">
        <v>-3.1924666769736217E-2</v>
      </c>
      <c r="AC8" s="48">
        <v>-4.1956124102360944E-2</v>
      </c>
      <c r="AD8" s="48">
        <v>4.0063186120031867E-2</v>
      </c>
      <c r="AE8" s="48">
        <v>5.2651951574369728E-2</v>
      </c>
      <c r="AF8" s="48">
        <v>-4.0063186120031874E-2</v>
      </c>
      <c r="AG8" s="48">
        <v>-5.2651951574369728E-2</v>
      </c>
      <c r="AH8" s="48">
        <v>-7.2088780087609106E-3</v>
      </c>
      <c r="AI8" s="48">
        <v>3.6326211859660049E-2</v>
      </c>
      <c r="AJ8" s="48">
        <v>4.7740734897736455E-2</v>
      </c>
      <c r="AK8" s="48">
        <v>-3.6326211859660049E-2</v>
      </c>
      <c r="AL8" s="48">
        <v>-4.7740734897736455E-2</v>
      </c>
      <c r="AM8" s="48">
        <v>4.4475052666843241E-2</v>
      </c>
      <c r="AN8" s="48">
        <v>5.8450127063441625E-2</v>
      </c>
      <c r="AO8" s="48">
        <v>-4.4475052666843248E-2</v>
      </c>
      <c r="AP8" s="48">
        <v>-5.8450127063441625E-2</v>
      </c>
      <c r="AQ8" s="48">
        <v>1.8407512295934847E-3</v>
      </c>
      <c r="AR8" s="48">
        <v>1.0309189238221973E-2</v>
      </c>
      <c r="AS8" s="48">
        <v>1.3548571272280156E-2</v>
      </c>
      <c r="AT8" s="48">
        <v>-1.0309189238221973E-2</v>
      </c>
      <c r="AU8" s="48">
        <v>-1.3548571272280156E-2</v>
      </c>
      <c r="AV8" s="48">
        <v>1.2291854504502346E-2</v>
      </c>
      <c r="AW8" s="48">
        <v>1.6154235117277815E-2</v>
      </c>
      <c r="AX8" s="48">
        <v>-1.2291854504502346E-2</v>
      </c>
      <c r="AY8" s="48">
        <v>-1.6154235117277815E-2</v>
      </c>
    </row>
    <row r="9" spans="1:51">
      <c r="A9" s="45" t="s">
        <v>379</v>
      </c>
      <c r="B9" s="4">
        <f>'OMS Declara COVID (2)'!C20</f>
        <v>-6.3345459231272341E-2</v>
      </c>
      <c r="C9" s="4">
        <f>'OMS Declara COVID (2)'!D20</f>
        <v>-6.0094779180047811E-2</v>
      </c>
      <c r="D9" s="4">
        <f>'OMS Declara COVID (2)'!E20</f>
        <v>-5.6657901162826617E-2</v>
      </c>
      <c r="E9" s="4">
        <f>'OMS Declara COVID (2)'!F20</f>
        <v>-5.2998613601249529E-2</v>
      </c>
      <c r="F9" s="4">
        <f>'OMS Declara COVID (2)'!G20</f>
        <v>-4.9067181732115737E-2</v>
      </c>
      <c r="G9" s="4">
        <f>'OMS Declara COVID (2)'!H20</f>
        <v>-4.4792003779808666E-2</v>
      </c>
      <c r="H9" s="4">
        <f>'OMS Declara COVID (2)'!I20</f>
        <v>-4.0063186120031874E-2</v>
      </c>
      <c r="I9" s="4">
        <f>'OMS Declara COVID (2)'!J20</f>
        <v>-3.4695736936491722E-2</v>
      </c>
      <c r="J9" s="4">
        <f>'OMS Declara COVID (2)'!K20</f>
        <v>-2.8328950581413308E-2</v>
      </c>
      <c r="K9" s="4">
        <f>'OMS Declara COVID (2)'!L20</f>
        <v>-2.0031593060015937E-2</v>
      </c>
      <c r="L9" s="4" t="e">
        <f>'OMS Declara COVID (2)'!M20</f>
        <v>#NUM!</v>
      </c>
      <c r="M9" s="4">
        <f>'OMS Declara COVID (2)'!N20</f>
        <v>-2.0031593060015937E-2</v>
      </c>
      <c r="N9" s="4">
        <f>'OMS Declara COVID (2)'!O20</f>
        <v>-2.8328950581413308E-2</v>
      </c>
      <c r="O9" s="4">
        <f>'OMS Declara COVID (2)'!P20</f>
        <v>-3.4695736936491722E-2</v>
      </c>
      <c r="P9" s="4">
        <f>'OMS Declara COVID (2)'!Q20</f>
        <v>-4.0063186120031874E-2</v>
      </c>
      <c r="Q9" s="4">
        <f>'OMS Declara COVID (2)'!R20</f>
        <v>-4.4792003779808666E-2</v>
      </c>
      <c r="R9" s="4">
        <f>'OMS Declara COVID (2)'!S20</f>
        <v>-4.9067181732115737E-2</v>
      </c>
      <c r="S9" s="4">
        <f>'OMS Declara COVID (2)'!T20</f>
        <v>-5.2998613601249529E-2</v>
      </c>
      <c r="T9" s="4">
        <f>'OMS Declara COVID (2)'!U20</f>
        <v>-5.6657901162826617E-2</v>
      </c>
      <c r="U9" s="4">
        <f>'OMS Declara COVID (2)'!V20</f>
        <v>-6.0094779180047811E-2</v>
      </c>
      <c r="V9" s="4">
        <f>'OMS Declara COVID (2)'!W20</f>
        <v>-6.3345459231272341E-2</v>
      </c>
      <c r="X9" s="48">
        <v>-3</v>
      </c>
      <c r="Y9" s="48">
        <v>1.5193331245543229E-3</v>
      </c>
      <c r="Z9" s="48">
        <v>2.7647572429944454E-2</v>
      </c>
      <c r="AA9" s="48">
        <v>3.6335069316977157E-2</v>
      </c>
      <c r="AB9" s="48">
        <v>-2.7647572429944457E-2</v>
      </c>
      <c r="AC9" s="48">
        <v>-3.6335069316977157E-2</v>
      </c>
      <c r="AD9" s="48">
        <v>3.4695736936491722E-2</v>
      </c>
      <c r="AE9" s="48">
        <v>4.5597927622232255E-2</v>
      </c>
      <c r="AF9" s="48">
        <v>-3.4695736936491722E-2</v>
      </c>
      <c r="AG9" s="48">
        <v>-4.5597927622232255E-2</v>
      </c>
      <c r="AH9" s="48">
        <v>-6.8622428496782906E-3</v>
      </c>
      <c r="AI9" s="48">
        <v>3.1459422293721152E-2</v>
      </c>
      <c r="AJ9" s="48">
        <v>4.1344689216778051E-2</v>
      </c>
      <c r="AK9" s="48">
        <v>-3.1459422293721159E-2</v>
      </c>
      <c r="AL9" s="48">
        <v>-4.1344689216778051E-2</v>
      </c>
      <c r="AM9" s="48">
        <v>3.8516525444137091E-2</v>
      </c>
      <c r="AN9" s="48">
        <v>5.061929489136878E-2</v>
      </c>
      <c r="AO9" s="48">
        <v>-3.8516525444137098E-2</v>
      </c>
      <c r="AP9" s="48">
        <v>-5.061929489136878E-2</v>
      </c>
      <c r="AQ9" s="48">
        <v>-3.6105358872662308E-5</v>
      </c>
      <c r="AR9" s="48">
        <v>8.9280197727213718E-3</v>
      </c>
      <c r="AS9" s="48">
        <v>1.1733406906778666E-2</v>
      </c>
      <c r="AT9" s="48">
        <v>-8.9280197727213736E-3</v>
      </c>
      <c r="AU9" s="48">
        <v>-1.1733406906778666E-2</v>
      </c>
      <c r="AV9" s="48">
        <v>1.0645058260521215E-2</v>
      </c>
      <c r="AW9" s="48">
        <v>1.3989977990269277E-2</v>
      </c>
      <c r="AX9" s="48">
        <v>-1.0645058260521215E-2</v>
      </c>
      <c r="AY9" s="48">
        <v>-1.3989977990269277E-2</v>
      </c>
    </row>
    <row r="10" spans="1:51">
      <c r="A10" s="45" t="s">
        <v>380</v>
      </c>
      <c r="B10" s="4">
        <f>'OMS Declara COVID (2)'!C21</f>
        <v>-8.3250045113948359E-2</v>
      </c>
      <c r="C10" s="4">
        <f>'OMS Declara COVID (2)'!D21</f>
        <v>-7.8977927361554595E-2</v>
      </c>
      <c r="D10" s="4">
        <f>'OMS Declara COVID (2)'!E21</f>
        <v>-7.4461104001885117E-2</v>
      </c>
      <c r="E10" s="4">
        <f>'OMS Declara COVID (2)'!F21</f>
        <v>-6.9651984953999033E-2</v>
      </c>
      <c r="F10" s="4">
        <f>'OMS Declara COVID (2)'!G21</f>
        <v>-6.4485207659467636E-2</v>
      </c>
      <c r="G10" s="4">
        <f>'OMS Declara COVID (2)'!H21</f>
        <v>-5.8866671434158899E-2</v>
      </c>
      <c r="H10" s="4">
        <f>'OMS Declara COVID (2)'!I21</f>
        <v>-5.2651951574369728E-2</v>
      </c>
      <c r="I10" s="4">
        <f>'OMS Declara COVID (2)'!J21</f>
        <v>-4.5597927622232255E-2</v>
      </c>
      <c r="J10" s="4">
        <f>'OMS Declara COVID (2)'!K21</f>
        <v>-3.7230552000942559E-2</v>
      </c>
      <c r="K10" s="4">
        <f>'OMS Declara COVID (2)'!L21</f>
        <v>-2.6325975787184864E-2</v>
      </c>
      <c r="L10" s="4" t="e">
        <f>'OMS Declara COVID (2)'!M21</f>
        <v>#NUM!</v>
      </c>
      <c r="M10" s="4">
        <f>'OMS Declara COVID (2)'!N21</f>
        <v>-2.6325975787184864E-2</v>
      </c>
      <c r="N10" s="4">
        <f>'OMS Declara COVID (2)'!O21</f>
        <v>-3.7230552000942559E-2</v>
      </c>
      <c r="O10" s="4">
        <f>'OMS Declara COVID (2)'!P21</f>
        <v>-4.5597927622232255E-2</v>
      </c>
      <c r="P10" s="4">
        <f>'OMS Declara COVID (2)'!Q21</f>
        <v>-5.2651951574369728E-2</v>
      </c>
      <c r="Q10" s="4">
        <f>'OMS Declara COVID (2)'!R21</f>
        <v>-5.8866671434158899E-2</v>
      </c>
      <c r="R10" s="4">
        <f>'OMS Declara COVID (2)'!S21</f>
        <v>-6.4485207659467636E-2</v>
      </c>
      <c r="S10" s="4">
        <f>'OMS Declara COVID (2)'!T21</f>
        <v>-6.9651984953999033E-2</v>
      </c>
      <c r="T10" s="4">
        <f>'OMS Declara COVID (2)'!U21</f>
        <v>-7.4461104001885117E-2</v>
      </c>
      <c r="U10" s="4">
        <f>'OMS Declara COVID (2)'!V21</f>
        <v>-7.8977927361554595E-2</v>
      </c>
      <c r="V10" s="4">
        <f>'OMS Declara COVID (2)'!W21</f>
        <v>-8.3250045113948359E-2</v>
      </c>
      <c r="X10" s="48">
        <v>-2</v>
      </c>
      <c r="Y10" s="48">
        <v>-1.5296739492960398E-3</v>
      </c>
      <c r="Z10" s="48">
        <v>2.2574148360001309E-2</v>
      </c>
      <c r="AA10" s="48">
        <v>2.9667459865083772E-2</v>
      </c>
      <c r="AB10" s="48">
        <v>-2.2574148360001312E-2</v>
      </c>
      <c r="AC10" s="48">
        <v>-2.9667459865083772E-2</v>
      </c>
      <c r="AD10" s="48">
        <v>2.8328950581413305E-2</v>
      </c>
      <c r="AE10" s="48">
        <v>3.7230552000942559E-2</v>
      </c>
      <c r="AF10" s="48">
        <v>-2.8328950581413308E-2</v>
      </c>
      <c r="AG10" s="48">
        <v>-3.7230552000942559E-2</v>
      </c>
      <c r="AH10" s="48">
        <v>-6.485320475144718E-3</v>
      </c>
      <c r="AI10" s="48">
        <v>2.5686510740784804E-2</v>
      </c>
      <c r="AJ10" s="48">
        <v>3.3757797385018704E-2</v>
      </c>
      <c r="AK10" s="48">
        <v>-2.5686510740784808E-2</v>
      </c>
      <c r="AL10" s="48">
        <v>-3.3757797385018704E-2</v>
      </c>
      <c r="AM10" s="48">
        <v>3.1448611334353699E-2</v>
      </c>
      <c r="AN10" s="48">
        <v>4.1330481207774918E-2</v>
      </c>
      <c r="AO10" s="48">
        <v>-3.1448611334353706E-2</v>
      </c>
      <c r="AP10" s="48">
        <v>-4.1330481207774918E-2</v>
      </c>
      <c r="AQ10" s="48">
        <v>-1.4055927429361681E-3</v>
      </c>
      <c r="AR10" s="48">
        <v>7.2896976188821351E-3</v>
      </c>
      <c r="AS10" s="48">
        <v>9.5802866220185481E-3</v>
      </c>
      <c r="AT10" s="48">
        <v>-7.289697618882136E-3</v>
      </c>
      <c r="AU10" s="48">
        <v>-9.5802866220185481E-3</v>
      </c>
      <c r="AV10" s="48">
        <v>8.6916536734920179E-3</v>
      </c>
      <c r="AW10" s="48">
        <v>1.1422769196309005E-2</v>
      </c>
      <c r="AX10" s="48">
        <v>-8.6916536734920197E-3</v>
      </c>
      <c r="AY10" s="48">
        <v>-1.1422769196309005E-2</v>
      </c>
    </row>
    <row r="11" spans="1:51">
      <c r="A11" s="45" t="s">
        <v>369</v>
      </c>
      <c r="B11" s="4">
        <f>'Primer Confinamiento (2)'!C3</f>
        <v>6.8195822043361498E-2</v>
      </c>
      <c r="C11" s="4">
        <f>'Primer Confinamiento (2)'!D3</f>
        <v>4.8243992776951461E-2</v>
      </c>
      <c r="D11" s="4">
        <f>'Primer Confinamiento (2)'!E3</f>
        <v>4.9037244734484009E-2</v>
      </c>
      <c r="E11" s="4">
        <f>'Primer Confinamiento (2)'!F3</f>
        <v>4.9750877519916692E-2</v>
      </c>
      <c r="F11" s="4">
        <f>'Primer Confinamiento (2)'!G3</f>
        <v>4.1013652360364583E-2</v>
      </c>
      <c r="G11" s="4">
        <f>'Primer Confinamiento (2)'!H3</f>
        <v>7.8231970323155986E-3</v>
      </c>
      <c r="H11" s="4">
        <f>'Primer Confinamiento (2)'!I3</f>
        <v>-7.2088780087609106E-3</v>
      </c>
      <c r="I11" s="4">
        <f>'Primer Confinamiento (2)'!J3</f>
        <v>-6.8622428496782906E-3</v>
      </c>
      <c r="J11" s="4">
        <f>'Primer Confinamiento (2)'!K3</f>
        <v>-6.485320475144718E-3</v>
      </c>
      <c r="K11" s="4">
        <f>'Primer Confinamiento (2)'!L3</f>
        <v>0</v>
      </c>
      <c r="L11" s="4">
        <f>'Primer Confinamiento (2)'!M3</f>
        <v>1.5346223548908133E-2</v>
      </c>
      <c r="M11" s="4">
        <f>'Primer Confinamiento (2)'!N3</f>
        <v>2.986493412986202E-2</v>
      </c>
      <c r="N11" s="4">
        <f>'Primer Confinamiento (2)'!O3</f>
        <v>3.4091430138019296E-2</v>
      </c>
      <c r="O11" s="4">
        <f>'Primer Confinamiento (2)'!P3</f>
        <v>2.6901087199080242E-2</v>
      </c>
      <c r="P11" s="4">
        <f>'Primer Confinamiento (2)'!Q3</f>
        <v>3.266651616623939E-2</v>
      </c>
      <c r="Q11" s="4">
        <f>'Primer Confinamiento (2)'!R3</f>
        <v>2.7959160431809016E-2</v>
      </c>
      <c r="R11" s="4">
        <f>'Primer Confinamiento (2)'!S3</f>
        <v>2.7653503360276943E-2</v>
      </c>
      <c r="S11" s="4">
        <f>'Primer Confinamiento (2)'!T3</f>
        <v>1.724354364191294E-2</v>
      </c>
      <c r="T11" s="4">
        <f>'Primer Confinamiento (2)'!U3</f>
        <v>2.5838869450395929E-2</v>
      </c>
      <c r="U11" s="4">
        <f>'Primer Confinamiento (2)'!V3</f>
        <v>2.1756651129242632E-2</v>
      </c>
      <c r="V11" s="4">
        <f>'Primer Confinamiento (2)'!W3</f>
        <v>1.942936922578542E-2</v>
      </c>
      <c r="X11" s="48">
        <v>-1</v>
      </c>
      <c r="Y11" s="48">
        <v>0</v>
      </c>
      <c r="Z11" s="48">
        <v>1.5962333384868105E-2</v>
      </c>
      <c r="AA11" s="48">
        <v>2.0978062051180472E-2</v>
      </c>
      <c r="AB11" s="48">
        <v>-1.5962333384868108E-2</v>
      </c>
      <c r="AC11" s="48">
        <v>-2.0978062051180472E-2</v>
      </c>
      <c r="AD11" s="48">
        <v>2.0031593060015934E-2</v>
      </c>
      <c r="AE11" s="48">
        <v>2.6325975787184864E-2</v>
      </c>
      <c r="AF11" s="48">
        <v>-2.0031593060015937E-2</v>
      </c>
      <c r="AG11" s="48">
        <v>-2.6325975787184864E-2</v>
      </c>
      <c r="AH11" s="48">
        <v>0</v>
      </c>
      <c r="AI11" s="48">
        <v>1.8163105929830024E-2</v>
      </c>
      <c r="AJ11" s="48">
        <v>2.3870367448868227E-2</v>
      </c>
      <c r="AK11" s="48">
        <v>-1.8163105929830024E-2</v>
      </c>
      <c r="AL11" s="48">
        <v>-2.3870367448868227E-2</v>
      </c>
      <c r="AM11" s="48">
        <v>2.2237526333421621E-2</v>
      </c>
      <c r="AN11" s="48">
        <v>2.9225063531720812E-2</v>
      </c>
      <c r="AO11" s="48">
        <v>-2.2237526333421624E-2</v>
      </c>
      <c r="AP11" s="48">
        <v>-2.9225063531720812E-2</v>
      </c>
      <c r="AQ11" s="48">
        <v>0</v>
      </c>
      <c r="AR11" s="48">
        <v>5.1545946191109866E-3</v>
      </c>
      <c r="AS11" s="48">
        <v>6.7742856361400778E-3</v>
      </c>
      <c r="AT11" s="48">
        <v>-5.1545946191109866E-3</v>
      </c>
      <c r="AU11" s="48">
        <v>-6.7742856361400778E-3</v>
      </c>
      <c r="AV11" s="48">
        <v>6.1459272522511729E-3</v>
      </c>
      <c r="AW11" s="48">
        <v>8.0771175586389077E-3</v>
      </c>
      <c r="AX11" s="48">
        <v>-6.1459272522511729E-3</v>
      </c>
      <c r="AY11" s="48">
        <v>-8.0771175586389077E-3</v>
      </c>
    </row>
    <row r="12" spans="1:51">
      <c r="A12" s="45" t="s">
        <v>381</v>
      </c>
      <c r="B12" s="4">
        <f>'Primer Confinamiento (2)'!C8</f>
        <v>5.7436784121173305E-2</v>
      </c>
      <c r="C12" s="4">
        <f>'Primer Confinamiento (2)'!D8</f>
        <v>5.4489317789490073E-2</v>
      </c>
      <c r="D12" s="4">
        <f>'Primer Confinamiento (2)'!E8</f>
        <v>5.1373021481569608E-2</v>
      </c>
      <c r="E12" s="4">
        <f>'Primer Confinamiento (2)'!F8</f>
        <v>4.8055061326852819E-2</v>
      </c>
      <c r="F12" s="4">
        <f>'Primer Confinamiento (2)'!G8</f>
        <v>4.4490341672202963E-2</v>
      </c>
      <c r="G12" s="4">
        <f>'Primer Confinamiento (2)'!H8</f>
        <v>4.0613939541629458E-2</v>
      </c>
      <c r="H12" s="4">
        <f>'Primer Confinamiento (2)'!I8</f>
        <v>3.6326211859660049E-2</v>
      </c>
      <c r="I12" s="4">
        <f>'Primer Confinamiento (2)'!J8</f>
        <v>3.1459422293721152E-2</v>
      </c>
      <c r="J12" s="4">
        <f>'Primer Confinamiento (2)'!K8</f>
        <v>2.5686510740784804E-2</v>
      </c>
      <c r="K12" s="4">
        <f>'Primer Confinamiento (2)'!L8</f>
        <v>1.8163105929830024E-2</v>
      </c>
      <c r="L12" s="4" t="e">
        <f>'Primer Confinamiento (2)'!M8</f>
        <v>#NUM!</v>
      </c>
      <c r="M12" s="4">
        <f>'Primer Confinamiento (2)'!N8</f>
        <v>1.8163105929830024E-2</v>
      </c>
      <c r="N12" s="4">
        <f>'Primer Confinamiento (2)'!O8</f>
        <v>2.5686510740784804E-2</v>
      </c>
      <c r="O12" s="4">
        <f>'Primer Confinamiento (2)'!P8</f>
        <v>3.1459422293721152E-2</v>
      </c>
      <c r="P12" s="4">
        <f>'Primer Confinamiento (2)'!Q8</f>
        <v>3.6326211859660049E-2</v>
      </c>
      <c r="Q12" s="4">
        <f>'Primer Confinamiento (2)'!R8</f>
        <v>4.0613939541629458E-2</v>
      </c>
      <c r="R12" s="4">
        <f>'Primer Confinamiento (2)'!S8</f>
        <v>4.4490341672202963E-2</v>
      </c>
      <c r="S12" s="4">
        <f>'Primer Confinamiento (2)'!T8</f>
        <v>4.8055061326852819E-2</v>
      </c>
      <c r="T12" s="4">
        <f>'Primer Confinamiento (2)'!U8</f>
        <v>5.1373021481569608E-2</v>
      </c>
      <c r="U12" s="4">
        <f>'Primer Confinamiento (2)'!V8</f>
        <v>5.4489317789490073E-2</v>
      </c>
      <c r="V12" s="4">
        <f>'Primer Confinamiento (2)'!W8</f>
        <v>5.7436784121173305E-2</v>
      </c>
      <c r="X12" s="48">
        <v>0</v>
      </c>
      <c r="Y12" s="48">
        <v>-2.9403348514420724E-3</v>
      </c>
      <c r="Z12" s="48" t="e">
        <v>#NUM!</v>
      </c>
      <c r="AA12" s="48" t="e">
        <v>#NUM!</v>
      </c>
      <c r="AB12" s="48" t="e">
        <v>#NUM!</v>
      </c>
      <c r="AC12" s="48" t="e">
        <v>#NUM!</v>
      </c>
      <c r="AD12" s="48" t="e">
        <v>#NUM!</v>
      </c>
      <c r="AE12" s="48" t="e">
        <v>#NUM!</v>
      </c>
      <c r="AF12" s="48" t="e">
        <v>#NUM!</v>
      </c>
      <c r="AG12" s="48" t="e">
        <v>#NUM!</v>
      </c>
      <c r="AH12" s="48">
        <v>1.5346223548908133E-2</v>
      </c>
      <c r="AI12" s="48" t="e">
        <v>#NUM!</v>
      </c>
      <c r="AJ12" s="48" t="e">
        <v>#NUM!</v>
      </c>
      <c r="AK12" s="48" t="e">
        <v>#NUM!</v>
      </c>
      <c r="AL12" s="48" t="e">
        <v>#NUM!</v>
      </c>
      <c r="AM12" s="48" t="e">
        <v>#NUM!</v>
      </c>
      <c r="AN12" s="48" t="e">
        <v>#NUM!</v>
      </c>
      <c r="AO12" s="48" t="e">
        <v>#NUM!</v>
      </c>
      <c r="AP12" s="48" t="e">
        <v>#NUM!</v>
      </c>
      <c r="AQ12" s="48">
        <v>-7.8234940504562367E-4</v>
      </c>
      <c r="AR12" s="48" t="e">
        <v>#NUM!</v>
      </c>
      <c r="AS12" s="48" t="e">
        <v>#NUM!</v>
      </c>
      <c r="AT12" s="48" t="e">
        <v>#NUM!</v>
      </c>
      <c r="AU12" s="48" t="e">
        <v>#NUM!</v>
      </c>
      <c r="AV12" s="48" t="e">
        <v>#NUM!</v>
      </c>
      <c r="AW12" s="48" t="e">
        <v>#NUM!</v>
      </c>
      <c r="AX12" s="48" t="e">
        <v>#NUM!</v>
      </c>
      <c r="AY12" s="48" t="e">
        <v>#NUM!</v>
      </c>
    </row>
    <row r="13" spans="1:51">
      <c r="A13" s="45" t="s">
        <v>382</v>
      </c>
      <c r="B13" s="4">
        <f>'Primer Confinamiento (2)'!C9</f>
        <v>7.5484729723566471E-2</v>
      </c>
      <c r="C13" s="4">
        <f>'Primer Confinamiento (2)'!D9</f>
        <v>7.1611102346604685E-2</v>
      </c>
      <c r="D13" s="4">
        <f>'Primer Confinamiento (2)'!E9</f>
        <v>6.7515594770037407E-2</v>
      </c>
      <c r="E13" s="4">
        <f>'Primer Confinamiento (2)'!F9</f>
        <v>6.3155055973436625E-2</v>
      </c>
      <c r="F13" s="4">
        <f>'Primer Confinamiento (2)'!G9</f>
        <v>5.8470220222468186E-2</v>
      </c>
      <c r="G13" s="4">
        <f>'Primer Confinamiento (2)'!H9</f>
        <v>5.3375764263567591E-2</v>
      </c>
      <c r="H13" s="4">
        <f>'Primer Confinamiento (2)'!I9</f>
        <v>4.7740734897736455E-2</v>
      </c>
      <c r="I13" s="4">
        <f>'Primer Confinamiento (2)'!J9</f>
        <v>4.1344689216778051E-2</v>
      </c>
      <c r="J13" s="4">
        <f>'Primer Confinamiento (2)'!K9</f>
        <v>3.3757797385018704E-2</v>
      </c>
      <c r="K13" s="4">
        <f>'Primer Confinamiento (2)'!L9</f>
        <v>2.3870367448868227E-2</v>
      </c>
      <c r="L13" s="4" t="e">
        <f>'Primer Confinamiento (2)'!M9</f>
        <v>#NUM!</v>
      </c>
      <c r="M13" s="4">
        <f>'Primer Confinamiento (2)'!N9</f>
        <v>2.3870367448868227E-2</v>
      </c>
      <c r="N13" s="4">
        <f>'Primer Confinamiento (2)'!O9</f>
        <v>3.3757797385018704E-2</v>
      </c>
      <c r="O13" s="4">
        <f>'Primer Confinamiento (2)'!P9</f>
        <v>4.1344689216778051E-2</v>
      </c>
      <c r="P13" s="4">
        <f>'Primer Confinamiento (2)'!Q9</f>
        <v>4.7740734897736455E-2</v>
      </c>
      <c r="Q13" s="4">
        <f>'Primer Confinamiento (2)'!R9</f>
        <v>5.3375764263567591E-2</v>
      </c>
      <c r="R13" s="4">
        <f>'Primer Confinamiento (2)'!S9</f>
        <v>5.8470220222468186E-2</v>
      </c>
      <c r="S13" s="4">
        <f>'Primer Confinamiento (2)'!T9</f>
        <v>6.3155055973436625E-2</v>
      </c>
      <c r="T13" s="4">
        <f>'Primer Confinamiento (2)'!U9</f>
        <v>6.7515594770037407E-2</v>
      </c>
      <c r="U13" s="4">
        <f>'Primer Confinamiento (2)'!V9</f>
        <v>7.1611102346604685E-2</v>
      </c>
      <c r="V13" s="4">
        <f>'Primer Confinamiento (2)'!W9</f>
        <v>7.5484729723566471E-2</v>
      </c>
      <c r="X13" s="48">
        <v>1</v>
      </c>
      <c r="Y13" s="48">
        <v>-2.4140117613551393E-2</v>
      </c>
      <c r="Z13" s="48">
        <v>1.5962333384868105E-2</v>
      </c>
      <c r="AA13" s="48">
        <v>2.0978062051180472E-2</v>
      </c>
      <c r="AB13" s="48">
        <v>-1.5962333384868108E-2</v>
      </c>
      <c r="AC13" s="48">
        <v>-2.0978062051180472E-2</v>
      </c>
      <c r="AD13" s="48">
        <v>2.0031593060015934E-2</v>
      </c>
      <c r="AE13" s="48">
        <v>2.6325975787184864E-2</v>
      </c>
      <c r="AF13" s="48">
        <v>-2.0031593060015937E-2</v>
      </c>
      <c r="AG13" s="48">
        <v>-2.6325975787184864E-2</v>
      </c>
      <c r="AH13" s="48">
        <v>2.986493412986202E-2</v>
      </c>
      <c r="AI13" s="48">
        <v>1.8163105929830024E-2</v>
      </c>
      <c r="AJ13" s="48">
        <v>2.3870367448868227E-2</v>
      </c>
      <c r="AK13" s="48">
        <v>-1.8163105929830024E-2</v>
      </c>
      <c r="AL13" s="48">
        <v>-2.3870367448868227E-2</v>
      </c>
      <c r="AM13" s="48">
        <v>2.2237526333421621E-2</v>
      </c>
      <c r="AN13" s="48">
        <v>2.9225063531720812E-2</v>
      </c>
      <c r="AO13" s="48">
        <v>-2.2237526333421624E-2</v>
      </c>
      <c r="AP13" s="48">
        <v>-2.9225063531720812E-2</v>
      </c>
      <c r="AQ13" s="48">
        <v>1.6405083401604958E-3</v>
      </c>
      <c r="AR13" s="48">
        <v>5.1545946191109866E-3</v>
      </c>
      <c r="AS13" s="48">
        <v>6.7742856361400778E-3</v>
      </c>
      <c r="AT13" s="48">
        <v>-5.1545946191109866E-3</v>
      </c>
      <c r="AU13" s="48">
        <v>-6.7742856361400778E-3</v>
      </c>
      <c r="AV13" s="48">
        <v>6.1459272522511729E-3</v>
      </c>
      <c r="AW13" s="48">
        <v>8.0771175586389077E-3</v>
      </c>
      <c r="AX13" s="48">
        <v>-6.1459272522511729E-3</v>
      </c>
      <c r="AY13" s="48">
        <v>-8.0771175586389077E-3</v>
      </c>
    </row>
    <row r="14" spans="1:51">
      <c r="A14" s="45" t="s">
        <v>383</v>
      </c>
      <c r="B14" s="4">
        <f>'Primer Confinamiento (2)'!C10</f>
        <v>-5.7436784121173312E-2</v>
      </c>
      <c r="C14" s="4">
        <f>'Primer Confinamiento (2)'!D10</f>
        <v>-5.448931778949008E-2</v>
      </c>
      <c r="D14" s="4">
        <f>'Primer Confinamiento (2)'!E10</f>
        <v>-5.1373021481569615E-2</v>
      </c>
      <c r="E14" s="4">
        <f>'Primer Confinamiento (2)'!F10</f>
        <v>-4.8055061326852826E-2</v>
      </c>
      <c r="F14" s="4">
        <f>'Primer Confinamiento (2)'!G10</f>
        <v>-4.449034167220297E-2</v>
      </c>
      <c r="G14" s="4">
        <f>'Primer Confinamiento (2)'!H10</f>
        <v>-4.0613939541629465E-2</v>
      </c>
      <c r="H14" s="4">
        <f>'Primer Confinamiento (2)'!I10</f>
        <v>-3.6326211859660049E-2</v>
      </c>
      <c r="I14" s="4">
        <f>'Primer Confinamiento (2)'!J10</f>
        <v>-3.1459422293721159E-2</v>
      </c>
      <c r="J14" s="4">
        <f>'Primer Confinamiento (2)'!K10</f>
        <v>-2.5686510740784808E-2</v>
      </c>
      <c r="K14" s="4">
        <f>'Primer Confinamiento (2)'!L10</f>
        <v>-1.8163105929830024E-2</v>
      </c>
      <c r="L14" s="4" t="e">
        <f>'Primer Confinamiento (2)'!M10</f>
        <v>#NUM!</v>
      </c>
      <c r="M14" s="4">
        <f>'Primer Confinamiento (2)'!N10</f>
        <v>-1.8163105929830024E-2</v>
      </c>
      <c r="N14" s="4">
        <f>'Primer Confinamiento (2)'!O10</f>
        <v>-2.5686510740784808E-2</v>
      </c>
      <c r="O14" s="4">
        <f>'Primer Confinamiento (2)'!P10</f>
        <v>-3.1459422293721159E-2</v>
      </c>
      <c r="P14" s="4">
        <f>'Primer Confinamiento (2)'!Q10</f>
        <v>-3.6326211859660049E-2</v>
      </c>
      <c r="Q14" s="4">
        <f>'Primer Confinamiento (2)'!R10</f>
        <v>-4.0613939541629465E-2</v>
      </c>
      <c r="R14" s="4">
        <f>'Primer Confinamiento (2)'!S10</f>
        <v>-4.449034167220297E-2</v>
      </c>
      <c r="S14" s="4">
        <f>'Primer Confinamiento (2)'!T10</f>
        <v>-4.8055061326852826E-2</v>
      </c>
      <c r="T14" s="4">
        <f>'Primer Confinamiento (2)'!U10</f>
        <v>-5.1373021481569615E-2</v>
      </c>
      <c r="U14" s="4">
        <f>'Primer Confinamiento (2)'!V10</f>
        <v>-5.448931778949008E-2</v>
      </c>
      <c r="V14" s="4">
        <f>'Primer Confinamiento (2)'!W10</f>
        <v>-5.7436784121173312E-2</v>
      </c>
      <c r="X14" s="48">
        <v>2</v>
      </c>
      <c r="Y14" s="48">
        <v>-2.3373927284738527E-2</v>
      </c>
      <c r="Z14" s="48">
        <v>2.2574148360001309E-2</v>
      </c>
      <c r="AA14" s="48">
        <v>2.9667459865083772E-2</v>
      </c>
      <c r="AB14" s="48">
        <v>-2.2574148360001312E-2</v>
      </c>
      <c r="AC14" s="48">
        <v>-2.9667459865083772E-2</v>
      </c>
      <c r="AD14" s="48">
        <v>2.8328950581413305E-2</v>
      </c>
      <c r="AE14" s="48">
        <v>3.7230552000942559E-2</v>
      </c>
      <c r="AF14" s="48">
        <v>-2.8328950581413308E-2</v>
      </c>
      <c r="AG14" s="48">
        <v>-3.7230552000942559E-2</v>
      </c>
      <c r="AH14" s="48">
        <v>3.4091430138019296E-2</v>
      </c>
      <c r="AI14" s="48">
        <v>2.5686510740784804E-2</v>
      </c>
      <c r="AJ14" s="48">
        <v>3.3757797385018704E-2</v>
      </c>
      <c r="AK14" s="48">
        <v>-2.5686510740784808E-2</v>
      </c>
      <c r="AL14" s="48">
        <v>-3.3757797385018704E-2</v>
      </c>
      <c r="AM14" s="48">
        <v>3.1448611334353699E-2</v>
      </c>
      <c r="AN14" s="48">
        <v>4.1330481207774918E-2</v>
      </c>
      <c r="AO14" s="48">
        <v>-3.1448611334353706E-2</v>
      </c>
      <c r="AP14" s="48">
        <v>-4.1330481207774918E-2</v>
      </c>
      <c r="AQ14" s="48">
        <v>-1.0634826988172863E-3</v>
      </c>
      <c r="AR14" s="48">
        <v>7.2896976188821351E-3</v>
      </c>
      <c r="AS14" s="48">
        <v>9.5802866220185481E-3</v>
      </c>
      <c r="AT14" s="48">
        <v>-7.289697618882136E-3</v>
      </c>
      <c r="AU14" s="48">
        <v>-9.5802866220185481E-3</v>
      </c>
      <c r="AV14" s="48">
        <v>8.6916536734920179E-3</v>
      </c>
      <c r="AW14" s="48">
        <v>1.1422769196309005E-2</v>
      </c>
      <c r="AX14" s="48">
        <v>-8.6916536734920197E-3</v>
      </c>
      <c r="AY14" s="48">
        <v>-1.1422769196309005E-2</v>
      </c>
    </row>
    <row r="15" spans="1:51">
      <c r="A15" s="45" t="s">
        <v>384</v>
      </c>
      <c r="B15" s="4">
        <f>'Primer Confinamiento (2)'!C11</f>
        <v>-7.5484729723566471E-2</v>
      </c>
      <c r="C15" s="4">
        <f>'Primer Confinamiento (2)'!D11</f>
        <v>-7.1611102346604685E-2</v>
      </c>
      <c r="D15" s="4">
        <f>'Primer Confinamiento (2)'!E11</f>
        <v>-6.7515594770037407E-2</v>
      </c>
      <c r="E15" s="4">
        <f>'Primer Confinamiento (2)'!F11</f>
        <v>-6.3155055973436625E-2</v>
      </c>
      <c r="F15" s="4">
        <f>'Primer Confinamiento (2)'!G11</f>
        <v>-5.8470220222468186E-2</v>
      </c>
      <c r="G15" s="4">
        <f>'Primer Confinamiento (2)'!H11</f>
        <v>-5.3375764263567591E-2</v>
      </c>
      <c r="H15" s="4">
        <f>'Primer Confinamiento (2)'!I11</f>
        <v>-4.7740734897736455E-2</v>
      </c>
      <c r="I15" s="4">
        <f>'Primer Confinamiento (2)'!J11</f>
        <v>-4.1344689216778051E-2</v>
      </c>
      <c r="J15" s="4">
        <f>'Primer Confinamiento (2)'!K11</f>
        <v>-3.3757797385018704E-2</v>
      </c>
      <c r="K15" s="4">
        <f>'Primer Confinamiento (2)'!L11</f>
        <v>-2.3870367448868227E-2</v>
      </c>
      <c r="L15" s="4" t="e">
        <f>'Primer Confinamiento (2)'!M11</f>
        <v>#NUM!</v>
      </c>
      <c r="M15" s="4">
        <f>'Primer Confinamiento (2)'!N11</f>
        <v>-2.3870367448868227E-2</v>
      </c>
      <c r="N15" s="4">
        <f>'Primer Confinamiento (2)'!O11</f>
        <v>-3.3757797385018704E-2</v>
      </c>
      <c r="O15" s="4">
        <f>'Primer Confinamiento (2)'!P11</f>
        <v>-4.1344689216778051E-2</v>
      </c>
      <c r="P15" s="4">
        <f>'Primer Confinamiento (2)'!Q11</f>
        <v>-4.7740734897736455E-2</v>
      </c>
      <c r="Q15" s="4">
        <f>'Primer Confinamiento (2)'!R11</f>
        <v>-5.3375764263567591E-2</v>
      </c>
      <c r="R15" s="4">
        <f>'Primer Confinamiento (2)'!S11</f>
        <v>-5.8470220222468186E-2</v>
      </c>
      <c r="S15" s="4">
        <f>'Primer Confinamiento (2)'!T11</f>
        <v>-6.3155055973436625E-2</v>
      </c>
      <c r="T15" s="4">
        <f>'Primer Confinamiento (2)'!U11</f>
        <v>-6.7515594770037407E-2</v>
      </c>
      <c r="U15" s="4">
        <f>'Primer Confinamiento (2)'!V11</f>
        <v>-7.1611102346604685E-2</v>
      </c>
      <c r="V15" s="4">
        <f>'Primer Confinamiento (2)'!W11</f>
        <v>-7.5484729723566471E-2</v>
      </c>
      <c r="X15" s="48">
        <v>3</v>
      </c>
      <c r="Y15" s="48">
        <v>-2.3034998488924652E-2</v>
      </c>
      <c r="Z15" s="48">
        <v>2.7647572429944454E-2</v>
      </c>
      <c r="AA15" s="48">
        <v>3.6335069316977157E-2</v>
      </c>
      <c r="AB15" s="48">
        <v>-2.7647572429944457E-2</v>
      </c>
      <c r="AC15" s="48">
        <v>-3.6335069316977157E-2</v>
      </c>
      <c r="AD15" s="48">
        <v>3.4695736936491722E-2</v>
      </c>
      <c r="AE15" s="48">
        <v>4.5597927622232255E-2</v>
      </c>
      <c r="AF15" s="48">
        <v>-3.4695736936491722E-2</v>
      </c>
      <c r="AG15" s="48">
        <v>-4.5597927622232255E-2</v>
      </c>
      <c r="AH15" s="48">
        <v>2.6901087199080242E-2</v>
      </c>
      <c r="AI15" s="48">
        <v>3.1459422293721152E-2</v>
      </c>
      <c r="AJ15" s="48">
        <v>4.1344689216778051E-2</v>
      </c>
      <c r="AK15" s="48">
        <v>-3.1459422293721159E-2</v>
      </c>
      <c r="AL15" s="48">
        <v>-4.1344689216778051E-2</v>
      </c>
      <c r="AM15" s="48">
        <v>3.8516525444137091E-2</v>
      </c>
      <c r="AN15" s="48">
        <v>5.061929489136878E-2</v>
      </c>
      <c r="AO15" s="48">
        <v>-3.8516525444137098E-2</v>
      </c>
      <c r="AP15" s="48">
        <v>-5.061929489136878E-2</v>
      </c>
      <c r="AQ15" s="48">
        <v>-2.685350717205548E-3</v>
      </c>
      <c r="AR15" s="48">
        <v>8.9280197727213718E-3</v>
      </c>
      <c r="AS15" s="48">
        <v>1.1733406906778666E-2</v>
      </c>
      <c r="AT15" s="48">
        <v>-8.9280197727213736E-3</v>
      </c>
      <c r="AU15" s="48">
        <v>-1.1733406906778666E-2</v>
      </c>
      <c r="AV15" s="48">
        <v>1.0645058260521215E-2</v>
      </c>
      <c r="AW15" s="48">
        <v>1.3989977990269277E-2</v>
      </c>
      <c r="AX15" s="48">
        <v>-1.0645058260521215E-2</v>
      </c>
      <c r="AY15" s="48">
        <v>-1.3989977990269277E-2</v>
      </c>
    </row>
    <row r="16" spans="1:51">
      <c r="A16" s="45" t="s">
        <v>385</v>
      </c>
      <c r="B16" s="4">
        <f>'Primer Confinamiento (2)'!C18</f>
        <v>7.0321232741585235E-2</v>
      </c>
      <c r="C16" s="4">
        <f>'Primer Confinamiento (2)'!D18</f>
        <v>6.6712579000264852E-2</v>
      </c>
      <c r="D16" s="4">
        <f>'Primer Confinamiento (2)'!E18</f>
        <v>6.2897222668707398E-2</v>
      </c>
      <c r="E16" s="4">
        <f>'Primer Confinamiento (2)'!F18</f>
        <v>5.8834964451483611E-2</v>
      </c>
      <c r="F16" s="4">
        <f>'Primer Confinamiento (2)'!G18</f>
        <v>5.4470592658587072E-2</v>
      </c>
      <c r="G16" s="4">
        <f>'Primer Confinamiento (2)'!H18</f>
        <v>4.9724620532972393E-2</v>
      </c>
      <c r="H16" s="4">
        <f>'Primer Confinamiento (2)'!I18</f>
        <v>4.4475052666843241E-2</v>
      </c>
      <c r="I16" s="4">
        <f>'Primer Confinamiento (2)'!J18</f>
        <v>3.8516525444137091E-2</v>
      </c>
      <c r="J16" s="4">
        <f>'Primer Confinamiento (2)'!K18</f>
        <v>3.1448611334353699E-2</v>
      </c>
      <c r="K16" s="4">
        <f>'Primer Confinamiento (2)'!L18</f>
        <v>2.2237526333421621E-2</v>
      </c>
      <c r="L16" s="4" t="e">
        <f>'Primer Confinamiento (2)'!M18</f>
        <v>#NUM!</v>
      </c>
      <c r="M16" s="4">
        <f>'Primer Confinamiento (2)'!N18</f>
        <v>2.2237526333421621E-2</v>
      </c>
      <c r="N16" s="4">
        <f>'Primer Confinamiento (2)'!O18</f>
        <v>3.1448611334353699E-2</v>
      </c>
      <c r="O16" s="4">
        <f>'Primer Confinamiento (2)'!P18</f>
        <v>3.8516525444137091E-2</v>
      </c>
      <c r="P16" s="4">
        <f>'Primer Confinamiento (2)'!Q18</f>
        <v>4.4475052666843241E-2</v>
      </c>
      <c r="Q16" s="4">
        <f>'Primer Confinamiento (2)'!R18</f>
        <v>4.9724620532972393E-2</v>
      </c>
      <c r="R16" s="4">
        <f>'Primer Confinamiento (2)'!S18</f>
        <v>5.4470592658587072E-2</v>
      </c>
      <c r="S16" s="4">
        <f>'Primer Confinamiento (2)'!T18</f>
        <v>5.8834964451483611E-2</v>
      </c>
      <c r="T16" s="4">
        <f>'Primer Confinamiento (2)'!U18</f>
        <v>6.2897222668707398E-2</v>
      </c>
      <c r="U16" s="4">
        <f>'Primer Confinamiento (2)'!V18</f>
        <v>6.6712579000264852E-2</v>
      </c>
      <c r="V16" s="4">
        <f>'Primer Confinamiento (2)'!W18</f>
        <v>7.0321232741585235E-2</v>
      </c>
      <c r="X16" s="48">
        <v>4</v>
      </c>
      <c r="Y16" s="48">
        <v>-3.1911692528104996E-2</v>
      </c>
      <c r="Z16" s="48">
        <v>3.192466676973621E-2</v>
      </c>
      <c r="AA16" s="48">
        <v>4.1956124102360944E-2</v>
      </c>
      <c r="AB16" s="48">
        <v>-3.1924666769736217E-2</v>
      </c>
      <c r="AC16" s="48">
        <v>-4.1956124102360944E-2</v>
      </c>
      <c r="AD16" s="48">
        <v>4.0063186120031867E-2</v>
      </c>
      <c r="AE16" s="48">
        <v>5.2651951574369728E-2</v>
      </c>
      <c r="AF16" s="48">
        <v>-4.0063186120031874E-2</v>
      </c>
      <c r="AG16" s="48">
        <v>-5.2651951574369728E-2</v>
      </c>
      <c r="AH16" s="48">
        <v>3.266651616623939E-2</v>
      </c>
      <c r="AI16" s="48">
        <v>3.6326211859660049E-2</v>
      </c>
      <c r="AJ16" s="48">
        <v>4.7740734897736455E-2</v>
      </c>
      <c r="AK16" s="48">
        <v>-3.6326211859660049E-2</v>
      </c>
      <c r="AL16" s="48">
        <v>-4.7740734897736455E-2</v>
      </c>
      <c r="AM16" s="48">
        <v>4.4475052666843241E-2</v>
      </c>
      <c r="AN16" s="48">
        <v>5.8450127063441625E-2</v>
      </c>
      <c r="AO16" s="48">
        <v>-4.4475052666843248E-2</v>
      </c>
      <c r="AP16" s="48">
        <v>-5.8450127063441625E-2</v>
      </c>
      <c r="AQ16" s="48">
        <v>-6.7564018312997742E-3</v>
      </c>
      <c r="AR16" s="48">
        <v>1.0309189238221973E-2</v>
      </c>
      <c r="AS16" s="48">
        <v>1.3548571272280156E-2</v>
      </c>
      <c r="AT16" s="48">
        <v>-1.0309189238221973E-2</v>
      </c>
      <c r="AU16" s="48">
        <v>-1.3548571272280156E-2</v>
      </c>
      <c r="AV16" s="48">
        <v>1.2291854504502346E-2</v>
      </c>
      <c r="AW16" s="48">
        <v>1.6154235117277815E-2</v>
      </c>
      <c r="AX16" s="48">
        <v>-1.2291854504502346E-2</v>
      </c>
      <c r="AY16" s="48">
        <v>-1.6154235117277815E-2</v>
      </c>
    </row>
    <row r="17" spans="1:51">
      <c r="A17" s="45" t="s">
        <v>386</v>
      </c>
      <c r="B17" s="4">
        <f>'Primer Confinamiento (2)'!C19</f>
        <v>9.2417765523362325E-2</v>
      </c>
      <c r="C17" s="4">
        <f>'Primer Confinamiento (2)'!D19</f>
        <v>8.7675190595162419E-2</v>
      </c>
      <c r="D17" s="4">
        <f>'Primer Confinamiento (2)'!E19</f>
        <v>8.2660962415549835E-2</v>
      </c>
      <c r="E17" s="4">
        <f>'Primer Confinamiento (2)'!F19</f>
        <v>7.7322250154996289E-2</v>
      </c>
      <c r="F17" s="4">
        <f>'Primer Confinamiento (2)'!G19</f>
        <v>7.1586493353136854E-2</v>
      </c>
      <c r="G17" s="4">
        <f>'Primer Confinamiento (2)'!H19</f>
        <v>6.5349228703677806E-2</v>
      </c>
      <c r="H17" s="4">
        <f>'Primer Confinamiento (2)'!I19</f>
        <v>5.8450127063441625E-2</v>
      </c>
      <c r="I17" s="4">
        <f>'Primer Confinamiento (2)'!J19</f>
        <v>5.061929489136878E-2</v>
      </c>
      <c r="J17" s="4">
        <f>'Primer Confinamiento (2)'!K19</f>
        <v>4.1330481207774918E-2</v>
      </c>
      <c r="K17" s="4">
        <f>'Primer Confinamiento (2)'!L19</f>
        <v>2.9225063531720812E-2</v>
      </c>
      <c r="L17" s="4" t="e">
        <f>'Primer Confinamiento (2)'!M19</f>
        <v>#NUM!</v>
      </c>
      <c r="M17" s="4">
        <f>'Primer Confinamiento (2)'!N19</f>
        <v>2.9225063531720812E-2</v>
      </c>
      <c r="N17" s="4">
        <f>'Primer Confinamiento (2)'!O19</f>
        <v>4.1330481207774918E-2</v>
      </c>
      <c r="O17" s="4">
        <f>'Primer Confinamiento (2)'!P19</f>
        <v>5.061929489136878E-2</v>
      </c>
      <c r="P17" s="4">
        <f>'Primer Confinamiento (2)'!Q19</f>
        <v>5.8450127063441625E-2</v>
      </c>
      <c r="Q17" s="4">
        <f>'Primer Confinamiento (2)'!R19</f>
        <v>6.5349228703677806E-2</v>
      </c>
      <c r="R17" s="4">
        <f>'Primer Confinamiento (2)'!S19</f>
        <v>7.1586493353136854E-2</v>
      </c>
      <c r="S17" s="4">
        <f>'Primer Confinamiento (2)'!T19</f>
        <v>7.7322250154996289E-2</v>
      </c>
      <c r="T17" s="4">
        <f>'Primer Confinamiento (2)'!U19</f>
        <v>8.2660962415549835E-2</v>
      </c>
      <c r="U17" s="4">
        <f>'Primer Confinamiento (2)'!V19</f>
        <v>8.7675190595162419E-2</v>
      </c>
      <c r="V17" s="4">
        <f>'Primer Confinamiento (2)'!W19</f>
        <v>9.2417765523362325E-2</v>
      </c>
      <c r="X17" s="48">
        <v>5</v>
      </c>
      <c r="Y17" s="48">
        <v>-6.4569171729390362E-2</v>
      </c>
      <c r="Z17" s="48">
        <v>3.5692862528079398E-2</v>
      </c>
      <c r="AA17" s="48">
        <v>4.6908372782648207E-2</v>
      </c>
      <c r="AB17" s="48">
        <v>-3.5692862528079398E-2</v>
      </c>
      <c r="AC17" s="48">
        <v>-4.6908372782648207E-2</v>
      </c>
      <c r="AD17" s="48">
        <v>4.4792003779808659E-2</v>
      </c>
      <c r="AE17" s="48">
        <v>5.8866671434158899E-2</v>
      </c>
      <c r="AF17" s="48">
        <v>-4.4792003779808666E-2</v>
      </c>
      <c r="AG17" s="48">
        <v>-5.8866671434158899E-2</v>
      </c>
      <c r="AH17" s="48">
        <v>2.7959160431809016E-2</v>
      </c>
      <c r="AI17" s="48">
        <v>4.0613939541629458E-2</v>
      </c>
      <c r="AJ17" s="48">
        <v>5.3375764263567591E-2</v>
      </c>
      <c r="AK17" s="48">
        <v>-4.0613939541629465E-2</v>
      </c>
      <c r="AL17" s="48">
        <v>-5.3375764263567591E-2</v>
      </c>
      <c r="AM17" s="48">
        <v>4.9724620532972393E-2</v>
      </c>
      <c r="AN17" s="48">
        <v>6.5349228703677806E-2</v>
      </c>
      <c r="AO17" s="48">
        <v>-4.9724620532972399E-2</v>
      </c>
      <c r="AP17" s="48">
        <v>-6.5349228703677806E-2</v>
      </c>
      <c r="AQ17" s="48">
        <v>-6.4073935989295006E-3</v>
      </c>
      <c r="AR17" s="48">
        <v>1.1526023964786801E-2</v>
      </c>
      <c r="AS17" s="48">
        <v>1.514776318140962E-2</v>
      </c>
      <c r="AT17" s="48">
        <v>-1.1526023964786802E-2</v>
      </c>
      <c r="AU17" s="48">
        <v>-1.514776318140962E-2</v>
      </c>
      <c r="AV17" s="48">
        <v>1.374271112080212E-2</v>
      </c>
      <c r="AW17" s="48">
        <v>1.8060983923373738E-2</v>
      </c>
      <c r="AX17" s="48">
        <v>-1.3742711120802121E-2</v>
      </c>
      <c r="AY17" s="48">
        <v>-1.8060983923373738E-2</v>
      </c>
    </row>
    <row r="18" spans="1:51">
      <c r="A18" s="45" t="s">
        <v>387</v>
      </c>
      <c r="B18" s="4">
        <f>'Primer Confinamiento (2)'!C20</f>
        <v>-7.0321232741585249E-2</v>
      </c>
      <c r="C18" s="4">
        <f>'Primer Confinamiento (2)'!D20</f>
        <v>-6.6712579000264852E-2</v>
      </c>
      <c r="D18" s="4">
        <f>'Primer Confinamiento (2)'!E20</f>
        <v>-6.2897222668707412E-2</v>
      </c>
      <c r="E18" s="4">
        <f>'Primer Confinamiento (2)'!F20</f>
        <v>-5.8834964451483618E-2</v>
      </c>
      <c r="F18" s="4">
        <f>'Primer Confinamiento (2)'!G20</f>
        <v>-5.4470592658587079E-2</v>
      </c>
      <c r="G18" s="4">
        <f>'Primer Confinamiento (2)'!H20</f>
        <v>-4.9724620532972399E-2</v>
      </c>
      <c r="H18" s="4">
        <f>'Primer Confinamiento (2)'!I20</f>
        <v>-4.4475052666843248E-2</v>
      </c>
      <c r="I18" s="4">
        <f>'Primer Confinamiento (2)'!J20</f>
        <v>-3.8516525444137098E-2</v>
      </c>
      <c r="J18" s="4">
        <f>'Primer Confinamiento (2)'!K20</f>
        <v>-3.1448611334353706E-2</v>
      </c>
      <c r="K18" s="4">
        <f>'Primer Confinamiento (2)'!L20</f>
        <v>-2.2237526333421624E-2</v>
      </c>
      <c r="L18" s="4" t="e">
        <f>'Primer Confinamiento (2)'!M20</f>
        <v>#NUM!</v>
      </c>
      <c r="M18" s="4">
        <f>'Primer Confinamiento (2)'!N20</f>
        <v>-2.2237526333421624E-2</v>
      </c>
      <c r="N18" s="4">
        <f>'Primer Confinamiento (2)'!O20</f>
        <v>-3.1448611334353706E-2</v>
      </c>
      <c r="O18" s="4">
        <f>'Primer Confinamiento (2)'!P20</f>
        <v>-3.8516525444137098E-2</v>
      </c>
      <c r="P18" s="4">
        <f>'Primer Confinamiento (2)'!Q20</f>
        <v>-4.4475052666843248E-2</v>
      </c>
      <c r="Q18" s="4">
        <f>'Primer Confinamiento (2)'!R20</f>
        <v>-4.9724620532972399E-2</v>
      </c>
      <c r="R18" s="4">
        <f>'Primer Confinamiento (2)'!S20</f>
        <v>-5.4470592658587079E-2</v>
      </c>
      <c r="S18" s="4">
        <f>'Primer Confinamiento (2)'!T20</f>
        <v>-5.8834964451483618E-2</v>
      </c>
      <c r="T18" s="4">
        <f>'Primer Confinamiento (2)'!U20</f>
        <v>-6.2897222668707412E-2</v>
      </c>
      <c r="U18" s="4">
        <f>'Primer Confinamiento (2)'!V20</f>
        <v>-6.6712579000264852E-2</v>
      </c>
      <c r="V18" s="4">
        <f>'Primer Confinamiento (2)'!W20</f>
        <v>-7.0321232741585249E-2</v>
      </c>
      <c r="X18" s="48">
        <v>6</v>
      </c>
      <c r="Y18" s="48">
        <v>-7.8471342313210735E-2</v>
      </c>
      <c r="Z18" s="48">
        <v>3.9099571897119913E-2</v>
      </c>
      <c r="AA18" s="48">
        <v>5.1385547817835601E-2</v>
      </c>
      <c r="AB18" s="48">
        <v>-3.909957189711992E-2</v>
      </c>
      <c r="AC18" s="48">
        <v>-5.1385547817835601E-2</v>
      </c>
      <c r="AD18" s="48">
        <v>4.9067181732115731E-2</v>
      </c>
      <c r="AE18" s="48">
        <v>6.4485207659467636E-2</v>
      </c>
      <c r="AF18" s="48">
        <v>-4.9067181732115737E-2</v>
      </c>
      <c r="AG18" s="48">
        <v>-6.4485207659467636E-2</v>
      </c>
      <c r="AH18" s="48">
        <v>2.7653503360276943E-2</v>
      </c>
      <c r="AI18" s="48">
        <v>4.4490341672202963E-2</v>
      </c>
      <c r="AJ18" s="48">
        <v>5.8470220222468186E-2</v>
      </c>
      <c r="AK18" s="48">
        <v>-4.449034167220297E-2</v>
      </c>
      <c r="AL18" s="48">
        <v>-5.8470220222468186E-2</v>
      </c>
      <c r="AM18" s="48">
        <v>5.4470592658587072E-2</v>
      </c>
      <c r="AN18" s="48">
        <v>7.1586493353136854E-2</v>
      </c>
      <c r="AO18" s="48">
        <v>-5.4470592658587079E-2</v>
      </c>
      <c r="AP18" s="48">
        <v>-7.1586493353136854E-2</v>
      </c>
      <c r="AQ18" s="48">
        <v>-3.7512668292187801E-3</v>
      </c>
      <c r="AR18" s="48">
        <v>1.2626126647717723E-2</v>
      </c>
      <c r="AS18" s="48">
        <v>1.6593543180408538E-2</v>
      </c>
      <c r="AT18" s="48">
        <v>-1.2626126647717725E-2</v>
      </c>
      <c r="AU18" s="48">
        <v>-1.6593543180408538E-2</v>
      </c>
      <c r="AV18" s="48">
        <v>1.5054385764280849E-2</v>
      </c>
      <c r="AW18" s="48">
        <v>1.9784816611139906E-2</v>
      </c>
      <c r="AX18" s="48">
        <v>-1.505438576428085E-2</v>
      </c>
      <c r="AY18" s="48">
        <v>-1.9784816611139906E-2</v>
      </c>
    </row>
    <row r="19" spans="1:51">
      <c r="A19" s="45" t="s">
        <v>388</v>
      </c>
      <c r="B19" s="4">
        <f>'Primer Confinamiento (2)'!C21</f>
        <v>-9.2417765523362325E-2</v>
      </c>
      <c r="C19" s="4">
        <f>'Primer Confinamiento (2)'!D21</f>
        <v>-8.7675190595162419E-2</v>
      </c>
      <c r="D19" s="4">
        <f>'Primer Confinamiento (2)'!E21</f>
        <v>-8.2660962415549835E-2</v>
      </c>
      <c r="E19" s="4">
        <f>'Primer Confinamiento (2)'!F21</f>
        <v>-7.7322250154996289E-2</v>
      </c>
      <c r="F19" s="4">
        <f>'Primer Confinamiento (2)'!G21</f>
        <v>-7.1586493353136854E-2</v>
      </c>
      <c r="G19" s="4">
        <f>'Primer Confinamiento (2)'!H21</f>
        <v>-6.5349228703677806E-2</v>
      </c>
      <c r="H19" s="4">
        <f>'Primer Confinamiento (2)'!I21</f>
        <v>-5.8450127063441625E-2</v>
      </c>
      <c r="I19" s="4">
        <f>'Primer Confinamiento (2)'!J21</f>
        <v>-5.061929489136878E-2</v>
      </c>
      <c r="J19" s="4">
        <f>'Primer Confinamiento (2)'!K21</f>
        <v>-4.1330481207774918E-2</v>
      </c>
      <c r="K19" s="4">
        <f>'Primer Confinamiento (2)'!L21</f>
        <v>-2.9225063531720812E-2</v>
      </c>
      <c r="L19" s="4" t="e">
        <f>'Primer Confinamiento (2)'!M21</f>
        <v>#NUM!</v>
      </c>
      <c r="M19" s="4">
        <f>'Primer Confinamiento (2)'!N21</f>
        <v>-2.9225063531720812E-2</v>
      </c>
      <c r="N19" s="4">
        <f>'Primer Confinamiento (2)'!O21</f>
        <v>-4.1330481207774918E-2</v>
      </c>
      <c r="O19" s="4">
        <f>'Primer Confinamiento (2)'!P21</f>
        <v>-5.061929489136878E-2</v>
      </c>
      <c r="P19" s="4">
        <f>'Primer Confinamiento (2)'!Q21</f>
        <v>-5.8450127063441625E-2</v>
      </c>
      <c r="Q19" s="4">
        <f>'Primer Confinamiento (2)'!R21</f>
        <v>-6.5349228703677806E-2</v>
      </c>
      <c r="R19" s="4">
        <f>'Primer Confinamiento (2)'!S21</f>
        <v>-7.1586493353136854E-2</v>
      </c>
      <c r="S19" s="4">
        <f>'Primer Confinamiento (2)'!T21</f>
        <v>-7.7322250154996289E-2</v>
      </c>
      <c r="T19" s="4">
        <f>'Primer Confinamiento (2)'!U21</f>
        <v>-8.2660962415549835E-2</v>
      </c>
      <c r="U19" s="4">
        <f>'Primer Confinamiento (2)'!V21</f>
        <v>-8.7675190595162419E-2</v>
      </c>
      <c r="V19" s="4">
        <f>'Primer Confinamiento (2)'!W21</f>
        <v>-9.2417765523362325E-2</v>
      </c>
      <c r="X19" s="48">
        <v>7</v>
      </c>
      <c r="Y19" s="48">
        <v>-7.8102384678970349E-2</v>
      </c>
      <c r="Z19" s="48">
        <v>4.2232364480664877E-2</v>
      </c>
      <c r="AA19" s="48">
        <v>5.5502735175505073E-2</v>
      </c>
      <c r="AB19" s="48">
        <v>-4.2232364480664884E-2</v>
      </c>
      <c r="AC19" s="48">
        <v>-5.5502735175505073E-2</v>
      </c>
      <c r="AD19" s="48">
        <v>5.2998613601249522E-2</v>
      </c>
      <c r="AE19" s="48">
        <v>6.9651984953999033E-2</v>
      </c>
      <c r="AF19" s="48">
        <v>-5.2998613601249529E-2</v>
      </c>
      <c r="AG19" s="48">
        <v>-6.9651984953999033E-2</v>
      </c>
      <c r="AH19" s="48">
        <v>1.724354364191294E-2</v>
      </c>
      <c r="AI19" s="48">
        <v>4.8055061326852819E-2</v>
      </c>
      <c r="AJ19" s="48">
        <v>6.3155055973436625E-2</v>
      </c>
      <c r="AK19" s="48">
        <v>-4.8055061326852826E-2</v>
      </c>
      <c r="AL19" s="48">
        <v>-6.3155055973436625E-2</v>
      </c>
      <c r="AM19" s="48">
        <v>5.8834964451483611E-2</v>
      </c>
      <c r="AN19" s="48">
        <v>7.7322250154996289E-2</v>
      </c>
      <c r="AO19" s="48">
        <v>-5.8834964451483618E-2</v>
      </c>
      <c r="AP19" s="48">
        <v>-7.7322250154996289E-2</v>
      </c>
      <c r="AQ19" s="48">
        <v>-1.0327749476757742E-2</v>
      </c>
      <c r="AR19" s="48">
        <v>1.3637775471519375E-2</v>
      </c>
      <c r="AS19" s="48">
        <v>1.7923075103343632E-2</v>
      </c>
      <c r="AT19" s="48">
        <v>-1.3637775471519377E-2</v>
      </c>
      <c r="AU19" s="48">
        <v>-1.7923075103343632E-2</v>
      </c>
      <c r="AV19" s="48">
        <v>1.6260595085351135E-2</v>
      </c>
      <c r="AW19" s="48">
        <v>2.1370044370391712E-2</v>
      </c>
      <c r="AX19" s="48">
        <v>-1.6260595085351139E-2</v>
      </c>
      <c r="AY19" s="48">
        <v>-2.1370044370391712E-2</v>
      </c>
    </row>
    <row r="20" spans="1:51">
      <c r="A20" s="45" t="s">
        <v>370</v>
      </c>
      <c r="B20" s="4">
        <f>'Primer día Vacunación (2)'!C3</f>
        <v>-5.3405538307789158E-3</v>
      </c>
      <c r="C20" s="4">
        <f>'Primer día Vacunación (2)'!D3</f>
        <v>-8.2264800249132186E-3</v>
      </c>
      <c r="D20" s="4">
        <f>'Primer día Vacunación (2)'!E3</f>
        <v>-6.3583944565135386E-3</v>
      </c>
      <c r="E20" s="4">
        <f>'Primer día Vacunación (2)'!F3</f>
        <v>-7.0799247137809385E-3</v>
      </c>
      <c r="F20" s="4">
        <f>'Primer día Vacunación (2)'!G3</f>
        <v>-8.2213884570030427E-3</v>
      </c>
      <c r="G20" s="4">
        <f>'Primer día Vacunación (2)'!H3</f>
        <v>-6.2926989712368542E-3</v>
      </c>
      <c r="H20" s="4">
        <f>'Primer día Vacunación (2)'!I3</f>
        <v>1.8407512295934847E-3</v>
      </c>
      <c r="I20" s="4">
        <f>'Primer día Vacunación (2)'!J3</f>
        <v>-3.6105358872662308E-5</v>
      </c>
      <c r="J20" s="4">
        <f>'Primer día Vacunación (2)'!K3</f>
        <v>-1.4055927429361681E-3</v>
      </c>
      <c r="K20" s="4">
        <f>'Primer día Vacunación (2)'!L3</f>
        <v>0</v>
      </c>
      <c r="L20" s="4">
        <f>'Primer día Vacunación (2)'!M3</f>
        <v>-7.8234940504562367E-4</v>
      </c>
      <c r="M20" s="4">
        <f>'Primer día Vacunación (2)'!N3</f>
        <v>1.6405083401604958E-3</v>
      </c>
      <c r="N20" s="4">
        <f>'Primer día Vacunación (2)'!O3</f>
        <v>-1.0634826988172863E-3</v>
      </c>
      <c r="O20" s="4">
        <f>'Primer día Vacunación (2)'!P3</f>
        <v>-2.685350717205548E-3</v>
      </c>
      <c r="P20" s="4">
        <f>'Primer día Vacunación (2)'!Q3</f>
        <v>-6.7564018312997742E-3</v>
      </c>
      <c r="Q20" s="4">
        <f>'Primer día Vacunación (2)'!R3</f>
        <v>-6.4073935989295006E-3</v>
      </c>
      <c r="R20" s="4">
        <f>'Primer día Vacunación (2)'!S3</f>
        <v>-3.7512668292187801E-3</v>
      </c>
      <c r="S20" s="4">
        <f>'Primer día Vacunación (2)'!T3</f>
        <v>-1.0327749476757742E-2</v>
      </c>
      <c r="T20" s="4">
        <f>'Primer día Vacunación (2)'!U3</f>
        <v>-6.6093169049838973E-3</v>
      </c>
      <c r="U20" s="4">
        <f>'Primer día Vacunación (2)'!V3</f>
        <v>-5.6311932705320755E-3</v>
      </c>
      <c r="V20" s="4">
        <f>'Primer día Vacunación (2)'!W3</f>
        <v>-7.922647229970825E-3</v>
      </c>
      <c r="X20" s="48">
        <v>8</v>
      </c>
      <c r="Y20" s="48">
        <v>-7.7758189304770298E-2</v>
      </c>
      <c r="Z20" s="48">
        <v>4.5148296720002618E-2</v>
      </c>
      <c r="AA20" s="48">
        <v>5.9334919730167544E-2</v>
      </c>
      <c r="AB20" s="48">
        <v>-4.5148296720002624E-2</v>
      </c>
      <c r="AC20" s="48">
        <v>-5.9334919730167544E-2</v>
      </c>
      <c r="AD20" s="48">
        <v>5.665790116282661E-2</v>
      </c>
      <c r="AE20" s="48">
        <v>7.4461104001885117E-2</v>
      </c>
      <c r="AF20" s="48">
        <v>-5.6657901162826617E-2</v>
      </c>
      <c r="AG20" s="48">
        <v>-7.4461104001885117E-2</v>
      </c>
      <c r="AH20" s="48">
        <v>2.5838869450395929E-2</v>
      </c>
      <c r="AI20" s="48">
        <v>5.1373021481569608E-2</v>
      </c>
      <c r="AJ20" s="48">
        <v>6.7515594770037407E-2</v>
      </c>
      <c r="AK20" s="48">
        <v>-5.1373021481569615E-2</v>
      </c>
      <c r="AL20" s="48">
        <v>-6.7515594770037407E-2</v>
      </c>
      <c r="AM20" s="48">
        <v>6.2897222668707398E-2</v>
      </c>
      <c r="AN20" s="48">
        <v>8.2660962415549835E-2</v>
      </c>
      <c r="AO20" s="48">
        <v>-6.2897222668707412E-2</v>
      </c>
      <c r="AP20" s="48">
        <v>-8.2660962415549835E-2</v>
      </c>
      <c r="AQ20" s="48">
        <v>-6.6093169049838973E-3</v>
      </c>
      <c r="AR20" s="48">
        <v>1.457939523776427E-2</v>
      </c>
      <c r="AS20" s="48">
        <v>1.9160573244037096E-2</v>
      </c>
      <c r="AT20" s="48">
        <v>-1.4579395237764272E-2</v>
      </c>
      <c r="AU20" s="48">
        <v>-1.9160573244037096E-2</v>
      </c>
      <c r="AV20" s="48">
        <v>1.7383307346984036E-2</v>
      </c>
      <c r="AW20" s="48">
        <v>2.284553839261801E-2</v>
      </c>
      <c r="AX20" s="48">
        <v>-1.7383307346984039E-2</v>
      </c>
      <c r="AY20" s="48">
        <v>-2.284553839261801E-2</v>
      </c>
    </row>
    <row r="21" spans="1:51">
      <c r="A21" s="45" t="s">
        <v>371</v>
      </c>
      <c r="B21" s="4">
        <f>'Primer día Vacunación (2)'!C8</f>
        <v>1.6300259411238808E-2</v>
      </c>
      <c r="C21" s="4">
        <f>'Primer día Vacunación (2)'!D8</f>
        <v>1.546378385733296E-2</v>
      </c>
      <c r="D21" s="4">
        <f>'Primer día Vacunación (2)'!E8</f>
        <v>1.457939523776427E-2</v>
      </c>
      <c r="E21" s="4">
        <f>'Primer día Vacunación (2)'!F8</f>
        <v>1.3637775471519375E-2</v>
      </c>
      <c r="F21" s="4">
        <f>'Primer día Vacunación (2)'!G8</f>
        <v>1.2626126647717723E-2</v>
      </c>
      <c r="G21" s="4">
        <f>'Primer día Vacunación (2)'!H8</f>
        <v>1.1526023964786801E-2</v>
      </c>
      <c r="H21" s="4">
        <f>'Primer día Vacunación (2)'!I8</f>
        <v>1.0309189238221973E-2</v>
      </c>
      <c r="I21" s="4">
        <f>'Primer día Vacunación (2)'!J8</f>
        <v>8.9280197727213718E-3</v>
      </c>
      <c r="J21" s="4">
        <f>'Primer día Vacunación (2)'!K8</f>
        <v>7.2896976188821351E-3</v>
      </c>
      <c r="K21" s="4">
        <f>'Primer día Vacunación (2)'!L8</f>
        <v>5.1545946191109866E-3</v>
      </c>
      <c r="L21" s="4" t="e">
        <f>'Primer día Vacunación (2)'!M8</f>
        <v>#NUM!</v>
      </c>
      <c r="M21" s="4">
        <f>'Primer día Vacunación (2)'!N8</f>
        <v>5.1545946191109866E-3</v>
      </c>
      <c r="N21" s="4">
        <f>'Primer día Vacunación (2)'!O8</f>
        <v>7.2896976188821351E-3</v>
      </c>
      <c r="O21" s="4">
        <f>'Primer día Vacunación (2)'!P8</f>
        <v>8.9280197727213718E-3</v>
      </c>
      <c r="P21" s="4">
        <f>'Primer día Vacunación (2)'!Q8</f>
        <v>1.0309189238221973E-2</v>
      </c>
      <c r="Q21" s="4">
        <f>'Primer día Vacunación (2)'!R8</f>
        <v>1.1526023964786801E-2</v>
      </c>
      <c r="R21" s="4">
        <f>'Primer día Vacunación (2)'!S8</f>
        <v>1.2626126647717723E-2</v>
      </c>
      <c r="S21" s="4">
        <f>'Primer día Vacunación (2)'!T8</f>
        <v>1.3637775471519375E-2</v>
      </c>
      <c r="T21" s="4">
        <f>'Primer día Vacunación (2)'!U8</f>
        <v>1.457939523776427E-2</v>
      </c>
      <c r="U21" s="4">
        <f>'Primer día Vacunación (2)'!V8</f>
        <v>1.546378385733296E-2</v>
      </c>
      <c r="V21" s="4">
        <f>'Primer día Vacunación (2)'!W8</f>
        <v>1.6300259411238808E-2</v>
      </c>
      <c r="X21" s="48">
        <v>9</v>
      </c>
      <c r="Y21" s="48">
        <v>-7.1750529783617845E-2</v>
      </c>
      <c r="Z21" s="48">
        <v>4.7887000154604321E-2</v>
      </c>
      <c r="AA21" s="48">
        <v>6.2934186153541419E-2</v>
      </c>
      <c r="AB21" s="48">
        <v>-4.7887000154604321E-2</v>
      </c>
      <c r="AC21" s="48">
        <v>-6.2934186153541419E-2</v>
      </c>
      <c r="AD21" s="48">
        <v>6.0094779180047804E-2</v>
      </c>
      <c r="AE21" s="48">
        <v>7.8977927361554595E-2</v>
      </c>
      <c r="AF21" s="48">
        <v>-6.0094779180047811E-2</v>
      </c>
      <c r="AG21" s="48">
        <v>-7.8977927361554595E-2</v>
      </c>
      <c r="AH21" s="48">
        <v>2.1756651129242632E-2</v>
      </c>
      <c r="AI21" s="48">
        <v>5.4489317789490073E-2</v>
      </c>
      <c r="AJ21" s="48">
        <v>7.1611102346604685E-2</v>
      </c>
      <c r="AK21" s="48">
        <v>-5.448931778949008E-2</v>
      </c>
      <c r="AL21" s="48">
        <v>-7.1611102346604685E-2</v>
      </c>
      <c r="AM21" s="48">
        <v>6.6712579000264852E-2</v>
      </c>
      <c r="AN21" s="48">
        <v>8.7675190595162419E-2</v>
      </c>
      <c r="AO21" s="48">
        <v>-6.6712579000264852E-2</v>
      </c>
      <c r="AP21" s="48">
        <v>-8.7675190595162419E-2</v>
      </c>
      <c r="AQ21" s="48">
        <v>-5.6311932705320755E-3</v>
      </c>
      <c r="AR21" s="48">
        <v>1.546378385733296E-2</v>
      </c>
      <c r="AS21" s="48">
        <v>2.0322856908420235E-2</v>
      </c>
      <c r="AT21" s="48">
        <v>-1.5463783857332962E-2</v>
      </c>
      <c r="AU21" s="48">
        <v>-2.0322856908420235E-2</v>
      </c>
      <c r="AV21" s="48">
        <v>1.8437781756753518E-2</v>
      </c>
      <c r="AW21" s="48">
        <v>2.423135267591672E-2</v>
      </c>
      <c r="AX21" s="48">
        <v>-1.8437781756753518E-2</v>
      </c>
      <c r="AY21" s="48">
        <v>-2.423135267591672E-2</v>
      </c>
    </row>
    <row r="22" spans="1:51">
      <c r="A22" s="45" t="s">
        <v>372</v>
      </c>
      <c r="B22" s="4">
        <f>'Primer día Vacunación (2)'!C9</f>
        <v>2.1422172130765308E-2</v>
      </c>
      <c r="C22" s="4">
        <f>'Primer día Vacunación (2)'!D9</f>
        <v>2.0322856908420235E-2</v>
      </c>
      <c r="D22" s="4">
        <f>'Primer día Vacunación (2)'!E9</f>
        <v>1.9160573244037096E-2</v>
      </c>
      <c r="E22" s="4">
        <f>'Primer día Vacunación (2)'!F9</f>
        <v>1.7923075103343632E-2</v>
      </c>
      <c r="F22" s="4">
        <f>'Primer día Vacunación (2)'!G9</f>
        <v>1.6593543180408538E-2</v>
      </c>
      <c r="G22" s="4">
        <f>'Primer día Vacunación (2)'!H9</f>
        <v>1.514776318140962E-2</v>
      </c>
      <c r="H22" s="4">
        <f>'Primer día Vacunación (2)'!I9</f>
        <v>1.3548571272280156E-2</v>
      </c>
      <c r="I22" s="4">
        <f>'Primer día Vacunación (2)'!J9</f>
        <v>1.1733406906778666E-2</v>
      </c>
      <c r="J22" s="4">
        <f>'Primer día Vacunación (2)'!K9</f>
        <v>9.5802866220185481E-3</v>
      </c>
      <c r="K22" s="4">
        <f>'Primer día Vacunación (2)'!L9</f>
        <v>6.7742856361400778E-3</v>
      </c>
      <c r="L22" s="4" t="e">
        <f>'Primer día Vacunación (2)'!M9</f>
        <v>#NUM!</v>
      </c>
      <c r="M22" s="4">
        <f>'Primer día Vacunación (2)'!N9</f>
        <v>6.7742856361400778E-3</v>
      </c>
      <c r="N22" s="4">
        <f>'Primer día Vacunación (2)'!O9</f>
        <v>9.5802866220185481E-3</v>
      </c>
      <c r="O22" s="4">
        <f>'Primer día Vacunación (2)'!P9</f>
        <v>1.1733406906778666E-2</v>
      </c>
      <c r="P22" s="4">
        <f>'Primer día Vacunación (2)'!Q9</f>
        <v>1.3548571272280156E-2</v>
      </c>
      <c r="Q22" s="4">
        <f>'Primer día Vacunación (2)'!R9</f>
        <v>1.514776318140962E-2</v>
      </c>
      <c r="R22" s="4">
        <f>'Primer día Vacunación (2)'!S9</f>
        <v>1.6593543180408538E-2</v>
      </c>
      <c r="S22" s="4">
        <f>'Primer día Vacunación (2)'!T9</f>
        <v>1.7923075103343632E-2</v>
      </c>
      <c r="T22" s="4">
        <f>'Primer día Vacunación (2)'!U9</f>
        <v>1.9160573244037096E-2</v>
      </c>
      <c r="U22" s="4">
        <f>'Primer día Vacunación (2)'!V9</f>
        <v>2.0322856908420235E-2</v>
      </c>
      <c r="V22" s="4">
        <f>'Primer día Vacunación (2)'!W9</f>
        <v>2.1422172130765308E-2</v>
      </c>
      <c r="X22" s="48">
        <v>10</v>
      </c>
      <c r="Y22" s="48">
        <v>-5.7110566038551469E-2</v>
      </c>
      <c r="Z22" s="48">
        <v>5.047733026712832E-2</v>
      </c>
      <c r="AA22" s="48">
        <v>6.6338456978074056E-2</v>
      </c>
      <c r="AB22" s="48">
        <v>-5.0477330267128327E-2</v>
      </c>
      <c r="AC22" s="48">
        <v>-6.6338456978074056E-2</v>
      </c>
      <c r="AD22" s="48">
        <v>6.3345459231272341E-2</v>
      </c>
      <c r="AE22" s="48">
        <v>8.3250045113948359E-2</v>
      </c>
      <c r="AF22" s="48">
        <v>-6.3345459231272341E-2</v>
      </c>
      <c r="AG22" s="48">
        <v>-8.3250045113948359E-2</v>
      </c>
      <c r="AH22" s="48">
        <v>1.942936922578542E-2</v>
      </c>
      <c r="AI22" s="48">
        <v>5.7436784121173305E-2</v>
      </c>
      <c r="AJ22" s="48">
        <v>7.5484729723566471E-2</v>
      </c>
      <c r="AK22" s="48">
        <v>-5.7436784121173312E-2</v>
      </c>
      <c r="AL22" s="48">
        <v>-7.5484729723566471E-2</v>
      </c>
      <c r="AM22" s="48">
        <v>7.0321232741585235E-2</v>
      </c>
      <c r="AN22" s="48">
        <v>9.2417765523362325E-2</v>
      </c>
      <c r="AO22" s="48">
        <v>-7.0321232741585249E-2</v>
      </c>
      <c r="AP22" s="48">
        <v>-9.2417765523362325E-2</v>
      </c>
      <c r="AQ22" s="48">
        <v>-7.922647229970825E-3</v>
      </c>
      <c r="AR22" s="48">
        <v>1.6300259411238808E-2</v>
      </c>
      <c r="AS22" s="48">
        <v>2.1422172130765308E-2</v>
      </c>
      <c r="AT22" s="48">
        <v>-1.6300259411238811E-2</v>
      </c>
      <c r="AU22" s="48">
        <v>-2.1422172130765308E-2</v>
      </c>
      <c r="AV22" s="48">
        <v>1.9435128450813913E-2</v>
      </c>
      <c r="AW22" s="48">
        <v>2.5542088414237572E-2</v>
      </c>
      <c r="AX22" s="48">
        <v>-1.9435128450813917E-2</v>
      </c>
      <c r="AY22" s="48">
        <v>-2.5542088414237572E-2</v>
      </c>
    </row>
    <row r="23" spans="1:51">
      <c r="A23" s="45" t="s">
        <v>389</v>
      </c>
      <c r="B23" s="4">
        <f>'Primer día Vacunación (2)'!C10</f>
        <v>-1.6300259411238811E-2</v>
      </c>
      <c r="C23" s="4">
        <f>'Primer día Vacunación (2)'!D10</f>
        <v>-1.5463783857332962E-2</v>
      </c>
      <c r="D23" s="4">
        <f>'Primer día Vacunación (2)'!E10</f>
        <v>-1.4579395237764272E-2</v>
      </c>
      <c r="E23" s="4">
        <f>'Primer día Vacunación (2)'!F10</f>
        <v>-1.3637775471519377E-2</v>
      </c>
      <c r="F23" s="4">
        <f>'Primer día Vacunación (2)'!G10</f>
        <v>-1.2626126647717725E-2</v>
      </c>
      <c r="G23" s="4">
        <f>'Primer día Vacunación (2)'!H10</f>
        <v>-1.1526023964786802E-2</v>
      </c>
      <c r="H23" s="4">
        <f>'Primer día Vacunación (2)'!I10</f>
        <v>-1.0309189238221973E-2</v>
      </c>
      <c r="I23" s="4">
        <f>'Primer día Vacunación (2)'!J10</f>
        <v>-8.9280197727213736E-3</v>
      </c>
      <c r="J23" s="4">
        <f>'Primer día Vacunación (2)'!K10</f>
        <v>-7.289697618882136E-3</v>
      </c>
      <c r="K23" s="4">
        <f>'Primer día Vacunación (2)'!L10</f>
        <v>-5.1545946191109866E-3</v>
      </c>
      <c r="L23" s="4" t="e">
        <f>'Primer día Vacunación (2)'!M10</f>
        <v>#NUM!</v>
      </c>
      <c r="M23" s="4">
        <f>'Primer día Vacunación (2)'!N10</f>
        <v>-5.1545946191109866E-3</v>
      </c>
      <c r="N23" s="4">
        <f>'Primer día Vacunación (2)'!O10</f>
        <v>-7.289697618882136E-3</v>
      </c>
      <c r="O23" s="4">
        <f>'Primer día Vacunación (2)'!P10</f>
        <v>-8.9280197727213736E-3</v>
      </c>
      <c r="P23" s="4">
        <f>'Primer día Vacunación (2)'!Q10</f>
        <v>-1.0309189238221973E-2</v>
      </c>
      <c r="Q23" s="4">
        <f>'Primer día Vacunación (2)'!R10</f>
        <v>-1.1526023964786802E-2</v>
      </c>
      <c r="R23" s="4">
        <f>'Primer día Vacunación (2)'!S10</f>
        <v>-1.2626126647717725E-2</v>
      </c>
      <c r="S23" s="4">
        <f>'Primer día Vacunación (2)'!T10</f>
        <v>-1.3637775471519377E-2</v>
      </c>
      <c r="T23" s="4">
        <f>'Primer día Vacunación (2)'!U10</f>
        <v>-1.4579395237764272E-2</v>
      </c>
      <c r="U23" s="4">
        <f>'Primer día Vacunación (2)'!V10</f>
        <v>-1.5463783857332962E-2</v>
      </c>
      <c r="V23" s="4">
        <f>'Primer día Vacunación (2)'!W10</f>
        <v>-1.6300259411238811E-2</v>
      </c>
    </row>
    <row r="24" spans="1:51">
      <c r="A24" s="45" t="s">
        <v>390</v>
      </c>
      <c r="B24" s="4">
        <f>'Primer día Vacunación (2)'!C11</f>
        <v>-2.1422172130765308E-2</v>
      </c>
      <c r="C24" s="4">
        <f>'Primer día Vacunación (2)'!D11</f>
        <v>-2.0322856908420235E-2</v>
      </c>
      <c r="D24" s="4">
        <f>'Primer día Vacunación (2)'!E11</f>
        <v>-1.9160573244037096E-2</v>
      </c>
      <c r="E24" s="4">
        <f>'Primer día Vacunación (2)'!F11</f>
        <v>-1.7923075103343632E-2</v>
      </c>
      <c r="F24" s="4">
        <f>'Primer día Vacunación (2)'!G11</f>
        <v>-1.6593543180408538E-2</v>
      </c>
      <c r="G24" s="4">
        <f>'Primer día Vacunación (2)'!H11</f>
        <v>-1.514776318140962E-2</v>
      </c>
      <c r="H24" s="4">
        <f>'Primer día Vacunación (2)'!I11</f>
        <v>-1.3548571272280156E-2</v>
      </c>
      <c r="I24" s="4">
        <f>'Primer día Vacunación (2)'!J11</f>
        <v>-1.1733406906778666E-2</v>
      </c>
      <c r="J24" s="4">
        <f>'Primer día Vacunación (2)'!K11</f>
        <v>-9.5802866220185481E-3</v>
      </c>
      <c r="K24" s="4">
        <f>'Primer día Vacunación (2)'!L11</f>
        <v>-6.7742856361400778E-3</v>
      </c>
      <c r="L24" s="4" t="e">
        <f>'Primer día Vacunación (2)'!M11</f>
        <v>#NUM!</v>
      </c>
      <c r="M24" s="4">
        <f>'Primer día Vacunación (2)'!N11</f>
        <v>-6.7742856361400778E-3</v>
      </c>
      <c r="N24" s="4">
        <f>'Primer día Vacunación (2)'!O11</f>
        <v>-9.5802866220185481E-3</v>
      </c>
      <c r="O24" s="4">
        <f>'Primer día Vacunación (2)'!P11</f>
        <v>-1.1733406906778666E-2</v>
      </c>
      <c r="P24" s="4">
        <f>'Primer día Vacunación (2)'!Q11</f>
        <v>-1.3548571272280156E-2</v>
      </c>
      <c r="Q24" s="4">
        <f>'Primer día Vacunación (2)'!R11</f>
        <v>-1.514776318140962E-2</v>
      </c>
      <c r="R24" s="4">
        <f>'Primer día Vacunación (2)'!S11</f>
        <v>-1.6593543180408538E-2</v>
      </c>
      <c r="S24" s="4">
        <f>'Primer día Vacunación (2)'!T11</f>
        <v>-1.7923075103343632E-2</v>
      </c>
      <c r="T24" s="4">
        <f>'Primer día Vacunación (2)'!U11</f>
        <v>-1.9160573244037096E-2</v>
      </c>
      <c r="U24" s="4">
        <f>'Primer día Vacunación (2)'!V11</f>
        <v>-2.0322856908420235E-2</v>
      </c>
      <c r="V24" s="4">
        <f>'Primer día Vacunación (2)'!W11</f>
        <v>-2.1422172130765308E-2</v>
      </c>
    </row>
    <row r="25" spans="1:51">
      <c r="A25" s="45" t="s">
        <v>391</v>
      </c>
      <c r="B25" s="4">
        <f>'Primer día Vacunación (2)'!C18</f>
        <v>1.9435128450813913E-2</v>
      </c>
      <c r="C25" s="4">
        <f>'Primer día Vacunación (2)'!D18</f>
        <v>1.8437781756753518E-2</v>
      </c>
      <c r="D25" s="4">
        <f>'Primer día Vacunación (2)'!E18</f>
        <v>1.7383307346984036E-2</v>
      </c>
      <c r="E25" s="4">
        <f>'Primer día Vacunación (2)'!F18</f>
        <v>1.6260595085351135E-2</v>
      </c>
      <c r="F25" s="4">
        <f>'Primer día Vacunación (2)'!G18</f>
        <v>1.5054385764280849E-2</v>
      </c>
      <c r="G25" s="4">
        <f>'Primer día Vacunación (2)'!H18</f>
        <v>1.374271112080212E-2</v>
      </c>
      <c r="H25" s="4">
        <f>'Primer día Vacunación (2)'!I18</f>
        <v>1.2291854504502346E-2</v>
      </c>
      <c r="I25" s="4">
        <f>'Primer día Vacunación (2)'!J18</f>
        <v>1.0645058260521215E-2</v>
      </c>
      <c r="J25" s="4">
        <f>'Primer día Vacunación (2)'!K18</f>
        <v>8.6916536734920179E-3</v>
      </c>
      <c r="K25" s="4">
        <f>'Primer día Vacunación (2)'!L18</f>
        <v>6.1459272522511729E-3</v>
      </c>
      <c r="L25" s="4" t="e">
        <f>'Primer día Vacunación (2)'!M18</f>
        <v>#NUM!</v>
      </c>
      <c r="M25" s="4">
        <f>'Primer día Vacunación (2)'!N18</f>
        <v>6.1459272522511729E-3</v>
      </c>
      <c r="N25" s="4">
        <f>'Primer día Vacunación (2)'!O18</f>
        <v>8.6916536734920179E-3</v>
      </c>
      <c r="O25" s="4">
        <f>'Primer día Vacunación (2)'!P18</f>
        <v>1.0645058260521215E-2</v>
      </c>
      <c r="P25" s="4">
        <f>'Primer día Vacunación (2)'!Q18</f>
        <v>1.2291854504502346E-2</v>
      </c>
      <c r="Q25" s="4">
        <f>'Primer día Vacunación (2)'!R18</f>
        <v>1.374271112080212E-2</v>
      </c>
      <c r="R25" s="4">
        <f>'Primer día Vacunación (2)'!S18</f>
        <v>1.5054385764280849E-2</v>
      </c>
      <c r="S25" s="4">
        <f>'Primer día Vacunación (2)'!T18</f>
        <v>1.6260595085351135E-2</v>
      </c>
      <c r="T25" s="4">
        <f>'Primer día Vacunación (2)'!U18</f>
        <v>1.7383307346984036E-2</v>
      </c>
      <c r="U25" s="4">
        <f>'Primer día Vacunación (2)'!V18</f>
        <v>1.8437781756753518E-2</v>
      </c>
      <c r="V25" s="4">
        <f>'Primer día Vacunación (2)'!W18</f>
        <v>1.9435128450813913E-2</v>
      </c>
    </row>
    <row r="26" spans="1:51">
      <c r="A26" s="45" t="s">
        <v>392</v>
      </c>
      <c r="B26" s="4">
        <f>'Primer día Vacunación (2)'!C19</f>
        <v>2.5542088414237572E-2</v>
      </c>
      <c r="C26" s="4">
        <f>'Primer día Vacunación (2)'!D19</f>
        <v>2.423135267591672E-2</v>
      </c>
      <c r="D26" s="4">
        <f>'Primer día Vacunación (2)'!E19</f>
        <v>2.284553839261801E-2</v>
      </c>
      <c r="E26" s="4">
        <f>'Primer día Vacunación (2)'!F19</f>
        <v>2.1370044370391712E-2</v>
      </c>
      <c r="F26" s="4">
        <f>'Primer día Vacunación (2)'!G19</f>
        <v>1.9784816611139906E-2</v>
      </c>
      <c r="G26" s="4">
        <f>'Primer día Vacunación (2)'!H19</f>
        <v>1.8060983923373738E-2</v>
      </c>
      <c r="H26" s="4">
        <f>'Primer día Vacunación (2)'!I19</f>
        <v>1.6154235117277815E-2</v>
      </c>
      <c r="I26" s="4">
        <f>'Primer día Vacunación (2)'!J19</f>
        <v>1.3989977990269277E-2</v>
      </c>
      <c r="J26" s="4">
        <f>'Primer día Vacunación (2)'!K19</f>
        <v>1.1422769196309005E-2</v>
      </c>
      <c r="K26" s="4">
        <f>'Primer día Vacunación (2)'!L19</f>
        <v>8.0771175586389077E-3</v>
      </c>
      <c r="L26" s="4" t="e">
        <f>'Primer día Vacunación (2)'!M19</f>
        <v>#NUM!</v>
      </c>
      <c r="M26" s="4">
        <f>'Primer día Vacunación (2)'!N19</f>
        <v>8.0771175586389077E-3</v>
      </c>
      <c r="N26" s="4">
        <f>'Primer día Vacunación (2)'!O19</f>
        <v>1.1422769196309005E-2</v>
      </c>
      <c r="O26" s="4">
        <f>'Primer día Vacunación (2)'!P19</f>
        <v>1.3989977990269277E-2</v>
      </c>
      <c r="P26" s="4">
        <f>'Primer día Vacunación (2)'!Q19</f>
        <v>1.6154235117277815E-2</v>
      </c>
      <c r="Q26" s="4">
        <f>'Primer día Vacunación (2)'!R19</f>
        <v>1.8060983923373738E-2</v>
      </c>
      <c r="R26" s="4">
        <f>'Primer día Vacunación (2)'!S19</f>
        <v>1.9784816611139906E-2</v>
      </c>
      <c r="S26" s="4">
        <f>'Primer día Vacunación (2)'!T19</f>
        <v>2.1370044370391712E-2</v>
      </c>
      <c r="T26" s="4">
        <f>'Primer día Vacunación (2)'!U19</f>
        <v>2.284553839261801E-2</v>
      </c>
      <c r="U26" s="4">
        <f>'Primer día Vacunación (2)'!V19</f>
        <v>2.423135267591672E-2</v>
      </c>
      <c r="V26" s="4">
        <f>'Primer día Vacunación (2)'!W19</f>
        <v>2.5542088414237572E-2</v>
      </c>
    </row>
    <row r="27" spans="1:51">
      <c r="A27" s="45" t="s">
        <v>393</v>
      </c>
      <c r="B27" s="4">
        <f>'Primer día Vacunación (2)'!C20</f>
        <v>-1.9435128450813917E-2</v>
      </c>
      <c r="C27" s="4">
        <f>'Primer día Vacunación (2)'!D20</f>
        <v>-1.8437781756753518E-2</v>
      </c>
      <c r="D27" s="4">
        <f>'Primer día Vacunación (2)'!E20</f>
        <v>-1.7383307346984039E-2</v>
      </c>
      <c r="E27" s="4">
        <f>'Primer día Vacunación (2)'!F20</f>
        <v>-1.6260595085351139E-2</v>
      </c>
      <c r="F27" s="4">
        <f>'Primer día Vacunación (2)'!G20</f>
        <v>-1.505438576428085E-2</v>
      </c>
      <c r="G27" s="4">
        <f>'Primer día Vacunación (2)'!H20</f>
        <v>-1.3742711120802121E-2</v>
      </c>
      <c r="H27" s="4">
        <f>'Primer día Vacunación (2)'!I20</f>
        <v>-1.2291854504502346E-2</v>
      </c>
      <c r="I27" s="4">
        <f>'Primer día Vacunación (2)'!J20</f>
        <v>-1.0645058260521215E-2</v>
      </c>
      <c r="J27" s="4">
        <f>'Primer día Vacunación (2)'!K20</f>
        <v>-8.6916536734920197E-3</v>
      </c>
      <c r="K27" s="4">
        <f>'Primer día Vacunación (2)'!L20</f>
        <v>-6.1459272522511729E-3</v>
      </c>
      <c r="L27" s="4" t="e">
        <f>'Primer día Vacunación (2)'!M20</f>
        <v>#NUM!</v>
      </c>
      <c r="M27" s="4">
        <f>'Primer día Vacunación (2)'!N20</f>
        <v>-6.1459272522511729E-3</v>
      </c>
      <c r="N27" s="4">
        <f>'Primer día Vacunación (2)'!O20</f>
        <v>-8.6916536734920197E-3</v>
      </c>
      <c r="O27" s="4">
        <f>'Primer día Vacunación (2)'!P20</f>
        <v>-1.0645058260521215E-2</v>
      </c>
      <c r="P27" s="4">
        <f>'Primer día Vacunación (2)'!Q20</f>
        <v>-1.2291854504502346E-2</v>
      </c>
      <c r="Q27" s="4">
        <f>'Primer día Vacunación (2)'!R20</f>
        <v>-1.3742711120802121E-2</v>
      </c>
      <c r="R27" s="4">
        <f>'Primer día Vacunación (2)'!S20</f>
        <v>-1.505438576428085E-2</v>
      </c>
      <c r="S27" s="4">
        <f>'Primer día Vacunación (2)'!T20</f>
        <v>-1.6260595085351139E-2</v>
      </c>
      <c r="T27" s="4">
        <f>'Primer día Vacunación (2)'!U20</f>
        <v>-1.7383307346984039E-2</v>
      </c>
      <c r="U27" s="4">
        <f>'Primer día Vacunación (2)'!V20</f>
        <v>-1.8437781756753518E-2</v>
      </c>
      <c r="V27" s="4">
        <f>'Primer día Vacunación (2)'!W20</f>
        <v>-1.9435128450813917E-2</v>
      </c>
    </row>
    <row r="28" spans="1:51">
      <c r="A28" s="45" t="s">
        <v>394</v>
      </c>
      <c r="B28" s="4">
        <f>'Primer día Vacunación (2)'!C21</f>
        <v>-2.5542088414237572E-2</v>
      </c>
      <c r="C28" s="4">
        <f>'Primer día Vacunación (2)'!D21</f>
        <v>-2.423135267591672E-2</v>
      </c>
      <c r="D28" s="4">
        <f>'Primer día Vacunación (2)'!E21</f>
        <v>-2.284553839261801E-2</v>
      </c>
      <c r="E28" s="4">
        <f>'Primer día Vacunación (2)'!F21</f>
        <v>-2.1370044370391712E-2</v>
      </c>
      <c r="F28" s="4">
        <f>'Primer día Vacunación (2)'!G21</f>
        <v>-1.9784816611139906E-2</v>
      </c>
      <c r="G28" s="4">
        <f>'Primer día Vacunación (2)'!H21</f>
        <v>-1.8060983923373738E-2</v>
      </c>
      <c r="H28" s="4">
        <f>'Primer día Vacunación (2)'!I21</f>
        <v>-1.6154235117277815E-2</v>
      </c>
      <c r="I28" s="4">
        <f>'Primer día Vacunación (2)'!J21</f>
        <v>-1.3989977990269277E-2</v>
      </c>
      <c r="J28" s="4">
        <f>'Primer día Vacunación (2)'!K21</f>
        <v>-1.1422769196309005E-2</v>
      </c>
      <c r="K28" s="4">
        <f>'Primer día Vacunación (2)'!L21</f>
        <v>-8.0771175586389077E-3</v>
      </c>
      <c r="L28" s="4" t="e">
        <f>'Primer día Vacunación (2)'!M21</f>
        <v>#NUM!</v>
      </c>
      <c r="M28" s="4">
        <f>'Primer día Vacunación (2)'!N21</f>
        <v>-8.0771175586389077E-3</v>
      </c>
      <c r="N28" s="4">
        <f>'Primer día Vacunación (2)'!O21</f>
        <v>-1.1422769196309005E-2</v>
      </c>
      <c r="O28" s="4">
        <f>'Primer día Vacunación (2)'!P21</f>
        <v>-1.3989977990269277E-2</v>
      </c>
      <c r="P28" s="4">
        <f>'Primer día Vacunación (2)'!Q21</f>
        <v>-1.6154235117277815E-2</v>
      </c>
      <c r="Q28" s="4">
        <f>'Primer día Vacunación (2)'!R21</f>
        <v>-1.8060983923373738E-2</v>
      </c>
      <c r="R28" s="4">
        <f>'Primer día Vacunación (2)'!S21</f>
        <v>-1.9784816611139906E-2</v>
      </c>
      <c r="S28" s="4">
        <f>'Primer día Vacunación (2)'!T21</f>
        <v>-2.1370044370391712E-2</v>
      </c>
      <c r="T28" s="4">
        <f>'Primer día Vacunación (2)'!U21</f>
        <v>-2.284553839261801E-2</v>
      </c>
      <c r="U28" s="4">
        <f>'Primer día Vacunación (2)'!V21</f>
        <v>-2.423135267591672E-2</v>
      </c>
      <c r="V28" s="4">
        <f>'Primer día Vacunación (2)'!W21</f>
        <v>-2.5542088414237572E-2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7875-653F-4C28-AC07-241EA1DFB63F}">
  <dimension ref="A1:AQ52"/>
  <sheetViews>
    <sheetView workbookViewId="0">
      <selection activeCell="AD9" sqref="AD9"/>
    </sheetView>
  </sheetViews>
  <sheetFormatPr baseColWidth="10" defaultRowHeight="14.4"/>
  <cols>
    <col min="1" max="1" width="18.33203125" style="37" bestFit="1" customWidth="1"/>
    <col min="2" max="2" width="6.6640625" style="37" bestFit="1" customWidth="1"/>
    <col min="3" max="3" width="11.33203125" style="37" bestFit="1" customWidth="1"/>
    <col min="4" max="4" width="6.6640625" style="37" bestFit="1" customWidth="1"/>
    <col min="5" max="5" width="11.33203125" style="37" bestFit="1" customWidth="1"/>
    <col min="6" max="6" width="6.6640625" style="37" bestFit="1" customWidth="1"/>
    <col min="7" max="7" width="11.33203125" style="37" bestFit="1" customWidth="1"/>
    <col min="8" max="8" width="7.21875" style="37" bestFit="1" customWidth="1"/>
    <col min="9" max="9" width="8.21875" style="37" bestFit="1" customWidth="1"/>
    <col min="10" max="10" width="5.5546875" style="37" bestFit="1" customWidth="1"/>
    <col min="11" max="11" width="7" style="37" bestFit="1" customWidth="1"/>
    <col min="12" max="12" width="18.33203125" style="37" bestFit="1" customWidth="1"/>
    <col min="13" max="13" width="6.6640625" style="37" bestFit="1" customWidth="1"/>
    <col min="14" max="14" width="11.33203125" style="37" bestFit="1" customWidth="1"/>
    <col min="15" max="15" width="6.6640625" style="37" bestFit="1" customWidth="1"/>
    <col min="16" max="16" width="11.33203125" style="37" bestFit="1" customWidth="1"/>
    <col min="17" max="17" width="6.6640625" style="37" bestFit="1" customWidth="1"/>
    <col min="18" max="18" width="11.33203125" style="37" bestFit="1" customWidth="1"/>
    <col min="19" max="19" width="8.21875" style="37" bestFit="1" customWidth="1"/>
    <col min="20" max="20" width="7.5546875" style="37" bestFit="1" customWidth="1"/>
    <col min="21" max="21" width="6.21875" style="37" bestFit="1" customWidth="1"/>
    <col min="22" max="22" width="11.5546875" style="37"/>
    <col min="23" max="23" width="18.33203125" style="37" bestFit="1" customWidth="1"/>
    <col min="24" max="24" width="6.6640625" style="37" bestFit="1" customWidth="1"/>
    <col min="25" max="25" width="11.33203125" style="37" bestFit="1" customWidth="1"/>
    <col min="26" max="26" width="6.6640625" style="37" bestFit="1" customWidth="1"/>
    <col min="27" max="27" width="11.33203125" style="37" bestFit="1" customWidth="1"/>
    <col min="28" max="28" width="6.6640625" style="37" bestFit="1" customWidth="1"/>
    <col min="29" max="29" width="11.33203125" style="37" bestFit="1" customWidth="1"/>
    <col min="30" max="31" width="11.5546875" style="37"/>
    <col min="32" max="32" width="18.33203125" style="37" bestFit="1" customWidth="1"/>
    <col min="33" max="33" width="6.6640625" style="37" bestFit="1" customWidth="1"/>
    <col min="34" max="34" width="11.33203125" style="37" bestFit="1" customWidth="1"/>
    <col min="35" max="35" width="6.6640625" style="37" bestFit="1" customWidth="1"/>
    <col min="36" max="36" width="11.33203125" style="37" bestFit="1" customWidth="1"/>
    <col min="37" max="37" width="6.6640625" style="37" bestFit="1" customWidth="1"/>
    <col min="38" max="38" width="11.33203125" style="37" bestFit="1" customWidth="1"/>
    <col min="39" max="40" width="11.5546875" style="37"/>
    <col min="41" max="42" width="11.5546875" style="37" bestFit="1" customWidth="1"/>
    <col min="43" max="43" width="4" style="37" bestFit="1" customWidth="1"/>
    <col min="44" max="16384" width="11.5546875" style="37"/>
  </cols>
  <sheetData>
    <row r="1" spans="1:43">
      <c r="A1" s="56" t="s">
        <v>396</v>
      </c>
      <c r="B1" s="56" t="s">
        <v>397</v>
      </c>
      <c r="C1" s="56"/>
      <c r="D1" s="56" t="s">
        <v>398</v>
      </c>
      <c r="E1" s="56"/>
      <c r="F1" s="56" t="s">
        <v>399</v>
      </c>
      <c r="G1" s="56"/>
      <c r="L1" s="56" t="s">
        <v>396</v>
      </c>
      <c r="M1" s="56" t="s">
        <v>397</v>
      </c>
      <c r="N1" s="56"/>
      <c r="O1" s="56" t="s">
        <v>398</v>
      </c>
      <c r="P1" s="56"/>
      <c r="Q1" s="56" t="s">
        <v>399</v>
      </c>
      <c r="R1" s="56"/>
      <c r="S1" s="51"/>
      <c r="T1" s="51"/>
      <c r="U1" s="51"/>
      <c r="W1" s="56" t="s">
        <v>396</v>
      </c>
      <c r="X1" s="56" t="s">
        <v>397</v>
      </c>
      <c r="Y1" s="56"/>
      <c r="Z1" s="56" t="s">
        <v>398</v>
      </c>
      <c r="AA1" s="56"/>
      <c r="AB1" s="56" t="s">
        <v>399</v>
      </c>
      <c r="AC1" s="56"/>
      <c r="AF1" s="56" t="s">
        <v>396</v>
      </c>
      <c r="AG1" s="56" t="s">
        <v>397</v>
      </c>
      <c r="AH1" s="56"/>
      <c r="AI1" s="56" t="s">
        <v>398</v>
      </c>
      <c r="AJ1" s="56"/>
      <c r="AK1" s="56" t="s">
        <v>399</v>
      </c>
      <c r="AL1" s="56"/>
    </row>
    <row r="2" spans="1:43">
      <c r="A2" s="56"/>
      <c r="B2" s="39" t="s">
        <v>320</v>
      </c>
      <c r="C2" s="39" t="s">
        <v>395</v>
      </c>
      <c r="D2" s="39" t="s">
        <v>320</v>
      </c>
      <c r="E2" s="39" t="s">
        <v>395</v>
      </c>
      <c r="F2" s="39" t="s">
        <v>320</v>
      </c>
      <c r="G2" s="39" t="s">
        <v>395</v>
      </c>
      <c r="H2" s="40"/>
      <c r="I2" s="40"/>
      <c r="J2" s="40"/>
      <c r="L2" s="56"/>
      <c r="M2" s="42" t="s">
        <v>320</v>
      </c>
      <c r="N2" s="42" t="s">
        <v>395</v>
      </c>
      <c r="O2" s="42" t="s">
        <v>320</v>
      </c>
      <c r="P2" s="42" t="s">
        <v>395</v>
      </c>
      <c r="Q2" s="42" t="s">
        <v>320</v>
      </c>
      <c r="R2" s="42" t="s">
        <v>395</v>
      </c>
      <c r="S2" s="51"/>
      <c r="T2" s="51"/>
      <c r="U2" s="51"/>
      <c r="W2" s="56"/>
      <c r="X2" s="49" t="s">
        <v>320</v>
      </c>
      <c r="Y2" s="49" t="s">
        <v>395</v>
      </c>
      <c r="Z2" s="49" t="s">
        <v>320</v>
      </c>
      <c r="AA2" s="49" t="s">
        <v>395</v>
      </c>
      <c r="AB2" s="49" t="s">
        <v>320</v>
      </c>
      <c r="AC2" s="49" t="s">
        <v>395</v>
      </c>
      <c r="AD2" s="40"/>
      <c r="AF2" s="56"/>
      <c r="AG2" s="49" t="s">
        <v>320</v>
      </c>
      <c r="AH2" s="49" t="s">
        <v>395</v>
      </c>
      <c r="AI2" s="49" t="s">
        <v>320</v>
      </c>
      <c r="AJ2" s="49" t="s">
        <v>395</v>
      </c>
      <c r="AK2" s="49" t="s">
        <v>320</v>
      </c>
      <c r="AL2" s="49" t="s">
        <v>395</v>
      </c>
    </row>
    <row r="3" spans="1:43">
      <c r="A3" s="55">
        <v>-10</v>
      </c>
      <c r="B3" s="54">
        <f>'OMS Declara COVID'!C3</f>
        <v>-6.6135640156687464E-3</v>
      </c>
      <c r="C3" s="41">
        <f>'OMS Declara COVID'!C6</f>
        <v>-0.81205842326591282</v>
      </c>
      <c r="D3" s="54">
        <f>'Primer Confinamiento'!C3</f>
        <v>-2.3559427876036348E-3</v>
      </c>
      <c r="E3" s="41">
        <f>'Primer Confinamiento'!C6</f>
        <v>-0.2542276101443865</v>
      </c>
      <c r="F3" s="54">
        <f>'Primer día Vacunación'!C3</f>
        <v>1.3750565904574324E-3</v>
      </c>
      <c r="G3" s="41">
        <f>'Primer día Vacunación'!C6</f>
        <v>0.52284642986451324</v>
      </c>
      <c r="H3" s="50">
        <f>IFERROR(_xlfn.CONCAT(ROUND(C3,2),VLOOKUP(ABS(C3),$AO$3:$AQ$5,3,1)),C3)</f>
        <v>-0.81205842326591282</v>
      </c>
      <c r="I3" s="50">
        <f>IFERROR(_xlfn.CONCAT(ROUND(E3,2),VLOOKUP(ABS(E3),$AO$3:$AQ$5,3,1)),E3)</f>
        <v>-0.2542276101443865</v>
      </c>
      <c r="J3" s="50">
        <f>IFERROR(_xlfn.CONCAT(ROUND(G3,2),VLOOKUP(ABS(G3),$AO$3:$AQ$5,3,1)),G3)</f>
        <v>0.52284642986451324</v>
      </c>
      <c r="L3" s="55">
        <v>-10</v>
      </c>
      <c r="M3" s="54">
        <f>'OMS Declara COVID (2)'!C3</f>
        <v>4.7072290437971676E-3</v>
      </c>
      <c r="N3" s="41">
        <f>'OMS Declara COVID (2)'!C6</f>
        <v>0.18277510605253797</v>
      </c>
      <c r="O3" s="54">
        <f>'Primer Confinamiento (2)'!C3</f>
        <v>6.8195822043361498E-2</v>
      </c>
      <c r="P3" s="41">
        <f>'Primer Confinamiento (2)'!C6</f>
        <v>2.3271037392885434</v>
      </c>
      <c r="Q3" s="54">
        <f>'Primer día Vacunación (2)'!C3</f>
        <v>-5.3405538307789158E-3</v>
      </c>
      <c r="R3" s="41">
        <f>'Primer día Vacunación (2)'!C6</f>
        <v>-0.64215500512875479</v>
      </c>
      <c r="S3" s="50">
        <f>IFERROR(_xlfn.CONCAT(ROUND(N3,2),VLOOKUP(ABS(N3),$AO$3:$AQ$5,3,1)),N3)</f>
        <v>0.18277510605253797</v>
      </c>
      <c r="T3" s="50" t="str">
        <f>IFERROR(_xlfn.CONCAT(ROUND(P3,2),VLOOKUP(ABS(P3),$AO$3:$AQ$5,3,1)),P3)</f>
        <v>2.33***</v>
      </c>
      <c r="U3" s="50">
        <f>IFERROR(_xlfn.CONCAT(ROUND(R3,2),VLOOKUP(ABS(R3),$AO$3:$AQ$5,3,1)),R3)</f>
        <v>-0.64215500512875479</v>
      </c>
      <c r="W3" s="55">
        <v>-10</v>
      </c>
      <c r="X3" s="54">
        <v>-6.6135640156687464E-3</v>
      </c>
      <c r="Y3" s="41">
        <v>-0.81205842326591282</v>
      </c>
      <c r="Z3" s="54">
        <v>-2.3559427876036348E-3</v>
      </c>
      <c r="AA3" s="41">
        <v>-0.2542276101443865</v>
      </c>
      <c r="AB3" s="54">
        <v>1.3750565904574324E-3</v>
      </c>
      <c r="AC3" s="41">
        <v>0.52284642986451324</v>
      </c>
      <c r="AF3" s="55">
        <v>-10</v>
      </c>
      <c r="AG3" s="54">
        <v>4.7072290437971676E-3</v>
      </c>
      <c r="AH3" s="41">
        <v>0.18277510605253797</v>
      </c>
      <c r="AI3" s="54">
        <v>6.8195822043361498E-2</v>
      </c>
      <c r="AJ3" s="41" t="s">
        <v>453</v>
      </c>
      <c r="AK3" s="54">
        <v>-5.3405538307789158E-3</v>
      </c>
      <c r="AL3" s="41">
        <v>-0.64215500512875479</v>
      </c>
      <c r="AO3" s="37">
        <f>_xlfn.NORM.S.INV(90%)</f>
        <v>1.2815515655446006</v>
      </c>
      <c r="AP3" s="37">
        <f>_xlfn.NORM.S.INV(95%)</f>
        <v>1.6448536269514715</v>
      </c>
      <c r="AQ3" s="40" t="s">
        <v>405</v>
      </c>
    </row>
    <row r="4" spans="1:43">
      <c r="A4" s="55"/>
      <c r="B4" s="54"/>
      <c r="C4" s="41">
        <f>'OMS Declara COVID'!C16</f>
        <v>-0.6470951781680474</v>
      </c>
      <c r="D4" s="54"/>
      <c r="E4" s="41">
        <f>'Primer Confinamiento'!C16</f>
        <v>-0.2076473319966399</v>
      </c>
      <c r="F4" s="54"/>
      <c r="G4" s="41">
        <f>'Primer día Vacunación'!C16</f>
        <v>0.4385117628936861</v>
      </c>
      <c r="H4" s="50">
        <f t="shared" ref="H4:H44" si="0">IFERROR(_xlfn.CONCAT(ROUND(C4,2),VLOOKUP(ABS(C4),$AO$3:$AQ$5,3,1)),C4)</f>
        <v>-0.6470951781680474</v>
      </c>
      <c r="I4" s="50">
        <f t="shared" ref="I4:I44" si="1">IFERROR(_xlfn.CONCAT(ROUND(E4,2),VLOOKUP(ABS(E4),$AO$3:$AQ$5,3,1)),E4)</f>
        <v>-0.2076473319966399</v>
      </c>
      <c r="J4" s="50">
        <f t="shared" ref="J4:J44" si="2">IFERROR(_xlfn.CONCAT(ROUND(G4,2),VLOOKUP(ABS(G4),$AO$3:$AQ$5,3,1)),G4)</f>
        <v>0.4385117628936861</v>
      </c>
      <c r="L4" s="55"/>
      <c r="M4" s="54"/>
      <c r="N4" s="41">
        <f>'OMS Declara COVID (2)'!C16</f>
        <v>0.1456457890555268</v>
      </c>
      <c r="O4" s="54"/>
      <c r="P4" s="41">
        <f>'Primer Confinamiento (2)'!C16</f>
        <v>1.9007254265900988</v>
      </c>
      <c r="Q4" s="54"/>
      <c r="R4" s="41">
        <f>'Primer día Vacunación (2)'!C16</f>
        <v>-0.53857597042975736</v>
      </c>
      <c r="S4" s="50">
        <f t="shared" ref="S4:S44" si="3">IFERROR(_xlfn.CONCAT(ROUND(N4,2),VLOOKUP(ABS(N4),$AO$3:$AQ$5,3,1)),N4)</f>
        <v>0.1456457890555268</v>
      </c>
      <c r="T4" s="50" t="str">
        <f t="shared" ref="T4:T44" si="4">IFERROR(_xlfn.CONCAT(ROUND(P4,2),VLOOKUP(ABS(P4),$AO$3:$AQ$5,3,1)),P4)</f>
        <v>1.9**</v>
      </c>
      <c r="U4" s="50">
        <f t="shared" ref="U4:U44" si="5">IFERROR(_xlfn.CONCAT(ROUND(R4,2),VLOOKUP(ABS(R4),$AO$3:$AQ$5,3,1)),R4)</f>
        <v>-0.53857597042975736</v>
      </c>
      <c r="W4" s="55"/>
      <c r="X4" s="54"/>
      <c r="Y4" s="41">
        <v>-0.6470951781680474</v>
      </c>
      <c r="Z4" s="54"/>
      <c r="AA4" s="41">
        <v>-0.2076473319966399</v>
      </c>
      <c r="AB4" s="54"/>
      <c r="AC4" s="41">
        <v>0.4385117628936861</v>
      </c>
      <c r="AF4" s="55"/>
      <c r="AG4" s="54"/>
      <c r="AH4" s="41">
        <v>0.1456457890555268</v>
      </c>
      <c r="AI4" s="54"/>
      <c r="AJ4" s="41" t="s">
        <v>454</v>
      </c>
      <c r="AK4" s="54"/>
      <c r="AL4" s="41">
        <v>-0.53857597042975736</v>
      </c>
      <c r="AO4" s="37">
        <f>_xlfn.NORM.S.INV(95%)</f>
        <v>1.6448536269514715</v>
      </c>
      <c r="AP4" s="37">
        <f>_xlfn.NORM.S.INV(99%)</f>
        <v>2.3263478740408408</v>
      </c>
      <c r="AQ4" s="40" t="s">
        <v>406</v>
      </c>
    </row>
    <row r="5" spans="1:43">
      <c r="A5" s="55">
        <v>-9</v>
      </c>
      <c r="B5" s="54">
        <f>'OMS Declara COVID'!D3</f>
        <v>-7.5128441152424452E-3</v>
      </c>
      <c r="C5" s="41">
        <f>'OMS Declara COVID'!D6</f>
        <v>-0.65229056053470635</v>
      </c>
      <c r="D5" s="54">
        <f>'Primer Confinamiento'!D3</f>
        <v>-2.1591050121165387E-2</v>
      </c>
      <c r="E5" s="41">
        <f>'Primer Confinamiento'!D6</f>
        <v>-1.647467071449751</v>
      </c>
      <c r="F5" s="54">
        <f>'Primer día Vacunación'!D3</f>
        <v>-1.4445376548957213E-3</v>
      </c>
      <c r="G5" s="41">
        <f>'Primer día Vacunación'!D6</f>
        <v>-0.38838946770219118</v>
      </c>
      <c r="H5" s="50">
        <f t="shared" si="0"/>
        <v>-0.65229056053470635</v>
      </c>
      <c r="I5" s="50" t="str">
        <f t="shared" si="1"/>
        <v>-1.65**</v>
      </c>
      <c r="J5" s="50">
        <f t="shared" si="2"/>
        <v>-0.38838946770219118</v>
      </c>
      <c r="L5" s="55">
        <v>-9</v>
      </c>
      <c r="M5" s="54">
        <f>'OMS Declara COVID (2)'!D3</f>
        <v>3.7395113087326237E-3</v>
      </c>
      <c r="N5" s="41">
        <f>'OMS Declara COVID (2)'!D6</f>
        <v>0.15305422058665902</v>
      </c>
      <c r="O5" s="54">
        <f>'Primer Confinamiento (2)'!D3</f>
        <v>4.8243992776951461E-2</v>
      </c>
      <c r="P5" s="41">
        <f>'Primer Confinamiento (2)'!D6</f>
        <v>1.735321566669962</v>
      </c>
      <c r="Q5" s="54">
        <f>'Primer día Vacunación (2)'!D3</f>
        <v>-8.2264800249132186E-3</v>
      </c>
      <c r="R5" s="41">
        <f>'Primer día Vacunación (2)'!D6</f>
        <v>-1.0426687748045718</v>
      </c>
      <c r="S5" s="50">
        <f t="shared" si="3"/>
        <v>0.15305422058665902</v>
      </c>
      <c r="T5" s="50" t="str">
        <f t="shared" si="4"/>
        <v>1.74**</v>
      </c>
      <c r="U5" s="50">
        <f t="shared" si="5"/>
        <v>-1.0426687748045718</v>
      </c>
      <c r="W5" s="55">
        <v>-9</v>
      </c>
      <c r="X5" s="54">
        <v>-7.5128441152424452E-3</v>
      </c>
      <c r="Y5" s="41">
        <v>-0.65229056053470635</v>
      </c>
      <c r="Z5" s="54">
        <v>-2.1591050121165387E-2</v>
      </c>
      <c r="AA5" s="41" t="s">
        <v>419</v>
      </c>
      <c r="AB5" s="54">
        <v>-1.4445376548957213E-3</v>
      </c>
      <c r="AC5" s="41">
        <v>-0.38838946770219118</v>
      </c>
      <c r="AF5" s="55">
        <v>-9</v>
      </c>
      <c r="AG5" s="54">
        <v>3.7395113087326237E-3</v>
      </c>
      <c r="AH5" s="41">
        <v>0.15305422058665902</v>
      </c>
      <c r="AI5" s="54">
        <v>4.8243992776951461E-2</v>
      </c>
      <c r="AJ5" s="41" t="s">
        <v>455</v>
      </c>
      <c r="AK5" s="54">
        <v>-8.2264800249132186E-3</v>
      </c>
      <c r="AL5" s="41">
        <v>-1.0426687748045718</v>
      </c>
      <c r="AO5" s="37">
        <f>_xlfn.NORM.S.INV(99%)</f>
        <v>2.3263478740408408</v>
      </c>
      <c r="AP5" s="37">
        <v>10</v>
      </c>
      <c r="AQ5" s="40" t="s">
        <v>407</v>
      </c>
    </row>
    <row r="6" spans="1:43">
      <c r="A6" s="55"/>
      <c r="B6" s="54"/>
      <c r="C6" s="41">
        <f>'OMS Declara COVID'!D16</f>
        <v>-0.51978289294626823</v>
      </c>
      <c r="D6" s="54"/>
      <c r="E6" s="41">
        <f>'Primer Confinamiento'!D16</f>
        <v>-1.3456136481185901</v>
      </c>
      <c r="F6" s="54"/>
      <c r="G6" s="41">
        <f>'Primer día Vacunación'!D16</f>
        <v>-0.32574258987588767</v>
      </c>
      <c r="H6" s="50">
        <f t="shared" si="0"/>
        <v>-0.51978289294626823</v>
      </c>
      <c r="I6" s="50" t="str">
        <f t="shared" si="1"/>
        <v>-1.35*</v>
      </c>
      <c r="J6" s="50">
        <f t="shared" si="2"/>
        <v>-0.32574258987588767</v>
      </c>
      <c r="L6" s="55"/>
      <c r="M6" s="54"/>
      <c r="N6" s="41">
        <f>'OMS Declara COVID (2)'!D16</f>
        <v>0.12196246637228018</v>
      </c>
      <c r="O6" s="54"/>
      <c r="P6" s="41">
        <f>'Primer Confinamiento (2)'!D16</f>
        <v>1.4173712024063703</v>
      </c>
      <c r="Q6" s="54"/>
      <c r="R6" s="41">
        <f>'Primer día Vacunación (2)'!D16</f>
        <v>-0.874487223088114</v>
      </c>
      <c r="S6" s="50">
        <f t="shared" si="3"/>
        <v>0.12196246637228018</v>
      </c>
      <c r="T6" s="50" t="str">
        <f t="shared" si="4"/>
        <v>1.42*</v>
      </c>
      <c r="U6" s="50">
        <f t="shared" si="5"/>
        <v>-0.874487223088114</v>
      </c>
      <c r="W6" s="55"/>
      <c r="X6" s="54"/>
      <c r="Y6" s="41">
        <v>-0.51978289294626823</v>
      </c>
      <c r="Z6" s="54"/>
      <c r="AA6" s="41" t="s">
        <v>420</v>
      </c>
      <c r="AB6" s="54"/>
      <c r="AC6" s="41">
        <v>-0.32574258987588767</v>
      </c>
      <c r="AF6" s="55"/>
      <c r="AG6" s="54"/>
      <c r="AH6" s="41">
        <v>0.12196246637228018</v>
      </c>
      <c r="AI6" s="54"/>
      <c r="AJ6" s="41" t="s">
        <v>456</v>
      </c>
      <c r="AK6" s="54"/>
      <c r="AL6" s="41">
        <v>-0.874487223088114</v>
      </c>
    </row>
    <row r="7" spans="1:43">
      <c r="A7" s="55">
        <v>-8</v>
      </c>
      <c r="B7" s="54">
        <f>'OMS Declara COVID'!E3</f>
        <v>-5.8324563888521863E-3</v>
      </c>
      <c r="C7" s="41">
        <f>'OMS Declara COVID'!E6</f>
        <v>-0.41346865054849191</v>
      </c>
      <c r="D7" s="54">
        <f>'Primer Confinamiento'!E3</f>
        <v>-2.0782170091174213E-2</v>
      </c>
      <c r="E7" s="41">
        <f>'Primer Confinamiento'!E6</f>
        <v>-1.294756925889784</v>
      </c>
      <c r="F7" s="54">
        <f>'Primer día Vacunación'!E3</f>
        <v>5.2065149402631217E-4</v>
      </c>
      <c r="G7" s="41">
        <f>'Primer día Vacunación'!E6</f>
        <v>0.11429837777761712</v>
      </c>
      <c r="H7" s="50">
        <f t="shared" si="0"/>
        <v>-0.41346865054849191</v>
      </c>
      <c r="I7" s="50" t="str">
        <f t="shared" si="1"/>
        <v>-1.29*</v>
      </c>
      <c r="J7" s="50">
        <f t="shared" si="2"/>
        <v>0.11429837777761712</v>
      </c>
      <c r="L7" s="55">
        <v>-8</v>
      </c>
      <c r="M7" s="54">
        <f>'OMS Declara COVID (2)'!E3</f>
        <v>5.2402572789411739E-3</v>
      </c>
      <c r="N7" s="41">
        <f>'OMS Declara COVID (2)'!E6</f>
        <v>0.22748843882516168</v>
      </c>
      <c r="O7" s="54">
        <f>'Primer Confinamiento (2)'!E3</f>
        <v>4.9037244734484009E-2</v>
      </c>
      <c r="P7" s="41">
        <f>'Primer Confinamiento (2)'!E6</f>
        <v>1.870850318102188</v>
      </c>
      <c r="Q7" s="54">
        <f>'Primer día Vacunación (2)'!E3</f>
        <v>-6.3583944565135386E-3</v>
      </c>
      <c r="R7" s="41">
        <f>'Primer día Vacunación (2)'!E6</f>
        <v>-0.85478333847383436</v>
      </c>
      <c r="S7" s="50">
        <f t="shared" si="3"/>
        <v>0.22748843882516168</v>
      </c>
      <c r="T7" s="50" t="str">
        <f t="shared" si="4"/>
        <v>1.87**</v>
      </c>
      <c r="U7" s="50">
        <f t="shared" si="5"/>
        <v>-0.85478333847383436</v>
      </c>
      <c r="W7" s="55">
        <v>-8</v>
      </c>
      <c r="X7" s="54">
        <v>-5.8324563888521863E-3</v>
      </c>
      <c r="Y7" s="41">
        <v>-0.41346865054849191</v>
      </c>
      <c r="Z7" s="54">
        <v>-2.0782170091174213E-2</v>
      </c>
      <c r="AA7" s="41" t="s">
        <v>421</v>
      </c>
      <c r="AB7" s="54">
        <v>5.2065149402631217E-4</v>
      </c>
      <c r="AC7" s="41">
        <v>0.11429837777761712</v>
      </c>
      <c r="AF7" s="55">
        <v>-8</v>
      </c>
      <c r="AG7" s="54">
        <v>5.2402572789411739E-3</v>
      </c>
      <c r="AH7" s="41">
        <v>0.22748843882516168</v>
      </c>
      <c r="AI7" s="54">
        <v>4.9037244734484009E-2</v>
      </c>
      <c r="AJ7" s="41" t="s">
        <v>457</v>
      </c>
      <c r="AK7" s="54">
        <v>-6.3583944565135386E-3</v>
      </c>
      <c r="AL7" s="41">
        <v>-0.85478333847383436</v>
      </c>
    </row>
    <row r="8" spans="1:43">
      <c r="A8" s="55"/>
      <c r="B8" s="54"/>
      <c r="C8" s="41">
        <f>'OMS Declara COVID'!E16</f>
        <v>-0.32947576483172164</v>
      </c>
      <c r="D8" s="54"/>
      <c r="E8" s="41">
        <f>'Primer Confinamiento'!E16</f>
        <v>-1.057528020235458</v>
      </c>
      <c r="F8" s="54"/>
      <c r="G8" s="41">
        <f>'Primer día Vacunación'!E16</f>
        <v>9.5862150475311533E-2</v>
      </c>
      <c r="H8" s="50">
        <f t="shared" si="0"/>
        <v>-0.32947576483172164</v>
      </c>
      <c r="I8" s="50">
        <f t="shared" si="1"/>
        <v>-1.057528020235458</v>
      </c>
      <c r="J8" s="50">
        <f t="shared" si="2"/>
        <v>9.5862150475311533E-2</v>
      </c>
      <c r="L8" s="55"/>
      <c r="M8" s="54"/>
      <c r="N8" s="41">
        <f>'OMS Declara COVID (2)'!E16</f>
        <v>0.18127596196922316</v>
      </c>
      <c r="O8" s="54"/>
      <c r="P8" s="41">
        <f>'Primer Confinamiento (2)'!E16</f>
        <v>1.5280680052742974</v>
      </c>
      <c r="Q8" s="54"/>
      <c r="R8" s="41">
        <f>'Primer día Vacunación (2)'!E16</f>
        <v>-0.71690754155755243</v>
      </c>
      <c r="S8" s="50">
        <f t="shared" si="3"/>
        <v>0.18127596196922316</v>
      </c>
      <c r="T8" s="50" t="str">
        <f t="shared" si="4"/>
        <v>1.53*</v>
      </c>
      <c r="U8" s="50">
        <f t="shared" si="5"/>
        <v>-0.71690754155755243</v>
      </c>
      <c r="W8" s="55"/>
      <c r="X8" s="54"/>
      <c r="Y8" s="41">
        <v>-0.32947576483172164</v>
      </c>
      <c r="Z8" s="54"/>
      <c r="AA8" s="41">
        <v>-1.057528020235458</v>
      </c>
      <c r="AB8" s="54"/>
      <c r="AC8" s="41">
        <v>9.5862150475311533E-2</v>
      </c>
      <c r="AF8" s="55"/>
      <c r="AG8" s="54"/>
      <c r="AH8" s="41">
        <v>0.18127596196922316</v>
      </c>
      <c r="AI8" s="54"/>
      <c r="AJ8" s="41" t="s">
        <v>458</v>
      </c>
      <c r="AK8" s="54"/>
      <c r="AL8" s="41">
        <v>-0.71690754155755243</v>
      </c>
    </row>
    <row r="9" spans="1:43">
      <c r="A9" s="55">
        <v>-7</v>
      </c>
      <c r="B9" s="54">
        <f>'OMS Declara COVID'!F3</f>
        <v>-4.3083314702561009E-3</v>
      </c>
      <c r="C9" s="41">
        <f>'OMS Declara COVID'!F6</f>
        <v>-0.26450313721574448</v>
      </c>
      <c r="D9" s="54">
        <f>'Primer Confinamiento'!F3</f>
        <v>-1.9465365063571122E-2</v>
      </c>
      <c r="E9" s="41">
        <f>'Primer Confinamiento'!F6</f>
        <v>-1.0502447824153787</v>
      </c>
      <c r="F9" s="54">
        <f>'Primer día Vacunación'!F3</f>
        <v>-2.1298924822343393E-4</v>
      </c>
      <c r="G9" s="41">
        <f>'Primer día Vacunación'!F6</f>
        <v>-4.04931218125733E-2</v>
      </c>
      <c r="H9" s="50">
        <f t="shared" si="0"/>
        <v>-0.26450313721574448</v>
      </c>
      <c r="I9" s="50">
        <f t="shared" si="1"/>
        <v>-1.0502447824153787</v>
      </c>
      <c r="J9" s="50">
        <f t="shared" si="2"/>
        <v>-4.04931218125733E-2</v>
      </c>
      <c r="L9" s="55">
        <v>-7</v>
      </c>
      <c r="M9" s="54">
        <f>'OMS Declara COVID (2)'!F3</f>
        <v>6.7905436938763275E-3</v>
      </c>
      <c r="N9" s="41">
        <f>'OMS Declara COVID (2)'!F6</f>
        <v>0.31514269302957221</v>
      </c>
      <c r="O9" s="54">
        <f>'Primer Confinamiento (2)'!F3</f>
        <v>4.9750877519916692E-2</v>
      </c>
      <c r="P9" s="41">
        <f>'Primer Confinamiento (2)'!F6</f>
        <v>2.0291291998375258</v>
      </c>
      <c r="Q9" s="54">
        <f>'Primer día Vacunación (2)'!F3</f>
        <v>-7.0799247137809385E-3</v>
      </c>
      <c r="R9" s="41">
        <f>'Primer día Vacunación (2)'!F6</f>
        <v>-1.0174971336963745</v>
      </c>
      <c r="S9" s="50">
        <f t="shared" si="3"/>
        <v>0.31514269302957221</v>
      </c>
      <c r="T9" s="50" t="str">
        <f t="shared" si="4"/>
        <v>2.03**</v>
      </c>
      <c r="U9" s="50">
        <f t="shared" si="5"/>
        <v>-1.0174971336963745</v>
      </c>
      <c r="W9" s="55">
        <v>-7</v>
      </c>
      <c r="X9" s="54">
        <v>-4.3083314702561009E-3</v>
      </c>
      <c r="Y9" s="41">
        <v>-0.26450313721574448</v>
      </c>
      <c r="Z9" s="54">
        <v>-1.9465365063571122E-2</v>
      </c>
      <c r="AA9" s="41">
        <v>-1.0502447824153787</v>
      </c>
      <c r="AB9" s="54">
        <v>-2.1298924822343393E-4</v>
      </c>
      <c r="AC9" s="41">
        <v>-4.04931218125733E-2</v>
      </c>
      <c r="AF9" s="55">
        <v>-7</v>
      </c>
      <c r="AG9" s="54">
        <v>6.7905436938763275E-3</v>
      </c>
      <c r="AH9" s="41">
        <v>0.31514269302957221</v>
      </c>
      <c r="AI9" s="54">
        <v>4.9750877519916692E-2</v>
      </c>
      <c r="AJ9" s="41" t="s">
        <v>459</v>
      </c>
      <c r="AK9" s="54">
        <v>-7.0799247137809385E-3</v>
      </c>
      <c r="AL9" s="41">
        <v>-1.0174971336963745</v>
      </c>
    </row>
    <row r="10" spans="1:43">
      <c r="A10" s="55"/>
      <c r="B10" s="54"/>
      <c r="C10" s="41">
        <f>'OMS Declara COVID'!F16</f>
        <v>-0.21077141717743486</v>
      </c>
      <c r="D10" s="54"/>
      <c r="E10" s="41">
        <f>'Primer Confinamiento'!F16</f>
        <v>-0.85781606052972736</v>
      </c>
      <c r="F10" s="54"/>
      <c r="G10" s="41">
        <f>'Primer día Vacunación'!F16</f>
        <v>-3.3961617057807279E-2</v>
      </c>
      <c r="H10" s="50">
        <f t="shared" si="0"/>
        <v>-0.21077141717743486</v>
      </c>
      <c r="I10" s="50">
        <f t="shared" si="1"/>
        <v>-0.85781606052972736</v>
      </c>
      <c r="J10" s="50">
        <f t="shared" si="2"/>
        <v>-3.3961617057807279E-2</v>
      </c>
      <c r="L10" s="55"/>
      <c r="M10" s="54"/>
      <c r="N10" s="41">
        <f>'OMS Declara COVID (2)'!F16</f>
        <v>0.25112394779944575</v>
      </c>
      <c r="O10" s="54"/>
      <c r="P10" s="41">
        <f>'Primer Confinamiento (2)'!F16</f>
        <v>1.6573465973402359</v>
      </c>
      <c r="Q10" s="54"/>
      <c r="R10" s="41">
        <f>'Primer día Vacunación (2)'!F16</f>
        <v>-0.85337574544037886</v>
      </c>
      <c r="S10" s="50">
        <f t="shared" si="3"/>
        <v>0.25112394779944575</v>
      </c>
      <c r="T10" s="50" t="str">
        <f t="shared" si="4"/>
        <v>1.66**</v>
      </c>
      <c r="U10" s="50">
        <f t="shared" si="5"/>
        <v>-0.85337574544037886</v>
      </c>
      <c r="W10" s="55"/>
      <c r="X10" s="54"/>
      <c r="Y10" s="41">
        <v>-0.21077141717743486</v>
      </c>
      <c r="Z10" s="54"/>
      <c r="AA10" s="41">
        <v>-0.85781606052972736</v>
      </c>
      <c r="AB10" s="54"/>
      <c r="AC10" s="41">
        <v>-3.3961617057807279E-2</v>
      </c>
      <c r="AF10" s="55"/>
      <c r="AG10" s="54"/>
      <c r="AH10" s="41">
        <v>0.25112394779944575</v>
      </c>
      <c r="AI10" s="54"/>
      <c r="AJ10" s="41" t="s">
        <v>460</v>
      </c>
      <c r="AK10" s="54"/>
      <c r="AL10" s="41">
        <v>-0.85337574544037886</v>
      </c>
    </row>
    <row r="11" spans="1:43">
      <c r="A11" s="55">
        <v>-6</v>
      </c>
      <c r="B11" s="54">
        <f>'OMS Declara COVID'!G3</f>
        <v>-6.6324549963004452E-3</v>
      </c>
      <c r="C11" s="41">
        <f>'OMS Declara COVID'!G6</f>
        <v>-0.36420090743926931</v>
      </c>
      <c r="D11" s="54">
        <f>'Primer Confinamiento'!G3</f>
        <v>-2.8568572725792257E-2</v>
      </c>
      <c r="E11" s="41">
        <f>'Primer Confinamiento'!G6</f>
        <v>-1.3786737820612711</v>
      </c>
      <c r="F11" s="54">
        <f>'Primer día Vacunación'!G3</f>
        <v>-1.2843302813076718E-3</v>
      </c>
      <c r="G11" s="41">
        <f>'Primer día Vacunación'!G6</f>
        <v>-0.21839630936979351</v>
      </c>
      <c r="H11" s="50">
        <f t="shared" si="0"/>
        <v>-0.36420090743926931</v>
      </c>
      <c r="I11" s="50" t="str">
        <f t="shared" si="1"/>
        <v>-1.38*</v>
      </c>
      <c r="J11" s="50">
        <f t="shared" si="2"/>
        <v>-0.21839630936979351</v>
      </c>
      <c r="L11" s="55">
        <v>-6</v>
      </c>
      <c r="M11" s="54">
        <f>'OMS Declara COVID (2)'!G3</f>
        <v>4.3207025070518545E-3</v>
      </c>
      <c r="N11" s="41">
        <f>'OMS Declara COVID (2)'!G6</f>
        <v>0.21658603638975749</v>
      </c>
      <c r="O11" s="54">
        <f>'Primer Confinamiento (2)'!G3</f>
        <v>4.1013652360364583E-2</v>
      </c>
      <c r="P11" s="41">
        <f>'Primer Confinamiento (2)'!G6</f>
        <v>1.8068029706992452</v>
      </c>
      <c r="Q11" s="54">
        <f>'Primer día Vacunación (2)'!G3</f>
        <v>-8.2213884570030427E-3</v>
      </c>
      <c r="R11" s="41">
        <f>'Primer día Vacunación (2)'!G6</f>
        <v>-1.2762128662436598</v>
      </c>
      <c r="S11" s="50">
        <f t="shared" si="3"/>
        <v>0.21658603638975749</v>
      </c>
      <c r="T11" s="50" t="str">
        <f t="shared" si="4"/>
        <v>1.81**</v>
      </c>
      <c r="U11" s="50">
        <f t="shared" si="5"/>
        <v>-1.2762128662436598</v>
      </c>
      <c r="W11" s="55">
        <v>-6</v>
      </c>
      <c r="X11" s="54">
        <v>-6.6324549963004452E-3</v>
      </c>
      <c r="Y11" s="41">
        <v>-0.36420090743926931</v>
      </c>
      <c r="Z11" s="54">
        <v>-2.8568572725792257E-2</v>
      </c>
      <c r="AA11" s="41" t="s">
        <v>422</v>
      </c>
      <c r="AB11" s="54">
        <v>-1.2843302813076718E-3</v>
      </c>
      <c r="AC11" s="41">
        <v>-0.21839630936979351</v>
      </c>
      <c r="AF11" s="55">
        <v>-6</v>
      </c>
      <c r="AG11" s="54">
        <v>4.3207025070518545E-3</v>
      </c>
      <c r="AH11" s="41">
        <v>0.21658603638975749</v>
      </c>
      <c r="AI11" s="54">
        <v>4.1013652360364583E-2</v>
      </c>
      <c r="AJ11" s="41" t="s">
        <v>461</v>
      </c>
      <c r="AK11" s="54">
        <v>-8.2213884570030427E-3</v>
      </c>
      <c r="AL11" s="41">
        <v>-1.2762128662436598</v>
      </c>
    </row>
    <row r="12" spans="1:43">
      <c r="A12" s="55"/>
      <c r="B12" s="54"/>
      <c r="C12" s="41">
        <f>'OMS Declara COVID'!G16</f>
        <v>-0.29021637401476252</v>
      </c>
      <c r="D12" s="54"/>
      <c r="E12" s="41">
        <f>'Primer Confinamiento'!G16</f>
        <v>-1.1260694004720839</v>
      </c>
      <c r="F12" s="54"/>
      <c r="G12" s="41">
        <f>'Primer día Vacunación'!G16</f>
        <v>-0.18316917771828337</v>
      </c>
      <c r="H12" s="50">
        <f t="shared" si="0"/>
        <v>-0.29021637401476252</v>
      </c>
      <c r="I12" s="50">
        <f t="shared" si="1"/>
        <v>-1.1260694004720839</v>
      </c>
      <c r="J12" s="50">
        <f t="shared" si="2"/>
        <v>-0.18316917771828337</v>
      </c>
      <c r="L12" s="55"/>
      <c r="M12" s="54"/>
      <c r="N12" s="41">
        <f>'OMS Declara COVID (2)'!G16</f>
        <v>0.17258829634779599</v>
      </c>
      <c r="O12" s="54"/>
      <c r="P12" s="41">
        <f>'Primer Confinamiento (2)'!G16</f>
        <v>1.4757555880583635</v>
      </c>
      <c r="Q12" s="54"/>
      <c r="R12" s="41">
        <f>'Primer día Vacunación (2)'!G16</f>
        <v>-1.070360859017687</v>
      </c>
      <c r="S12" s="50">
        <f t="shared" si="3"/>
        <v>0.17258829634779599</v>
      </c>
      <c r="T12" s="50" t="str">
        <f t="shared" si="4"/>
        <v>1.48*</v>
      </c>
      <c r="U12" s="50">
        <f t="shared" si="5"/>
        <v>-1.070360859017687</v>
      </c>
      <c r="W12" s="55"/>
      <c r="X12" s="54"/>
      <c r="Y12" s="41">
        <v>-0.29021637401476252</v>
      </c>
      <c r="Z12" s="54"/>
      <c r="AA12" s="41">
        <v>-1.1260694004720839</v>
      </c>
      <c r="AB12" s="54"/>
      <c r="AC12" s="41">
        <v>-0.18316917771828337</v>
      </c>
      <c r="AF12" s="55"/>
      <c r="AG12" s="54"/>
      <c r="AH12" s="41">
        <v>0.17258829634779599</v>
      </c>
      <c r="AI12" s="54"/>
      <c r="AJ12" s="41" t="s">
        <v>462</v>
      </c>
      <c r="AK12" s="54"/>
      <c r="AL12" s="41">
        <v>-1.070360859017687</v>
      </c>
    </row>
    <row r="13" spans="1:43">
      <c r="A13" s="55">
        <v>-5</v>
      </c>
      <c r="B13" s="54">
        <f>'OMS Declara COVID'!H3</f>
        <v>-9.2665101291105525E-3</v>
      </c>
      <c r="C13" s="41">
        <f>'OMS Declara COVID'!H6</f>
        <v>-0.46450703253787046</v>
      </c>
      <c r="D13" s="54">
        <f>'Primer Confinamiento'!H3</f>
        <v>-5.8075093803989279E-2</v>
      </c>
      <c r="E13" s="41">
        <f>'Primer Confinamiento'!H6</f>
        <v>-2.5584225244491834</v>
      </c>
      <c r="F13" s="54">
        <f>'Primer día Vacunación'!H3</f>
        <v>8.3884838551551155E-4</v>
      </c>
      <c r="G13" s="41">
        <f>'Primer día Vacunación'!H6</f>
        <v>0.13021512218057468</v>
      </c>
      <c r="H13" s="50">
        <f t="shared" si="0"/>
        <v>-0.46450703253787046</v>
      </c>
      <c r="I13" s="50" t="str">
        <f t="shared" si="1"/>
        <v>-2.56***</v>
      </c>
      <c r="J13" s="50">
        <f t="shared" si="2"/>
        <v>0.13021512218057468</v>
      </c>
      <c r="L13" s="55">
        <v>-5</v>
      </c>
      <c r="M13" s="54">
        <f>'OMS Declara COVID (2)'!H3</f>
        <v>1.4919089172049649E-3</v>
      </c>
      <c r="N13" s="41">
        <f>'OMS Declara COVID (2)'!H6</f>
        <v>8.1923598692470095E-2</v>
      </c>
      <c r="O13" s="54">
        <f>'Primer Confinamiento (2)'!H3</f>
        <v>7.8231970323155986E-3</v>
      </c>
      <c r="P13" s="41">
        <f>'Primer Confinamiento (2)'!H6</f>
        <v>0.37753501877311424</v>
      </c>
      <c r="Q13" s="54">
        <f>'Primer día Vacunación (2)'!H3</f>
        <v>-6.2926989712368542E-3</v>
      </c>
      <c r="R13" s="41">
        <f>'Primer día Vacunación (2)'!H6</f>
        <v>-1.0700535923625085</v>
      </c>
      <c r="S13" s="50">
        <f t="shared" si="3"/>
        <v>8.1923598692470095E-2</v>
      </c>
      <c r="T13" s="50">
        <f t="shared" si="4"/>
        <v>0.37753501877311424</v>
      </c>
      <c r="U13" s="50">
        <f t="shared" si="5"/>
        <v>-1.0700535923625085</v>
      </c>
      <c r="W13" s="55">
        <v>-5</v>
      </c>
      <c r="X13" s="54">
        <v>-9.2665101291105525E-3</v>
      </c>
      <c r="Y13" s="41">
        <v>-0.46450703253787046</v>
      </c>
      <c r="Z13" s="54">
        <v>-5.8075093803989279E-2</v>
      </c>
      <c r="AA13" s="41" t="s">
        <v>423</v>
      </c>
      <c r="AB13" s="54">
        <v>8.3884838551551155E-4</v>
      </c>
      <c r="AC13" s="41">
        <v>0.13021512218057468</v>
      </c>
      <c r="AF13" s="55">
        <v>-5</v>
      </c>
      <c r="AG13" s="54">
        <v>1.4919089172049649E-3</v>
      </c>
      <c r="AH13" s="41">
        <v>8.1923598692470095E-2</v>
      </c>
      <c r="AI13" s="54">
        <v>7.8231970323155986E-3</v>
      </c>
      <c r="AJ13" s="41">
        <v>0.37753501877311424</v>
      </c>
      <c r="AK13" s="54">
        <v>-6.2926989712368542E-3</v>
      </c>
      <c r="AL13" s="41">
        <v>-1.0700535923625085</v>
      </c>
    </row>
    <row r="14" spans="1:43">
      <c r="A14" s="55"/>
      <c r="B14" s="54"/>
      <c r="C14" s="41">
        <f>'OMS Declara COVID'!H16</f>
        <v>-0.37014610324653663</v>
      </c>
      <c r="D14" s="54"/>
      <c r="E14" s="41">
        <f>'Primer Confinamiento'!H16</f>
        <v>-2.0896613511815745</v>
      </c>
      <c r="F14" s="54"/>
      <c r="G14" s="41">
        <f>'Primer día Vacunación'!H16</f>
        <v>0.10921153807556309</v>
      </c>
      <c r="H14" s="50">
        <f t="shared" si="0"/>
        <v>-0.37014610324653663</v>
      </c>
      <c r="I14" s="50" t="str">
        <f t="shared" si="1"/>
        <v>-2.09**</v>
      </c>
      <c r="J14" s="50">
        <f t="shared" si="2"/>
        <v>0.10921153807556309</v>
      </c>
      <c r="L14" s="55"/>
      <c r="M14" s="54"/>
      <c r="N14" s="41">
        <f>'OMS Declara COVID (2)'!H16</f>
        <v>6.5281467654590628E-2</v>
      </c>
      <c r="O14" s="54"/>
      <c r="P14" s="41">
        <f>'Primer Confinamiento (2)'!H16</f>
        <v>0.30836201991992618</v>
      </c>
      <c r="Q14" s="54"/>
      <c r="R14" s="41">
        <f>'Primer día Vacunación (2)'!H16</f>
        <v>-0.89745489378056686</v>
      </c>
      <c r="S14" s="50">
        <f t="shared" si="3"/>
        <v>6.5281467654590628E-2</v>
      </c>
      <c r="T14" s="50">
        <f t="shared" si="4"/>
        <v>0.30836201991992618</v>
      </c>
      <c r="U14" s="50">
        <f t="shared" si="5"/>
        <v>-0.89745489378056686</v>
      </c>
      <c r="W14" s="55"/>
      <c r="X14" s="54"/>
      <c r="Y14" s="41">
        <v>-0.37014610324653663</v>
      </c>
      <c r="Z14" s="54"/>
      <c r="AA14" s="41" t="s">
        <v>424</v>
      </c>
      <c r="AB14" s="54"/>
      <c r="AC14" s="41">
        <v>0.10921153807556309</v>
      </c>
      <c r="AF14" s="55"/>
      <c r="AG14" s="54"/>
      <c r="AH14" s="41">
        <v>6.5281467654590628E-2</v>
      </c>
      <c r="AI14" s="54"/>
      <c r="AJ14" s="41">
        <v>0.30836201991992618</v>
      </c>
      <c r="AK14" s="54"/>
      <c r="AL14" s="41">
        <v>-0.89745489378056686</v>
      </c>
    </row>
    <row r="15" spans="1:43">
      <c r="A15" s="55">
        <v>-4</v>
      </c>
      <c r="B15" s="54">
        <f>'OMS Declara COVID'!I3</f>
        <v>-7.9898950338924829E-3</v>
      </c>
      <c r="C15" s="41">
        <f>'OMS Declara COVID'!I6</f>
        <v>-0.37080345131644776</v>
      </c>
      <c r="D15" s="54">
        <f>'Primer Confinamiento'!I3</f>
        <v>-6.8984029475099892E-2</v>
      </c>
      <c r="E15" s="41">
        <f>'Primer Confinamiento'!I6</f>
        <v>-2.8135686345299291</v>
      </c>
      <c r="F15" s="54">
        <f>'Primer día Vacunación'!I3</f>
        <v>9.1685892454759638E-3</v>
      </c>
      <c r="G15" s="41">
        <f>'Primer día Vacunación'!I6</f>
        <v>1.3176712542087421</v>
      </c>
      <c r="H15" s="50">
        <f t="shared" si="0"/>
        <v>-0.37080345131644776</v>
      </c>
      <c r="I15" s="50" t="str">
        <f t="shared" si="1"/>
        <v>-2.81***</v>
      </c>
      <c r="J15" s="50" t="str">
        <f t="shared" si="2"/>
        <v>1.32*</v>
      </c>
      <c r="L15" s="55">
        <v>-4</v>
      </c>
      <c r="M15" s="54">
        <f>'OMS Declara COVID (2)'!I3</f>
        <v>2.6729266599716528E-3</v>
      </c>
      <c r="N15" s="41">
        <f>'OMS Declara COVID (2)'!I6</f>
        <v>0.16410006797087912</v>
      </c>
      <c r="O15" s="54">
        <f>'Primer Confinamiento (2)'!I3</f>
        <v>-7.2088780087609106E-3</v>
      </c>
      <c r="P15" s="41">
        <f>'Primer Confinamiento (2)'!I6</f>
        <v>-0.38895168372357852</v>
      </c>
      <c r="Q15" s="54">
        <f>'Primer día Vacunación (2)'!I3</f>
        <v>1.8407512295934847E-3</v>
      </c>
      <c r="R15" s="41">
        <f>'Primer día Vacunación (2)'!I6</f>
        <v>0.34996021812509553</v>
      </c>
      <c r="S15" s="50">
        <f t="shared" si="3"/>
        <v>0.16410006797087912</v>
      </c>
      <c r="T15" s="50">
        <f t="shared" si="4"/>
        <v>-0.38895168372357852</v>
      </c>
      <c r="U15" s="50">
        <f t="shared" si="5"/>
        <v>0.34996021812509553</v>
      </c>
      <c r="W15" s="55">
        <v>-4</v>
      </c>
      <c r="X15" s="54">
        <v>-7.9898950338924829E-3</v>
      </c>
      <c r="Y15" s="41">
        <v>-0.37080345131644776</v>
      </c>
      <c r="Z15" s="54">
        <v>-6.8984029475099892E-2</v>
      </c>
      <c r="AA15" s="41" t="s">
        <v>425</v>
      </c>
      <c r="AB15" s="54">
        <v>9.1685892454759638E-3</v>
      </c>
      <c r="AC15" s="41" t="s">
        <v>433</v>
      </c>
      <c r="AF15" s="55">
        <v>-4</v>
      </c>
      <c r="AG15" s="54">
        <v>2.6729266599716528E-3</v>
      </c>
      <c r="AH15" s="41">
        <v>0.16410006797087912</v>
      </c>
      <c r="AI15" s="54">
        <v>-7.2088780087609106E-3</v>
      </c>
      <c r="AJ15" s="41">
        <v>-0.38895168372357852</v>
      </c>
      <c r="AK15" s="54">
        <v>1.8407512295934847E-3</v>
      </c>
      <c r="AL15" s="41">
        <v>0.34996021812509553</v>
      </c>
    </row>
    <row r="16" spans="1:43">
      <c r="A16" s="55"/>
      <c r="B16" s="54"/>
      <c r="C16" s="41">
        <f>'OMS Declara COVID'!I16</f>
        <v>-0.2954776633310931</v>
      </c>
      <c r="D16" s="54"/>
      <c r="E16" s="41">
        <f>'Primer Confinamiento'!I16</f>
        <v>-2.2980588930437582</v>
      </c>
      <c r="F16" s="54"/>
      <c r="G16" s="41">
        <f>'Primer día Vacunación'!I16</f>
        <v>1.1051320456508436</v>
      </c>
      <c r="H16" s="50">
        <f t="shared" si="0"/>
        <v>-0.2954776633310931</v>
      </c>
      <c r="I16" s="50" t="str">
        <f t="shared" si="1"/>
        <v>-2.3**</v>
      </c>
      <c r="J16" s="50">
        <f t="shared" si="2"/>
        <v>1.1051320456508436</v>
      </c>
      <c r="L16" s="55"/>
      <c r="M16" s="54"/>
      <c r="N16" s="41">
        <f>'OMS Declara COVID (2)'!I16</f>
        <v>0.13076443723585732</v>
      </c>
      <c r="O16" s="54"/>
      <c r="P16" s="41">
        <f>'Primer Confinamiento (2)'!I16</f>
        <v>-0.31768689228889141</v>
      </c>
      <c r="Q16" s="54"/>
      <c r="R16" s="41">
        <f>'Primer día Vacunación (2)'!I16</f>
        <v>0.29351194428632044</v>
      </c>
      <c r="S16" s="50">
        <f t="shared" si="3"/>
        <v>0.13076443723585732</v>
      </c>
      <c r="T16" s="50">
        <f t="shared" si="4"/>
        <v>-0.31768689228889141</v>
      </c>
      <c r="U16" s="50">
        <f t="shared" si="5"/>
        <v>0.29351194428632044</v>
      </c>
      <c r="W16" s="55"/>
      <c r="X16" s="54"/>
      <c r="Y16" s="41">
        <v>-0.2954776633310931</v>
      </c>
      <c r="Z16" s="54"/>
      <c r="AA16" s="41" t="s">
        <v>426</v>
      </c>
      <c r="AB16" s="54"/>
      <c r="AC16" s="41">
        <v>1.1051320456508436</v>
      </c>
      <c r="AF16" s="55"/>
      <c r="AG16" s="54"/>
      <c r="AH16" s="41">
        <v>0.13076443723585732</v>
      </c>
      <c r="AI16" s="54"/>
      <c r="AJ16" s="41">
        <v>-0.31768689228889141</v>
      </c>
      <c r="AK16" s="54"/>
      <c r="AL16" s="41">
        <v>0.29351194428632044</v>
      </c>
    </row>
    <row r="17" spans="1:38">
      <c r="A17" s="55">
        <v>-3</v>
      </c>
      <c r="B17" s="54">
        <f>'OMS Declara COVID'!J3</f>
        <v>-8.5463883609172651E-3</v>
      </c>
      <c r="C17" s="41">
        <f>'OMS Declara COVID'!J6</f>
        <v>-0.37101318548455686</v>
      </c>
      <c r="D17" s="54">
        <f>'Primer Confinamiento'!J3</f>
        <v>-6.9546814699685489E-2</v>
      </c>
      <c r="E17" s="41">
        <f>'Primer Confinamiento'!J6</f>
        <v>-2.653323634074475</v>
      </c>
      <c r="F17" s="54">
        <f>'Primer día Vacunación'!J3</f>
        <v>7.4624915392891055E-3</v>
      </c>
      <c r="G17" s="41">
        <f>'Primer día Vacunación'!J6</f>
        <v>1.0032113413083124</v>
      </c>
      <c r="H17" s="50">
        <f t="shared" si="0"/>
        <v>-0.37101318548455686</v>
      </c>
      <c r="I17" s="50" t="str">
        <f t="shared" si="1"/>
        <v>-2.65***</v>
      </c>
      <c r="J17" s="50">
        <f t="shared" si="2"/>
        <v>1.0032113413083124</v>
      </c>
      <c r="L17" s="55">
        <v>-3</v>
      </c>
      <c r="M17" s="54">
        <f>'OMS Declara COVID (2)'!J3</f>
        <v>1.5193331245543229E-3</v>
      </c>
      <c r="N17" s="41">
        <f>'OMS Declara COVID (2)'!J6</f>
        <v>0.10770704054363744</v>
      </c>
      <c r="O17" s="54">
        <f>'Primer Confinamiento (2)'!J3</f>
        <v>-6.8622428496782906E-3</v>
      </c>
      <c r="P17" s="41">
        <f>'Primer Confinamiento (2)'!J6</f>
        <v>-0.42752688568033015</v>
      </c>
      <c r="Q17" s="54">
        <f>'Primer día Vacunación (2)'!J3</f>
        <v>-3.6105358872662308E-5</v>
      </c>
      <c r="R17" s="41">
        <f>'Primer día Vacunación (2)'!J6</f>
        <v>-7.9261924638123499E-3</v>
      </c>
      <c r="S17" s="50">
        <f t="shared" si="3"/>
        <v>0.10770704054363744</v>
      </c>
      <c r="T17" s="50">
        <f t="shared" si="4"/>
        <v>-0.42752688568033015</v>
      </c>
      <c r="U17" s="50">
        <f t="shared" si="5"/>
        <v>-7.9261924638123499E-3</v>
      </c>
      <c r="W17" s="55">
        <v>-3</v>
      </c>
      <c r="X17" s="54">
        <v>-8.5463883609172651E-3</v>
      </c>
      <c r="Y17" s="41">
        <v>-0.37101318548455686</v>
      </c>
      <c r="Z17" s="54">
        <v>-6.9546814699685489E-2</v>
      </c>
      <c r="AA17" s="41" t="s">
        <v>427</v>
      </c>
      <c r="AB17" s="54">
        <v>7.4624915392891055E-3</v>
      </c>
      <c r="AC17" s="41">
        <v>1.0032113413083124</v>
      </c>
      <c r="AF17" s="55">
        <v>-3</v>
      </c>
      <c r="AG17" s="54">
        <v>1.5193331245543229E-3</v>
      </c>
      <c r="AH17" s="41">
        <v>0.10770704054363744</v>
      </c>
      <c r="AI17" s="54">
        <v>-6.8622428496782906E-3</v>
      </c>
      <c r="AJ17" s="41">
        <v>-0.42752688568033015</v>
      </c>
      <c r="AK17" s="54">
        <v>-3.6105358872662308E-5</v>
      </c>
      <c r="AL17" s="41">
        <v>-7.9261924638123499E-3</v>
      </c>
    </row>
    <row r="18" spans="1:38">
      <c r="A18" s="55"/>
      <c r="B18" s="54"/>
      <c r="C18" s="41">
        <f>'OMS Declara COVID'!J16</f>
        <v>-0.29564479166200142</v>
      </c>
      <c r="D18" s="54"/>
      <c r="E18" s="41">
        <f>'Primer Confinamiento'!J16</f>
        <v>-2.167174419907747</v>
      </c>
      <c r="F18" s="54"/>
      <c r="G18" s="41">
        <f>'Primer día Vacunación'!J16</f>
        <v>0.84139423873668828</v>
      </c>
      <c r="H18" s="50">
        <f t="shared" si="0"/>
        <v>-0.29564479166200142</v>
      </c>
      <c r="I18" s="50" t="str">
        <f t="shared" si="1"/>
        <v>-2.17**</v>
      </c>
      <c r="J18" s="50">
        <f t="shared" si="2"/>
        <v>0.84139423873668828</v>
      </c>
      <c r="L18" s="55"/>
      <c r="M18" s="54"/>
      <c r="N18" s="41">
        <f>'OMS Declara COVID (2)'!J16</f>
        <v>8.5827207247274176E-2</v>
      </c>
      <c r="O18" s="54"/>
      <c r="P18" s="41">
        <f>'Primer Confinamiento (2)'!J16</f>
        <v>-0.34919424022408146</v>
      </c>
      <c r="Q18" s="54"/>
      <c r="R18" s="41">
        <f>'Primer día Vacunación (2)'!J16</f>
        <v>-6.647704625699899E-3</v>
      </c>
      <c r="S18" s="50">
        <f t="shared" si="3"/>
        <v>8.5827207247274176E-2</v>
      </c>
      <c r="T18" s="50">
        <f t="shared" si="4"/>
        <v>-0.34919424022408146</v>
      </c>
      <c r="U18" s="50">
        <f t="shared" si="5"/>
        <v>-6.647704625699899E-3</v>
      </c>
      <c r="W18" s="55"/>
      <c r="X18" s="54"/>
      <c r="Y18" s="41">
        <v>-0.29564479166200142</v>
      </c>
      <c r="Z18" s="54"/>
      <c r="AA18" s="41" t="s">
        <v>428</v>
      </c>
      <c r="AB18" s="54"/>
      <c r="AC18" s="41">
        <v>0.84139423873668828</v>
      </c>
      <c r="AF18" s="55"/>
      <c r="AG18" s="54"/>
      <c r="AH18" s="41">
        <v>8.5827207247274176E-2</v>
      </c>
      <c r="AI18" s="54"/>
      <c r="AJ18" s="41">
        <v>-0.34919424022408146</v>
      </c>
      <c r="AK18" s="54"/>
      <c r="AL18" s="41">
        <v>-6.647704625699899E-3</v>
      </c>
    </row>
    <row r="19" spans="1:38">
      <c r="A19" s="55">
        <v>-2</v>
      </c>
      <c r="B19" s="54">
        <f>'OMS Declara COVID'!K3</f>
        <v>-1.0558792880131262E-2</v>
      </c>
      <c r="C19" s="41">
        <f>'OMS Declara COVID'!K6</f>
        <v>-0.43216016243367489</v>
      </c>
      <c r="D19" s="54">
        <f>'Primer Confinamiento'!K3</f>
        <v>-6.920452908120199E-2</v>
      </c>
      <c r="E19" s="41">
        <f>'Primer Confinamiento'!K6</f>
        <v>-2.489265604135948</v>
      </c>
      <c r="F19" s="54">
        <f>'Primer día Vacunación'!K3</f>
        <v>5.9449782691643376E-3</v>
      </c>
      <c r="G19" s="41">
        <f>'Primer día Vacunación'!K6</f>
        <v>0.75349884633248998</v>
      </c>
      <c r="H19" s="50">
        <f t="shared" si="0"/>
        <v>-0.43216016243367489</v>
      </c>
      <c r="I19" s="50" t="str">
        <f t="shared" si="1"/>
        <v>-2.49***</v>
      </c>
      <c r="J19" s="50">
        <f t="shared" si="2"/>
        <v>0.75349884633248998</v>
      </c>
      <c r="L19" s="55">
        <v>-2</v>
      </c>
      <c r="M19" s="54">
        <f>'OMS Declara COVID (2)'!K3</f>
        <v>-1.5296739492960398E-3</v>
      </c>
      <c r="N19" s="41">
        <f>'OMS Declara COVID (2)'!K6</f>
        <v>-0.13281147093113249</v>
      </c>
      <c r="O19" s="54">
        <f>'Primer Confinamiento (2)'!K3</f>
        <v>-6.485320475144718E-3</v>
      </c>
      <c r="P19" s="41">
        <f>'Primer Confinamiento (2)'!K6</f>
        <v>-0.49485096234972215</v>
      </c>
      <c r="Q19" s="54">
        <f>'Primer día Vacunación (2)'!K3</f>
        <v>-1.4055927429361681E-3</v>
      </c>
      <c r="R19" s="41">
        <f>'Primer día Vacunación (2)'!K6</f>
        <v>-0.37791844012155573</v>
      </c>
      <c r="S19" s="50">
        <f t="shared" si="3"/>
        <v>-0.13281147093113249</v>
      </c>
      <c r="T19" s="50">
        <f t="shared" si="4"/>
        <v>-0.49485096234972215</v>
      </c>
      <c r="U19" s="50">
        <f t="shared" si="5"/>
        <v>-0.37791844012155573</v>
      </c>
      <c r="W19" s="55">
        <v>-2</v>
      </c>
      <c r="X19" s="54">
        <v>-1.0558792880131262E-2</v>
      </c>
      <c r="Y19" s="41">
        <v>-0.43216016243367489</v>
      </c>
      <c r="Z19" s="54">
        <v>-6.920452908120199E-2</v>
      </c>
      <c r="AA19" s="41" t="s">
        <v>429</v>
      </c>
      <c r="AB19" s="54">
        <v>5.9449782691643376E-3</v>
      </c>
      <c r="AC19" s="41">
        <v>0.75349884633248998</v>
      </c>
      <c r="AF19" s="55">
        <v>-2</v>
      </c>
      <c r="AG19" s="54">
        <v>-1.5296739492960398E-3</v>
      </c>
      <c r="AH19" s="41">
        <v>-0.13281147093113249</v>
      </c>
      <c r="AI19" s="54">
        <v>-6.485320475144718E-3</v>
      </c>
      <c r="AJ19" s="41">
        <v>-0.49485096234972215</v>
      </c>
      <c r="AK19" s="54">
        <v>-1.4055927429361681E-3</v>
      </c>
      <c r="AL19" s="41">
        <v>-0.37791844012155573</v>
      </c>
    </row>
    <row r="20" spans="1:38">
      <c r="A20" s="55"/>
      <c r="B20" s="54"/>
      <c r="C20" s="41">
        <f>'OMS Declara COVID'!K16</f>
        <v>-0.34437024393204124</v>
      </c>
      <c r="D20" s="54"/>
      <c r="E20" s="41">
        <f>'Primer Confinamiento'!K16</f>
        <v>-2.0331755509807556</v>
      </c>
      <c r="F20" s="54"/>
      <c r="G20" s="41">
        <f>'Primer día Vacunación'!K16</f>
        <v>0.63196014846891291</v>
      </c>
      <c r="H20" s="50">
        <f t="shared" si="0"/>
        <v>-0.34437024393204124</v>
      </c>
      <c r="I20" s="50" t="str">
        <f t="shared" si="1"/>
        <v>-2.03**</v>
      </c>
      <c r="J20" s="50">
        <f t="shared" si="2"/>
        <v>0.63196014846891291</v>
      </c>
      <c r="L20" s="55"/>
      <c r="M20" s="54"/>
      <c r="N20" s="41">
        <f>'OMS Declara COVID (2)'!K16</f>
        <v>-0.10583187118397711</v>
      </c>
      <c r="O20" s="54"/>
      <c r="P20" s="41">
        <f>'Primer Confinamiento (2)'!K16</f>
        <v>-0.40418301540706358</v>
      </c>
      <c r="Q20" s="54"/>
      <c r="R20" s="41">
        <f>'Primer día Vacunación (2)'!K16</f>
        <v>-0.31696052978821965</v>
      </c>
      <c r="S20" s="50">
        <f t="shared" si="3"/>
        <v>-0.10583187118397711</v>
      </c>
      <c r="T20" s="50">
        <f t="shared" si="4"/>
        <v>-0.40418301540706358</v>
      </c>
      <c r="U20" s="50">
        <f t="shared" si="5"/>
        <v>-0.31696052978821965</v>
      </c>
      <c r="W20" s="55"/>
      <c r="X20" s="54"/>
      <c r="Y20" s="41">
        <v>-0.34437024393204124</v>
      </c>
      <c r="Z20" s="54"/>
      <c r="AA20" s="41" t="s">
        <v>430</v>
      </c>
      <c r="AB20" s="54"/>
      <c r="AC20" s="41">
        <v>0.63196014846891291</v>
      </c>
      <c r="AF20" s="55"/>
      <c r="AG20" s="54"/>
      <c r="AH20" s="41">
        <v>-0.10583187118397711</v>
      </c>
      <c r="AI20" s="54"/>
      <c r="AJ20" s="41">
        <v>-0.40418301540706358</v>
      </c>
      <c r="AK20" s="54"/>
      <c r="AL20" s="41">
        <v>-0.31696052978821965</v>
      </c>
    </row>
    <row r="21" spans="1:38">
      <c r="A21" s="55">
        <v>-1</v>
      </c>
      <c r="B21" s="54">
        <f>'OMS Declara COVID'!L3</f>
        <v>-9.1330247916289794E-3</v>
      </c>
      <c r="C21" s="41">
        <f>'OMS Declara COVID'!L6</f>
        <v>-0.35462255168358747</v>
      </c>
      <c r="D21" s="54">
        <f>'Primer Confinamiento'!L3</f>
        <v>-6.3788520737829466E-2</v>
      </c>
      <c r="E21" s="41">
        <f>'Primer Confinamiento'!L6</f>
        <v>-2.1767096676142761</v>
      </c>
      <c r="F21" s="54">
        <f>'Primer día Vacunación'!L3</f>
        <v>7.3594615198854336E-3</v>
      </c>
      <c r="G21" s="41">
        <f>'Primer día Vacunación'!L6</f>
        <v>0.88491104102542739</v>
      </c>
      <c r="H21" s="50">
        <f t="shared" si="0"/>
        <v>-0.35462255168358747</v>
      </c>
      <c r="I21" s="50" t="str">
        <f t="shared" si="1"/>
        <v>-2.18**</v>
      </c>
      <c r="J21" s="50">
        <f t="shared" si="2"/>
        <v>0.88491104102542739</v>
      </c>
      <c r="L21" s="55">
        <v>-1</v>
      </c>
      <c r="M21" s="54">
        <f>'OMS Declara COVID (2)'!L3</f>
        <v>0</v>
      </c>
      <c r="N21" s="41">
        <f>'OMS Declara COVID (2)'!L6</f>
        <v>0</v>
      </c>
      <c r="O21" s="54">
        <f>'Primer Confinamiento (2)'!L3</f>
        <v>0</v>
      </c>
      <c r="P21" s="41">
        <f>'Primer Confinamiento (2)'!L6</f>
        <v>0</v>
      </c>
      <c r="Q21" s="54">
        <f>'Primer día Vacunación (2)'!L3</f>
        <v>0</v>
      </c>
      <c r="R21" s="41">
        <f>'Primer día Vacunación (2)'!L6</f>
        <v>0</v>
      </c>
      <c r="S21" s="50">
        <f t="shared" si="3"/>
        <v>0</v>
      </c>
      <c r="T21" s="50">
        <f t="shared" si="4"/>
        <v>0</v>
      </c>
      <c r="U21" s="50">
        <f t="shared" si="5"/>
        <v>0</v>
      </c>
      <c r="W21" s="55">
        <v>-1</v>
      </c>
      <c r="X21" s="54">
        <v>-9.1330247916289794E-3</v>
      </c>
      <c r="Y21" s="41">
        <v>-0.35462255168358747</v>
      </c>
      <c r="Z21" s="54">
        <v>-6.3788520737829466E-2</v>
      </c>
      <c r="AA21" s="41" t="s">
        <v>414</v>
      </c>
      <c r="AB21" s="54">
        <v>7.3594615198854336E-3</v>
      </c>
      <c r="AC21" s="41">
        <v>0.88491104102542739</v>
      </c>
      <c r="AF21" s="55">
        <v>-1</v>
      </c>
      <c r="AG21" s="54">
        <v>0</v>
      </c>
      <c r="AH21" s="41">
        <v>0</v>
      </c>
      <c r="AI21" s="54">
        <v>0</v>
      </c>
      <c r="AJ21" s="41">
        <v>0</v>
      </c>
      <c r="AK21" s="54">
        <v>0</v>
      </c>
      <c r="AL21" s="41">
        <v>0</v>
      </c>
    </row>
    <row r="22" spans="1:38">
      <c r="A22" s="55"/>
      <c r="B22" s="54"/>
      <c r="C22" s="41">
        <f>'OMS Declara COVID'!L16</f>
        <v>-0.28258378546361806</v>
      </c>
      <c r="D22" s="54"/>
      <c r="E22" s="41">
        <f>'Primer Confinamiento'!L16</f>
        <v>-1.7778869681176426</v>
      </c>
      <c r="F22" s="54"/>
      <c r="G22" s="41">
        <f>'Primer día Vacunación'!L16</f>
        <v>0.74217567231873827</v>
      </c>
      <c r="H22" s="50">
        <f t="shared" si="0"/>
        <v>-0.28258378546361806</v>
      </c>
      <c r="I22" s="50" t="str">
        <f t="shared" si="1"/>
        <v>-1.78**</v>
      </c>
      <c r="J22" s="50">
        <f t="shared" si="2"/>
        <v>0.74217567231873827</v>
      </c>
      <c r="L22" s="55"/>
      <c r="M22" s="54"/>
      <c r="N22" s="41">
        <f>'OMS Declara COVID (2)'!L16</f>
        <v>0</v>
      </c>
      <c r="O22" s="54"/>
      <c r="P22" s="41">
        <f>'Primer Confinamiento (2)'!L16</f>
        <v>0</v>
      </c>
      <c r="Q22" s="54"/>
      <c r="R22" s="41">
        <f>'Primer día Vacunación (2)'!L16</f>
        <v>0</v>
      </c>
      <c r="S22" s="50">
        <f t="shared" si="3"/>
        <v>0</v>
      </c>
      <c r="T22" s="50">
        <f t="shared" si="4"/>
        <v>0</v>
      </c>
      <c r="U22" s="50">
        <f t="shared" si="5"/>
        <v>0</v>
      </c>
      <c r="W22" s="55"/>
      <c r="X22" s="54"/>
      <c r="Y22" s="41">
        <v>-0.28258378546361806</v>
      </c>
      <c r="Z22" s="54"/>
      <c r="AA22" s="41" t="s">
        <v>431</v>
      </c>
      <c r="AB22" s="54"/>
      <c r="AC22" s="41">
        <v>0.74217567231873827</v>
      </c>
      <c r="AF22" s="55"/>
      <c r="AG22" s="54"/>
      <c r="AH22" s="41">
        <v>0</v>
      </c>
      <c r="AI22" s="54"/>
      <c r="AJ22" s="41">
        <v>0</v>
      </c>
      <c r="AK22" s="54"/>
      <c r="AL22" s="41">
        <v>0</v>
      </c>
    </row>
    <row r="23" spans="1:38">
      <c r="A23" s="55">
        <v>0</v>
      </c>
      <c r="B23" s="54">
        <f>'OMS Declara COVID'!M3</f>
        <v>-1.0983076494867572E-2</v>
      </c>
      <c r="C23" s="41">
        <f>'OMS Declara COVID'!M6</f>
        <v>-0.40661123998526516</v>
      </c>
      <c r="D23" s="54">
        <f>'Primer Confinamiento'!M3</f>
        <v>-5.1811930213196244E-2</v>
      </c>
      <c r="E23" s="41">
        <f>'Primer Confinamiento'!M6</f>
        <v>-1.6857431535484289</v>
      </c>
      <c r="F23" s="54">
        <f>'Primer día Vacunación'!M3</f>
        <v>6.62994086913124E-3</v>
      </c>
      <c r="G23" s="41">
        <f>'Primer día Vacunación'!M6</f>
        <v>0.76009327035966057</v>
      </c>
      <c r="H23" s="50">
        <f t="shared" si="0"/>
        <v>-0.40661123998526516</v>
      </c>
      <c r="I23" s="50" t="str">
        <f t="shared" si="1"/>
        <v>-1.69**</v>
      </c>
      <c r="J23" s="50">
        <f t="shared" si="2"/>
        <v>0.76009327035966057</v>
      </c>
      <c r="L23" s="55">
        <v>0</v>
      </c>
      <c r="M23" s="54">
        <f>'OMS Declara COVID (2)'!M3</f>
        <v>-2.9403348514420724E-3</v>
      </c>
      <c r="N23" s="47" t="s">
        <v>404</v>
      </c>
      <c r="O23" s="54">
        <f>'Primer Confinamiento (2)'!M3</f>
        <v>1.5346223548908133E-2</v>
      </c>
      <c r="P23" s="47" t="s">
        <v>404</v>
      </c>
      <c r="Q23" s="54">
        <f>'Primer día Vacunación (2)'!M3</f>
        <v>-7.8234940504562367E-4</v>
      </c>
      <c r="R23" s="47" t="s">
        <v>404</v>
      </c>
      <c r="S23" s="50" t="str">
        <f t="shared" si="3"/>
        <v>-</v>
      </c>
      <c r="T23" s="50" t="str">
        <f t="shared" si="4"/>
        <v>-</v>
      </c>
      <c r="U23" s="50" t="str">
        <f t="shared" si="5"/>
        <v>-</v>
      </c>
      <c r="W23" s="55">
        <v>0</v>
      </c>
      <c r="X23" s="54">
        <v>-1.0983076494867572E-2</v>
      </c>
      <c r="Y23" s="41">
        <v>-0.40661123998526516</v>
      </c>
      <c r="Z23" s="54">
        <v>-5.1811930213196244E-2</v>
      </c>
      <c r="AA23" s="41" t="s">
        <v>432</v>
      </c>
      <c r="AB23" s="54">
        <v>6.62994086913124E-3</v>
      </c>
      <c r="AC23" s="41">
        <v>0.76009327035966057</v>
      </c>
      <c r="AF23" s="55">
        <v>0</v>
      </c>
      <c r="AG23" s="54">
        <v>-2.9403348514420724E-3</v>
      </c>
      <c r="AH23" s="41" t="s">
        <v>404</v>
      </c>
      <c r="AI23" s="54">
        <v>1.5346223548908133E-2</v>
      </c>
      <c r="AJ23" s="41" t="s">
        <v>404</v>
      </c>
      <c r="AK23" s="54">
        <v>-7.8234940504562367E-4</v>
      </c>
      <c r="AL23" s="41" t="s">
        <v>404</v>
      </c>
    </row>
    <row r="24" spans="1:38">
      <c r="A24" s="55"/>
      <c r="B24" s="54"/>
      <c r="C24" s="41">
        <f>'OMS Declara COVID'!M16</f>
        <v>-0.32401138298055321</v>
      </c>
      <c r="D24" s="54"/>
      <c r="E24" s="41">
        <f>'Primer Confinamiento'!M16</f>
        <v>-1.3768766817543183</v>
      </c>
      <c r="F24" s="54"/>
      <c r="G24" s="41">
        <f>'Primer día Vacunación'!M16</f>
        <v>0.63749089772959422</v>
      </c>
      <c r="H24" s="50">
        <f t="shared" si="0"/>
        <v>-0.32401138298055321</v>
      </c>
      <c r="I24" s="50" t="str">
        <f t="shared" si="1"/>
        <v>-1.38*</v>
      </c>
      <c r="J24" s="50">
        <f t="shared" si="2"/>
        <v>0.63749089772959422</v>
      </c>
      <c r="L24" s="55"/>
      <c r="M24" s="54"/>
      <c r="N24" s="47" t="s">
        <v>404</v>
      </c>
      <c r="O24" s="54"/>
      <c r="P24" s="47" t="s">
        <v>404</v>
      </c>
      <c r="Q24" s="54"/>
      <c r="R24" s="47" t="s">
        <v>404</v>
      </c>
      <c r="S24" s="50" t="str">
        <f t="shared" si="3"/>
        <v>-</v>
      </c>
      <c r="T24" s="50" t="str">
        <f t="shared" si="4"/>
        <v>-</v>
      </c>
      <c r="U24" s="50" t="str">
        <f t="shared" si="5"/>
        <v>-</v>
      </c>
      <c r="W24" s="55"/>
      <c r="X24" s="54"/>
      <c r="Y24" s="41">
        <v>-0.32401138298055321</v>
      </c>
      <c r="Z24" s="54"/>
      <c r="AA24" s="41" t="s">
        <v>422</v>
      </c>
      <c r="AB24" s="54"/>
      <c r="AC24" s="41">
        <v>0.63749089772959422</v>
      </c>
      <c r="AF24" s="55"/>
      <c r="AG24" s="54"/>
      <c r="AH24" s="41" t="s">
        <v>404</v>
      </c>
      <c r="AI24" s="54"/>
      <c r="AJ24" s="41" t="s">
        <v>404</v>
      </c>
      <c r="AK24" s="54"/>
      <c r="AL24" s="41" t="s">
        <v>404</v>
      </c>
    </row>
    <row r="25" spans="1:38">
      <c r="A25" s="55">
        <v>1</v>
      </c>
      <c r="B25" s="54">
        <f>'OMS Declara COVID'!N3</f>
        <v>-2.9774813981072828E-2</v>
      </c>
      <c r="C25" s="41">
        <f>'OMS Declara COVID'!N6</f>
        <v>-1.0553831298779175</v>
      </c>
      <c r="D25" s="54">
        <f>'Primer Confinamiento'!N3</f>
        <v>-3.8788464164705445E-2</v>
      </c>
      <c r="E25" s="41">
        <f>'Primer Confinamiento'!N6</f>
        <v>-1.2082865360439001</v>
      </c>
      <c r="F25" s="54">
        <f>'Primer día Vacunación'!N3</f>
        <v>9.2787959899263191E-3</v>
      </c>
      <c r="G25" s="41">
        <f>'Primer día Vacunación'!N6</f>
        <v>1.0184848613191919</v>
      </c>
      <c r="H25" s="50">
        <f t="shared" si="0"/>
        <v>-1.0553831298779175</v>
      </c>
      <c r="I25" s="50">
        <f t="shared" si="1"/>
        <v>-1.2082865360439001</v>
      </c>
      <c r="J25" s="50">
        <f t="shared" si="2"/>
        <v>1.0184848613191919</v>
      </c>
      <c r="L25" s="55">
        <v>1</v>
      </c>
      <c r="M25" s="54">
        <f>'OMS Declara COVID (2)'!N3</f>
        <v>-2.4140117613551393E-2</v>
      </c>
      <c r="N25" s="41">
        <f>'OMS Declara COVID (2)'!N6</f>
        <v>-2.9640880167290571</v>
      </c>
      <c r="O25" s="54">
        <f>'Primer Confinamiento (2)'!N3</f>
        <v>2.986493412986202E-2</v>
      </c>
      <c r="P25" s="41">
        <f>'Primer Confinamiento (2)'!N6</f>
        <v>3.2226974572150384</v>
      </c>
      <c r="Q25" s="54">
        <f>'Primer día Vacunación (2)'!N3</f>
        <v>1.6405083401604958E-3</v>
      </c>
      <c r="R25" s="41">
        <f>'Primer día Vacunación (2)'!N6</f>
        <v>0.62378082092645815</v>
      </c>
      <c r="S25" s="50" t="str">
        <f t="shared" si="3"/>
        <v>-2.96***</v>
      </c>
      <c r="T25" s="50" t="str">
        <f t="shared" si="4"/>
        <v>3.22***</v>
      </c>
      <c r="U25" s="50">
        <f t="shared" si="5"/>
        <v>0.62378082092645815</v>
      </c>
      <c r="W25" s="55">
        <v>1</v>
      </c>
      <c r="X25" s="54">
        <v>-2.9774813981072828E-2</v>
      </c>
      <c r="Y25" s="41">
        <v>-1.0553831298779175</v>
      </c>
      <c r="Z25" s="54">
        <v>-3.8788464164705445E-2</v>
      </c>
      <c r="AA25" s="41">
        <v>-1.2082865360439001</v>
      </c>
      <c r="AB25" s="54">
        <v>9.2787959899263191E-3</v>
      </c>
      <c r="AC25" s="41">
        <v>1.0184848613191919</v>
      </c>
      <c r="AF25" s="55">
        <v>1</v>
      </c>
      <c r="AG25" s="54">
        <v>-2.4140117613551393E-2</v>
      </c>
      <c r="AH25" s="41" t="s">
        <v>434</v>
      </c>
      <c r="AI25" s="54">
        <v>2.986493412986202E-2</v>
      </c>
      <c r="AJ25" s="41" t="s">
        <v>463</v>
      </c>
      <c r="AK25" s="54">
        <v>1.6405083401604958E-3</v>
      </c>
      <c r="AL25" s="41">
        <v>0.62378082092645815</v>
      </c>
    </row>
    <row r="26" spans="1:38">
      <c r="A26" s="55"/>
      <c r="B26" s="54"/>
      <c r="C26" s="41">
        <f>'OMS Declara COVID'!N16</f>
        <v>-0.84099039539212128</v>
      </c>
      <c r="D26" s="54"/>
      <c r="E26" s="41">
        <f>'Primer Confinamiento'!N16</f>
        <v>-0.98690097174922342</v>
      </c>
      <c r="F26" s="54"/>
      <c r="G26" s="41">
        <f>'Primer día Vacunación'!N16</f>
        <v>0.85420415347073042</v>
      </c>
      <c r="H26" s="50">
        <f t="shared" si="0"/>
        <v>-0.84099039539212128</v>
      </c>
      <c r="I26" s="50">
        <f t="shared" si="1"/>
        <v>-0.98690097174922342</v>
      </c>
      <c r="J26" s="50">
        <f t="shared" si="2"/>
        <v>0.85420415347073042</v>
      </c>
      <c r="L26" s="55"/>
      <c r="M26" s="54"/>
      <c r="N26" s="41">
        <f>'OMS Declara COVID (2)'!N16</f>
        <v>-2.3619569828204208</v>
      </c>
      <c r="O26" s="54"/>
      <c r="P26" s="41">
        <f>'Primer Confinamiento (2)'!N16</f>
        <v>2.6322260137008739</v>
      </c>
      <c r="Q26" s="54"/>
      <c r="R26" s="41">
        <f>'Primer día Vacunación (2)'!N16</f>
        <v>0.52316552589756404</v>
      </c>
      <c r="S26" s="50" t="str">
        <f t="shared" si="3"/>
        <v>-2.36***</v>
      </c>
      <c r="T26" s="50" t="str">
        <f t="shared" si="4"/>
        <v>2.63***</v>
      </c>
      <c r="U26" s="50">
        <f t="shared" si="5"/>
        <v>0.52316552589756404</v>
      </c>
      <c r="W26" s="55"/>
      <c r="X26" s="54"/>
      <c r="Y26" s="41">
        <v>-0.84099039539212128</v>
      </c>
      <c r="Z26" s="54"/>
      <c r="AA26" s="41">
        <v>-0.98690097174922342</v>
      </c>
      <c r="AB26" s="54"/>
      <c r="AC26" s="41">
        <v>0.85420415347073042</v>
      </c>
      <c r="AF26" s="55"/>
      <c r="AG26" s="54"/>
      <c r="AH26" s="41" t="s">
        <v>435</v>
      </c>
      <c r="AI26" s="54"/>
      <c r="AJ26" s="41" t="s">
        <v>464</v>
      </c>
      <c r="AK26" s="54"/>
      <c r="AL26" s="41">
        <v>0.52316552589756404</v>
      </c>
    </row>
    <row r="27" spans="1:38">
      <c r="A27" s="55">
        <v>2</v>
      </c>
      <c r="B27" s="54">
        <f>'OMS Declara COVID'!O3</f>
        <v>-2.9068933316024965E-2</v>
      </c>
      <c r="C27" s="41">
        <f>'OMS Declara COVID'!O6</f>
        <v>-0.98994059369359733</v>
      </c>
      <c r="D27" s="54">
        <f>'Primer Confinamiento'!O3</f>
        <v>-3.3951671340599281E-2</v>
      </c>
      <c r="E27" s="41">
        <f>'Primer Confinamiento'!O6</f>
        <v>-1.0161257502683829</v>
      </c>
      <c r="F27" s="54">
        <f>'Primer día Vacunación'!O3</f>
        <v>6.5613225724514184E-3</v>
      </c>
      <c r="G27" s="41">
        <f>'Primer día Vacunación'!O6</f>
        <v>0.69194772882915379</v>
      </c>
      <c r="H27" s="50">
        <f t="shared" si="0"/>
        <v>-0.98994059369359733</v>
      </c>
      <c r="I27" s="50">
        <f t="shared" si="1"/>
        <v>-1.0161257502683829</v>
      </c>
      <c r="J27" s="50">
        <f t="shared" si="2"/>
        <v>0.69194772882915379</v>
      </c>
      <c r="L27" s="55">
        <v>2</v>
      </c>
      <c r="M27" s="54">
        <f>'OMS Declara COVID (2)'!O3</f>
        <v>-2.3373927284738527E-2</v>
      </c>
      <c r="N27" s="41">
        <f>'OMS Declara COVID (2)'!O6</f>
        <v>-2.0294034984070133</v>
      </c>
      <c r="O27" s="54">
        <f>'Primer Confinamiento (2)'!O3</f>
        <v>3.4091430138019296E-2</v>
      </c>
      <c r="P27" s="41">
        <f>'Primer Confinamiento (2)'!O6</f>
        <v>2.601286563452474</v>
      </c>
      <c r="Q27" s="54">
        <f>'Primer día Vacunación (2)'!O3</f>
        <v>-1.0634826988172863E-3</v>
      </c>
      <c r="R27" s="41">
        <f>'Primer día Vacunación (2)'!O6</f>
        <v>-0.2859361110485919</v>
      </c>
      <c r="S27" s="50" t="str">
        <f t="shared" si="3"/>
        <v>-2.03**</v>
      </c>
      <c r="T27" s="50" t="str">
        <f t="shared" si="4"/>
        <v>2.6***</v>
      </c>
      <c r="U27" s="50">
        <f t="shared" si="5"/>
        <v>-0.2859361110485919</v>
      </c>
      <c r="W27" s="55">
        <v>2</v>
      </c>
      <c r="X27" s="54">
        <v>-2.9068933316024965E-2</v>
      </c>
      <c r="Y27" s="41">
        <v>-0.98994059369359733</v>
      </c>
      <c r="Z27" s="54">
        <v>-3.3951671340599281E-2</v>
      </c>
      <c r="AA27" s="41">
        <v>-1.0161257502683829</v>
      </c>
      <c r="AB27" s="54">
        <v>6.5613225724514184E-3</v>
      </c>
      <c r="AC27" s="41">
        <v>0.69194772882915379</v>
      </c>
      <c r="AF27" s="55">
        <v>2</v>
      </c>
      <c r="AG27" s="54">
        <v>-2.3373927284738527E-2</v>
      </c>
      <c r="AH27" s="41" t="s">
        <v>430</v>
      </c>
      <c r="AI27" s="54">
        <v>3.4091430138019296E-2</v>
      </c>
      <c r="AJ27" s="41" t="s">
        <v>465</v>
      </c>
      <c r="AK27" s="54">
        <v>-1.0634826988172863E-3</v>
      </c>
      <c r="AL27" s="41">
        <v>-0.2859361110485919</v>
      </c>
    </row>
    <row r="28" spans="1:38">
      <c r="A28" s="55"/>
      <c r="B28" s="54"/>
      <c r="C28" s="41">
        <f>'OMS Declara COVID'!O16</f>
        <v>-0.78884199276654476</v>
      </c>
      <c r="D28" s="54"/>
      <c r="E28" s="41">
        <f>'Primer Confinamiento'!O16</f>
        <v>-0.82994841078229242</v>
      </c>
      <c r="F28" s="54"/>
      <c r="G28" s="41">
        <f>'Primer día Vacunación'!O16</f>
        <v>0.58033717181119981</v>
      </c>
      <c r="H28" s="50">
        <f t="shared" si="0"/>
        <v>-0.78884199276654476</v>
      </c>
      <c r="I28" s="50">
        <f t="shared" si="1"/>
        <v>-0.82994841078229242</v>
      </c>
      <c r="J28" s="50">
        <f t="shared" si="2"/>
        <v>0.58033717181119981</v>
      </c>
      <c r="L28" s="55"/>
      <c r="M28" s="54"/>
      <c r="N28" s="41">
        <f>'OMS Declara COVID (2)'!O16</f>
        <v>-1.6171462308033042</v>
      </c>
      <c r="O28" s="54"/>
      <c r="P28" s="41">
        <f>'Primer Confinamiento (2)'!O16</f>
        <v>2.1246717237079031</v>
      </c>
      <c r="Q28" s="54"/>
      <c r="R28" s="41">
        <f>'Primer día Vacunación (2)'!O16</f>
        <v>-0.23981486908761063</v>
      </c>
      <c r="S28" s="50" t="str">
        <f t="shared" si="3"/>
        <v>-1.62*</v>
      </c>
      <c r="T28" s="50" t="str">
        <f t="shared" si="4"/>
        <v>2.12**</v>
      </c>
      <c r="U28" s="50">
        <f t="shared" si="5"/>
        <v>-0.23981486908761063</v>
      </c>
      <c r="W28" s="55"/>
      <c r="X28" s="54"/>
      <c r="Y28" s="41">
        <v>-0.78884199276654476</v>
      </c>
      <c r="Z28" s="54"/>
      <c r="AA28" s="41">
        <v>-0.82994841078229242</v>
      </c>
      <c r="AB28" s="54"/>
      <c r="AC28" s="41">
        <v>0.58033717181119981</v>
      </c>
      <c r="AF28" s="55"/>
      <c r="AG28" s="54"/>
      <c r="AH28" s="41" t="s">
        <v>436</v>
      </c>
      <c r="AI28" s="54"/>
      <c r="AJ28" s="41" t="s">
        <v>466</v>
      </c>
      <c r="AK28" s="54"/>
      <c r="AL28" s="41">
        <v>-0.23981486908761063</v>
      </c>
    </row>
    <row r="29" spans="1:38">
      <c r="A29" s="55">
        <v>3</v>
      </c>
      <c r="B29" s="54">
        <f>'OMS Declara COVID'!P3</f>
        <v>-2.9823002612845571E-2</v>
      </c>
      <c r="C29" s="41">
        <f>'OMS Declara COVID'!P6</f>
        <v>-0.97867628021764996</v>
      </c>
      <c r="D29" s="54">
        <f>'Primer Confinamiento'!P3</f>
        <v>-4.0066481996175428E-2</v>
      </c>
      <c r="E29" s="41">
        <f>'Primer Confinamiento'!P6</f>
        <v>-1.1555138853960472</v>
      </c>
      <c r="F29" s="54">
        <f>'Primer día Vacunación'!P3</f>
        <v>5.2410911515112469E-3</v>
      </c>
      <c r="G29" s="41">
        <f>'Primer día Vacunación'!P6</f>
        <v>0.53261239604756838</v>
      </c>
      <c r="H29" s="50">
        <f t="shared" si="0"/>
        <v>-0.97867628021764996</v>
      </c>
      <c r="I29" s="50">
        <f t="shared" si="1"/>
        <v>-1.1555138853960472</v>
      </c>
      <c r="J29" s="50">
        <f t="shared" si="2"/>
        <v>0.53261239604756838</v>
      </c>
      <c r="L29" s="55">
        <v>3</v>
      </c>
      <c r="M29" s="54">
        <f>'OMS Declara COVID (2)'!P3</f>
        <v>-2.3034998488924652E-2</v>
      </c>
      <c r="N29" s="41">
        <f>'OMS Declara COVID (2)'!P6</f>
        <v>-1.6329740173979383</v>
      </c>
      <c r="O29" s="54">
        <f>'Primer Confinamiento (2)'!P3</f>
        <v>2.6901087199080242E-2</v>
      </c>
      <c r="P29" s="41">
        <f>'Primer Confinamiento (2)'!P6</f>
        <v>1.6759736260539</v>
      </c>
      <c r="Q29" s="54">
        <f>'Primer día Vacunación (2)'!P3</f>
        <v>-2.685350717205548E-3</v>
      </c>
      <c r="R29" s="41">
        <f>'Primer día Vacunación (2)'!P6</f>
        <v>-0.58951378083444694</v>
      </c>
      <c r="S29" s="50" t="str">
        <f t="shared" si="3"/>
        <v>-1.63*</v>
      </c>
      <c r="T29" s="50" t="str">
        <f t="shared" si="4"/>
        <v>1.68**</v>
      </c>
      <c r="U29" s="50">
        <f t="shared" si="5"/>
        <v>-0.58951378083444694</v>
      </c>
      <c r="W29" s="55">
        <v>3</v>
      </c>
      <c r="X29" s="54">
        <v>-2.9823002612845571E-2</v>
      </c>
      <c r="Y29" s="41">
        <v>-0.97867628021764996</v>
      </c>
      <c r="Z29" s="54">
        <v>-4.0066481996175428E-2</v>
      </c>
      <c r="AA29" s="41">
        <v>-1.1555138853960472</v>
      </c>
      <c r="AB29" s="54">
        <v>5.2410911515112469E-3</v>
      </c>
      <c r="AC29" s="41">
        <v>0.53261239604756838</v>
      </c>
      <c r="AF29" s="55">
        <v>3</v>
      </c>
      <c r="AG29" s="54">
        <v>-2.3034998488924652E-2</v>
      </c>
      <c r="AH29" s="41" t="s">
        <v>437</v>
      </c>
      <c r="AI29" s="54">
        <v>2.6901087199080242E-2</v>
      </c>
      <c r="AJ29" s="41" t="s">
        <v>467</v>
      </c>
      <c r="AK29" s="54">
        <v>-2.685350717205548E-3</v>
      </c>
      <c r="AL29" s="41">
        <v>-0.58951378083444694</v>
      </c>
    </row>
    <row r="30" spans="1:38">
      <c r="A30" s="55"/>
      <c r="B30" s="54"/>
      <c r="C30" s="41">
        <f>'OMS Declara COVID'!P16</f>
        <v>-0.77986593546965244</v>
      </c>
      <c r="D30" s="54"/>
      <c r="E30" s="41">
        <f>'Primer Confinamiento'!P16</f>
        <v>-0.94379747050797791</v>
      </c>
      <c r="F30" s="54"/>
      <c r="G30" s="41">
        <f>'Primer día Vacunación'!P16</f>
        <v>0.44670248736396961</v>
      </c>
      <c r="H30" s="50">
        <f t="shared" si="0"/>
        <v>-0.77986593546965244</v>
      </c>
      <c r="I30" s="50">
        <f t="shared" si="1"/>
        <v>-0.94379747050797791</v>
      </c>
      <c r="J30" s="50">
        <f t="shared" si="2"/>
        <v>0.44670248736396961</v>
      </c>
      <c r="L30" s="55"/>
      <c r="M30" s="54"/>
      <c r="N30" s="41">
        <f>'OMS Declara COVID (2)'!P16</f>
        <v>-1.3012482630032305</v>
      </c>
      <c r="O30" s="54"/>
      <c r="P30" s="41">
        <f>'Primer Confinamiento (2)'!P16</f>
        <v>1.3688971538110133</v>
      </c>
      <c r="Q30" s="54"/>
      <c r="R30" s="41">
        <f>'Primer día Vacunación (2)'!P16</f>
        <v>-0.49442572908229204</v>
      </c>
      <c r="S30" s="50" t="str">
        <f t="shared" si="3"/>
        <v>-1.3*</v>
      </c>
      <c r="T30" s="50" t="str">
        <f t="shared" si="4"/>
        <v>1.37*</v>
      </c>
      <c r="U30" s="50">
        <f t="shared" si="5"/>
        <v>-0.49442572908229204</v>
      </c>
      <c r="W30" s="55"/>
      <c r="X30" s="54"/>
      <c r="Y30" s="41">
        <v>-0.77986593546965244</v>
      </c>
      <c r="Z30" s="54"/>
      <c r="AA30" s="41">
        <v>-0.94379747050797791</v>
      </c>
      <c r="AB30" s="54"/>
      <c r="AC30" s="41">
        <v>0.44670248736396961</v>
      </c>
      <c r="AF30" s="55"/>
      <c r="AG30" s="54"/>
      <c r="AH30" s="41" t="s">
        <v>438</v>
      </c>
      <c r="AI30" s="54"/>
      <c r="AJ30" s="41" t="s">
        <v>468</v>
      </c>
      <c r="AK30" s="54"/>
      <c r="AL30" s="41">
        <v>-0.49442572908229204</v>
      </c>
    </row>
    <row r="31" spans="1:38">
      <c r="A31" s="55">
        <v>4</v>
      </c>
      <c r="B31" s="54">
        <f>'OMS Declara COVID'!Q3</f>
        <v>-3.8549160974177273E-2</v>
      </c>
      <c r="C31" s="41">
        <f>'OMS Declara COVID'!Q6</f>
        <v>-1.222140157143965</v>
      </c>
      <c r="D31" s="54">
        <f>'Primer Confinamiento'!Q3</f>
        <v>-3.543388903541294E-2</v>
      </c>
      <c r="E31" s="41">
        <f>'Primer Confinamiento'!Q6</f>
        <v>-0.98725914766806344</v>
      </c>
      <c r="F31" s="54">
        <f>'Primer día Vacunación'!Q3</f>
        <v>1.2319432553127795E-3</v>
      </c>
      <c r="G31" s="41">
        <f>'Primer día Vacunación'!Q6</f>
        <v>0.1209479884097296</v>
      </c>
      <c r="H31" s="50">
        <f t="shared" si="0"/>
        <v>-1.222140157143965</v>
      </c>
      <c r="I31" s="50">
        <f t="shared" si="1"/>
        <v>-0.98725914766806344</v>
      </c>
      <c r="J31" s="50">
        <f t="shared" si="2"/>
        <v>0.1209479884097296</v>
      </c>
      <c r="L31" s="55">
        <v>4</v>
      </c>
      <c r="M31" s="54">
        <f>'OMS Declara COVID (2)'!Q3</f>
        <v>-3.1911692528104996E-2</v>
      </c>
      <c r="N31" s="41">
        <f>'OMS Declara COVID (2)'!Q6</f>
        <v>-1.9591674516738748</v>
      </c>
      <c r="O31" s="54">
        <f>'Primer Confinamiento (2)'!Q3</f>
        <v>3.266651616623939E-2</v>
      </c>
      <c r="P31" s="41">
        <f>'Primer Confinamiento (2)'!Q6</f>
        <v>1.7625067935400134</v>
      </c>
      <c r="Q31" s="54">
        <f>'Primer día Vacunación (2)'!Q3</f>
        <v>-6.7564018312997742E-3</v>
      </c>
      <c r="R31" s="41">
        <f>'Primer día Vacunación (2)'!Q6</f>
        <v>-1.2845146158857321</v>
      </c>
      <c r="S31" s="50" t="str">
        <f t="shared" si="3"/>
        <v>-1.96**</v>
      </c>
      <c r="T31" s="50" t="str">
        <f t="shared" si="4"/>
        <v>1.76**</v>
      </c>
      <c r="U31" s="50" t="str">
        <f t="shared" si="5"/>
        <v>-1.28*</v>
      </c>
      <c r="W31" s="55">
        <v>4</v>
      </c>
      <c r="X31" s="54">
        <v>-3.8549160974177273E-2</v>
      </c>
      <c r="Y31" s="41">
        <v>-1.222140157143965</v>
      </c>
      <c r="Z31" s="54">
        <v>-3.543388903541294E-2</v>
      </c>
      <c r="AA31" s="41">
        <v>-0.98725914766806344</v>
      </c>
      <c r="AB31" s="54">
        <v>1.2319432553127795E-3</v>
      </c>
      <c r="AC31" s="41">
        <v>0.1209479884097296</v>
      </c>
      <c r="AF31" s="55">
        <v>4</v>
      </c>
      <c r="AG31" s="54">
        <v>-3.1911692528104996E-2</v>
      </c>
      <c r="AH31" s="41" t="s">
        <v>439</v>
      </c>
      <c r="AI31" s="54">
        <v>3.266651616623939E-2</v>
      </c>
      <c r="AJ31" s="41" t="s">
        <v>469</v>
      </c>
      <c r="AK31" s="54">
        <v>-6.7564018312997742E-3</v>
      </c>
      <c r="AL31" s="41" t="s">
        <v>472</v>
      </c>
    </row>
    <row r="32" spans="1:38">
      <c r="A32" s="55"/>
      <c r="B32" s="54"/>
      <c r="C32" s="41">
        <f>'OMS Declara COVID'!Q16</f>
        <v>-0.97387205165955704</v>
      </c>
      <c r="D32" s="54"/>
      <c r="E32" s="41">
        <f>'Primer Confinamiento'!Q16</f>
        <v>-0.80637082607243582</v>
      </c>
      <c r="F32" s="54"/>
      <c r="G32" s="41">
        <f>'Primer día Vacunación'!Q16</f>
        <v>0.1014391847903395</v>
      </c>
      <c r="H32" s="50">
        <f t="shared" si="0"/>
        <v>-0.97387205165955704</v>
      </c>
      <c r="I32" s="50">
        <f t="shared" si="1"/>
        <v>-0.80637082607243582</v>
      </c>
      <c r="J32" s="50">
        <f t="shared" si="2"/>
        <v>0.1014391847903395</v>
      </c>
      <c r="L32" s="55"/>
      <c r="M32" s="54"/>
      <c r="N32" s="41">
        <f>'OMS Declara COVID (2)'!Q16</f>
        <v>-1.5611780813790146</v>
      </c>
      <c r="O32" s="54"/>
      <c r="P32" s="41">
        <f>'Primer Confinamiento (2)'!Q16</f>
        <v>1.4395754776465119</v>
      </c>
      <c r="Q32" s="54"/>
      <c r="R32" s="41">
        <f>'Primer día Vacunación (2)'!Q16</f>
        <v>-1.0773235437807647</v>
      </c>
      <c r="S32" s="50" t="str">
        <f t="shared" si="3"/>
        <v>-1.56*</v>
      </c>
      <c r="T32" s="50" t="str">
        <f t="shared" si="4"/>
        <v>1.44*</v>
      </c>
      <c r="U32" s="50">
        <f t="shared" si="5"/>
        <v>-1.0773235437807647</v>
      </c>
      <c r="W32" s="55"/>
      <c r="X32" s="54"/>
      <c r="Y32" s="41">
        <v>-0.97387205165955704</v>
      </c>
      <c r="Z32" s="54"/>
      <c r="AA32" s="41">
        <v>-0.80637082607243582</v>
      </c>
      <c r="AB32" s="54"/>
      <c r="AC32" s="41">
        <v>0.1014391847903395</v>
      </c>
      <c r="AF32" s="55"/>
      <c r="AG32" s="54"/>
      <c r="AH32" s="41" t="s">
        <v>440</v>
      </c>
      <c r="AI32" s="54"/>
      <c r="AJ32" s="41" t="s">
        <v>470</v>
      </c>
      <c r="AK32" s="54"/>
      <c r="AL32" s="41">
        <v>-1.0773235437807647</v>
      </c>
    </row>
    <row r="33" spans="1:38">
      <c r="A33" s="55">
        <v>5</v>
      </c>
      <c r="B33" s="54">
        <f>'OMS Declara COVID'!R3</f>
        <v>-6.7715298845024252E-2</v>
      </c>
      <c r="C33" s="41">
        <f>'OMS Declara COVID'!R6</f>
        <v>-2.0786363706766871</v>
      </c>
      <c r="D33" s="54">
        <f>'Primer Confinamiento'!R3</f>
        <v>-3.9642079468214901E-2</v>
      </c>
      <c r="E33" s="41">
        <f>'Primer Confinamiento'!R6</f>
        <v>-1.0694350450047594</v>
      </c>
      <c r="F33" s="54">
        <f>'Primer día Vacunación'!R3</f>
        <v>1.733299653399976E-3</v>
      </c>
      <c r="G33" s="41">
        <f>'Primer día Vacunación'!R6</f>
        <v>0.1647658616297564</v>
      </c>
      <c r="H33" s="50" t="str">
        <f t="shared" si="0"/>
        <v>-2.08**</v>
      </c>
      <c r="I33" s="50">
        <f t="shared" si="1"/>
        <v>-1.0694350450047594</v>
      </c>
      <c r="J33" s="50">
        <f t="shared" si="2"/>
        <v>0.1647658616297564</v>
      </c>
      <c r="L33" s="55">
        <v>5</v>
      </c>
      <c r="M33" s="54">
        <f>'OMS Declara COVID (2)'!R3</f>
        <v>-6.4569171729390362E-2</v>
      </c>
      <c r="N33" s="41">
        <f>'OMS Declara COVID (2)'!R6</f>
        <v>-3.5456178669230609</v>
      </c>
      <c r="O33" s="54">
        <f>'Primer Confinamiento (2)'!R3</f>
        <v>2.7959160431809016E-2</v>
      </c>
      <c r="P33" s="41">
        <f>'Primer Confinamiento (2)'!R6</f>
        <v>1.3492645161436223</v>
      </c>
      <c r="Q33" s="54">
        <f>'Primer día Vacunación (2)'!R3</f>
        <v>-6.4073935989295006E-3</v>
      </c>
      <c r="R33" s="41">
        <f>'Primer día Vacunación (2)'!R6</f>
        <v>-1.0895570516807085</v>
      </c>
      <c r="S33" s="50" t="str">
        <f t="shared" si="3"/>
        <v>-3.55***</v>
      </c>
      <c r="T33" s="50" t="str">
        <f t="shared" si="4"/>
        <v>1.35*</v>
      </c>
      <c r="U33" s="50">
        <f t="shared" si="5"/>
        <v>-1.0895570516807085</v>
      </c>
      <c r="W33" s="55">
        <v>5</v>
      </c>
      <c r="X33" s="54">
        <v>-6.7715298845024252E-2</v>
      </c>
      <c r="Y33" s="41" t="s">
        <v>408</v>
      </c>
      <c r="Z33" s="54">
        <v>-3.9642079468214901E-2</v>
      </c>
      <c r="AA33" s="41">
        <v>-1.0694350450047594</v>
      </c>
      <c r="AB33" s="54">
        <v>1.733299653399976E-3</v>
      </c>
      <c r="AC33" s="41">
        <v>0.1647658616297564</v>
      </c>
      <c r="AF33" s="55">
        <v>5</v>
      </c>
      <c r="AG33" s="54">
        <v>-6.4569171729390362E-2</v>
      </c>
      <c r="AH33" s="41" t="s">
        <v>441</v>
      </c>
      <c r="AI33" s="54">
        <v>2.7959160431809016E-2</v>
      </c>
      <c r="AJ33" s="41" t="s">
        <v>471</v>
      </c>
      <c r="AK33" s="54">
        <v>-6.4073935989295006E-3</v>
      </c>
      <c r="AL33" s="41">
        <v>-1.0895570516807085</v>
      </c>
    </row>
    <row r="34" spans="1:38">
      <c r="A34" s="55"/>
      <c r="B34" s="54"/>
      <c r="C34" s="41">
        <f>'OMS Declara COVID'!R16</f>
        <v>-1.6563778345159315</v>
      </c>
      <c r="D34" s="54"/>
      <c r="E34" s="41">
        <f>'Primer Confinamiento'!R16</f>
        <v>-0.8734902307142195</v>
      </c>
      <c r="F34" s="54"/>
      <c r="G34" s="41">
        <f>'Primer día Vacunación'!R16</f>
        <v>0.13818927379246798</v>
      </c>
      <c r="H34" s="50" t="str">
        <f t="shared" si="0"/>
        <v>-1.66**</v>
      </c>
      <c r="I34" s="50">
        <f t="shared" si="1"/>
        <v>-0.8734902307142195</v>
      </c>
      <c r="J34" s="50">
        <f t="shared" si="2"/>
        <v>0.13818927379246798</v>
      </c>
      <c r="L34" s="55"/>
      <c r="M34" s="54"/>
      <c r="N34" s="41">
        <f>'OMS Declara COVID (2)'!R16</f>
        <v>-2.8253536439964893</v>
      </c>
      <c r="O34" s="54"/>
      <c r="P34" s="41">
        <f>'Primer Confinamiento (2)'!R16</f>
        <v>1.1020485807023068</v>
      </c>
      <c r="Q34" s="54"/>
      <c r="R34" s="41">
        <f>'Primer día Vacunación (2)'!R16</f>
        <v>-0.91381246235068292</v>
      </c>
      <c r="S34" s="50" t="str">
        <f t="shared" si="3"/>
        <v>-2.83***</v>
      </c>
      <c r="T34" s="50">
        <f t="shared" si="4"/>
        <v>1.1020485807023068</v>
      </c>
      <c r="U34" s="50">
        <f t="shared" si="5"/>
        <v>-0.91381246235068292</v>
      </c>
      <c r="W34" s="55"/>
      <c r="X34" s="54"/>
      <c r="Y34" s="41" t="s">
        <v>409</v>
      </c>
      <c r="Z34" s="54"/>
      <c r="AA34" s="41">
        <v>-0.8734902307142195</v>
      </c>
      <c r="AB34" s="54"/>
      <c r="AC34" s="41">
        <v>0.13818927379246798</v>
      </c>
      <c r="AF34" s="55"/>
      <c r="AG34" s="54"/>
      <c r="AH34" s="41" t="s">
        <v>442</v>
      </c>
      <c r="AI34" s="54"/>
      <c r="AJ34" s="41">
        <v>1.1020485807023068</v>
      </c>
      <c r="AK34" s="54"/>
      <c r="AL34" s="41">
        <v>-0.91381246235068292</v>
      </c>
    </row>
    <row r="35" spans="1:38">
      <c r="A35" s="55">
        <v>6</v>
      </c>
      <c r="B35" s="54">
        <f>'OMS Declara COVID'!S3</f>
        <v>-7.7916480593973922E-2</v>
      </c>
      <c r="C35" s="41">
        <f>'OMS Declara COVID'!S6</f>
        <v>-2.3203664686188801</v>
      </c>
      <c r="D35" s="54">
        <f>'Primer Confinamiento'!S3</f>
        <v>-3.95287718178862E-2</v>
      </c>
      <c r="E35" s="41">
        <f>'Primer Confinamiento'!S6</f>
        <v>-1.0345389236759255</v>
      </c>
      <c r="F35" s="54">
        <f>'Primer día Vacunación'!S3</f>
        <v>4.5434395840271563E-3</v>
      </c>
      <c r="G35" s="41">
        <f>'Primer día Vacunación'!S6</f>
        <v>0.41899985406855289</v>
      </c>
      <c r="H35" s="50" t="str">
        <f t="shared" si="0"/>
        <v>-2.32**</v>
      </c>
      <c r="I35" s="50">
        <f t="shared" si="1"/>
        <v>-1.0345389236759255</v>
      </c>
      <c r="J35" s="50">
        <f t="shared" si="2"/>
        <v>0.41899985406855289</v>
      </c>
      <c r="L35" s="55">
        <v>6</v>
      </c>
      <c r="M35" s="54">
        <f>'OMS Declara COVID (2)'!S3</f>
        <v>-7.8471342313210735E-2</v>
      </c>
      <c r="N35" s="41">
        <f>'OMS Declara COVID (2)'!S6</f>
        <v>-3.9335726016922465</v>
      </c>
      <c r="O35" s="54">
        <f>'Primer Confinamiento (2)'!S3</f>
        <v>2.7653503360276943E-2</v>
      </c>
      <c r="P35" s="41">
        <f>'Primer Confinamiento (2)'!S6</f>
        <v>1.2182390288623832</v>
      </c>
      <c r="Q35" s="54">
        <f>'Primer día Vacunación (2)'!S3</f>
        <v>-3.7512668292187801E-3</v>
      </c>
      <c r="R35" s="41">
        <f>'Primer día Vacunación (2)'!S6</f>
        <v>-0.58231222344008171</v>
      </c>
      <c r="S35" s="50" t="str">
        <f t="shared" si="3"/>
        <v>-3.93***</v>
      </c>
      <c r="T35" s="50">
        <f t="shared" si="4"/>
        <v>1.2182390288623832</v>
      </c>
      <c r="U35" s="50">
        <f t="shared" si="5"/>
        <v>-0.58231222344008171</v>
      </c>
      <c r="W35" s="55">
        <v>6</v>
      </c>
      <c r="X35" s="54">
        <v>-7.7916480593973922E-2</v>
      </c>
      <c r="Y35" s="41" t="s">
        <v>410</v>
      </c>
      <c r="Z35" s="54">
        <v>-3.95287718178862E-2</v>
      </c>
      <c r="AA35" s="41">
        <v>-1.0345389236759255</v>
      </c>
      <c r="AB35" s="54">
        <v>4.5434395840271563E-3</v>
      </c>
      <c r="AC35" s="41">
        <v>0.41899985406855289</v>
      </c>
      <c r="AF35" s="55">
        <v>6</v>
      </c>
      <c r="AG35" s="54">
        <v>-7.8471342313210735E-2</v>
      </c>
      <c r="AH35" s="41" t="s">
        <v>443</v>
      </c>
      <c r="AI35" s="54">
        <v>2.7653503360276943E-2</v>
      </c>
      <c r="AJ35" s="41">
        <v>1.2182390288623832</v>
      </c>
      <c r="AK35" s="54">
        <v>-3.7512668292187801E-3</v>
      </c>
      <c r="AL35" s="41">
        <v>-0.58231222344008171</v>
      </c>
    </row>
    <row r="36" spans="1:38">
      <c r="A36" s="55"/>
      <c r="B36" s="54"/>
      <c r="C36" s="41">
        <f>'OMS Declara COVID'!S16</f>
        <v>-1.8490023752077056</v>
      </c>
      <c r="D36" s="54"/>
      <c r="E36" s="41">
        <f>'Primer Confinamiento'!S16</f>
        <v>-0.8449878721905012</v>
      </c>
      <c r="F36" s="54"/>
      <c r="G36" s="41">
        <f>'Primer día Vacunación'!S16</f>
        <v>0.35141554797918478</v>
      </c>
      <c r="H36" s="50" t="str">
        <f t="shared" si="0"/>
        <v>-1.85**</v>
      </c>
      <c r="I36" s="50">
        <f t="shared" si="1"/>
        <v>-0.8449878721905012</v>
      </c>
      <c r="J36" s="50">
        <f t="shared" si="2"/>
        <v>0.35141554797918478</v>
      </c>
      <c r="L36" s="55"/>
      <c r="M36" s="54"/>
      <c r="N36" s="41">
        <f>'OMS Declara COVID (2)'!S16</f>
        <v>-3.1344984432179097</v>
      </c>
      <c r="O36" s="54"/>
      <c r="P36" s="41">
        <f>'Primer Confinamiento (2)'!S16</f>
        <v>0.99502994160934222</v>
      </c>
      <c r="Q36" s="54"/>
      <c r="R36" s="41">
        <f>'Primer día Vacunación (2)'!S16</f>
        <v>-0.48838577652987331</v>
      </c>
      <c r="S36" s="50" t="str">
        <f t="shared" si="3"/>
        <v>-3.13***</v>
      </c>
      <c r="T36" s="50">
        <f t="shared" si="4"/>
        <v>0.99502994160934222</v>
      </c>
      <c r="U36" s="50">
        <f t="shared" si="5"/>
        <v>-0.48838577652987331</v>
      </c>
      <c r="W36" s="55"/>
      <c r="X36" s="54"/>
      <c r="Y36" s="41" t="s">
        <v>411</v>
      </c>
      <c r="Z36" s="54"/>
      <c r="AA36" s="41">
        <v>-0.8449878721905012</v>
      </c>
      <c r="AB36" s="54"/>
      <c r="AC36" s="41">
        <v>0.35141554797918478</v>
      </c>
      <c r="AF36" s="55"/>
      <c r="AG36" s="54"/>
      <c r="AH36" s="41" t="s">
        <v>444</v>
      </c>
      <c r="AI36" s="54"/>
      <c r="AJ36" s="41">
        <v>0.99502994160934222</v>
      </c>
      <c r="AK36" s="54"/>
      <c r="AL36" s="41">
        <v>-0.48838577652987331</v>
      </c>
    </row>
    <row r="37" spans="1:38">
      <c r="A37" s="55">
        <v>7</v>
      </c>
      <c r="B37" s="54">
        <f>'OMS Declara COVID'!T3</f>
        <v>-7.7670348250804253E-2</v>
      </c>
      <c r="C37" s="41">
        <f>'OMS Declara COVID'!T6</f>
        <v>-2.2478675283862195</v>
      </c>
      <c r="D37" s="54">
        <f>'Primer Confinamiento'!T3</f>
        <v>-4.8492314514709922E-2</v>
      </c>
      <c r="E37" s="41">
        <f>'Primer Confinamiento'!T6</f>
        <v>-1.2333735650195006</v>
      </c>
      <c r="F37" s="54">
        <f>'Primer día Vacunación'!T3</f>
        <v>-2.200272090087052E-3</v>
      </c>
      <c r="G37" s="41">
        <f>'Primer día Vacunación'!T6</f>
        <v>-0.19719400713270369</v>
      </c>
      <c r="H37" s="50" t="str">
        <f t="shared" si="0"/>
        <v>-2.25**</v>
      </c>
      <c r="I37" s="50">
        <f t="shared" si="1"/>
        <v>-1.2333735650195006</v>
      </c>
      <c r="J37" s="50">
        <f t="shared" si="2"/>
        <v>-0.19719400713270369</v>
      </c>
      <c r="L37" s="55">
        <v>7</v>
      </c>
      <c r="M37" s="54">
        <f>'OMS Declara COVID (2)'!T3</f>
        <v>-7.8102384678970349E-2</v>
      </c>
      <c r="N37" s="41">
        <f>'OMS Declara COVID (2)'!T6</f>
        <v>-3.6246576046566834</v>
      </c>
      <c r="O37" s="54">
        <f>'Primer Confinamiento (2)'!T3</f>
        <v>1.724354364191294E-2</v>
      </c>
      <c r="P37" s="41">
        <f>'Primer Confinamiento (2)'!T6</f>
        <v>0.70329167356839117</v>
      </c>
      <c r="Q37" s="54">
        <f>'Primer día Vacunación (2)'!T3</f>
        <v>-1.0327749476757742E-2</v>
      </c>
      <c r="R37" s="41">
        <f>'Primer día Vacunación (2)'!T6</f>
        <v>-1.48426090883152</v>
      </c>
      <c r="S37" s="50" t="str">
        <f t="shared" si="3"/>
        <v>-3.62***</v>
      </c>
      <c r="T37" s="50">
        <f t="shared" si="4"/>
        <v>0.70329167356839117</v>
      </c>
      <c r="U37" s="50" t="str">
        <f t="shared" si="5"/>
        <v>-1.48*</v>
      </c>
      <c r="W37" s="55">
        <v>7</v>
      </c>
      <c r="X37" s="54">
        <v>-7.7670348250804253E-2</v>
      </c>
      <c r="Y37" s="41" t="s">
        <v>412</v>
      </c>
      <c r="Z37" s="54">
        <v>-4.8492314514709922E-2</v>
      </c>
      <c r="AA37" s="41">
        <v>-1.2333735650195006</v>
      </c>
      <c r="AB37" s="54">
        <v>-2.200272090087052E-3</v>
      </c>
      <c r="AC37" s="41">
        <v>-0.19719400713270369</v>
      </c>
      <c r="AF37" s="55">
        <v>7</v>
      </c>
      <c r="AG37" s="54">
        <v>-7.8102384678970349E-2</v>
      </c>
      <c r="AH37" s="41" t="s">
        <v>445</v>
      </c>
      <c r="AI37" s="54">
        <v>1.724354364191294E-2</v>
      </c>
      <c r="AJ37" s="41">
        <v>0.70329167356839117</v>
      </c>
      <c r="AK37" s="54">
        <v>-1.0327749476757742E-2</v>
      </c>
      <c r="AL37" s="41" t="s">
        <v>473</v>
      </c>
    </row>
    <row r="38" spans="1:38">
      <c r="A38" s="55"/>
      <c r="B38" s="54"/>
      <c r="C38" s="41">
        <f>'OMS Declara COVID'!T16</f>
        <v>-1.7912310211982589</v>
      </c>
      <c r="D38" s="54"/>
      <c r="E38" s="41">
        <f>'Primer Confinamiento'!T16</f>
        <v>-1.0073914866525704</v>
      </c>
      <c r="F38" s="54"/>
      <c r="G38" s="41">
        <f>'Primer día Vacunación'!T16</f>
        <v>-0.16538678809041446</v>
      </c>
      <c r="H38" s="50" t="str">
        <f t="shared" si="0"/>
        <v>-1.79**</v>
      </c>
      <c r="I38" s="50">
        <f t="shared" si="1"/>
        <v>-1.0073914866525704</v>
      </c>
      <c r="J38" s="50">
        <f t="shared" si="2"/>
        <v>-0.16538678809041446</v>
      </c>
      <c r="L38" s="55"/>
      <c r="M38" s="54"/>
      <c r="N38" s="41">
        <f>'OMS Declara COVID (2)'!T16</f>
        <v>-2.8883370842339491</v>
      </c>
      <c r="O38" s="54"/>
      <c r="P38" s="41">
        <f>'Primer Confinamiento (2)'!T16</f>
        <v>0.57443264934515925</v>
      </c>
      <c r="Q38" s="54"/>
      <c r="R38" s="41">
        <f>'Primer día Vacunación (2)'!T16</f>
        <v>-1.2448509362386873</v>
      </c>
      <c r="S38" s="50" t="str">
        <f t="shared" si="3"/>
        <v>-2.89***</v>
      </c>
      <c r="T38" s="50">
        <f t="shared" si="4"/>
        <v>0.57443264934515925</v>
      </c>
      <c r="U38" s="50">
        <f t="shared" si="5"/>
        <v>-1.2448509362386873</v>
      </c>
      <c r="W38" s="55"/>
      <c r="X38" s="54"/>
      <c r="Y38" s="41" t="s">
        <v>413</v>
      </c>
      <c r="Z38" s="54"/>
      <c r="AA38" s="41">
        <v>-1.0073914866525704</v>
      </c>
      <c r="AB38" s="54"/>
      <c r="AC38" s="41">
        <v>-0.16538678809041446</v>
      </c>
      <c r="AF38" s="55"/>
      <c r="AG38" s="54"/>
      <c r="AH38" s="41" t="s">
        <v>446</v>
      </c>
      <c r="AI38" s="54"/>
      <c r="AJ38" s="41">
        <v>0.57443264934515925</v>
      </c>
      <c r="AK38" s="54"/>
      <c r="AL38" s="41">
        <v>-1.2448509362386873</v>
      </c>
    </row>
    <row r="39" spans="1:38">
      <c r="A39" s="55">
        <v>8</v>
      </c>
      <c r="B39" s="54">
        <f>'OMS Declara COVID'!U3</f>
        <v>-7.7314500714232168E-2</v>
      </c>
      <c r="C39" s="41">
        <f>'OMS Declara COVID'!U6</f>
        <v>-2.1778896401481318</v>
      </c>
      <c r="D39" s="54">
        <f>'Primer Confinamiento'!U3</f>
        <v>-4.1294264150344505E-2</v>
      </c>
      <c r="E39" s="41">
        <f>'Primer Confinamiento'!U6</f>
        <v>-1.0222824526893337</v>
      </c>
      <c r="F39" s="54">
        <f>'Primer día Vacunación'!U3</f>
        <v>1.742399842478833E-3</v>
      </c>
      <c r="G39" s="41">
        <f>'Primer día Vacunación'!U6</f>
        <v>0.15199335367086672</v>
      </c>
      <c r="H39" s="50" t="str">
        <f t="shared" si="0"/>
        <v>-2.18**</v>
      </c>
      <c r="I39" s="50">
        <f t="shared" si="1"/>
        <v>-1.0222824526893337</v>
      </c>
      <c r="J39" s="50">
        <f t="shared" si="2"/>
        <v>0.15199335367086672</v>
      </c>
      <c r="L39" s="55">
        <v>8</v>
      </c>
      <c r="M39" s="54">
        <f>'OMS Declara COVID (2)'!U3</f>
        <v>-7.7758189304770298E-2</v>
      </c>
      <c r="N39" s="41">
        <f>'OMS Declara COVID (2)'!U6</f>
        <v>-3.3756146214232761</v>
      </c>
      <c r="O39" s="54">
        <f>'Primer Confinamiento (2)'!U3</f>
        <v>2.5838869450395929E-2</v>
      </c>
      <c r="P39" s="41">
        <f>'Primer Confinamiento (2)'!U6</f>
        <v>0.98579472383528877</v>
      </c>
      <c r="Q39" s="54">
        <f>'Primer día Vacunación (2)'!U3</f>
        <v>-6.6093169049838973E-3</v>
      </c>
      <c r="R39" s="41">
        <f>'Primer día Vacunación (2)'!U6</f>
        <v>-0.8885158050058225</v>
      </c>
      <c r="S39" s="50" t="str">
        <f t="shared" si="3"/>
        <v>-3.38***</v>
      </c>
      <c r="T39" s="50">
        <f t="shared" si="4"/>
        <v>0.98579472383528877</v>
      </c>
      <c r="U39" s="50">
        <f t="shared" si="5"/>
        <v>-0.8885158050058225</v>
      </c>
      <c r="W39" s="55">
        <v>8</v>
      </c>
      <c r="X39" s="54">
        <v>-7.7314500714232168E-2</v>
      </c>
      <c r="Y39" s="41" t="s">
        <v>414</v>
      </c>
      <c r="Z39" s="54">
        <v>-4.1294264150344505E-2</v>
      </c>
      <c r="AA39" s="41">
        <v>-1.0222824526893337</v>
      </c>
      <c r="AB39" s="54">
        <v>1.742399842478833E-3</v>
      </c>
      <c r="AC39" s="41">
        <v>0.15199335367086672</v>
      </c>
      <c r="AF39" s="55">
        <v>8</v>
      </c>
      <c r="AG39" s="54">
        <v>-7.7758189304770298E-2</v>
      </c>
      <c r="AH39" s="41" t="s">
        <v>447</v>
      </c>
      <c r="AI39" s="54">
        <v>2.5838869450395929E-2</v>
      </c>
      <c r="AJ39" s="41">
        <v>0.98579472383528877</v>
      </c>
      <c r="AK39" s="54">
        <v>-6.6093169049838973E-3</v>
      </c>
      <c r="AL39" s="41">
        <v>-0.8885158050058225</v>
      </c>
    </row>
    <row r="40" spans="1:38">
      <c r="A40" s="55"/>
      <c r="B40" s="54"/>
      <c r="C40" s="41">
        <f>'OMS Declara COVID'!U16</f>
        <v>-1.7354685874128501</v>
      </c>
      <c r="D40" s="54"/>
      <c r="E40" s="41">
        <f>'Primer Confinamiento'!U16</f>
        <v>-0.83497706534456273</v>
      </c>
      <c r="F40" s="54"/>
      <c r="G40" s="41">
        <f>'Primer día Vacunación'!U16</f>
        <v>0.12747696007718121</v>
      </c>
      <c r="H40" s="50" t="str">
        <f t="shared" si="0"/>
        <v>-1.74**</v>
      </c>
      <c r="I40" s="50">
        <f t="shared" si="1"/>
        <v>-0.83497706534456273</v>
      </c>
      <c r="J40" s="50">
        <f t="shared" si="2"/>
        <v>0.12747696007718121</v>
      </c>
      <c r="L40" s="55"/>
      <c r="M40" s="54"/>
      <c r="N40" s="41">
        <f>'OMS Declara COVID (2)'!U16</f>
        <v>-2.6898852130510886</v>
      </c>
      <c r="O40" s="54"/>
      <c r="P40" s="41">
        <f>'Primer Confinamiento (2)'!U16</f>
        <v>0.80517471798010376</v>
      </c>
      <c r="Q40" s="54"/>
      <c r="R40" s="41">
        <f>'Primer día Vacunación (2)'!U16</f>
        <v>-0.74519899105550058</v>
      </c>
      <c r="S40" s="50" t="str">
        <f t="shared" si="3"/>
        <v>-2.69***</v>
      </c>
      <c r="T40" s="50">
        <f t="shared" si="4"/>
        <v>0.80517471798010376</v>
      </c>
      <c r="U40" s="50">
        <f t="shared" si="5"/>
        <v>-0.74519899105550058</v>
      </c>
      <c r="W40" s="55"/>
      <c r="X40" s="54"/>
      <c r="Y40" s="41" t="s">
        <v>415</v>
      </c>
      <c r="Z40" s="54"/>
      <c r="AA40" s="41">
        <v>-0.83497706534456273</v>
      </c>
      <c r="AB40" s="54"/>
      <c r="AC40" s="41">
        <v>0.12747696007718121</v>
      </c>
      <c r="AF40" s="55"/>
      <c r="AG40" s="54"/>
      <c r="AH40" s="41" t="s">
        <v>448</v>
      </c>
      <c r="AI40" s="54"/>
      <c r="AJ40" s="41">
        <v>0.80517471798010376</v>
      </c>
      <c r="AK40" s="54"/>
      <c r="AL40" s="41">
        <v>-0.74519899105550058</v>
      </c>
    </row>
    <row r="41" spans="1:38">
      <c r="A41" s="55">
        <v>9</v>
      </c>
      <c r="B41" s="54">
        <f>'OMS Declara COVID'!V3</f>
        <v>-7.176108821025079E-2</v>
      </c>
      <c r="C41" s="41">
        <f>'OMS Declara COVID'!V6</f>
        <v>-1.9702699422446914</v>
      </c>
      <c r="D41" s="54">
        <f>'Primer Confinamiento'!V3</f>
        <v>-4.5128975482804222E-2</v>
      </c>
      <c r="E41" s="41">
        <f>'Primer Confinamiento'!V6</f>
        <v>-1.0889262110958793</v>
      </c>
      <c r="F41" s="54">
        <f>'Primer día Vacunación'!V3</f>
        <v>2.8592648646007337E-3</v>
      </c>
      <c r="G41" s="41">
        <f>'Primer día Vacunación'!V6</f>
        <v>0.24310448138921123</v>
      </c>
      <c r="H41" s="50" t="str">
        <f t="shared" si="0"/>
        <v>-1.97**</v>
      </c>
      <c r="I41" s="50">
        <f t="shared" si="1"/>
        <v>-1.0889262110958793</v>
      </c>
      <c r="J41" s="50">
        <f t="shared" si="2"/>
        <v>0.24310448138921123</v>
      </c>
      <c r="L41" s="55">
        <v>9</v>
      </c>
      <c r="M41" s="54">
        <f>'OMS Declara COVID (2)'!V3</f>
        <v>-7.1750529783617845E-2</v>
      </c>
      <c r="N41" s="41">
        <f>'OMS Declara COVID (2)'!V6</f>
        <v>-2.9366728714168171</v>
      </c>
      <c r="O41" s="54">
        <f>'Primer Confinamiento (2)'!V3</f>
        <v>2.1756651129242632E-2</v>
      </c>
      <c r="P41" s="41">
        <f>'Primer Confinamiento (2)'!V6</f>
        <v>0.78258004261053715</v>
      </c>
      <c r="Q41" s="54">
        <f>'Primer día Vacunación (2)'!V3</f>
        <v>-5.6311932705320755E-3</v>
      </c>
      <c r="R41" s="41">
        <f>'Primer día Vacunación (2)'!V6</f>
        <v>-0.71372803073637403</v>
      </c>
      <c r="S41" s="50" t="str">
        <f t="shared" si="3"/>
        <v>-2.94***</v>
      </c>
      <c r="T41" s="50">
        <f t="shared" si="4"/>
        <v>0.78258004261053715</v>
      </c>
      <c r="U41" s="50">
        <f t="shared" si="5"/>
        <v>-0.71372803073637403</v>
      </c>
      <c r="W41" s="55">
        <v>9</v>
      </c>
      <c r="X41" s="54">
        <v>-7.176108821025079E-2</v>
      </c>
      <c r="Y41" s="41" t="s">
        <v>416</v>
      </c>
      <c r="Z41" s="54">
        <v>-4.5128975482804222E-2</v>
      </c>
      <c r="AA41" s="41">
        <v>-1.0889262110958793</v>
      </c>
      <c r="AB41" s="54">
        <v>2.8592648646007337E-3</v>
      </c>
      <c r="AC41" s="41">
        <v>0.24310448138921123</v>
      </c>
      <c r="AF41" s="55">
        <v>9</v>
      </c>
      <c r="AG41" s="54">
        <v>-7.1750529783617845E-2</v>
      </c>
      <c r="AH41" s="41" t="s">
        <v>449</v>
      </c>
      <c r="AI41" s="54">
        <v>2.1756651129242632E-2</v>
      </c>
      <c r="AJ41" s="41">
        <v>0.78258004261053715</v>
      </c>
      <c r="AK41" s="54">
        <v>-5.6311932705320755E-3</v>
      </c>
      <c r="AL41" s="41">
        <v>-0.71372803073637403</v>
      </c>
    </row>
    <row r="42" spans="1:38">
      <c r="A42" s="55"/>
      <c r="B42" s="54"/>
      <c r="C42" s="41">
        <f>'OMS Declara COVID'!V16</f>
        <v>-1.5700251888138932</v>
      </c>
      <c r="D42" s="54"/>
      <c r="E42" s="41">
        <f>'Primer Confinamiento'!V16</f>
        <v>-0.8894101720377674</v>
      </c>
      <c r="F42" s="54"/>
      <c r="G42" s="41">
        <f>'Primer día Vacunación'!V16</f>
        <v>0.20389194343157888</v>
      </c>
      <c r="H42" s="50" t="str">
        <f t="shared" si="0"/>
        <v>-1.57*</v>
      </c>
      <c r="I42" s="50">
        <f t="shared" si="1"/>
        <v>-0.8894101720377674</v>
      </c>
      <c r="J42" s="50">
        <f t="shared" si="2"/>
        <v>0.20389194343157888</v>
      </c>
      <c r="L42" s="55"/>
      <c r="M42" s="54"/>
      <c r="N42" s="41">
        <f>'OMS Declara COVID (2)'!V16</f>
        <v>-2.3401110074175921</v>
      </c>
      <c r="O42" s="54"/>
      <c r="P42" s="41">
        <f>'Primer Confinamiento (2)'!V16</f>
        <v>0.63919358652509828</v>
      </c>
      <c r="Q42" s="54"/>
      <c r="R42" s="41">
        <f>'Primer día Vacunación (2)'!V16</f>
        <v>-0.59860433027332582</v>
      </c>
      <c r="S42" s="50" t="str">
        <f t="shared" si="3"/>
        <v>-2.34***</v>
      </c>
      <c r="T42" s="50">
        <f t="shared" si="4"/>
        <v>0.63919358652509828</v>
      </c>
      <c r="U42" s="50">
        <f t="shared" si="5"/>
        <v>-0.59860433027332582</v>
      </c>
      <c r="W42" s="55"/>
      <c r="X42" s="54"/>
      <c r="Y42" s="41" t="s">
        <v>417</v>
      </c>
      <c r="Z42" s="54"/>
      <c r="AA42" s="41">
        <v>-0.8894101720377674</v>
      </c>
      <c r="AB42" s="54"/>
      <c r="AC42" s="41">
        <v>0.20389194343157888</v>
      </c>
      <c r="AF42" s="55"/>
      <c r="AG42" s="54"/>
      <c r="AH42" s="41" t="s">
        <v>450</v>
      </c>
      <c r="AI42" s="54"/>
      <c r="AJ42" s="41">
        <v>0.63919358652509828</v>
      </c>
      <c r="AK42" s="54"/>
      <c r="AL42" s="41">
        <v>-0.59860433027332582</v>
      </c>
    </row>
    <row r="43" spans="1:38">
      <c r="A43" s="55">
        <v>10</v>
      </c>
      <c r="B43" s="54">
        <f>'OMS Declara COVID'!W3</f>
        <v>-5.9545295544231491E-2</v>
      </c>
      <c r="C43" s="41">
        <f>'OMS Declara COVID'!W16</f>
        <v>-1.2713654639375922</v>
      </c>
      <c r="D43" s="54">
        <f>'Primer Confinamiento'!W3</f>
        <v>-4.7036676027933759E-2</v>
      </c>
      <c r="E43" s="41">
        <f>'Primer Confinamiento'!W16</f>
        <v>-0.90466667342790097</v>
      </c>
      <c r="F43" s="54">
        <f>'Primer día Vacunación'!W3</f>
        <v>5.6129831383948392E-4</v>
      </c>
      <c r="G43" s="41">
        <f>'Primer día Vacunación'!W16</f>
        <v>3.9061126678812071E-2</v>
      </c>
      <c r="H43" s="50">
        <f t="shared" si="0"/>
        <v>-1.2713654639375922</v>
      </c>
      <c r="I43" s="50">
        <f t="shared" si="1"/>
        <v>-0.90466667342790097</v>
      </c>
      <c r="J43" s="50">
        <f t="shared" si="2"/>
        <v>3.9061126678812071E-2</v>
      </c>
      <c r="L43" s="55">
        <v>10</v>
      </c>
      <c r="M43" s="54">
        <f>'OMS Declara COVID (2)'!W3</f>
        <v>-5.7110566038551469E-2</v>
      </c>
      <c r="N43" s="41">
        <f>'OMS Declara COVID (2)'!W16</f>
        <v>-1.7670509288374909</v>
      </c>
      <c r="O43" s="54">
        <f>'Primer Confinamiento (2)'!W3</f>
        <v>1.942936922578542E-2</v>
      </c>
      <c r="P43" s="41">
        <f>'Primer Confinamiento (2)'!W16</f>
        <v>0.54152725201517615</v>
      </c>
      <c r="Q43" s="54">
        <f>'Primer día Vacunación (2)'!W3</f>
        <v>-7.922647229970825E-3</v>
      </c>
      <c r="R43" s="41">
        <f>'Primer día Vacunación (2)'!W16</f>
        <v>-0.79897095983991517</v>
      </c>
      <c r="S43" s="50" t="str">
        <f t="shared" si="3"/>
        <v>-1.77**</v>
      </c>
      <c r="T43" s="50">
        <f t="shared" si="4"/>
        <v>0.54152725201517615</v>
      </c>
      <c r="U43" s="50">
        <f t="shared" si="5"/>
        <v>-0.79897095983991517</v>
      </c>
      <c r="W43" s="55">
        <v>10</v>
      </c>
      <c r="X43" s="54">
        <v>-5.9545295544231491E-2</v>
      </c>
      <c r="Y43" s="41">
        <v>-1.2713654639375922</v>
      </c>
      <c r="Z43" s="54">
        <v>-4.7036676027933759E-2</v>
      </c>
      <c r="AA43" s="41">
        <v>-0.90466667342790097</v>
      </c>
      <c r="AB43" s="54">
        <v>5.6129831383948392E-4</v>
      </c>
      <c r="AC43" s="41">
        <v>3.9061126678812071E-2</v>
      </c>
      <c r="AF43" s="55">
        <v>10</v>
      </c>
      <c r="AG43" s="54">
        <v>-5.7110566038551469E-2</v>
      </c>
      <c r="AH43" s="41" t="s">
        <v>451</v>
      </c>
      <c r="AI43" s="54">
        <v>1.942936922578542E-2</v>
      </c>
      <c r="AJ43" s="41">
        <v>0.54152725201517615</v>
      </c>
      <c r="AK43" s="54">
        <v>-7.922647229970825E-3</v>
      </c>
      <c r="AL43" s="41">
        <v>-0.79897095983991517</v>
      </c>
    </row>
    <row r="44" spans="1:38">
      <c r="A44" s="55"/>
      <c r="B44" s="54"/>
      <c r="C44" s="41">
        <f>'OMS Declara COVID'!W6</f>
        <v>-1.5954732300165304</v>
      </c>
      <c r="D44" s="54"/>
      <c r="E44" s="41">
        <f>'Primer Confinamiento'!W6</f>
        <v>-1.1076051117602081</v>
      </c>
      <c r="F44" s="54"/>
      <c r="G44" s="41">
        <f>'Primer día Vacunación'!W6</f>
        <v>4.6573370109238732E-2</v>
      </c>
      <c r="H44" s="50" t="str">
        <f t="shared" si="0"/>
        <v>-1.6*</v>
      </c>
      <c r="I44" s="50">
        <f t="shared" si="1"/>
        <v>-1.1076051117602081</v>
      </c>
      <c r="J44" s="50">
        <f t="shared" si="2"/>
        <v>4.6573370109238732E-2</v>
      </c>
      <c r="L44" s="55"/>
      <c r="M44" s="54"/>
      <c r="N44" s="41">
        <f>'OMS Declara COVID (2)'!W6</f>
        <v>-2.2175232323083245</v>
      </c>
      <c r="O44" s="54"/>
      <c r="P44" s="41">
        <f>'Primer Confinamiento (2)'!W6</f>
        <v>0.66300480619757196</v>
      </c>
      <c r="Q44" s="54"/>
      <c r="R44" s="41">
        <f>'Primer día Vacunación (2)'!W6</f>
        <v>-0.95262920921690486</v>
      </c>
      <c r="S44" s="50" t="str">
        <f t="shared" si="3"/>
        <v>-2.22**</v>
      </c>
      <c r="T44" s="50">
        <f t="shared" si="4"/>
        <v>0.66300480619757196</v>
      </c>
      <c r="U44" s="50">
        <f t="shared" si="5"/>
        <v>-0.95262920921690486</v>
      </c>
      <c r="W44" s="55"/>
      <c r="X44" s="54"/>
      <c r="Y44" s="41" t="s">
        <v>418</v>
      </c>
      <c r="Z44" s="54"/>
      <c r="AA44" s="41">
        <v>-1.1076051117602081</v>
      </c>
      <c r="AB44" s="54"/>
      <c r="AC44" s="41">
        <v>4.6573370109238732E-2</v>
      </c>
      <c r="AF44" s="55"/>
      <c r="AG44" s="54"/>
      <c r="AH44" s="41" t="s">
        <v>452</v>
      </c>
      <c r="AI44" s="54"/>
      <c r="AJ44" s="41">
        <v>0.66300480619757196</v>
      </c>
      <c r="AK44" s="54"/>
      <c r="AL44" s="41">
        <v>-0.95262920921690486</v>
      </c>
    </row>
    <row r="46" spans="1:38">
      <c r="F46" s="38"/>
    </row>
    <row r="47" spans="1:38">
      <c r="F47" s="38"/>
    </row>
    <row r="48" spans="1:38">
      <c r="F48" s="38"/>
    </row>
    <row r="49" spans="6:6">
      <c r="F49" s="38"/>
    </row>
    <row r="50" spans="6:6">
      <c r="F50" s="38"/>
    </row>
    <row r="51" spans="6:6">
      <c r="F51" s="38"/>
    </row>
    <row r="52" spans="6:6">
      <c r="F52" s="38"/>
    </row>
  </sheetData>
  <mergeCells count="352">
    <mergeCell ref="A11:A12"/>
    <mergeCell ref="B11:B12"/>
    <mergeCell ref="B27:B28"/>
    <mergeCell ref="B21:B22"/>
    <mergeCell ref="A23:A24"/>
    <mergeCell ref="B23:B24"/>
    <mergeCell ref="A1:A2"/>
    <mergeCell ref="B1:C1"/>
    <mergeCell ref="A3:A4"/>
    <mergeCell ref="B3:B4"/>
    <mergeCell ref="A5:A6"/>
    <mergeCell ref="B5:B6"/>
    <mergeCell ref="A13:A14"/>
    <mergeCell ref="B13:B14"/>
    <mergeCell ref="A15:A16"/>
    <mergeCell ref="B15:B16"/>
    <mergeCell ref="D1:E1"/>
    <mergeCell ref="F1:G1"/>
    <mergeCell ref="D3:D4"/>
    <mergeCell ref="D5:D6"/>
    <mergeCell ref="D7:D8"/>
    <mergeCell ref="D9:D10"/>
    <mergeCell ref="D11:D12"/>
    <mergeCell ref="A37:A38"/>
    <mergeCell ref="B37:B38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A17:A18"/>
    <mergeCell ref="B17:B18"/>
    <mergeCell ref="A7:A8"/>
    <mergeCell ref="B7:B8"/>
    <mergeCell ref="A9:A10"/>
    <mergeCell ref="B9:B10"/>
    <mergeCell ref="D37:D38"/>
    <mergeCell ref="A29:A30"/>
    <mergeCell ref="B29:B30"/>
    <mergeCell ref="A19:A20"/>
    <mergeCell ref="B19:B20"/>
    <mergeCell ref="A21:A22"/>
    <mergeCell ref="D39:D40"/>
    <mergeCell ref="D41:D42"/>
    <mergeCell ref="D43:D44"/>
    <mergeCell ref="D33:D34"/>
    <mergeCell ref="D35:D36"/>
    <mergeCell ref="D31:D32"/>
    <mergeCell ref="A43:A44"/>
    <mergeCell ref="B43:B44"/>
    <mergeCell ref="A39:A40"/>
    <mergeCell ref="B39:B40"/>
    <mergeCell ref="A41:A42"/>
    <mergeCell ref="B41:B42"/>
    <mergeCell ref="F3:F4"/>
    <mergeCell ref="F5:F6"/>
    <mergeCell ref="F7:F8"/>
    <mergeCell ref="F9:F10"/>
    <mergeCell ref="F11:F12"/>
    <mergeCell ref="F13:F14"/>
    <mergeCell ref="D25:D26"/>
    <mergeCell ref="D27:D28"/>
    <mergeCell ref="D29:D30"/>
    <mergeCell ref="D13:D14"/>
    <mergeCell ref="D15:D16"/>
    <mergeCell ref="D17:D18"/>
    <mergeCell ref="D19:D20"/>
    <mergeCell ref="D21:D22"/>
    <mergeCell ref="D23:D24"/>
    <mergeCell ref="F25:F26"/>
    <mergeCell ref="F15:F16"/>
    <mergeCell ref="F23:F24"/>
    <mergeCell ref="F17:F18"/>
    <mergeCell ref="F19:F20"/>
    <mergeCell ref="F21:F22"/>
    <mergeCell ref="F39:F40"/>
    <mergeCell ref="F41:F42"/>
    <mergeCell ref="F43:F44"/>
    <mergeCell ref="F27:F28"/>
    <mergeCell ref="F29:F30"/>
    <mergeCell ref="F31:F32"/>
    <mergeCell ref="F33:F34"/>
    <mergeCell ref="F35:F36"/>
    <mergeCell ref="F37:F38"/>
    <mergeCell ref="L1:L2"/>
    <mergeCell ref="L25:L26"/>
    <mergeCell ref="L33:L34"/>
    <mergeCell ref="L41:L42"/>
    <mergeCell ref="M1:N1"/>
    <mergeCell ref="O1:P1"/>
    <mergeCell ref="Q1:R1"/>
    <mergeCell ref="L3:L4"/>
    <mergeCell ref="M3:M4"/>
    <mergeCell ref="O3:O4"/>
    <mergeCell ref="Q3:Q4"/>
    <mergeCell ref="L9:L10"/>
    <mergeCell ref="M9:M10"/>
    <mergeCell ref="O9:O10"/>
    <mergeCell ref="Q9:Q10"/>
    <mergeCell ref="L11:L12"/>
    <mergeCell ref="M11:M12"/>
    <mergeCell ref="O11:O12"/>
    <mergeCell ref="Q11:Q12"/>
    <mergeCell ref="L5:L6"/>
    <mergeCell ref="M5:M6"/>
    <mergeCell ref="O5:O6"/>
    <mergeCell ref="Q5:Q6"/>
    <mergeCell ref="L7:L8"/>
    <mergeCell ref="M7:M8"/>
    <mergeCell ref="O7:O8"/>
    <mergeCell ref="Q7:Q8"/>
    <mergeCell ref="L17:L18"/>
    <mergeCell ref="M17:M18"/>
    <mergeCell ref="O17:O18"/>
    <mergeCell ref="Q17:Q18"/>
    <mergeCell ref="L19:L20"/>
    <mergeCell ref="M19:M20"/>
    <mergeCell ref="O19:O20"/>
    <mergeCell ref="Q19:Q20"/>
    <mergeCell ref="L13:L14"/>
    <mergeCell ref="M13:M14"/>
    <mergeCell ref="O13:O14"/>
    <mergeCell ref="Q13:Q14"/>
    <mergeCell ref="L15:L16"/>
    <mergeCell ref="M15:M16"/>
    <mergeCell ref="O15:O16"/>
    <mergeCell ref="Q15:Q16"/>
    <mergeCell ref="M25:M26"/>
    <mergeCell ref="O25:O26"/>
    <mergeCell ref="Q25:Q26"/>
    <mergeCell ref="L27:L28"/>
    <mergeCell ref="M27:M28"/>
    <mergeCell ref="O27:O28"/>
    <mergeCell ref="Q27:Q28"/>
    <mergeCell ref="L21:L22"/>
    <mergeCell ref="M21:M22"/>
    <mergeCell ref="O21:O22"/>
    <mergeCell ref="Q21:Q22"/>
    <mergeCell ref="L23:L24"/>
    <mergeCell ref="M23:M24"/>
    <mergeCell ref="O23:O24"/>
    <mergeCell ref="Q23:Q24"/>
    <mergeCell ref="M33:M34"/>
    <mergeCell ref="O33:O34"/>
    <mergeCell ref="Q33:Q34"/>
    <mergeCell ref="L35:L36"/>
    <mergeCell ref="M35:M36"/>
    <mergeCell ref="O35:O36"/>
    <mergeCell ref="Q35:Q36"/>
    <mergeCell ref="L29:L30"/>
    <mergeCell ref="M29:M30"/>
    <mergeCell ref="O29:O30"/>
    <mergeCell ref="Q29:Q30"/>
    <mergeCell ref="L31:L32"/>
    <mergeCell ref="M31:M32"/>
    <mergeCell ref="O31:O32"/>
    <mergeCell ref="Q31:Q32"/>
    <mergeCell ref="M41:M42"/>
    <mergeCell ref="O41:O42"/>
    <mergeCell ref="Q41:Q42"/>
    <mergeCell ref="L43:L44"/>
    <mergeCell ref="M43:M44"/>
    <mergeCell ref="O43:O44"/>
    <mergeCell ref="Q43:Q44"/>
    <mergeCell ref="L37:L38"/>
    <mergeCell ref="M37:M38"/>
    <mergeCell ref="O37:O38"/>
    <mergeCell ref="Q37:Q38"/>
    <mergeCell ref="L39:L40"/>
    <mergeCell ref="M39:M40"/>
    <mergeCell ref="O39:O40"/>
    <mergeCell ref="Q39:Q40"/>
    <mergeCell ref="W1:W2"/>
    <mergeCell ref="X1:Y1"/>
    <mergeCell ref="Z1:AA1"/>
    <mergeCell ref="AB1:AC1"/>
    <mergeCell ref="AF1:AF2"/>
    <mergeCell ref="AG1:AH1"/>
    <mergeCell ref="AI1:AJ1"/>
    <mergeCell ref="AK1:AL1"/>
    <mergeCell ref="X3:X4"/>
    <mergeCell ref="AF3:AF4"/>
    <mergeCell ref="AI3:AI4"/>
    <mergeCell ref="X25:X26"/>
    <mergeCell ref="X27:X28"/>
    <mergeCell ref="X29:X30"/>
    <mergeCell ref="X31:X32"/>
    <mergeCell ref="X33:X34"/>
    <mergeCell ref="X35:X36"/>
    <mergeCell ref="X37:X38"/>
    <mergeCell ref="X39:X40"/>
    <mergeCell ref="X5:X6"/>
    <mergeCell ref="X7:X8"/>
    <mergeCell ref="X9:X10"/>
    <mergeCell ref="X11:X12"/>
    <mergeCell ref="X13:X14"/>
    <mergeCell ref="X15:X16"/>
    <mergeCell ref="X17:X18"/>
    <mergeCell ref="X19:X20"/>
    <mergeCell ref="X21:X22"/>
    <mergeCell ref="X41:X42"/>
    <mergeCell ref="X43:X44"/>
    <mergeCell ref="W3:W4"/>
    <mergeCell ref="W5:W6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W41:W42"/>
    <mergeCell ref="W43:W44"/>
    <mergeCell ref="X23:X24"/>
    <mergeCell ref="AF5:AF6"/>
    <mergeCell ref="AF7:AF8"/>
    <mergeCell ref="AF9:AF10"/>
    <mergeCell ref="AF11:AF12"/>
    <mergeCell ref="AF13:AF14"/>
    <mergeCell ref="AF15:AF16"/>
    <mergeCell ref="AF17:AF18"/>
    <mergeCell ref="AF19:AF20"/>
    <mergeCell ref="AF21:AF22"/>
    <mergeCell ref="AF23:AF24"/>
    <mergeCell ref="AF25:AF26"/>
    <mergeCell ref="AF27:AF28"/>
    <mergeCell ref="AF29:AF30"/>
    <mergeCell ref="AF31:AF32"/>
    <mergeCell ref="AF33:AF34"/>
    <mergeCell ref="AF35:AF36"/>
    <mergeCell ref="AF37:AF38"/>
    <mergeCell ref="AF39:AF40"/>
    <mergeCell ref="AF41:AF42"/>
    <mergeCell ref="AF43:AF44"/>
    <mergeCell ref="Z3:Z4"/>
    <mergeCell ref="Z5:Z6"/>
    <mergeCell ref="Z7:Z8"/>
    <mergeCell ref="Z9:Z10"/>
    <mergeCell ref="Z11:Z12"/>
    <mergeCell ref="Z13:Z14"/>
    <mergeCell ref="Z15:Z16"/>
    <mergeCell ref="Z17:Z18"/>
    <mergeCell ref="Z19:Z20"/>
    <mergeCell ref="Z21:Z22"/>
    <mergeCell ref="Z23:Z24"/>
    <mergeCell ref="Z25:Z26"/>
    <mergeCell ref="Z27:Z28"/>
    <mergeCell ref="Z29:Z30"/>
    <mergeCell ref="Z31:Z32"/>
    <mergeCell ref="Z33:Z34"/>
    <mergeCell ref="Z35:Z36"/>
    <mergeCell ref="Z37:Z38"/>
    <mergeCell ref="Z39:Z40"/>
    <mergeCell ref="Z41:Z42"/>
    <mergeCell ref="Z43:Z44"/>
    <mergeCell ref="AB3:AB4"/>
    <mergeCell ref="AB25:AB26"/>
    <mergeCell ref="AB27:AB28"/>
    <mergeCell ref="AB29:AB30"/>
    <mergeCell ref="AB31:AB32"/>
    <mergeCell ref="AB33:AB34"/>
    <mergeCell ref="AB35:AB36"/>
    <mergeCell ref="AB37:AB38"/>
    <mergeCell ref="AB39:AB40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41:AB42"/>
    <mergeCell ref="AB43:AB44"/>
    <mergeCell ref="AG3:AG4"/>
    <mergeCell ref="AG5:AG6"/>
    <mergeCell ref="AG7:AG8"/>
    <mergeCell ref="AG9:AG10"/>
    <mergeCell ref="AG11:AG12"/>
    <mergeCell ref="AG13:AG14"/>
    <mergeCell ref="AG15:AG16"/>
    <mergeCell ref="AG17:AG18"/>
    <mergeCell ref="AG19:AG20"/>
    <mergeCell ref="AG21:AG22"/>
    <mergeCell ref="AG23:AG24"/>
    <mergeCell ref="AG25:AG26"/>
    <mergeCell ref="AG27:AG28"/>
    <mergeCell ref="AG29:AG30"/>
    <mergeCell ref="AG31:AG32"/>
    <mergeCell ref="AG33:AG34"/>
    <mergeCell ref="AG35:AG36"/>
    <mergeCell ref="AG37:AG38"/>
    <mergeCell ref="AG39:AG40"/>
    <mergeCell ref="AG41:AG42"/>
    <mergeCell ref="AG43:AG44"/>
    <mergeCell ref="AB23:AB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41:AI42"/>
    <mergeCell ref="AI43:AI44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  <mergeCell ref="AI23:A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7"/>
  <sheetViews>
    <sheetView workbookViewId="0">
      <selection activeCell="C6" sqref="C6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 s="20" customFormat="1"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 s="20" customFormat="1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5" s="20" customFormat="1">
      <c r="B3" s="16" t="s">
        <v>320</v>
      </c>
      <c r="C3" s="5">
        <f>AVERAGE(C36:C59)</f>
        <v>-6.6135640156687464E-3</v>
      </c>
      <c r="D3" s="5">
        <f t="shared" ref="D3:W3" si="0">AVERAGE(D36:D59)</f>
        <v>-7.5128441152424452E-3</v>
      </c>
      <c r="E3" s="5">
        <f t="shared" si="0"/>
        <v>-5.8324563888521863E-3</v>
      </c>
      <c r="F3" s="5">
        <f t="shared" si="0"/>
        <v>-4.3083314702561009E-3</v>
      </c>
      <c r="G3" s="5">
        <f t="shared" si="0"/>
        <v>-6.6324549963004452E-3</v>
      </c>
      <c r="H3" s="5">
        <f t="shared" si="0"/>
        <v>-9.2665101291105525E-3</v>
      </c>
      <c r="I3" s="5">
        <f t="shared" si="0"/>
        <v>-7.9898950338924829E-3</v>
      </c>
      <c r="J3" s="5">
        <f t="shared" si="0"/>
        <v>-8.5463883609172651E-3</v>
      </c>
      <c r="K3" s="5">
        <f t="shared" si="0"/>
        <v>-1.0558792880131262E-2</v>
      </c>
      <c r="L3" s="5">
        <f t="shared" si="0"/>
        <v>-9.1330247916289794E-3</v>
      </c>
      <c r="M3" s="5">
        <f t="shared" si="0"/>
        <v>-1.0983076494867572E-2</v>
      </c>
      <c r="N3" s="5">
        <f t="shared" si="0"/>
        <v>-2.9774813981072828E-2</v>
      </c>
      <c r="O3" s="5">
        <f t="shared" si="0"/>
        <v>-2.9068933316024965E-2</v>
      </c>
      <c r="P3" s="5">
        <f t="shared" si="0"/>
        <v>-2.9823002612845571E-2</v>
      </c>
      <c r="Q3" s="5">
        <f t="shared" si="0"/>
        <v>-3.8549160974177273E-2</v>
      </c>
      <c r="R3" s="5">
        <f t="shared" si="0"/>
        <v>-6.7715298845024252E-2</v>
      </c>
      <c r="S3" s="5">
        <f t="shared" si="0"/>
        <v>-7.7916480593973922E-2</v>
      </c>
      <c r="T3" s="5">
        <f t="shared" si="0"/>
        <v>-7.7670348250804253E-2</v>
      </c>
      <c r="U3" s="5">
        <f t="shared" si="0"/>
        <v>-7.7314500714232168E-2</v>
      </c>
      <c r="V3" s="5">
        <f t="shared" si="0"/>
        <v>-7.176108821025079E-2</v>
      </c>
      <c r="W3" s="5">
        <f t="shared" si="0"/>
        <v>-5.9545295544231491E-2</v>
      </c>
    </row>
    <row r="4" spans="2:25" s="20" customFormat="1">
      <c r="B4" s="16" t="s">
        <v>323</v>
      </c>
      <c r="C4" s="20">
        <f>SUM($Y$64:$Y$87)/(COUNT($Y$64:$Y$87)^2)*C2</f>
        <v>6.6327949610464675E-5</v>
      </c>
      <c r="D4" s="30">
        <f t="shared" ref="D4:W4" si="1">SUM($Y$64:$Y$87)/(COUNT($Y$64:$Y$87)^2)*D2</f>
        <v>1.3265589922092935E-4</v>
      </c>
      <c r="E4" s="30">
        <f t="shared" si="1"/>
        <v>1.9898384883139402E-4</v>
      </c>
      <c r="F4" s="30">
        <f t="shared" si="1"/>
        <v>2.653117984418587E-4</v>
      </c>
      <c r="G4" s="30">
        <f t="shared" si="1"/>
        <v>3.3163974805232337E-4</v>
      </c>
      <c r="H4" s="30">
        <f t="shared" si="1"/>
        <v>3.9796769766278805E-4</v>
      </c>
      <c r="I4" s="30">
        <f t="shared" si="1"/>
        <v>4.6429564727325272E-4</v>
      </c>
      <c r="J4" s="30">
        <f t="shared" si="1"/>
        <v>5.306235968837174E-4</v>
      </c>
      <c r="K4" s="30">
        <f t="shared" si="1"/>
        <v>5.9695154649418202E-4</v>
      </c>
      <c r="L4" s="30">
        <f t="shared" si="1"/>
        <v>6.6327949610464675E-4</v>
      </c>
      <c r="M4" s="30">
        <f t="shared" si="1"/>
        <v>7.2960744571511148E-4</v>
      </c>
      <c r="N4" s="30">
        <f t="shared" si="1"/>
        <v>7.959353953255761E-4</v>
      </c>
      <c r="O4" s="30">
        <f t="shared" si="1"/>
        <v>8.6226334493604072E-4</v>
      </c>
      <c r="P4" s="30">
        <f t="shared" si="1"/>
        <v>9.2859129454650545E-4</v>
      </c>
      <c r="Q4" s="30">
        <f t="shared" si="1"/>
        <v>9.9491924415697017E-4</v>
      </c>
      <c r="R4" s="30">
        <f t="shared" si="1"/>
        <v>1.0612471937674348E-3</v>
      </c>
      <c r="S4" s="30">
        <f t="shared" si="1"/>
        <v>1.1275751433778994E-3</v>
      </c>
      <c r="T4" s="30">
        <f t="shared" si="1"/>
        <v>1.193903092988364E-3</v>
      </c>
      <c r="U4" s="30">
        <f t="shared" si="1"/>
        <v>1.2602310425988289E-3</v>
      </c>
      <c r="V4" s="30">
        <f t="shared" si="1"/>
        <v>1.3265589922092935E-3</v>
      </c>
      <c r="W4" s="30">
        <f t="shared" si="1"/>
        <v>1.3928869418197581E-3</v>
      </c>
    </row>
    <row r="5" spans="2:25" s="20" customFormat="1">
      <c r="B5" s="16" t="s">
        <v>330</v>
      </c>
      <c r="C5" s="4">
        <f>SQRT(C4)</f>
        <v>8.1441972968773705E-3</v>
      </c>
      <c r="D5" s="4">
        <f t="shared" ref="D5:W5" si="2">SQRT(D4)</f>
        <v>1.1517634271886278E-2</v>
      </c>
      <c r="E5" s="4">
        <f t="shared" si="2"/>
        <v>1.4106163505056718E-2</v>
      </c>
      <c r="F5" s="4">
        <f t="shared" si="2"/>
        <v>1.6288394593754741E-2</v>
      </c>
      <c r="G5" s="4">
        <f t="shared" si="2"/>
        <v>1.8210978777987837E-2</v>
      </c>
      <c r="H5" s="4">
        <f t="shared" si="2"/>
        <v>1.9949127741903605E-2</v>
      </c>
      <c r="I5" s="4">
        <f t="shared" si="2"/>
        <v>2.1547520675782E-2</v>
      </c>
      <c r="J5" s="4">
        <f t="shared" si="2"/>
        <v>2.3035268543772556E-2</v>
      </c>
      <c r="K5" s="4">
        <f t="shared" si="2"/>
        <v>2.4432591890632113E-2</v>
      </c>
      <c r="L5" s="4">
        <f t="shared" si="2"/>
        <v>2.5754213171919012E-2</v>
      </c>
      <c r="M5" s="4">
        <f t="shared" si="2"/>
        <v>2.7011246652368925E-2</v>
      </c>
      <c r="N5" s="4">
        <f t="shared" si="2"/>
        <v>2.8212327010113437E-2</v>
      </c>
      <c r="O5" s="4">
        <f t="shared" si="2"/>
        <v>2.9364320951386576E-2</v>
      </c>
      <c r="P5" s="4">
        <f t="shared" si="2"/>
        <v>3.047279597520558E-2</v>
      </c>
      <c r="Q5" s="4">
        <f t="shared" si="2"/>
        <v>3.1542340499033518E-2</v>
      </c>
      <c r="R5" s="4">
        <f t="shared" si="2"/>
        <v>3.2576789187509482E-2</v>
      </c>
      <c r="S5" s="4">
        <f t="shared" si="2"/>
        <v>3.3579385690895233E-2</v>
      </c>
      <c r="T5" s="4">
        <f t="shared" si="2"/>
        <v>3.4552902815658829E-2</v>
      </c>
      <c r="U5" s="4">
        <f t="shared" si="2"/>
        <v>3.5499732993345579E-2</v>
      </c>
      <c r="V5" s="4">
        <f t="shared" si="2"/>
        <v>3.6421957555975673E-2</v>
      </c>
      <c r="W5" s="4">
        <f t="shared" si="2"/>
        <v>3.7321400587595289E-2</v>
      </c>
    </row>
    <row r="6" spans="2:25" s="20" customFormat="1">
      <c r="B6" s="16" t="s">
        <v>324</v>
      </c>
      <c r="C6" s="36">
        <f>C3/C5</f>
        <v>-0.81205842326591282</v>
      </c>
      <c r="D6" s="36">
        <f t="shared" ref="D6:W6" si="3">D3/D5</f>
        <v>-0.65229056053470635</v>
      </c>
      <c r="E6" s="36">
        <f t="shared" si="3"/>
        <v>-0.41346865054849191</v>
      </c>
      <c r="F6" s="36">
        <f t="shared" si="3"/>
        <v>-0.26450313721574448</v>
      </c>
      <c r="G6" s="36">
        <f t="shared" si="3"/>
        <v>-0.36420090743926931</v>
      </c>
      <c r="H6" s="36">
        <f t="shared" si="3"/>
        <v>-0.46450703253787046</v>
      </c>
      <c r="I6" s="36">
        <f t="shared" si="3"/>
        <v>-0.37080345131644776</v>
      </c>
      <c r="J6" s="36">
        <f t="shared" si="3"/>
        <v>-0.37101318548455686</v>
      </c>
      <c r="K6" s="36">
        <f t="shared" si="3"/>
        <v>-0.43216016243367489</v>
      </c>
      <c r="L6" s="36">
        <f t="shared" si="3"/>
        <v>-0.35462255168358747</v>
      </c>
      <c r="M6" s="36">
        <f t="shared" si="3"/>
        <v>-0.40661123998526516</v>
      </c>
      <c r="N6" s="36">
        <f t="shared" si="3"/>
        <v>-1.0553831298779175</v>
      </c>
      <c r="O6" s="36">
        <f t="shared" si="3"/>
        <v>-0.98994059369359733</v>
      </c>
      <c r="P6" s="36">
        <f t="shared" si="3"/>
        <v>-0.97867628021764996</v>
      </c>
      <c r="Q6" s="36">
        <f t="shared" si="3"/>
        <v>-1.222140157143965</v>
      </c>
      <c r="R6" s="36">
        <f t="shared" si="3"/>
        <v>-2.0786363706766871</v>
      </c>
      <c r="S6" s="36">
        <f t="shared" si="3"/>
        <v>-2.3203664686188801</v>
      </c>
      <c r="T6" s="36">
        <f t="shared" si="3"/>
        <v>-2.2478675283862195</v>
      </c>
      <c r="U6" s="36">
        <f t="shared" si="3"/>
        <v>-2.1778896401481318</v>
      </c>
      <c r="V6" s="36">
        <f t="shared" si="3"/>
        <v>-1.9702699422446914</v>
      </c>
      <c r="W6" s="36">
        <f t="shared" si="3"/>
        <v>-1.5954732300165304</v>
      </c>
    </row>
    <row r="7" spans="2:25" s="20" customFormat="1">
      <c r="B7" s="16" t="s">
        <v>325</v>
      </c>
      <c r="C7" s="10">
        <f>(1-_xlfn.NORM.S.DIST(ABS(C6),1))*2</f>
        <v>0.41675810864894158</v>
      </c>
      <c r="D7" s="10">
        <f t="shared" ref="D7:W7" si="4">(1-_xlfn.NORM.S.DIST(ABS(D6),1))*2</f>
        <v>0.51421374831954081</v>
      </c>
      <c r="E7" s="10">
        <f t="shared" si="4"/>
        <v>0.6792632862632173</v>
      </c>
      <c r="F7" s="10">
        <f t="shared" si="4"/>
        <v>0.79139224772107974</v>
      </c>
      <c r="G7" s="10">
        <f t="shared" si="4"/>
        <v>0.71570798941713809</v>
      </c>
      <c r="H7" s="10">
        <f t="shared" si="4"/>
        <v>0.64228452220156651</v>
      </c>
      <c r="I7" s="10">
        <f t="shared" si="4"/>
        <v>0.71078393056150935</v>
      </c>
      <c r="J7" s="10">
        <f t="shared" si="4"/>
        <v>0.71062771091332433</v>
      </c>
      <c r="K7" s="10">
        <f t="shared" si="4"/>
        <v>0.6656250110688251</v>
      </c>
      <c r="L7" s="10">
        <f t="shared" si="4"/>
        <v>0.722872379026269</v>
      </c>
      <c r="M7" s="10">
        <f t="shared" si="4"/>
        <v>0.68429354056904423</v>
      </c>
      <c r="N7" s="10">
        <f t="shared" si="4"/>
        <v>0.29125013527670829</v>
      </c>
      <c r="O7" s="10">
        <f t="shared" si="4"/>
        <v>0.32220315653165255</v>
      </c>
      <c r="P7" s="10">
        <f t="shared" si="4"/>
        <v>0.32773995567660874</v>
      </c>
      <c r="Q7" s="10">
        <f t="shared" si="4"/>
        <v>0.22165462945920478</v>
      </c>
      <c r="R7" s="10">
        <f t="shared" si="4"/>
        <v>3.7650785393854358E-2</v>
      </c>
      <c r="S7" s="10">
        <f t="shared" si="4"/>
        <v>2.0321061203617985E-2</v>
      </c>
      <c r="T7" s="10">
        <f t="shared" si="4"/>
        <v>2.4584638291802685E-2</v>
      </c>
      <c r="U7" s="10">
        <f t="shared" si="4"/>
        <v>2.9414253983155891E-2</v>
      </c>
      <c r="V7" s="10">
        <f t="shared" si="4"/>
        <v>4.8807441358591053E-2</v>
      </c>
      <c r="W7" s="10">
        <f t="shared" si="4"/>
        <v>0.11060645167749539</v>
      </c>
    </row>
    <row r="8" spans="2:25" s="20" customFormat="1">
      <c r="B8" s="16" t="s">
        <v>326</v>
      </c>
      <c r="C8" s="4">
        <f>_xlfn.NORM.INV(0.975,0,C5)</f>
        <v>1.5962333384868105E-2</v>
      </c>
      <c r="D8" s="4">
        <f t="shared" ref="D8:W8" si="5">_xlfn.NORM.INV(0.975,0,D5)</f>
        <v>2.2574148360001309E-2</v>
      </c>
      <c r="E8" s="4">
        <f t="shared" si="5"/>
        <v>2.7647572429944454E-2</v>
      </c>
      <c r="F8" s="4">
        <f t="shared" si="5"/>
        <v>3.192466676973621E-2</v>
      </c>
      <c r="G8" s="4">
        <f t="shared" si="5"/>
        <v>3.5692862528079398E-2</v>
      </c>
      <c r="H8" s="4">
        <f t="shared" si="5"/>
        <v>3.9099571897119913E-2</v>
      </c>
      <c r="I8" s="4">
        <f t="shared" si="5"/>
        <v>4.2232364480664877E-2</v>
      </c>
      <c r="J8" s="4">
        <f t="shared" si="5"/>
        <v>4.5148296720002618E-2</v>
      </c>
      <c r="K8" s="4">
        <f t="shared" si="5"/>
        <v>4.7887000154604321E-2</v>
      </c>
      <c r="L8" s="4">
        <f t="shared" si="5"/>
        <v>5.047733026712832E-2</v>
      </c>
      <c r="M8" s="4">
        <f t="shared" si="5"/>
        <v>5.2941070616171183E-2</v>
      </c>
      <c r="N8" s="4">
        <f t="shared" si="5"/>
        <v>5.5295144859888908E-2</v>
      </c>
      <c r="O8" s="4">
        <f t="shared" si="5"/>
        <v>5.755301149519261E-2</v>
      </c>
      <c r="P8" s="4">
        <f t="shared" si="5"/>
        <v>5.972558261964004E-2</v>
      </c>
      <c r="Q8" s="4">
        <f t="shared" si="5"/>
        <v>6.1821851366204834E-2</v>
      </c>
      <c r="R8" s="4">
        <f t="shared" si="5"/>
        <v>6.3849333539472419E-2</v>
      </c>
      <c r="S8" s="4">
        <f t="shared" si="5"/>
        <v>6.5814386577134287E-2</v>
      </c>
      <c r="T8" s="4">
        <f t="shared" si="5"/>
        <v>6.7722445080003912E-2</v>
      </c>
      <c r="U8" s="4">
        <f t="shared" si="5"/>
        <v>6.95781981277456E-2</v>
      </c>
      <c r="V8" s="4">
        <f t="shared" si="5"/>
        <v>7.1385725056158797E-2</v>
      </c>
      <c r="W8" s="4">
        <f t="shared" si="5"/>
        <v>7.3148601004278765E-2</v>
      </c>
    </row>
    <row r="9" spans="2:25" s="20" customFormat="1">
      <c r="B9" s="16" t="s">
        <v>327</v>
      </c>
      <c r="C9" s="4">
        <f>_xlfn.NORM.INV(0.995,0,C5)</f>
        <v>2.0978062051180472E-2</v>
      </c>
      <c r="D9" s="4">
        <f t="shared" ref="D9:W9" si="6">_xlfn.NORM.INV(0.995,0,D5)</f>
        <v>2.9667459865083772E-2</v>
      </c>
      <c r="E9" s="4">
        <f t="shared" si="6"/>
        <v>3.6335069316977157E-2</v>
      </c>
      <c r="F9" s="4">
        <f t="shared" si="6"/>
        <v>4.1956124102360944E-2</v>
      </c>
      <c r="G9" s="4">
        <f t="shared" si="6"/>
        <v>4.6908372782648207E-2</v>
      </c>
      <c r="H9" s="4">
        <f t="shared" si="6"/>
        <v>5.1385547817835601E-2</v>
      </c>
      <c r="I9" s="4">
        <f t="shared" si="6"/>
        <v>5.5502735175505073E-2</v>
      </c>
      <c r="J9" s="4">
        <f t="shared" si="6"/>
        <v>5.9334919730167544E-2</v>
      </c>
      <c r="K9" s="4">
        <f t="shared" si="6"/>
        <v>6.2934186153541419E-2</v>
      </c>
      <c r="L9" s="4">
        <f t="shared" si="6"/>
        <v>6.6338456978074056E-2</v>
      </c>
      <c r="M9" s="4">
        <f t="shared" si="6"/>
        <v>6.9576360652559011E-2</v>
      </c>
      <c r="N9" s="4">
        <f t="shared" si="6"/>
        <v>7.2670138633954315E-2</v>
      </c>
      <c r="O9" s="4">
        <f t="shared" si="6"/>
        <v>7.5637478385396459E-2</v>
      </c>
      <c r="P9" s="4">
        <f t="shared" si="6"/>
        <v>7.8492720834001509E-2</v>
      </c>
      <c r="Q9" s="4">
        <f t="shared" si="6"/>
        <v>8.1247684959927763E-2</v>
      </c>
      <c r="R9" s="4">
        <f t="shared" si="6"/>
        <v>8.3912248204721887E-2</v>
      </c>
      <c r="S9" s="4">
        <f t="shared" si="6"/>
        <v>8.6494765657778569E-2</v>
      </c>
      <c r="T9" s="4">
        <f t="shared" si="6"/>
        <v>8.9002379595251299E-2</v>
      </c>
      <c r="U9" s="4">
        <f t="shared" si="6"/>
        <v>9.1441252512421245E-2</v>
      </c>
      <c r="V9" s="4">
        <f t="shared" si="6"/>
        <v>9.3816745565296414E-2</v>
      </c>
      <c r="W9" s="4">
        <f t="shared" si="6"/>
        <v>9.6133557283015078E-2</v>
      </c>
    </row>
    <row r="10" spans="2:25" s="20" customFormat="1">
      <c r="B10" s="16" t="s">
        <v>328</v>
      </c>
      <c r="C10" s="4">
        <f>_xlfn.NORM.INV(0.025,0,C5)</f>
        <v>-1.5962333384868108E-2</v>
      </c>
      <c r="D10" s="4">
        <f t="shared" ref="D10:W10" si="7">_xlfn.NORM.INV(0.025,0,D5)</f>
        <v>-2.2574148360001312E-2</v>
      </c>
      <c r="E10" s="4">
        <f t="shared" si="7"/>
        <v>-2.7647572429944457E-2</v>
      </c>
      <c r="F10" s="4">
        <f t="shared" si="7"/>
        <v>-3.1924666769736217E-2</v>
      </c>
      <c r="G10" s="4">
        <f t="shared" si="7"/>
        <v>-3.5692862528079398E-2</v>
      </c>
      <c r="H10" s="4">
        <f t="shared" si="7"/>
        <v>-3.909957189711992E-2</v>
      </c>
      <c r="I10" s="4">
        <f t="shared" si="7"/>
        <v>-4.2232364480664884E-2</v>
      </c>
      <c r="J10" s="4">
        <f t="shared" si="7"/>
        <v>-4.5148296720002624E-2</v>
      </c>
      <c r="K10" s="4">
        <f t="shared" si="7"/>
        <v>-4.7887000154604321E-2</v>
      </c>
      <c r="L10" s="4">
        <f t="shared" si="7"/>
        <v>-5.0477330267128327E-2</v>
      </c>
      <c r="M10" s="4">
        <f t="shared" si="7"/>
        <v>-5.294107061617119E-2</v>
      </c>
      <c r="N10" s="4">
        <f t="shared" si="7"/>
        <v>-5.5295144859888914E-2</v>
      </c>
      <c r="O10" s="4">
        <f t="shared" si="7"/>
        <v>-5.7553011495192617E-2</v>
      </c>
      <c r="P10" s="4">
        <f t="shared" si="7"/>
        <v>-5.9725582619640047E-2</v>
      </c>
      <c r="Q10" s="4">
        <f t="shared" si="7"/>
        <v>-6.1821851366204841E-2</v>
      </c>
      <c r="R10" s="4">
        <f t="shared" si="7"/>
        <v>-6.3849333539472433E-2</v>
      </c>
      <c r="S10" s="4">
        <f t="shared" si="7"/>
        <v>-6.5814386577134287E-2</v>
      </c>
      <c r="T10" s="4">
        <f t="shared" si="7"/>
        <v>-6.7722445080003926E-2</v>
      </c>
      <c r="U10" s="4">
        <f t="shared" si="7"/>
        <v>-6.9578198127745614E-2</v>
      </c>
      <c r="V10" s="4">
        <f t="shared" si="7"/>
        <v>-7.1385725056158797E-2</v>
      </c>
      <c r="W10" s="4">
        <f t="shared" si="7"/>
        <v>-7.3148601004278765E-2</v>
      </c>
    </row>
    <row r="11" spans="2:25" s="20" customFormat="1">
      <c r="B11" s="16" t="s">
        <v>329</v>
      </c>
      <c r="C11" s="4">
        <f>_xlfn.NORM.INV(0.005,0,C5)</f>
        <v>-2.0978062051180472E-2</v>
      </c>
      <c r="D11" s="4">
        <f t="shared" ref="D11:W11" si="8">_xlfn.NORM.INV(0.005,0,D5)</f>
        <v>-2.9667459865083772E-2</v>
      </c>
      <c r="E11" s="4">
        <f t="shared" si="8"/>
        <v>-3.6335069316977157E-2</v>
      </c>
      <c r="F11" s="4">
        <f t="shared" si="8"/>
        <v>-4.1956124102360944E-2</v>
      </c>
      <c r="G11" s="4">
        <f t="shared" si="8"/>
        <v>-4.6908372782648207E-2</v>
      </c>
      <c r="H11" s="4">
        <f t="shared" si="8"/>
        <v>-5.1385547817835601E-2</v>
      </c>
      <c r="I11" s="4">
        <f t="shared" si="8"/>
        <v>-5.5502735175505073E-2</v>
      </c>
      <c r="J11" s="4">
        <f t="shared" si="8"/>
        <v>-5.9334919730167544E-2</v>
      </c>
      <c r="K11" s="4">
        <f t="shared" si="8"/>
        <v>-6.2934186153541419E-2</v>
      </c>
      <c r="L11" s="4">
        <f t="shared" si="8"/>
        <v>-6.6338456978074056E-2</v>
      </c>
      <c r="M11" s="4">
        <f t="shared" si="8"/>
        <v>-6.9576360652559011E-2</v>
      </c>
      <c r="N11" s="4">
        <f t="shared" si="8"/>
        <v>-7.2670138633954315E-2</v>
      </c>
      <c r="O11" s="4">
        <f t="shared" si="8"/>
        <v>-7.5637478385396459E-2</v>
      </c>
      <c r="P11" s="4">
        <f t="shared" si="8"/>
        <v>-7.8492720834001509E-2</v>
      </c>
      <c r="Q11" s="4">
        <f t="shared" si="8"/>
        <v>-8.1247684959927763E-2</v>
      </c>
      <c r="R11" s="4">
        <f t="shared" si="8"/>
        <v>-8.3912248204721887E-2</v>
      </c>
      <c r="S11" s="4">
        <f t="shared" si="8"/>
        <v>-8.6494765657778569E-2</v>
      </c>
      <c r="T11" s="4">
        <f t="shared" si="8"/>
        <v>-8.9002379595251299E-2</v>
      </c>
      <c r="U11" s="4">
        <f t="shared" si="8"/>
        <v>-9.1441252512421245E-2</v>
      </c>
      <c r="V11" s="4">
        <f t="shared" si="8"/>
        <v>-9.3816745565296414E-2</v>
      </c>
      <c r="W11" s="4">
        <f t="shared" si="8"/>
        <v>-9.6133557283015078E-2</v>
      </c>
    </row>
    <row r="12" spans="2:25" s="20" customFormat="1"/>
    <row r="13" spans="2:25" s="20" customFormat="1">
      <c r="B13" s="15" t="s">
        <v>331</v>
      </c>
      <c r="C13" s="5">
        <f>AVERAGE(C64:C87)</f>
        <v>-6.8594464998265421E-3</v>
      </c>
      <c r="D13" s="5">
        <f t="shared" ref="D13:W13" si="9">AVERAGE(D64:D87)</f>
        <v>-9.7182217602191179E-4</v>
      </c>
      <c r="E13" s="5">
        <f t="shared" si="9"/>
        <v>1.5075148215449492E-3</v>
      </c>
      <c r="F13" s="5">
        <f t="shared" si="9"/>
        <v>1.5596687614258069E-3</v>
      </c>
      <c r="G13" s="5">
        <f t="shared" si="9"/>
        <v>-2.4836406276638931E-3</v>
      </c>
      <c r="H13" s="5">
        <f t="shared" si="9"/>
        <v>-2.8370407950812173E-3</v>
      </c>
      <c r="I13" s="5">
        <f t="shared" si="9"/>
        <v>1.1834823853860144E-3</v>
      </c>
      <c r="J13" s="5">
        <f t="shared" si="9"/>
        <v>-1.156016825310265E-3</v>
      </c>
      <c r="K13" s="5">
        <f t="shared" si="9"/>
        <v>-3.0489936713517332E-3</v>
      </c>
      <c r="L13" s="5">
        <f t="shared" si="9"/>
        <v>1.5285051898293507E-3</v>
      </c>
      <c r="M13" s="5">
        <f t="shared" si="9"/>
        <v>-2.9446661283145659E-3</v>
      </c>
      <c r="N13" s="5">
        <f t="shared" si="9"/>
        <v>-2.1491599875541095E-2</v>
      </c>
      <c r="O13" s="5">
        <f t="shared" si="9"/>
        <v>7.8483572815457592E-4</v>
      </c>
      <c r="P13" s="5">
        <f t="shared" si="9"/>
        <v>3.4698029048740864E-4</v>
      </c>
      <c r="Q13" s="5">
        <f t="shared" si="9"/>
        <v>-9.1275191540868637E-3</v>
      </c>
      <c r="R13" s="5">
        <f t="shared" si="9"/>
        <v>-3.4316107781099468E-2</v>
      </c>
      <c r="S13" s="5">
        <f t="shared" si="9"/>
        <v>-1.49733264806855E-2</v>
      </c>
      <c r="T13" s="5">
        <f t="shared" si="9"/>
        <v>4.0029551989088458E-4</v>
      </c>
      <c r="U13" s="5">
        <f t="shared" si="9"/>
        <v>3.732856348506175E-4</v>
      </c>
      <c r="V13" s="5">
        <f t="shared" si="9"/>
        <v>6.493065587468057E-3</v>
      </c>
      <c r="W13" s="5">
        <f t="shared" si="9"/>
        <v>1.564850419041856E-2</v>
      </c>
      <c r="Y13" s="20">
        <f>_xlfn.VAR.S(C13:W13)</f>
        <v>1.0445633787884078E-4</v>
      </c>
    </row>
    <row r="14" spans="2:25" s="20" customFormat="1">
      <c r="B14" s="15" t="s">
        <v>323</v>
      </c>
      <c r="C14" s="30">
        <f>$Y$13*C2</f>
        <v>1.0445633787884078E-4</v>
      </c>
      <c r="D14" s="30">
        <f t="shared" ref="D14:W14" si="10">$Y$13*D2</f>
        <v>2.0891267575768156E-4</v>
      </c>
      <c r="E14" s="30">
        <f t="shared" si="10"/>
        <v>3.1336901363652233E-4</v>
      </c>
      <c r="F14" s="30">
        <f t="shared" si="10"/>
        <v>4.1782535151536313E-4</v>
      </c>
      <c r="G14" s="30">
        <f t="shared" si="10"/>
        <v>5.2228168939420392E-4</v>
      </c>
      <c r="H14" s="30">
        <f t="shared" si="10"/>
        <v>6.2673802727304466E-4</v>
      </c>
      <c r="I14" s="30">
        <f t="shared" si="10"/>
        <v>7.3119436515188551E-4</v>
      </c>
      <c r="J14" s="30">
        <f t="shared" si="10"/>
        <v>8.3565070303072626E-4</v>
      </c>
      <c r="K14" s="30">
        <f t="shared" si="10"/>
        <v>9.40107040909567E-4</v>
      </c>
      <c r="L14" s="30">
        <f t="shared" si="10"/>
        <v>1.0445633787884078E-3</v>
      </c>
      <c r="M14" s="30">
        <f t="shared" si="10"/>
        <v>1.1490197166672486E-3</v>
      </c>
      <c r="N14" s="30">
        <f t="shared" si="10"/>
        <v>1.2534760545460893E-3</v>
      </c>
      <c r="O14" s="30">
        <f t="shared" si="10"/>
        <v>1.3579323924249301E-3</v>
      </c>
      <c r="P14" s="30">
        <f t="shared" si="10"/>
        <v>1.462388730303771E-3</v>
      </c>
      <c r="Q14" s="30">
        <f t="shared" si="10"/>
        <v>1.5668450681826118E-3</v>
      </c>
      <c r="R14" s="30">
        <f t="shared" si="10"/>
        <v>1.6713014060614525E-3</v>
      </c>
      <c r="S14" s="30">
        <f t="shared" si="10"/>
        <v>1.7757577439402933E-3</v>
      </c>
      <c r="T14" s="30">
        <f t="shared" si="10"/>
        <v>1.880214081819134E-3</v>
      </c>
      <c r="U14" s="30">
        <f t="shared" si="10"/>
        <v>1.9846704196979747E-3</v>
      </c>
      <c r="V14" s="30">
        <f t="shared" si="10"/>
        <v>2.0891267575768157E-3</v>
      </c>
      <c r="W14" s="30">
        <f t="shared" si="10"/>
        <v>2.1935830954556562E-3</v>
      </c>
    </row>
    <row r="15" spans="2:25" s="20" customFormat="1">
      <c r="B15" s="15" t="s">
        <v>330</v>
      </c>
      <c r="C15" s="4">
        <f>SQRT(C14)</f>
        <v>1.0220388342858639E-2</v>
      </c>
      <c r="D15" s="4">
        <f t="shared" ref="D15:W15" si="11">SQRT(D14)</f>
        <v>1.4453811807190572E-2</v>
      </c>
      <c r="E15" s="4">
        <f t="shared" si="11"/>
        <v>1.7702231882915847E-2</v>
      </c>
      <c r="F15" s="4">
        <f t="shared" si="11"/>
        <v>2.0440776685717279E-2</v>
      </c>
      <c r="G15" s="4">
        <f t="shared" si="11"/>
        <v>2.2853483091078347E-2</v>
      </c>
      <c r="H15" s="4">
        <f t="shared" si="11"/>
        <v>2.5034736413093003E-2</v>
      </c>
      <c r="I15" s="4">
        <f t="shared" si="11"/>
        <v>2.7040605857707508E-2</v>
      </c>
      <c r="J15" s="4">
        <f t="shared" si="11"/>
        <v>2.8907623614381144E-2</v>
      </c>
      <c r="K15" s="4">
        <f t="shared" si="11"/>
        <v>3.066116502857592E-2</v>
      </c>
      <c r="L15" s="4">
        <f t="shared" si="11"/>
        <v>3.2319705734867199E-2</v>
      </c>
      <c r="M15" s="4">
        <f t="shared" si="11"/>
        <v>3.3897193344984311E-2</v>
      </c>
      <c r="N15" s="4">
        <f t="shared" si="11"/>
        <v>3.5404463765831694E-2</v>
      </c>
      <c r="O15" s="4">
        <f t="shared" si="11"/>
        <v>3.685013422533126E-2</v>
      </c>
      <c r="P15" s="4">
        <f t="shared" si="11"/>
        <v>3.8241191538755312E-2</v>
      </c>
      <c r="Q15" s="4">
        <f t="shared" si="11"/>
        <v>3.9583393843663932E-2</v>
      </c>
      <c r="R15" s="4">
        <f t="shared" si="11"/>
        <v>4.0881553371434558E-2</v>
      </c>
      <c r="S15" s="4">
        <f t="shared" si="11"/>
        <v>4.2139740672437621E-2</v>
      </c>
      <c r="T15" s="4">
        <f t="shared" si="11"/>
        <v>4.3361435421571712E-2</v>
      </c>
      <c r="U15" s="4">
        <f t="shared" si="11"/>
        <v>4.4549639950261941E-2</v>
      </c>
      <c r="V15" s="4">
        <f t="shared" si="11"/>
        <v>4.5706966182156694E-2</v>
      </c>
      <c r="W15" s="4">
        <f t="shared" si="11"/>
        <v>4.6835703212993997E-2</v>
      </c>
    </row>
    <row r="16" spans="2:25" s="20" customFormat="1">
      <c r="B16" s="15" t="s">
        <v>324</v>
      </c>
      <c r="C16" s="36">
        <f>C3/C15</f>
        <v>-0.6470951781680474</v>
      </c>
      <c r="D16" s="36">
        <f t="shared" ref="D16:W16" si="12">D3/D15</f>
        <v>-0.51978289294626823</v>
      </c>
      <c r="E16" s="36">
        <f t="shared" si="12"/>
        <v>-0.32947576483172164</v>
      </c>
      <c r="F16" s="36">
        <f t="shared" si="12"/>
        <v>-0.21077141717743486</v>
      </c>
      <c r="G16" s="36">
        <f t="shared" si="12"/>
        <v>-0.29021637401476252</v>
      </c>
      <c r="H16" s="36">
        <f t="shared" si="12"/>
        <v>-0.37014610324653663</v>
      </c>
      <c r="I16" s="36">
        <f t="shared" si="12"/>
        <v>-0.2954776633310931</v>
      </c>
      <c r="J16" s="36">
        <f t="shared" si="12"/>
        <v>-0.29564479166200142</v>
      </c>
      <c r="K16" s="36">
        <f t="shared" si="12"/>
        <v>-0.34437024393204124</v>
      </c>
      <c r="L16" s="36">
        <f t="shared" si="12"/>
        <v>-0.28258378546361806</v>
      </c>
      <c r="M16" s="36">
        <f t="shared" si="12"/>
        <v>-0.32401138298055321</v>
      </c>
      <c r="N16" s="36">
        <f t="shared" si="12"/>
        <v>-0.84099039539212128</v>
      </c>
      <c r="O16" s="36">
        <f t="shared" si="12"/>
        <v>-0.78884199276654476</v>
      </c>
      <c r="P16" s="36">
        <f t="shared" si="12"/>
        <v>-0.77986593546965244</v>
      </c>
      <c r="Q16" s="36">
        <f t="shared" si="12"/>
        <v>-0.97387205165955704</v>
      </c>
      <c r="R16" s="36">
        <f t="shared" si="12"/>
        <v>-1.6563778345159315</v>
      </c>
      <c r="S16" s="36">
        <f t="shared" si="12"/>
        <v>-1.8490023752077056</v>
      </c>
      <c r="T16" s="36">
        <f t="shared" si="12"/>
        <v>-1.7912310211982589</v>
      </c>
      <c r="U16" s="36">
        <f t="shared" si="12"/>
        <v>-1.7354685874128501</v>
      </c>
      <c r="V16" s="36">
        <f t="shared" si="12"/>
        <v>-1.5700251888138932</v>
      </c>
      <c r="W16" s="36">
        <f t="shared" si="12"/>
        <v>-1.2713654639375922</v>
      </c>
    </row>
    <row r="17" spans="2:23" s="20" customFormat="1">
      <c r="B17" s="15" t="s">
        <v>325</v>
      </c>
      <c r="C17" s="10">
        <f>(1-_xlfn.NORM.S.DIST(ABS(C16),1))*2</f>
        <v>0.51757034581196293</v>
      </c>
      <c r="D17" s="10">
        <f t="shared" ref="D17:W17" si="13">(1-_xlfn.NORM.S.DIST(ABS(D16),1))*2</f>
        <v>0.60321490400015709</v>
      </c>
      <c r="E17" s="10">
        <f t="shared" si="13"/>
        <v>0.74179610916827987</v>
      </c>
      <c r="F17" s="10">
        <f t="shared" si="13"/>
        <v>0.83306564328440968</v>
      </c>
      <c r="G17" s="10">
        <f t="shared" si="13"/>
        <v>0.77165071037016197</v>
      </c>
      <c r="H17" s="10">
        <f t="shared" si="13"/>
        <v>0.71127363230375962</v>
      </c>
      <c r="I17" s="10">
        <f t="shared" si="13"/>
        <v>0.76762901310576748</v>
      </c>
      <c r="J17" s="10">
        <f t="shared" si="13"/>
        <v>0.76750136307399908</v>
      </c>
      <c r="K17" s="10">
        <f t="shared" si="13"/>
        <v>0.73056786379687044</v>
      </c>
      <c r="L17" s="10">
        <f t="shared" si="13"/>
        <v>0.77749591125902673</v>
      </c>
      <c r="M17" s="10">
        <f t="shared" si="13"/>
        <v>0.74592941635956445</v>
      </c>
      <c r="N17" s="10">
        <f t="shared" si="13"/>
        <v>0.40035331509762084</v>
      </c>
      <c r="O17" s="10">
        <f t="shared" si="13"/>
        <v>0.43020436258960171</v>
      </c>
      <c r="P17" s="10">
        <f t="shared" si="13"/>
        <v>0.43546979102848171</v>
      </c>
      <c r="Q17" s="10">
        <f t="shared" si="13"/>
        <v>0.33012007222984163</v>
      </c>
      <c r="R17" s="10">
        <f t="shared" si="13"/>
        <v>9.7645326978446523E-2</v>
      </c>
      <c r="S17" s="10">
        <f t="shared" si="13"/>
        <v>6.4457469747037699E-2</v>
      </c>
      <c r="T17" s="10">
        <f t="shared" si="13"/>
        <v>7.325623008920612E-2</v>
      </c>
      <c r="U17" s="10">
        <f t="shared" si="13"/>
        <v>8.2657840751956924E-2</v>
      </c>
      <c r="V17" s="10">
        <f t="shared" si="13"/>
        <v>0.11640925133996394</v>
      </c>
      <c r="W17" s="10">
        <f t="shared" si="13"/>
        <v>0.20359866305099916</v>
      </c>
    </row>
    <row r="18" spans="2:23" s="20" customFormat="1">
      <c r="B18" s="15" t="s">
        <v>326</v>
      </c>
      <c r="C18" s="4">
        <f>_xlfn.NORM.INV(0.975,0,C15)</f>
        <v>2.0031593060015934E-2</v>
      </c>
      <c r="D18" s="4">
        <f t="shared" ref="D18:W18" si="14">_xlfn.NORM.INV(0.975,0,D15)</f>
        <v>2.8328950581413305E-2</v>
      </c>
      <c r="E18" s="4">
        <f t="shared" si="14"/>
        <v>3.4695736936491722E-2</v>
      </c>
      <c r="F18" s="4">
        <f t="shared" si="14"/>
        <v>4.0063186120031867E-2</v>
      </c>
      <c r="G18" s="4">
        <f t="shared" si="14"/>
        <v>4.4792003779808659E-2</v>
      </c>
      <c r="H18" s="4">
        <f t="shared" si="14"/>
        <v>4.9067181732115731E-2</v>
      </c>
      <c r="I18" s="4">
        <f t="shared" si="14"/>
        <v>5.2998613601249522E-2</v>
      </c>
      <c r="J18" s="4">
        <f t="shared" si="14"/>
        <v>5.665790116282661E-2</v>
      </c>
      <c r="K18" s="4">
        <f t="shared" si="14"/>
        <v>6.0094779180047804E-2</v>
      </c>
      <c r="L18" s="4">
        <f t="shared" si="14"/>
        <v>6.3345459231272341E-2</v>
      </c>
      <c r="M18" s="4">
        <f t="shared" si="14"/>
        <v>6.6437278133160041E-2</v>
      </c>
      <c r="N18" s="4">
        <f t="shared" si="14"/>
        <v>6.9391473872983445E-2</v>
      </c>
      <c r="O18" s="4">
        <f t="shared" si="14"/>
        <v>7.2224935907116053E-2</v>
      </c>
      <c r="P18" s="4">
        <f t="shared" si="14"/>
        <v>7.4951358141858243E-2</v>
      </c>
      <c r="Q18" s="4">
        <f t="shared" si="14"/>
        <v>7.7582026319445788E-2</v>
      </c>
      <c r="R18" s="4">
        <f t="shared" si="14"/>
        <v>8.0126372240063734E-2</v>
      </c>
      <c r="S18" s="4">
        <f t="shared" si="14"/>
        <v>8.25923740358354E-2</v>
      </c>
      <c r="T18" s="4">
        <f t="shared" si="14"/>
        <v>8.4986851744239908E-2</v>
      </c>
      <c r="U18" s="4">
        <f t="shared" si="14"/>
        <v>8.731568982674015E-2</v>
      </c>
      <c r="V18" s="4">
        <f t="shared" si="14"/>
        <v>8.9584007559617318E-2</v>
      </c>
      <c r="W18" s="4">
        <f t="shared" si="14"/>
        <v>9.179629148807511E-2</v>
      </c>
    </row>
    <row r="19" spans="2:23" s="20" customFormat="1">
      <c r="B19" s="15" t="s">
        <v>327</v>
      </c>
      <c r="C19" s="4">
        <f>_xlfn.NORM.INV(0.995,0,C15)</f>
        <v>2.6325975787184864E-2</v>
      </c>
      <c r="D19" s="4">
        <f t="shared" ref="D19:W19" si="15">_xlfn.NORM.INV(0.995,0,D15)</f>
        <v>3.7230552000942559E-2</v>
      </c>
      <c r="E19" s="4">
        <f t="shared" si="15"/>
        <v>4.5597927622232255E-2</v>
      </c>
      <c r="F19" s="4">
        <f t="shared" si="15"/>
        <v>5.2651951574369728E-2</v>
      </c>
      <c r="G19" s="4">
        <f t="shared" si="15"/>
        <v>5.8866671434158899E-2</v>
      </c>
      <c r="H19" s="4">
        <f t="shared" si="15"/>
        <v>6.4485207659467636E-2</v>
      </c>
      <c r="I19" s="4">
        <f t="shared" si="15"/>
        <v>6.9651984953999033E-2</v>
      </c>
      <c r="J19" s="4">
        <f t="shared" si="15"/>
        <v>7.4461104001885117E-2</v>
      </c>
      <c r="K19" s="4">
        <f t="shared" si="15"/>
        <v>7.8977927361554595E-2</v>
      </c>
      <c r="L19" s="4">
        <f t="shared" si="15"/>
        <v>8.3250045113948359E-2</v>
      </c>
      <c r="M19" s="4">
        <f t="shared" si="15"/>
        <v>8.7313383926073337E-2</v>
      </c>
      <c r="N19" s="4">
        <f t="shared" si="15"/>
        <v>9.119585524446451E-2</v>
      </c>
      <c r="O19" s="4">
        <f t="shared" si="15"/>
        <v>9.4919655577318504E-2</v>
      </c>
      <c r="P19" s="4">
        <f t="shared" si="15"/>
        <v>9.8502781768152178E-2</v>
      </c>
      <c r="Q19" s="4">
        <f t="shared" si="15"/>
        <v>0.10196006579642668</v>
      </c>
      <c r="R19" s="4">
        <f t="shared" si="15"/>
        <v>0.10530390314873946</v>
      </c>
      <c r="S19" s="4">
        <f t="shared" si="15"/>
        <v>0.10854477886801625</v>
      </c>
      <c r="T19" s="4">
        <f t="shared" si="15"/>
        <v>0.11169165600282767</v>
      </c>
      <c r="U19" s="4">
        <f t="shared" si="15"/>
        <v>0.11475226804643747</v>
      </c>
      <c r="V19" s="4">
        <f t="shared" si="15"/>
        <v>0.1177333428683178</v>
      </c>
      <c r="W19" s="4">
        <f t="shared" si="15"/>
        <v>0.12064077678834931</v>
      </c>
    </row>
    <row r="20" spans="2:23" s="20" customFormat="1">
      <c r="B20" s="15" t="s">
        <v>328</v>
      </c>
      <c r="C20" s="4">
        <f>_xlfn.NORM.INV(0.025,0,C15)</f>
        <v>-2.0031593060015937E-2</v>
      </c>
      <c r="D20" s="4">
        <f t="shared" ref="D20:W20" si="16">_xlfn.NORM.INV(0.025,0,D15)</f>
        <v>-2.8328950581413308E-2</v>
      </c>
      <c r="E20" s="4">
        <f t="shared" si="16"/>
        <v>-3.4695736936491722E-2</v>
      </c>
      <c r="F20" s="4">
        <f t="shared" si="16"/>
        <v>-4.0063186120031874E-2</v>
      </c>
      <c r="G20" s="4">
        <f t="shared" si="16"/>
        <v>-4.4792003779808666E-2</v>
      </c>
      <c r="H20" s="4">
        <f t="shared" si="16"/>
        <v>-4.9067181732115737E-2</v>
      </c>
      <c r="I20" s="4">
        <f t="shared" si="16"/>
        <v>-5.2998613601249529E-2</v>
      </c>
      <c r="J20" s="4">
        <f t="shared" si="16"/>
        <v>-5.6657901162826617E-2</v>
      </c>
      <c r="K20" s="4">
        <f t="shared" si="16"/>
        <v>-6.0094779180047811E-2</v>
      </c>
      <c r="L20" s="4">
        <f t="shared" si="16"/>
        <v>-6.3345459231272341E-2</v>
      </c>
      <c r="M20" s="4">
        <f t="shared" si="16"/>
        <v>-6.6437278133160041E-2</v>
      </c>
      <c r="N20" s="4">
        <f t="shared" si="16"/>
        <v>-6.9391473872983445E-2</v>
      </c>
      <c r="O20" s="4">
        <f t="shared" si="16"/>
        <v>-7.2224935907116067E-2</v>
      </c>
      <c r="P20" s="4">
        <f t="shared" si="16"/>
        <v>-7.4951358141858257E-2</v>
      </c>
      <c r="Q20" s="4">
        <f t="shared" si="16"/>
        <v>-7.7582026319445802E-2</v>
      </c>
      <c r="R20" s="4">
        <f t="shared" si="16"/>
        <v>-8.0126372240063748E-2</v>
      </c>
      <c r="S20" s="4">
        <f t="shared" si="16"/>
        <v>-8.2592374035835414E-2</v>
      </c>
      <c r="T20" s="4">
        <f t="shared" si="16"/>
        <v>-8.4986851744239922E-2</v>
      </c>
      <c r="U20" s="4">
        <f t="shared" si="16"/>
        <v>-8.7315689826740164E-2</v>
      </c>
      <c r="V20" s="4">
        <f t="shared" si="16"/>
        <v>-8.9584007559617332E-2</v>
      </c>
      <c r="W20" s="4">
        <f t="shared" si="16"/>
        <v>-9.179629148807511E-2</v>
      </c>
    </row>
    <row r="21" spans="2:23" s="20" customFormat="1">
      <c r="B21" s="15" t="s">
        <v>329</v>
      </c>
      <c r="C21" s="4">
        <f>_xlfn.NORM.INV(0.005,0,C15)</f>
        <v>-2.6325975787184864E-2</v>
      </c>
      <c r="D21" s="4">
        <f t="shared" ref="D21:W21" si="17">_xlfn.NORM.INV(0.005,0,D15)</f>
        <v>-3.7230552000942559E-2</v>
      </c>
      <c r="E21" s="4">
        <f t="shared" si="17"/>
        <v>-4.5597927622232255E-2</v>
      </c>
      <c r="F21" s="4">
        <f t="shared" si="17"/>
        <v>-5.2651951574369728E-2</v>
      </c>
      <c r="G21" s="4">
        <f t="shared" si="17"/>
        <v>-5.8866671434158899E-2</v>
      </c>
      <c r="H21" s="4">
        <f t="shared" si="17"/>
        <v>-6.4485207659467636E-2</v>
      </c>
      <c r="I21" s="4">
        <f t="shared" si="17"/>
        <v>-6.9651984953999033E-2</v>
      </c>
      <c r="J21" s="4">
        <f t="shared" si="17"/>
        <v>-7.4461104001885117E-2</v>
      </c>
      <c r="K21" s="4">
        <f t="shared" si="17"/>
        <v>-7.8977927361554595E-2</v>
      </c>
      <c r="L21" s="4">
        <f t="shared" si="17"/>
        <v>-8.3250045113948359E-2</v>
      </c>
      <c r="M21" s="4">
        <f t="shared" si="17"/>
        <v>-8.7313383926073337E-2</v>
      </c>
      <c r="N21" s="4">
        <f t="shared" si="17"/>
        <v>-9.119585524446451E-2</v>
      </c>
      <c r="O21" s="4">
        <f t="shared" si="17"/>
        <v>-9.4919655577318504E-2</v>
      </c>
      <c r="P21" s="4">
        <f t="shared" si="17"/>
        <v>-9.8502781768152178E-2</v>
      </c>
      <c r="Q21" s="4">
        <f t="shared" si="17"/>
        <v>-0.10196006579642668</v>
      </c>
      <c r="R21" s="4">
        <f t="shared" si="17"/>
        <v>-0.10530390314873946</v>
      </c>
      <c r="S21" s="4">
        <f t="shared" si="17"/>
        <v>-0.10854477886801625</v>
      </c>
      <c r="T21" s="4">
        <f t="shared" si="17"/>
        <v>-0.11169165600282767</v>
      </c>
      <c r="U21" s="4">
        <f t="shared" si="17"/>
        <v>-0.11475226804643747</v>
      </c>
      <c r="V21" s="4">
        <f t="shared" si="17"/>
        <v>-0.1177333428683178</v>
      </c>
      <c r="W21" s="4">
        <f t="shared" si="17"/>
        <v>-0.12064077678834931</v>
      </c>
    </row>
    <row r="22" spans="2:23" s="20" customFormat="1"/>
    <row r="23" spans="2:23" s="20" customFormat="1">
      <c r="C23" s="21" t="s">
        <v>353</v>
      </c>
      <c r="D23" s="21" t="s">
        <v>333</v>
      </c>
      <c r="E23" s="21" t="s">
        <v>334</v>
      </c>
      <c r="F23" s="21" t="s">
        <v>335</v>
      </c>
      <c r="G23" s="21" t="s">
        <v>336</v>
      </c>
      <c r="H23" s="21" t="s">
        <v>337</v>
      </c>
      <c r="I23" s="21" t="s">
        <v>338</v>
      </c>
      <c r="J23" s="21" t="s">
        <v>339</v>
      </c>
      <c r="K23" s="21" t="s">
        <v>340</v>
      </c>
      <c r="L23" s="21" t="s">
        <v>341</v>
      </c>
      <c r="M23" s="21" t="s">
        <v>342</v>
      </c>
      <c r="N23" s="21" t="s">
        <v>343</v>
      </c>
      <c r="O23" s="21" t="s">
        <v>344</v>
      </c>
      <c r="P23" s="21" t="s">
        <v>345</v>
      </c>
      <c r="Q23" s="21" t="s">
        <v>346</v>
      </c>
      <c r="R23" s="21" t="s">
        <v>347</v>
      </c>
      <c r="S23" s="21" t="s">
        <v>348</v>
      </c>
      <c r="T23" s="21" t="s">
        <v>349</v>
      </c>
      <c r="U23" s="21" t="s">
        <v>350</v>
      </c>
      <c r="V23" s="21" t="s">
        <v>351</v>
      </c>
      <c r="W23" s="21" t="s">
        <v>352</v>
      </c>
    </row>
    <row r="24" spans="2:23" s="20" customFormat="1">
      <c r="B24" s="18" t="s">
        <v>354</v>
      </c>
      <c r="C24" s="20">
        <f>COUNTIF(C64:C87,"&gt;0")</f>
        <v>10</v>
      </c>
      <c r="D24" s="30">
        <f t="shared" ref="D24:W24" si="18">COUNTIF(D64:D87,"&gt;0")</f>
        <v>12</v>
      </c>
      <c r="E24" s="30">
        <f t="shared" si="18"/>
        <v>12</v>
      </c>
      <c r="F24" s="30">
        <f t="shared" si="18"/>
        <v>12</v>
      </c>
      <c r="G24" s="30">
        <f t="shared" si="18"/>
        <v>13</v>
      </c>
      <c r="H24" s="30">
        <f t="shared" si="18"/>
        <v>11</v>
      </c>
      <c r="I24" s="30">
        <f t="shared" si="18"/>
        <v>14</v>
      </c>
      <c r="J24" s="30">
        <f t="shared" si="18"/>
        <v>14</v>
      </c>
      <c r="K24" s="30">
        <f t="shared" si="18"/>
        <v>9</v>
      </c>
      <c r="L24" s="30">
        <f t="shared" si="18"/>
        <v>15</v>
      </c>
      <c r="M24" s="30">
        <f t="shared" si="18"/>
        <v>9</v>
      </c>
      <c r="N24" s="30">
        <f t="shared" si="18"/>
        <v>8</v>
      </c>
      <c r="O24" s="30">
        <f t="shared" si="18"/>
        <v>14</v>
      </c>
      <c r="P24" s="30">
        <f t="shared" si="18"/>
        <v>14</v>
      </c>
      <c r="Q24" s="30">
        <f t="shared" si="18"/>
        <v>10</v>
      </c>
      <c r="R24" s="30">
        <f t="shared" si="18"/>
        <v>7</v>
      </c>
      <c r="S24" s="30">
        <f t="shared" si="18"/>
        <v>9</v>
      </c>
      <c r="T24" s="30">
        <f t="shared" si="18"/>
        <v>8</v>
      </c>
      <c r="U24" s="30">
        <f t="shared" si="18"/>
        <v>15</v>
      </c>
      <c r="V24" s="30">
        <f t="shared" si="18"/>
        <v>13</v>
      </c>
      <c r="W24" s="30">
        <f t="shared" si="18"/>
        <v>13</v>
      </c>
    </row>
    <row r="25" spans="2:23" s="20" customFormat="1">
      <c r="B25" s="18" t="s">
        <v>355</v>
      </c>
      <c r="C25" s="20">
        <f>COUNTIF(C64:C87,"=0")</f>
        <v>0</v>
      </c>
      <c r="D25" s="30">
        <f t="shared" ref="D25:W25" si="19">COUNTIF(D64:D87,"=0")</f>
        <v>0</v>
      </c>
      <c r="E25" s="30">
        <f t="shared" si="19"/>
        <v>0</v>
      </c>
      <c r="F25" s="30">
        <f t="shared" si="19"/>
        <v>0</v>
      </c>
      <c r="G25" s="30">
        <f t="shared" si="19"/>
        <v>0</v>
      </c>
      <c r="H25" s="30">
        <f t="shared" si="19"/>
        <v>0</v>
      </c>
      <c r="I25" s="30">
        <f t="shared" si="19"/>
        <v>0</v>
      </c>
      <c r="J25" s="30">
        <f t="shared" si="19"/>
        <v>0</v>
      </c>
      <c r="K25" s="30">
        <f t="shared" si="19"/>
        <v>0</v>
      </c>
      <c r="L25" s="30">
        <f t="shared" si="19"/>
        <v>0</v>
      </c>
      <c r="M25" s="30">
        <f t="shared" si="19"/>
        <v>0</v>
      </c>
      <c r="N25" s="30">
        <f t="shared" si="19"/>
        <v>0</v>
      </c>
      <c r="O25" s="30">
        <f t="shared" si="19"/>
        <v>0</v>
      </c>
      <c r="P25" s="30">
        <f t="shared" si="19"/>
        <v>0</v>
      </c>
      <c r="Q25" s="30">
        <f t="shared" si="19"/>
        <v>0</v>
      </c>
      <c r="R25" s="30">
        <f t="shared" si="19"/>
        <v>0</v>
      </c>
      <c r="S25" s="30">
        <f t="shared" si="19"/>
        <v>0</v>
      </c>
      <c r="T25" s="30">
        <f t="shared" si="19"/>
        <v>0</v>
      </c>
      <c r="U25" s="30">
        <f t="shared" si="19"/>
        <v>0</v>
      </c>
      <c r="V25" s="30">
        <f t="shared" si="19"/>
        <v>0</v>
      </c>
      <c r="W25" s="30">
        <f t="shared" si="19"/>
        <v>0</v>
      </c>
    </row>
    <row r="26" spans="2:23" s="20" customFormat="1">
      <c r="B26" s="18" t="s">
        <v>356</v>
      </c>
      <c r="C26" s="20">
        <f>COUNTIF(C64:C87,"&lt;0")</f>
        <v>14</v>
      </c>
      <c r="D26" s="30">
        <f t="shared" ref="D26:W26" si="20">COUNTIF(D64:D87,"&lt;0")</f>
        <v>12</v>
      </c>
      <c r="E26" s="30">
        <f t="shared" si="20"/>
        <v>12</v>
      </c>
      <c r="F26" s="30">
        <f t="shared" si="20"/>
        <v>12</v>
      </c>
      <c r="G26" s="30">
        <f t="shared" si="20"/>
        <v>11</v>
      </c>
      <c r="H26" s="30">
        <f t="shared" si="20"/>
        <v>13</v>
      </c>
      <c r="I26" s="30">
        <f t="shared" si="20"/>
        <v>10</v>
      </c>
      <c r="J26" s="30">
        <f t="shared" si="20"/>
        <v>10</v>
      </c>
      <c r="K26" s="30">
        <f t="shared" si="20"/>
        <v>15</v>
      </c>
      <c r="L26" s="30">
        <f t="shared" si="20"/>
        <v>9</v>
      </c>
      <c r="M26" s="30">
        <f t="shared" si="20"/>
        <v>15</v>
      </c>
      <c r="N26" s="30">
        <f t="shared" si="20"/>
        <v>16</v>
      </c>
      <c r="O26" s="30">
        <f t="shared" si="20"/>
        <v>10</v>
      </c>
      <c r="P26" s="30">
        <f t="shared" si="20"/>
        <v>10</v>
      </c>
      <c r="Q26" s="30">
        <f t="shared" si="20"/>
        <v>14</v>
      </c>
      <c r="R26" s="30">
        <f t="shared" si="20"/>
        <v>17</v>
      </c>
      <c r="S26" s="30">
        <f t="shared" si="20"/>
        <v>15</v>
      </c>
      <c r="T26" s="30">
        <f t="shared" si="20"/>
        <v>16</v>
      </c>
      <c r="U26" s="30">
        <f t="shared" si="20"/>
        <v>9</v>
      </c>
      <c r="V26" s="30">
        <f t="shared" si="20"/>
        <v>11</v>
      </c>
      <c r="W26" s="30">
        <f t="shared" si="20"/>
        <v>11</v>
      </c>
    </row>
    <row r="27" spans="2:23" s="20" customFormat="1">
      <c r="B27" s="18" t="s">
        <v>332</v>
      </c>
      <c r="C27" s="14">
        <f t="shared" ref="C27:W27" si="21">(C24/SUM(C24:C26)-0.5)*(SQRT(SUM(C24:C26))/0.5)</f>
        <v>-0.81649658092772581</v>
      </c>
      <c r="D27" s="14">
        <f t="shared" si="21"/>
        <v>0</v>
      </c>
      <c r="E27" s="14">
        <f t="shared" si="21"/>
        <v>0</v>
      </c>
      <c r="F27" s="14">
        <f t="shared" si="21"/>
        <v>0</v>
      </c>
      <c r="G27" s="14">
        <f t="shared" si="21"/>
        <v>0.40824829046386263</v>
      </c>
      <c r="H27" s="14">
        <f t="shared" si="21"/>
        <v>-0.40824829046386318</v>
      </c>
      <c r="I27" s="14">
        <f t="shared" si="21"/>
        <v>0.81649658092772637</v>
      </c>
      <c r="J27" s="14">
        <f t="shared" si="21"/>
        <v>0.81649658092772637</v>
      </c>
      <c r="K27" s="14">
        <f t="shared" si="21"/>
        <v>-1.2247448713915889</v>
      </c>
      <c r="L27" s="14">
        <f t="shared" si="21"/>
        <v>1.2247448713915889</v>
      </c>
      <c r="M27" s="14">
        <f t="shared" si="21"/>
        <v>-1.2247448713915889</v>
      </c>
      <c r="N27" s="14">
        <f t="shared" si="21"/>
        <v>-1.6329931618554521</v>
      </c>
      <c r="O27" s="14">
        <f t="shared" si="21"/>
        <v>0.81649658092772637</v>
      </c>
      <c r="P27" s="14">
        <f t="shared" si="21"/>
        <v>0.81649658092772637</v>
      </c>
      <c r="Q27" s="14">
        <f t="shared" si="21"/>
        <v>-0.81649658092772581</v>
      </c>
      <c r="R27" s="14">
        <f t="shared" si="21"/>
        <v>-2.0412414523193148</v>
      </c>
      <c r="S27" s="14">
        <f t="shared" si="21"/>
        <v>-1.2247448713915889</v>
      </c>
      <c r="T27" s="14">
        <f t="shared" si="21"/>
        <v>-1.6329931618554521</v>
      </c>
      <c r="U27" s="14">
        <f t="shared" si="21"/>
        <v>1.2247448713915889</v>
      </c>
      <c r="V27" s="14">
        <f t="shared" si="21"/>
        <v>0.40824829046386263</v>
      </c>
      <c r="W27" s="14">
        <f t="shared" si="21"/>
        <v>0.40824829046386263</v>
      </c>
    </row>
    <row r="28" spans="2:23">
      <c r="B28" s="18" t="s">
        <v>325</v>
      </c>
      <c r="C28" s="10">
        <f>(1-_xlfn.NORM.S.DIST(ABS(C27),1))*2</f>
        <v>0.4142161782425251</v>
      </c>
      <c r="D28" s="10">
        <f t="shared" ref="D28:W28" si="22">(1-_xlfn.NORM.S.DIST(ABS(D27),1))*2</f>
        <v>1</v>
      </c>
      <c r="E28" s="10">
        <f t="shared" si="22"/>
        <v>1</v>
      </c>
      <c r="F28" s="10">
        <f t="shared" si="22"/>
        <v>1</v>
      </c>
      <c r="G28" s="10">
        <f t="shared" si="22"/>
        <v>0.68309139830960897</v>
      </c>
      <c r="H28" s="10">
        <f t="shared" si="22"/>
        <v>0.68309139830960852</v>
      </c>
      <c r="I28" s="10">
        <f t="shared" si="22"/>
        <v>0.41421617824252488</v>
      </c>
      <c r="J28" s="10">
        <f t="shared" si="22"/>
        <v>0.41421617824252488</v>
      </c>
      <c r="K28" s="10">
        <f t="shared" si="22"/>
        <v>0.22067136191984682</v>
      </c>
      <c r="L28" s="10">
        <f t="shared" si="22"/>
        <v>0.22067136191984682</v>
      </c>
      <c r="M28" s="10">
        <f t="shared" si="22"/>
        <v>0.22067136191984682</v>
      </c>
      <c r="N28" s="10">
        <f t="shared" si="22"/>
        <v>0.10247043485974938</v>
      </c>
      <c r="O28" s="10">
        <f t="shared" si="22"/>
        <v>0.41421617824252488</v>
      </c>
      <c r="P28" s="10">
        <f t="shared" si="22"/>
        <v>0.41421617824252488</v>
      </c>
      <c r="Q28" s="10">
        <f t="shared" si="22"/>
        <v>0.4142161782425251</v>
      </c>
      <c r="R28" s="10">
        <f t="shared" si="22"/>
        <v>4.1226833337163704E-2</v>
      </c>
      <c r="S28" s="10">
        <f t="shared" si="22"/>
        <v>0.22067136191984682</v>
      </c>
      <c r="T28" s="10">
        <f t="shared" si="22"/>
        <v>0.10247043485974938</v>
      </c>
      <c r="U28" s="10">
        <f t="shared" si="22"/>
        <v>0.22067136191984682</v>
      </c>
      <c r="V28" s="10">
        <f t="shared" si="22"/>
        <v>0.68309139830960897</v>
      </c>
      <c r="W28" s="10">
        <f t="shared" si="22"/>
        <v>0.68309139830960897</v>
      </c>
    </row>
    <row r="29" spans="2:23">
      <c r="B29" s="18" t="s">
        <v>326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8" t="s">
        <v>327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8" t="s">
        <v>328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8" t="s">
        <v>329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119</v>
      </c>
      <c r="B35" s="1" t="s">
        <v>144</v>
      </c>
      <c r="C35" s="25" t="s">
        <v>299</v>
      </c>
      <c r="D35" s="25" t="s">
        <v>300</v>
      </c>
      <c r="E35" s="25" t="s">
        <v>301</v>
      </c>
      <c r="F35" s="25" t="s">
        <v>302</v>
      </c>
      <c r="G35" s="25" t="s">
        <v>303</v>
      </c>
      <c r="H35" s="25" t="s">
        <v>304</v>
      </c>
      <c r="I35" s="25" t="s">
        <v>305</v>
      </c>
      <c r="J35" s="25" t="s">
        <v>306</v>
      </c>
      <c r="K35" s="25" t="s">
        <v>307</v>
      </c>
      <c r="L35" s="25" t="s">
        <v>308</v>
      </c>
      <c r="M35" s="25" t="s">
        <v>309</v>
      </c>
      <c r="N35" s="25" t="s">
        <v>310</v>
      </c>
      <c r="O35" s="25" t="s">
        <v>311</v>
      </c>
      <c r="P35" s="25" t="s">
        <v>312</v>
      </c>
      <c r="Q35" s="25" t="s">
        <v>313</v>
      </c>
      <c r="R35" s="25" t="s">
        <v>314</v>
      </c>
      <c r="S35" s="25" t="s">
        <v>315</v>
      </c>
      <c r="T35" s="25" t="s">
        <v>316</v>
      </c>
      <c r="U35" s="25" t="s">
        <v>317</v>
      </c>
      <c r="V35" s="25" t="s">
        <v>318</v>
      </c>
      <c r="W35" s="25" t="s">
        <v>319</v>
      </c>
    </row>
    <row r="36" spans="1:23">
      <c r="A36" s="1" t="s">
        <v>120</v>
      </c>
      <c r="B36" s="1" t="s">
        <v>145</v>
      </c>
      <c r="C36" s="5">
        <f>EXP(SUM($C64:C64))-1</f>
        <v>3.0652639178498919E-3</v>
      </c>
      <c r="D36" s="5">
        <f>EXP(SUM($C64:D64))-1</f>
        <v>2.718441452604381E-2</v>
      </c>
      <c r="E36" s="5">
        <f>EXP(SUM($C64:E64))-1</f>
        <v>1.9105713975123173E-2</v>
      </c>
      <c r="F36" s="5">
        <f>EXP(SUM($C64:F64))-1</f>
        <v>6.5048491754235993E-3</v>
      </c>
      <c r="G36" s="5">
        <f>EXP(SUM($C64:G64))-1</f>
        <v>-9.4909292640472653E-3</v>
      </c>
      <c r="H36" s="5">
        <f>EXP(SUM($C64:H64))-1</f>
        <v>-1.888270742649345E-2</v>
      </c>
      <c r="I36" s="5">
        <f>EXP(SUM($C64:I64))-1</f>
        <v>-2.0660871569352479E-2</v>
      </c>
      <c r="J36" s="5">
        <f>EXP(SUM($C64:J64))-1</f>
        <v>-4.4911242333267598E-3</v>
      </c>
      <c r="K36" s="5">
        <f>EXP(SUM($C64:K64))-1</f>
        <v>-6.3178246235680025E-3</v>
      </c>
      <c r="L36" s="5">
        <f>EXP(SUM($C64:L64))-1</f>
        <v>-1.4928254298789856E-2</v>
      </c>
      <c r="M36" s="5">
        <f>EXP(SUM($C64:M64))-1</f>
        <v>-8.2925181935140646E-3</v>
      </c>
      <c r="N36" s="5">
        <f>EXP(SUM($C64:N64))-1</f>
        <v>8.475120729995167E-2</v>
      </c>
      <c r="O36" s="5">
        <f>EXP(SUM($C64:O64))-1</f>
        <v>8.2301147037507016E-2</v>
      </c>
      <c r="P36" s="5">
        <f>EXP(SUM($C64:P64))-1</f>
        <v>0.11439213938976645</v>
      </c>
      <c r="Q36" s="5">
        <f>EXP(SUM($C64:Q64))-1</f>
        <v>7.9073151846363654E-2</v>
      </c>
      <c r="R36" s="5">
        <f>EXP(SUM($C64:R64))-1</f>
        <v>0.10213132112797152</v>
      </c>
      <c r="S36" s="5">
        <f>EXP(SUM($C64:S64))-1</f>
        <v>0.11176067215709895</v>
      </c>
      <c r="T36" s="5">
        <f>EXP(SUM($C64:T64))-1</f>
        <v>-1.3356153191460995E-2</v>
      </c>
      <c r="U36" s="5">
        <f>EXP(SUM($C64:U64))-1</f>
        <v>-1.53775683428099E-2</v>
      </c>
      <c r="V36" s="5">
        <f>EXP(SUM($C64:V64))-1</f>
        <v>-7.5318491208926863E-2</v>
      </c>
      <c r="W36" s="5">
        <f>EXP(SUM($C64:W64))-1</f>
        <v>-3.5401203180960517E-2</v>
      </c>
    </row>
    <row r="37" spans="1:23">
      <c r="A37" s="1" t="s">
        <v>121</v>
      </c>
      <c r="B37" s="1" t="s">
        <v>145</v>
      </c>
      <c r="C37" s="5">
        <f>EXP(SUM($C65:C65))-1</f>
        <v>6.8783779655550159E-3</v>
      </c>
      <c r="D37" s="5">
        <f>EXP(SUM($C65:D65))-1</f>
        <v>1.1455864383133063E-2</v>
      </c>
      <c r="E37" s="5">
        <f>EXP(SUM($C65:E65))-1</f>
        <v>6.7482271548513495E-4</v>
      </c>
      <c r="F37" s="5">
        <f>EXP(SUM($C65:F65))-1</f>
        <v>1.7093616732696271E-2</v>
      </c>
      <c r="G37" s="5">
        <f>EXP(SUM($C65:G65))-1</f>
        <v>2.1607192512379081E-2</v>
      </c>
      <c r="H37" s="5">
        <f>EXP(SUM($C65:H65))-1</f>
        <v>6.1382098323781165E-3</v>
      </c>
      <c r="I37" s="5">
        <f>EXP(SUM($C65:I65))-1</f>
        <v>2.0383809656058016E-2</v>
      </c>
      <c r="J37" s="5">
        <f>EXP(SUM($C65:J65))-1</f>
        <v>3.983742077204333E-2</v>
      </c>
      <c r="K37" s="5">
        <f>EXP(SUM($C65:K65))-1</f>
        <v>6.2562733112781821E-2</v>
      </c>
      <c r="L37" s="5">
        <f>EXP(SUM($C65:L65))-1</f>
        <v>1.6833991830057071E-2</v>
      </c>
      <c r="M37" s="5">
        <f>EXP(SUM($C65:M65))-1</f>
        <v>7.7226124443455779E-2</v>
      </c>
      <c r="N37" s="5">
        <f>EXP(SUM($C65:N65))-1</f>
        <v>0.14119040212222189</v>
      </c>
      <c r="O37" s="5">
        <f>EXP(SUM($C65:O65))-1</f>
        <v>0.14075272462689692</v>
      </c>
      <c r="P37" s="5">
        <f>EXP(SUM($C65:P65))-1</f>
        <v>0.10711314003901173</v>
      </c>
      <c r="Q37" s="5">
        <f>EXP(SUM($C65:Q65))-1</f>
        <v>0.16597192802898841</v>
      </c>
      <c r="R37" s="5">
        <f>EXP(SUM($C65:R65))-1</f>
        <v>0.11094328974660606</v>
      </c>
      <c r="S37" s="5">
        <f>EXP(SUM($C65:S65))-1</f>
        <v>5.4448891007300437E-2</v>
      </c>
      <c r="T37" s="5">
        <f>EXP(SUM($C65:T65))-1</f>
        <v>3.7438512002568647E-2</v>
      </c>
      <c r="U37" s="5">
        <f>EXP(SUM($C65:U65))-1</f>
        <v>3.6769474948356917E-2</v>
      </c>
      <c r="V37" s="5">
        <f>EXP(SUM($C65:V65))-1</f>
        <v>-3.3801657597989476E-2</v>
      </c>
      <c r="W37" s="5">
        <f>EXP(SUM($C65:W65))-1</f>
        <v>-5.671016997728151E-2</v>
      </c>
    </row>
    <row r="38" spans="1:23">
      <c r="A38" s="1" t="s">
        <v>122</v>
      </c>
      <c r="B38" s="1" t="s">
        <v>145</v>
      </c>
      <c r="C38" s="5">
        <f>EXP(SUM($C66:C66))-1</f>
        <v>5.2047329884264748E-2</v>
      </c>
      <c r="D38" s="5">
        <f>EXP(SUM($C66:D66))-1</f>
        <v>2.7198416005000503E-2</v>
      </c>
      <c r="E38" s="5">
        <f>EXP(SUM($C66:E66))-1</f>
        <v>2.6153763665525354E-2</v>
      </c>
      <c r="F38" s="5">
        <f>EXP(SUM($C66:F66))-1</f>
        <v>5.5736441778123424E-2</v>
      </c>
      <c r="G38" s="5">
        <f>EXP(SUM($C66:G66))-1</f>
        <v>4.8501325073155188E-2</v>
      </c>
      <c r="H38" s="5">
        <f>EXP(SUM($C66:H66))-1</f>
        <v>5.1584746002284909E-2</v>
      </c>
      <c r="I38" s="5">
        <f>EXP(SUM($C66:I66))-1</f>
        <v>4.6987748639921501E-2</v>
      </c>
      <c r="J38" s="5">
        <f>EXP(SUM($C66:J66))-1</f>
        <v>4.991024062756555E-2</v>
      </c>
      <c r="K38" s="5">
        <f>EXP(SUM($C66:K66))-1</f>
        <v>4.5782271659917217E-2</v>
      </c>
      <c r="L38" s="5">
        <f>EXP(SUM($C66:L66))-1</f>
        <v>5.3654999701943984E-2</v>
      </c>
      <c r="M38" s="5">
        <f>EXP(SUM($C66:M66))-1</f>
        <v>4.8608501872805521E-2</v>
      </c>
      <c r="N38" s="5">
        <f>EXP(SUM($C66:N66))-1</f>
        <v>3.9374040651110942E-2</v>
      </c>
      <c r="O38" s="5">
        <f>EXP(SUM($C66:O66))-1</f>
        <v>4.0419243188887011E-2</v>
      </c>
      <c r="P38" s="5">
        <f>EXP(SUM($C66:P66))-1</f>
        <v>7.1254691309894591E-2</v>
      </c>
      <c r="Q38" s="5">
        <f>EXP(SUM($C66:Q66))-1</f>
        <v>5.9866472872028398E-2</v>
      </c>
      <c r="R38" s="5">
        <f>EXP(SUM($C66:R66))-1</f>
        <v>3.2712646289827507E-3</v>
      </c>
      <c r="S38" s="5">
        <f>EXP(SUM($C66:S66))-1</f>
        <v>-9.4730412257924002E-3</v>
      </c>
      <c r="T38" s="5">
        <f>EXP(SUM($C66:T66))-1</f>
        <v>-2.6787308126451248E-2</v>
      </c>
      <c r="U38" s="5">
        <f>EXP(SUM($C66:U66))-1</f>
        <v>-2.5825124906078467E-2</v>
      </c>
      <c r="V38" s="5">
        <f>EXP(SUM($C66:V66))-1</f>
        <v>-4.9507869158720852E-2</v>
      </c>
      <c r="W38" s="5">
        <f>EXP(SUM($C66:W66))-1</f>
        <v>-8.426782515586928E-2</v>
      </c>
    </row>
    <row r="39" spans="1:23">
      <c r="A39" s="1" t="s">
        <v>123</v>
      </c>
      <c r="B39" s="1" t="s">
        <v>145</v>
      </c>
      <c r="C39" s="5">
        <f>EXP(SUM($C67:C67))-1</f>
        <v>-1.2593982744969257E-2</v>
      </c>
      <c r="D39" s="5">
        <f>EXP(SUM($C67:D67))-1</f>
        <v>-2.4586972199087898E-2</v>
      </c>
      <c r="E39" s="5">
        <f>EXP(SUM($C67:E67))-1</f>
        <v>-3.8904143363638788E-2</v>
      </c>
      <c r="F39" s="5">
        <f>EXP(SUM($C67:F67))-1</f>
        <v>-1.4455573184778636E-2</v>
      </c>
      <c r="G39" s="5">
        <f>EXP(SUM($C67:G67))-1</f>
        <v>-8.7112781175927578E-3</v>
      </c>
      <c r="H39" s="5">
        <f>EXP(SUM($C67:H67))-1</f>
        <v>-4.9931671582837955E-3</v>
      </c>
      <c r="I39" s="5">
        <f>EXP(SUM($C67:I67))-1</f>
        <v>-1.6581036845993213E-2</v>
      </c>
      <c r="J39" s="5">
        <f>EXP(SUM($C67:J67))-1</f>
        <v>-5.6768728540901314E-3</v>
      </c>
      <c r="K39" s="5">
        <f>EXP(SUM($C67:K67))-1</f>
        <v>3.2480840253837684E-2</v>
      </c>
      <c r="L39" s="5">
        <f>EXP(SUM($C67:L67))-1</f>
        <v>4.740943226322103E-2</v>
      </c>
      <c r="M39" s="5">
        <f>EXP(SUM($C67:M67))-1</f>
        <v>4.8373545513297866E-2</v>
      </c>
      <c r="N39" s="5">
        <f>EXP(SUM($C67:N67))-1</f>
        <v>4.6739701532937605E-2</v>
      </c>
      <c r="O39" s="5">
        <f>EXP(SUM($C67:O67))-1</f>
        <v>4.6167452091633754E-2</v>
      </c>
      <c r="P39" s="5">
        <f>EXP(SUM($C67:P67))-1</f>
        <v>-1.4074076379306799E-3</v>
      </c>
      <c r="Q39" s="5">
        <f>EXP(SUM($C67:Q67))-1</f>
        <v>2.4716979648410797E-2</v>
      </c>
      <c r="R39" s="5">
        <f>EXP(SUM($C67:R67))-1</f>
        <v>5.0700491107234846E-2</v>
      </c>
      <c r="S39" s="5">
        <f>EXP(SUM($C67:S67))-1</f>
        <v>0.12159489370065923</v>
      </c>
      <c r="T39" s="5">
        <f>EXP(SUM($C67:T67))-1</f>
        <v>9.1821958607980481E-2</v>
      </c>
      <c r="U39" s="5">
        <f>EXP(SUM($C67:U67))-1</f>
        <v>9.1321428805947402E-2</v>
      </c>
      <c r="V39" s="5">
        <f>EXP(SUM($C67:V67))-1</f>
        <v>0.16228727988217884</v>
      </c>
      <c r="W39" s="5">
        <f>EXP(SUM($C67:W67))-1</f>
        <v>0.1245847193020595</v>
      </c>
    </row>
    <row r="40" spans="1:23">
      <c r="A40" s="1" t="s">
        <v>124</v>
      </c>
      <c r="B40" s="1" t="s">
        <v>145</v>
      </c>
      <c r="C40" s="5">
        <f>EXP(SUM($C68:C68))-1</f>
        <v>-2.4027445053121377E-2</v>
      </c>
      <c r="D40" s="5">
        <f>EXP(SUM($C68:D68))-1</f>
        <v>-1.2379977503126582E-2</v>
      </c>
      <c r="E40" s="5">
        <f>EXP(SUM($C68:E68))-1</f>
        <v>1.2859914822259233E-2</v>
      </c>
      <c r="F40" s="5">
        <f>EXP(SUM($C68:F68))-1</f>
        <v>2.3233290269212281E-2</v>
      </c>
      <c r="G40" s="5">
        <f>EXP(SUM($C68:G68))-1</f>
        <v>-3.4228341194094014E-2</v>
      </c>
      <c r="H40" s="5">
        <f>EXP(SUM($C68:H68))-1</f>
        <v>-2.0084450136880538E-2</v>
      </c>
      <c r="I40" s="5">
        <f>EXP(SUM($C68:I68))-1</f>
        <v>-1.36212280408331E-2</v>
      </c>
      <c r="J40" s="5">
        <f>EXP(SUM($C68:J68))-1</f>
        <v>3.2684886219978004E-3</v>
      </c>
      <c r="K40" s="5">
        <f>EXP(SUM($C68:K68))-1</f>
        <v>-6.8222381593447623E-2</v>
      </c>
      <c r="L40" s="5">
        <f>EXP(SUM($C68:L68))-1</f>
        <v>-1.4589972651440797E-2</v>
      </c>
      <c r="M40" s="5">
        <f>EXP(SUM($C68:M68))-1</f>
        <v>1.7670259451777026E-2</v>
      </c>
      <c r="N40" s="5">
        <f>EXP(SUM($C68:N68))-1</f>
        <v>9.2139576421954583E-3</v>
      </c>
      <c r="O40" s="5">
        <f>EXP(SUM($C68:O68))-1</f>
        <v>1.1643831323580267E-2</v>
      </c>
      <c r="P40" s="5">
        <f>EXP(SUM($C68:P68))-1</f>
        <v>-0.104321799507887</v>
      </c>
      <c r="Q40" s="5">
        <f>EXP(SUM($C68:Q68))-1</f>
        <v>-5.8479000161225758E-2</v>
      </c>
      <c r="R40" s="5">
        <f>EXP(SUM($C68:R68))-1</f>
        <v>-0.15370285194619704</v>
      </c>
      <c r="S40" s="5">
        <f>EXP(SUM($C68:S68))-1</f>
        <v>-0.21063050462287014</v>
      </c>
      <c r="T40" s="5">
        <f>EXP(SUM($C68:T68))-1</f>
        <v>-0.19909053100145357</v>
      </c>
      <c r="U40" s="5">
        <f>EXP(SUM($C68:U68))-1</f>
        <v>-0.19725106803606274</v>
      </c>
      <c r="V40" s="5">
        <f>EXP(SUM($C68:V68))-1</f>
        <v>-0.13414857204477471</v>
      </c>
      <c r="W40" s="5">
        <f>EXP(SUM($C68:W68))-1</f>
        <v>-5.4232626906487003E-2</v>
      </c>
    </row>
    <row r="41" spans="1:23">
      <c r="A41" s="1" t="s">
        <v>125</v>
      </c>
      <c r="B41" s="1" t="s">
        <v>145</v>
      </c>
      <c r="C41" s="5">
        <f>EXP(SUM($C69:C69))-1</f>
        <v>1.61747079089678E-2</v>
      </c>
      <c r="D41" s="5">
        <f>EXP(SUM($C69:D69))-1</f>
        <v>-2.3049386482948186E-2</v>
      </c>
      <c r="E41" s="5">
        <f>EXP(SUM($C69:E69))-1</f>
        <v>-1.0662041302453407E-2</v>
      </c>
      <c r="F41" s="5">
        <f>EXP(SUM($C69:F69))-1</f>
        <v>-7.5452586823381296E-3</v>
      </c>
      <c r="G41" s="5">
        <f>EXP(SUM($C69:G69))-1</f>
        <v>-2.7987907673561185E-3</v>
      </c>
      <c r="H41" s="5">
        <f>EXP(SUM($C69:H69))-1</f>
        <v>-1.6630368355106007E-2</v>
      </c>
      <c r="I41" s="5">
        <f>EXP(SUM($C69:I69))-1</f>
        <v>9.8571826418567543E-3</v>
      </c>
      <c r="J41" s="5">
        <f>EXP(SUM($C69:J69))-1</f>
        <v>-1.3601489094036023E-2</v>
      </c>
      <c r="K41" s="5">
        <f>EXP(SUM($C69:K69))-1</f>
        <v>-2.8960151627114294E-3</v>
      </c>
      <c r="L41" s="5">
        <f>EXP(SUM($C69:L69))-1</f>
        <v>3.9158555431699327E-2</v>
      </c>
      <c r="M41" s="5">
        <f>EXP(SUM($C69:M69))-1</f>
        <v>-1.2910704489812463E-3</v>
      </c>
      <c r="N41" s="5">
        <f>EXP(SUM($C69:N69))-1</f>
        <v>-0.10439199051851622</v>
      </c>
      <c r="O41" s="5">
        <f>EXP(SUM($C69:O69))-1</f>
        <v>-0.10315287154625885</v>
      </c>
      <c r="P41" s="5">
        <f>EXP(SUM($C69:P69))-1</f>
        <v>-5.045935279661462E-2</v>
      </c>
      <c r="Q41" s="5">
        <f>EXP(SUM($C69:Q69))-1</f>
        <v>-0.11787968777113367</v>
      </c>
      <c r="R41" s="5">
        <f>EXP(SUM($C69:R69))-1</f>
        <v>-0.17750019663400318</v>
      </c>
      <c r="S41" s="5">
        <f>EXP(SUM($C69:S69))-1</f>
        <v>-9.6767917192942865E-2</v>
      </c>
      <c r="T41" s="5">
        <f>EXP(SUM($C69:T69))-1</f>
        <v>4.2022254421408611E-2</v>
      </c>
      <c r="U41" s="5">
        <f>EXP(SUM($C69:U69))-1</f>
        <v>4.3215721296238518E-2</v>
      </c>
      <c r="V41" s="5">
        <f>EXP(SUM($C69:V69))-1</f>
        <v>4.7273035573582201E-2</v>
      </c>
      <c r="W41" s="5">
        <f>EXP(SUM($C69:W69))-1</f>
        <v>6.7311859939691798E-2</v>
      </c>
    </row>
    <row r="42" spans="1:23">
      <c r="A42" s="1" t="s">
        <v>126</v>
      </c>
      <c r="B42" s="1" t="s">
        <v>145</v>
      </c>
      <c r="C42" s="5">
        <f>EXP(SUM($C70:C70))-1</f>
        <v>1.502019832458501E-2</v>
      </c>
      <c r="D42" s="5">
        <f>EXP(SUM($C70:D70))-1</f>
        <v>-1.170189707250191E-2</v>
      </c>
      <c r="E42" s="5">
        <f>EXP(SUM($C70:E70))-1</f>
        <v>-1.0771948717073987E-2</v>
      </c>
      <c r="F42" s="5">
        <f>EXP(SUM($C70:F70))-1</f>
        <v>-1.3069994293537501E-2</v>
      </c>
      <c r="G42" s="5">
        <f>EXP(SUM($C70:G70))-1</f>
        <v>-1.9449653395386957E-4</v>
      </c>
      <c r="H42" s="5">
        <f>EXP(SUM($C70:H70))-1</f>
        <v>1.5034500629681924E-2</v>
      </c>
      <c r="I42" s="5">
        <f>EXP(SUM($C70:I70))-1</f>
        <v>1.878962320956834E-2</v>
      </c>
      <c r="J42" s="5">
        <f>EXP(SUM($C70:J70))-1</f>
        <v>-1.2656208412840431E-2</v>
      </c>
      <c r="K42" s="5">
        <f>EXP(SUM($C70:K70))-1</f>
        <v>-9.9343769967371931E-2</v>
      </c>
      <c r="L42" s="5">
        <f>EXP(SUM($C70:L70))-1</f>
        <v>-0.12459698410487274</v>
      </c>
      <c r="M42" s="5">
        <f>EXP(SUM($C70:M70))-1</f>
        <v>-0.10966785025334658</v>
      </c>
      <c r="N42" s="5">
        <f>EXP(SUM($C70:N70))-1</f>
        <v>-0.1295818300005025</v>
      </c>
      <c r="O42" s="5">
        <f>EXP(SUM($C70:O70))-1</f>
        <v>-0.1254109691991131</v>
      </c>
      <c r="P42" s="5">
        <f>EXP(SUM($C70:P70))-1</f>
        <v>-6.0375224775882752E-2</v>
      </c>
      <c r="Q42" s="5">
        <f>EXP(SUM($C70:Q70))-1</f>
        <v>-0.1422186619618081</v>
      </c>
      <c r="R42" s="5">
        <f>EXP(SUM($C70:R70))-1</f>
        <v>-0.14324731214407727</v>
      </c>
      <c r="S42" s="5">
        <f>EXP(SUM($C70:S70))-1</f>
        <v>-0.12057915289345844</v>
      </c>
      <c r="T42" s="5">
        <f>EXP(SUM($C70:T70))-1</f>
        <v>-0.10121033334248353</v>
      </c>
      <c r="U42" s="5">
        <f>EXP(SUM($C70:U70))-1</f>
        <v>-9.9182376080440671E-2</v>
      </c>
      <c r="V42" s="5">
        <f>EXP(SUM($C70:V70))-1</f>
        <v>-2.354228381186152E-2</v>
      </c>
      <c r="W42" s="5">
        <f>EXP(SUM($C70:W70))-1</f>
        <v>-4.9600441629115144E-2</v>
      </c>
    </row>
    <row r="43" spans="1:23">
      <c r="A43" s="1" t="s">
        <v>127</v>
      </c>
      <c r="B43" s="1" t="s">
        <v>145</v>
      </c>
      <c r="C43" s="5">
        <f>EXP(SUM($C71:C71))-1</f>
        <v>-2.2706669094588294E-2</v>
      </c>
      <c r="D43" s="5">
        <f>EXP(SUM($C71:D71))-1</f>
        <v>-5.0630502163335644E-2</v>
      </c>
      <c r="E43" s="5">
        <f>EXP(SUM($C71:E71))-1</f>
        <v>-5.8915979556313891E-2</v>
      </c>
      <c r="F43" s="5">
        <f>EXP(SUM($C71:F71))-1</f>
        <v>-6.9313573420981212E-2</v>
      </c>
      <c r="G43" s="5">
        <f>EXP(SUM($C71:G71))-1</f>
        <v>-0.10435255590668868</v>
      </c>
      <c r="H43" s="5">
        <f>EXP(SUM($C71:H71))-1</f>
        <v>-0.14274366742486166</v>
      </c>
      <c r="I43" s="5">
        <f>EXP(SUM($C71:I71))-1</f>
        <v>-0.16227952446523053</v>
      </c>
      <c r="J43" s="5">
        <f>EXP(SUM($C71:J71))-1</f>
        <v>-0.19768775617771173</v>
      </c>
      <c r="K43" s="5">
        <f>EXP(SUM($C71:K71))-1</f>
        <v>-0.18142959478212106</v>
      </c>
      <c r="L43" s="5">
        <f>EXP(SUM($C71:L71))-1</f>
        <v>-0.17471817667652945</v>
      </c>
      <c r="M43" s="5">
        <f>EXP(SUM($C71:M71))-1</f>
        <v>-0.21072630124376834</v>
      </c>
      <c r="N43" s="5">
        <f>EXP(SUM($C71:N71))-1</f>
        <v>-0.19975037793704264</v>
      </c>
      <c r="O43" s="5">
        <f>EXP(SUM($C71:O71))-1</f>
        <v>-0.19832442661073624</v>
      </c>
      <c r="P43" s="5">
        <f>EXP(SUM($C71:P71))-1</f>
        <v>-0.12203549896496602</v>
      </c>
      <c r="Q43" s="5">
        <f>EXP(SUM($C71:Q71))-1</f>
        <v>-0.17537437700826053</v>
      </c>
      <c r="R43" s="5">
        <f>EXP(SUM($C71:R71))-1</f>
        <v>-0.2339476341431862</v>
      </c>
      <c r="S43" s="5">
        <f>EXP(SUM($C71:S71))-1</f>
        <v>-0.24583578973670284</v>
      </c>
      <c r="T43" s="5">
        <f>EXP(SUM($C71:T71))-1</f>
        <v>-0.26018622268735747</v>
      </c>
      <c r="U43" s="5">
        <f>EXP(SUM($C71:U71))-1</f>
        <v>-0.26403275088854106</v>
      </c>
      <c r="V43" s="5">
        <f>EXP(SUM($C71:V71))-1</f>
        <v>-0.27300892497583173</v>
      </c>
      <c r="W43" s="5">
        <f>EXP(SUM($C71:W71))-1</f>
        <v>-0.26199982847691605</v>
      </c>
    </row>
    <row r="44" spans="1:23">
      <c r="A44" s="1" t="s">
        <v>128</v>
      </c>
      <c r="B44" s="1" t="s">
        <v>145</v>
      </c>
      <c r="C44" s="5">
        <f>EXP(SUM($C72:C72))-1</f>
        <v>-2.6313667286211428E-2</v>
      </c>
      <c r="D44" s="5">
        <f>EXP(SUM($C72:D72))-1</f>
        <v>-2.2385142284995219E-2</v>
      </c>
      <c r="E44" s="5">
        <f>EXP(SUM($C72:E72))-1</f>
        <v>-5.4024269968697691E-2</v>
      </c>
      <c r="F44" s="5">
        <f>EXP(SUM($C72:F72))-1</f>
        <v>-3.6873057053637748E-2</v>
      </c>
      <c r="G44" s="5">
        <f>EXP(SUM($C72:G72))-1</f>
        <v>-1.469163037589083E-2</v>
      </c>
      <c r="H44" s="5">
        <f>EXP(SUM($C72:H72))-1</f>
        <v>-1.4293473736052276E-2</v>
      </c>
      <c r="I44" s="5">
        <f>EXP(SUM($C72:I72))-1</f>
        <v>-1.400853059386864E-2</v>
      </c>
      <c r="J44" s="5">
        <f>EXP(SUM($C72:J72))-1</f>
        <v>-3.628844087409222E-2</v>
      </c>
      <c r="K44" s="5">
        <f>EXP(SUM($C72:K72))-1</f>
        <v>-4.7138551740537937E-2</v>
      </c>
      <c r="L44" s="5">
        <f>EXP(SUM($C72:L72))-1</f>
        <v>-3.3160871045360807E-2</v>
      </c>
      <c r="M44" s="5">
        <f>EXP(SUM($C72:M72))-1</f>
        <v>-7.4707736718637729E-2</v>
      </c>
      <c r="N44" s="5">
        <f>EXP(SUM($C72:N72))-1</f>
        <v>-0.11414404497888686</v>
      </c>
      <c r="O44" s="5">
        <f>EXP(SUM($C72:O72))-1</f>
        <v>-0.11253143716620684</v>
      </c>
      <c r="P44" s="5">
        <f>EXP(SUM($C72:P72))-1</f>
        <v>-0.17697262898426325</v>
      </c>
      <c r="Q44" s="5">
        <f>EXP(SUM($C72:Q72))-1</f>
        <v>-5.5091934069758319E-2</v>
      </c>
      <c r="R44" s="5">
        <f>EXP(SUM($C72:R72))-1</f>
        <v>-4.9361505580468146E-2</v>
      </c>
      <c r="S44" s="5">
        <f>EXP(SUM($C72:S72))-1</f>
        <v>1.8061943318794293E-2</v>
      </c>
      <c r="T44" s="5">
        <f>EXP(SUM($C72:T72))-1</f>
        <v>4.7853378256522472E-2</v>
      </c>
      <c r="U44" s="5">
        <f>EXP(SUM($C72:U72))-1</f>
        <v>4.8020656476293722E-2</v>
      </c>
      <c r="V44" s="5">
        <f>EXP(SUM($C72:V72))-1</f>
        <v>1.0512897368797347E-2</v>
      </c>
      <c r="W44" s="5">
        <f>EXP(SUM($C72:W72))-1</f>
        <v>9.190713914112747E-3</v>
      </c>
    </row>
    <row r="45" spans="1:23">
      <c r="A45" s="1" t="s">
        <v>129</v>
      </c>
      <c r="B45" s="1" t="s">
        <v>145</v>
      </c>
      <c r="C45" s="5">
        <f>EXP(SUM($C73:C73))-1</f>
        <v>-2.7359029187230099E-2</v>
      </c>
      <c r="D45" s="5">
        <f>EXP(SUM($C73:D73))-1</f>
        <v>-2.3627788632480051E-2</v>
      </c>
      <c r="E45" s="5">
        <f>EXP(SUM($C73:E73))-1</f>
        <v>-5.0739237700894058E-2</v>
      </c>
      <c r="F45" s="5">
        <f>EXP(SUM($C73:F73))-1</f>
        <v>-1.8477956939858098E-2</v>
      </c>
      <c r="G45" s="5">
        <f>EXP(SUM($C73:G73))-1</f>
        <v>1.2526198916362752E-2</v>
      </c>
      <c r="H45" s="5">
        <f>EXP(SUM($C73:H73))-1</f>
        <v>3.6287855726762075E-2</v>
      </c>
      <c r="I45" s="5">
        <f>EXP(SUM($C73:I73))-1</f>
        <v>2.0684744336651573E-2</v>
      </c>
      <c r="J45" s="5">
        <f>EXP(SUM($C73:J73))-1</f>
        <v>3.0924284988285367E-2</v>
      </c>
      <c r="K45" s="5">
        <f>EXP(SUM($C73:K73))-1</f>
        <v>1.8690331121823833E-2</v>
      </c>
      <c r="L45" s="5">
        <f>EXP(SUM($C73:L73))-1</f>
        <v>3.5077372638016469E-2</v>
      </c>
      <c r="M45" s="5">
        <f>EXP(SUM($C73:M73))-1</f>
        <v>2.0434859971520725E-2</v>
      </c>
      <c r="N45" s="5">
        <f>EXP(SUM($C73:N73))-1</f>
        <v>-6.9290955235194462E-2</v>
      </c>
      <c r="O45" s="5">
        <f>EXP(SUM($C73:O73))-1</f>
        <v>-7.0477334568936678E-2</v>
      </c>
      <c r="P45" s="5">
        <f>EXP(SUM($C73:P73))-1</f>
        <v>-8.9945733155477381E-2</v>
      </c>
      <c r="Q45" s="5">
        <f>EXP(SUM($C73:Q73))-1</f>
        <v>-5.4901095461625249E-2</v>
      </c>
      <c r="R45" s="5">
        <f>EXP(SUM($C73:R73))-1</f>
        <v>-0.14546034273300834</v>
      </c>
      <c r="S45" s="5">
        <f>EXP(SUM($C73:S73))-1</f>
        <v>-0.20050825991099142</v>
      </c>
      <c r="T45" s="5">
        <f>EXP(SUM($C73:T73))-1</f>
        <v>-0.17933046010772713</v>
      </c>
      <c r="U45" s="5">
        <f>EXP(SUM($C73:U73))-1</f>
        <v>-0.18032856484555448</v>
      </c>
      <c r="V45" s="5">
        <f>EXP(SUM($C73:V73))-1</f>
        <v>-0.11685688513209957</v>
      </c>
      <c r="W45" s="5">
        <f>EXP(SUM($C73:W73))-1</f>
        <v>5.2799122695130762E-3</v>
      </c>
    </row>
    <row r="46" spans="1:23">
      <c r="A46" s="1" t="s">
        <v>130</v>
      </c>
      <c r="B46" s="1" t="s">
        <v>145</v>
      </c>
      <c r="C46" s="5">
        <f>EXP(SUM($C74:C74))-1</f>
        <v>-2.2530854735265504E-2</v>
      </c>
      <c r="D46" s="5">
        <f>EXP(SUM($C74:D74))-1</f>
        <v>-3.5135560905059982E-2</v>
      </c>
      <c r="E46" s="5">
        <f>EXP(SUM($C74:E74))-1</f>
        <v>-3.4940373928930568E-2</v>
      </c>
      <c r="F46" s="5">
        <f>EXP(SUM($C74:F74))-1</f>
        <v>-1.0347757456556694E-2</v>
      </c>
      <c r="G46" s="5">
        <f>EXP(SUM($C74:G74))-1</f>
        <v>-1.9687861041897015E-2</v>
      </c>
      <c r="H46" s="5">
        <f>EXP(SUM($C74:H74))-1</f>
        <v>-2.1492114320262323E-2</v>
      </c>
      <c r="I46" s="5">
        <f>EXP(SUM($C74:I74))-1</f>
        <v>-2.234481827492385E-2</v>
      </c>
      <c r="J46" s="5">
        <f>EXP(SUM($C74:J74))-1</f>
        <v>-5.9178567543549998E-2</v>
      </c>
      <c r="K46" s="5">
        <f>EXP(SUM($C74:K74))-1</f>
        <v>-6.5658284367028585E-2</v>
      </c>
      <c r="L46" s="5">
        <f>EXP(SUM($C74:L74))-1</f>
        <v>-9.9492296289487414E-2</v>
      </c>
      <c r="M46" s="5">
        <f>EXP(SUM($C74:M74))-1</f>
        <v>-0.11913962560045932</v>
      </c>
      <c r="N46" s="5">
        <f>EXP(SUM($C74:N74))-1</f>
        <v>-0.18398570980908402</v>
      </c>
      <c r="O46" s="5">
        <f>EXP(SUM($C74:O74))-1</f>
        <v>-0.18159228947969119</v>
      </c>
      <c r="P46" s="5">
        <f>EXP(SUM($C74:P74))-1</f>
        <v>-0.17557359498768899</v>
      </c>
      <c r="Q46" s="5">
        <f>EXP(SUM($C74:Q74))-1</f>
        <v>-0.17461595513566042</v>
      </c>
      <c r="R46" s="5">
        <f>EXP(SUM($C74:R74))-1</f>
        <v>-0.24382580085645633</v>
      </c>
      <c r="S46" s="5">
        <f>EXP(SUM($C74:S74))-1</f>
        <v>-0.30932085164964385</v>
      </c>
      <c r="T46" s="5">
        <f>EXP(SUM($C74:T74))-1</f>
        <v>-0.32060307366941965</v>
      </c>
      <c r="U46" s="5">
        <f>EXP(SUM($C74:U74))-1</f>
        <v>-0.31892033240315454</v>
      </c>
      <c r="V46" s="5">
        <f>EXP(SUM($C74:V74))-1</f>
        <v>-0.31770789824424328</v>
      </c>
      <c r="W46" s="5">
        <f>EXP(SUM($C74:W74))-1</f>
        <v>-0.32678786558394923</v>
      </c>
    </row>
    <row r="47" spans="1:23">
      <c r="A47" s="1" t="s">
        <v>131</v>
      </c>
      <c r="B47" s="1" t="s">
        <v>145</v>
      </c>
      <c r="C47" s="5">
        <f>EXP(SUM($C75:C75))-1</f>
        <v>-2.1353695259440197E-2</v>
      </c>
      <c r="D47" s="5">
        <f>EXP(SUM($C75:D75))-1</f>
        <v>-2.4541757063242686E-2</v>
      </c>
      <c r="E47" s="5">
        <f>EXP(SUM($C75:E75))-1</f>
        <v>-4.1114657196228421E-3</v>
      </c>
      <c r="F47" s="5">
        <f>EXP(SUM($C75:F75))-1</f>
        <v>-2.8295776039724663E-2</v>
      </c>
      <c r="G47" s="5">
        <f>EXP(SUM($C75:G75))-1</f>
        <v>-2.0306583427208813E-2</v>
      </c>
      <c r="H47" s="5">
        <f>EXP(SUM($C75:H75))-1</f>
        <v>-1.5103898450614994E-2</v>
      </c>
      <c r="I47" s="5">
        <f>EXP(SUM($C75:I75))-1</f>
        <v>-7.4202809780269385E-3</v>
      </c>
      <c r="J47" s="5">
        <f>EXP(SUM($C75:J75))-1</f>
        <v>7.1409696348896379E-3</v>
      </c>
      <c r="K47" s="5">
        <f>EXP(SUM($C75:K75))-1</f>
        <v>-1.0607301225459609E-2</v>
      </c>
      <c r="L47" s="5">
        <f>EXP(SUM($C75:L75))-1</f>
        <v>2.2230229339270657E-3</v>
      </c>
      <c r="M47" s="5">
        <f>EXP(SUM($C75:M75))-1</f>
        <v>-4.5391291792607147E-2</v>
      </c>
      <c r="N47" s="5">
        <f>EXP(SUM($C75:N75))-1</f>
        <v>-8.336225824168475E-2</v>
      </c>
      <c r="O47" s="5">
        <f>EXP(SUM($C75:O75))-1</f>
        <v>-8.2821865215994661E-2</v>
      </c>
      <c r="P47" s="5">
        <f>EXP(SUM($C75:P75))-1</f>
        <v>-8.9640991218439048E-2</v>
      </c>
      <c r="Q47" s="5">
        <f>EXP(SUM($C75:Q75))-1</f>
        <v>-9.467216694438485E-2</v>
      </c>
      <c r="R47" s="5">
        <f>EXP(SUM($C75:R75))-1</f>
        <v>-0.10656541918278439</v>
      </c>
      <c r="S47" s="5">
        <f>EXP(SUM($C75:S75))-1</f>
        <v>-0.13497612759683708</v>
      </c>
      <c r="T47" s="5">
        <f>EXP(SUM($C75:T75))-1</f>
        <v>-8.4895589674665262E-2</v>
      </c>
      <c r="U47" s="5">
        <f>EXP(SUM($C75:U75))-1</f>
        <v>-8.4315192590320942E-2</v>
      </c>
      <c r="V47" s="5">
        <f>EXP(SUM($C75:V75))-1</f>
        <v>-0.10011409916861036</v>
      </c>
      <c r="W47" s="5">
        <f>EXP(SUM($C75:W75))-1</f>
        <v>-1.1318439734383956E-2</v>
      </c>
    </row>
    <row r="48" spans="1:23">
      <c r="A48" s="1" t="s">
        <v>132</v>
      </c>
      <c r="B48" s="1" t="s">
        <v>145</v>
      </c>
      <c r="C48" s="5">
        <f>EXP(SUM($C76:C76))-1</f>
        <v>4.701852571682652E-3</v>
      </c>
      <c r="D48" s="5">
        <f>EXP(SUM($C76:D76))-1</f>
        <v>1.940644403127334E-2</v>
      </c>
      <c r="E48" s="5">
        <f>EXP(SUM($C76:E76))-1</f>
        <v>2.5012634396036182E-2</v>
      </c>
      <c r="F48" s="5">
        <f>EXP(SUM($C76:F76))-1</f>
        <v>1.8957032488378101E-2</v>
      </c>
      <c r="G48" s="5">
        <f>EXP(SUM($C76:G76))-1</f>
        <v>2.2093710270761679E-2</v>
      </c>
      <c r="H48" s="5">
        <f>EXP(SUM($C76:H76))-1</f>
        <v>9.4294413575335412E-3</v>
      </c>
      <c r="I48" s="5">
        <f>EXP(SUM($C76:I76))-1</f>
        <v>1.8490808698986116E-2</v>
      </c>
      <c r="J48" s="5">
        <f>EXP(SUM($C76:J76))-1</f>
        <v>3.1136646233163923E-2</v>
      </c>
      <c r="K48" s="5">
        <f>EXP(SUM($C76:K76))-1</f>
        <v>0.10844440258468468</v>
      </c>
      <c r="L48" s="5">
        <f>EXP(SUM($C76:L76))-1</f>
        <v>0.12487321876590651</v>
      </c>
      <c r="M48" s="5">
        <f>EXP(SUM($C76:M76))-1</f>
        <v>0.15934997980537902</v>
      </c>
      <c r="N48" s="5">
        <f>EXP(SUM($C76:N76))-1</f>
        <v>0.22399941167833459</v>
      </c>
      <c r="O48" s="5">
        <f>EXP(SUM($C76:O76))-1</f>
        <v>0.22307498116698943</v>
      </c>
      <c r="P48" s="5">
        <f>EXP(SUM($C76:P76))-1</f>
        <v>0.1301532683575557</v>
      </c>
      <c r="Q48" s="5">
        <f>EXP(SUM($C76:Q76))-1</f>
        <v>0.1632540915888343</v>
      </c>
      <c r="R48" s="5">
        <f>EXP(SUM($C76:R76))-1</f>
        <v>0.2567581452597909</v>
      </c>
      <c r="S48" s="5">
        <f>EXP(SUM($C76:S76))-1</f>
        <v>0.38402360939791325</v>
      </c>
      <c r="T48" s="5">
        <f>EXP(SUM($C76:T76))-1</f>
        <v>0.37815745149217661</v>
      </c>
      <c r="U48" s="5">
        <f>EXP(SUM($C76:U76))-1</f>
        <v>0.37768148401067814</v>
      </c>
      <c r="V48" s="5">
        <f>EXP(SUM($C76:V76))-1</f>
        <v>0.36223101618382847</v>
      </c>
      <c r="W48" s="5">
        <f>EXP(SUM($C76:W76))-1</f>
        <v>0.27329944543215312</v>
      </c>
    </row>
    <row r="49" spans="1:25">
      <c r="A49" s="1" t="s">
        <v>133</v>
      </c>
      <c r="B49" s="1" t="s">
        <v>145</v>
      </c>
      <c r="C49" s="5">
        <f>EXP(SUM($C77:C77))-1</f>
        <v>-3.3591616576926775E-3</v>
      </c>
      <c r="D49" s="5">
        <f>EXP(SUM($C77:D77))-1</f>
        <v>9.2231189255438384E-3</v>
      </c>
      <c r="E49" s="5">
        <f>EXP(SUM($C77:E77))-1</f>
        <v>3.0893958767672647E-3</v>
      </c>
      <c r="F49" s="5">
        <f>EXP(SUM($C77:F77))-1</f>
        <v>-5.103629402493981E-3</v>
      </c>
      <c r="G49" s="5">
        <f>EXP(SUM($C77:G77))-1</f>
        <v>2.0598032170333624E-2</v>
      </c>
      <c r="H49" s="5">
        <f>EXP(SUM($C77:H77))-1</f>
        <v>-1.8950884433935222E-2</v>
      </c>
      <c r="I49" s="5">
        <f>EXP(SUM($C77:I77))-1</f>
        <v>-1.7674899708471803E-2</v>
      </c>
      <c r="J49" s="5">
        <f>EXP(SUM($C77:J77))-1</f>
        <v>4.3472024320005964E-3</v>
      </c>
      <c r="K49" s="5">
        <f>EXP(SUM($C77:K77))-1</f>
        <v>-3.9363159004414117E-3</v>
      </c>
      <c r="L49" s="5">
        <f>EXP(SUM($C77:L77))-1</f>
        <v>7.8598297800629435E-3</v>
      </c>
      <c r="M49" s="5">
        <f>EXP(SUM($C77:M77))-1</f>
        <v>-2.5187830596847816E-3</v>
      </c>
      <c r="N49" s="5">
        <f>EXP(SUM($C77:N77))-1</f>
        <v>-2.3304588269704829E-2</v>
      </c>
      <c r="O49" s="5">
        <f>EXP(SUM($C77:O77))-1</f>
        <v>-2.3379408012343394E-2</v>
      </c>
      <c r="P49" s="5">
        <f>EXP(SUM($C77:P77))-1</f>
        <v>-6.1788466505592332E-3</v>
      </c>
      <c r="Q49" s="5">
        <f>EXP(SUM($C77:Q77))-1</f>
        <v>-5.786504395095271E-2</v>
      </c>
      <c r="R49" s="5">
        <f>EXP(SUM($C77:R77))-1</f>
        <v>-0.1030993143039699</v>
      </c>
      <c r="S49" s="5">
        <f>EXP(SUM($C77:S77))-1</f>
        <v>-0.14578813599032292</v>
      </c>
      <c r="T49" s="5">
        <f>EXP(SUM($C77:T77))-1</f>
        <v>-0.15329531996193224</v>
      </c>
      <c r="U49" s="5">
        <f>EXP(SUM($C77:U77))-1</f>
        <v>-0.15270174709353113</v>
      </c>
      <c r="V49" s="5">
        <f>EXP(SUM($C77:V77))-1</f>
        <v>-0.11022092071329204</v>
      </c>
      <c r="W49" s="5">
        <f>EXP(SUM($C77:W77))-1</f>
        <v>-4.0973286594692127E-5</v>
      </c>
    </row>
    <row r="50" spans="1:25">
      <c r="A50" s="1" t="s">
        <v>134</v>
      </c>
      <c r="B50" s="1" t="s">
        <v>145</v>
      </c>
      <c r="C50" s="5">
        <f>EXP(SUM($C78:C78))-1</f>
        <v>3.3568074378826918E-3</v>
      </c>
      <c r="D50" s="5">
        <f>EXP(SUM($C78:D78))-1</f>
        <v>-3.892671414233817E-2</v>
      </c>
      <c r="E50" s="5">
        <f>EXP(SUM($C78:E78))-1</f>
        <v>-4.7989035100465038E-2</v>
      </c>
      <c r="F50" s="5">
        <f>EXP(SUM($C78:F78))-1</f>
        <v>1.3355731555497741E-4</v>
      </c>
      <c r="G50" s="5">
        <f>EXP(SUM($C78:G78))-1</f>
        <v>-3.7753812748948956E-2</v>
      </c>
      <c r="H50" s="5">
        <f>EXP(SUM($C78:H78))-1</f>
        <v>-2.9640277158997419E-2</v>
      </c>
      <c r="I50" s="5">
        <f>EXP(SUM($C78:I78))-1</f>
        <v>-2.2390291916823291E-2</v>
      </c>
      <c r="J50" s="5">
        <f>EXP(SUM($C78:J78))-1</f>
        <v>-2.3645256919697211E-2</v>
      </c>
      <c r="K50" s="5">
        <f>EXP(SUM($C78:K78))-1</f>
        <v>-1.1232056071245222E-2</v>
      </c>
      <c r="L50" s="5">
        <f>EXP(SUM($C78:L78))-1</f>
        <v>-1.5599752237668629E-2</v>
      </c>
      <c r="M50" s="5">
        <f>EXP(SUM($C78:M78))-1</f>
        <v>-2.9269987184995627E-2</v>
      </c>
      <c r="N50" s="5">
        <f>EXP(SUM($C78:N78))-1</f>
        <v>-5.5555338709036395E-2</v>
      </c>
      <c r="O50" s="5">
        <f>EXP(SUM($C78:O78))-1</f>
        <v>-5.5028389269418554E-2</v>
      </c>
      <c r="P50" s="5">
        <f>EXP(SUM($C78:P78))-1</f>
        <v>-5.9580144721423922E-2</v>
      </c>
      <c r="Q50" s="5">
        <f>EXP(SUM($C78:Q78))-1</f>
        <v>-6.0194645829222848E-2</v>
      </c>
      <c r="R50" s="5">
        <f>EXP(SUM($C78:R78))-1</f>
        <v>-0.1114190515835719</v>
      </c>
      <c r="S50" s="5">
        <f>EXP(SUM($C78:S78))-1</f>
        <v>-0.11337724578592745</v>
      </c>
      <c r="T50" s="5">
        <f>EXP(SUM($C78:T78))-1</f>
        <v>-0.12638080364783599</v>
      </c>
      <c r="U50" s="5">
        <f>EXP(SUM($C78:U78))-1</f>
        <v>-0.12589766840782224</v>
      </c>
      <c r="V50" s="5">
        <f>EXP(SUM($C78:V78))-1</f>
        <v>-0.11162167023490799</v>
      </c>
      <c r="W50" s="5">
        <f>EXP(SUM($C78:W78))-1</f>
        <v>-0.10053121830811917</v>
      </c>
    </row>
    <row r="51" spans="1:25">
      <c r="A51" s="1" t="s">
        <v>135</v>
      </c>
      <c r="B51" s="1" t="s">
        <v>145</v>
      </c>
      <c r="C51" s="5">
        <f>EXP(SUM($C79:C79))-1</f>
        <v>8.1041977116624864E-4</v>
      </c>
      <c r="D51" s="5">
        <f>EXP(SUM($C79:D79))-1</f>
        <v>3.2377154400209385E-4</v>
      </c>
      <c r="E51" s="5">
        <f>EXP(SUM($C79:E79))-1</f>
        <v>2.8932520452285004E-3</v>
      </c>
      <c r="F51" s="5">
        <f>EXP(SUM($C79:F79))-1</f>
        <v>-2.2610181849010424E-2</v>
      </c>
      <c r="G51" s="5">
        <f>EXP(SUM($C79:G79))-1</f>
        <v>-7.2712363047442441E-3</v>
      </c>
      <c r="H51" s="5">
        <f>EXP(SUM($C79:H79))-1</f>
        <v>-1.54869798374353E-2</v>
      </c>
      <c r="I51" s="5">
        <f>EXP(SUM($C79:I79))-1</f>
        <v>-1.0926159876457175E-2</v>
      </c>
      <c r="J51" s="5">
        <f>EXP(SUM($C79:J79))-1</f>
        <v>-1.9585123685068151E-2</v>
      </c>
      <c r="K51" s="5">
        <f>EXP(SUM($C79:K79))-1</f>
        <v>-3.2591764936839129E-2</v>
      </c>
      <c r="L51" s="5">
        <f>EXP(SUM($C79:L79))-1</f>
        <v>-2.8305840810302296E-2</v>
      </c>
      <c r="M51" s="5">
        <f>EXP(SUM($C79:M79))-1</f>
        <v>-3.674380470339178E-2</v>
      </c>
      <c r="N51" s="5">
        <f>EXP(SUM($C79:N79))-1</f>
        <v>-8.889097634082288E-2</v>
      </c>
      <c r="O51" s="5">
        <f>EXP(SUM($C79:O79))-1</f>
        <v>-9.0419702280478242E-2</v>
      </c>
      <c r="P51" s="5">
        <f>EXP(SUM($C79:P79))-1</f>
        <v>-6.0707407178612005E-2</v>
      </c>
      <c r="Q51" s="5">
        <f>EXP(SUM($C79:Q79))-1</f>
        <v>-0.10651855292266132</v>
      </c>
      <c r="R51" s="5">
        <f>EXP(SUM($C79:R79))-1</f>
        <v>-0.14155134790905566</v>
      </c>
      <c r="S51" s="5">
        <f>EXP(SUM($C79:S79))-1</f>
        <v>-0.14010772353518719</v>
      </c>
      <c r="T51" s="5">
        <f>EXP(SUM($C79:T79))-1</f>
        <v>-0.21196329999958907</v>
      </c>
      <c r="U51" s="5">
        <f>EXP(SUM($C79:U79))-1</f>
        <v>-0.21320654594807453</v>
      </c>
      <c r="V51" s="5">
        <f>EXP(SUM($C79:V79))-1</f>
        <v>-0.26758346221145823</v>
      </c>
      <c r="W51" s="5">
        <f>EXP(SUM($C79:W79))-1</f>
        <v>-0.19164765796467709</v>
      </c>
    </row>
    <row r="52" spans="1:25">
      <c r="A52" s="1" t="s">
        <v>136</v>
      </c>
      <c r="B52" s="1" t="s">
        <v>145</v>
      </c>
      <c r="C52" s="5">
        <f>EXP(SUM($C80:C80))-1</f>
        <v>2.3113674065528667E-2</v>
      </c>
      <c r="D52" s="5">
        <f>EXP(SUM($C80:D80))-1</f>
        <v>3.9400734839281526E-2</v>
      </c>
      <c r="E52" s="5">
        <f>EXP(SUM($C80:E80))-1</f>
        <v>4.0462343686093361E-2</v>
      </c>
      <c r="F52" s="5">
        <f>EXP(SUM($C80:F80))-1</f>
        <v>1.9396416557567742E-2</v>
      </c>
      <c r="G52" s="5">
        <f>EXP(SUM($C80:G80))-1</f>
        <v>-2.1980463996467137E-3</v>
      </c>
      <c r="H52" s="5">
        <f>EXP(SUM($C80:H80))-1</f>
        <v>-8.4392942015243388E-3</v>
      </c>
      <c r="I52" s="5">
        <f>EXP(SUM($C80:I80))-1</f>
        <v>-2.9708961808199819E-2</v>
      </c>
      <c r="J52" s="5">
        <f>EXP(SUM($C80:J80))-1</f>
        <v>-2.1840640137517187E-2</v>
      </c>
      <c r="K52" s="5">
        <f>EXP(SUM($C80:K80))-1</f>
        <v>-3.8586524949437595E-2</v>
      </c>
      <c r="L52" s="5">
        <f>EXP(SUM($C80:L80))-1</f>
        <v>-1.2813053892966719E-2</v>
      </c>
      <c r="M52" s="5">
        <f>EXP(SUM($C80:M80))-1</f>
        <v>-2.0122356339355441E-2</v>
      </c>
      <c r="N52" s="5">
        <f>EXP(SUM($C80:N80))-1</f>
        <v>1.4723238693402196E-2</v>
      </c>
      <c r="O52" s="5">
        <f>EXP(SUM($C80:O80))-1</f>
        <v>1.1445142690661214E-2</v>
      </c>
      <c r="P52" s="5">
        <f>EXP(SUM($C80:P80))-1</f>
        <v>1.5962009944554323E-2</v>
      </c>
      <c r="Q52" s="5">
        <f>EXP(SUM($C80:Q80))-1</f>
        <v>2.2312932782917461E-2</v>
      </c>
      <c r="R52" s="5">
        <f>EXP(SUM($C80:R80))-1</f>
        <v>8.2578521772369351E-2</v>
      </c>
      <c r="S52" s="5">
        <f>EXP(SUM($C80:S80))-1</f>
        <v>3.3892035512336216E-2</v>
      </c>
      <c r="T52" s="5">
        <f>EXP(SUM($C80:T80))-1</f>
        <v>-1.2044004162106159E-3</v>
      </c>
      <c r="U52" s="5">
        <f>EXP(SUM($C80:U80))-1</f>
        <v>-4.0173274073385112E-3</v>
      </c>
      <c r="V52" s="5">
        <f>EXP(SUM($C80:V80))-1</f>
        <v>-3.885577974833998E-2</v>
      </c>
      <c r="W52" s="5">
        <f>EXP(SUM($C80:W80))-1</f>
        <v>-5.6241731168825804E-2</v>
      </c>
    </row>
    <row r="53" spans="1:25">
      <c r="A53" s="1" t="s">
        <v>137</v>
      </c>
      <c r="B53" s="1" t="s">
        <v>145</v>
      </c>
      <c r="C53" s="5">
        <f>EXP(SUM($C81:C81))-1</f>
        <v>-4.8786543561474272E-2</v>
      </c>
      <c r="D53" s="5">
        <f>EXP(SUM($C81:D81))-1</f>
        <v>-2.7863937890248991E-2</v>
      </c>
      <c r="E53" s="5">
        <f>EXP(SUM($C81:E81))-1</f>
        <v>1.4514682001621315E-2</v>
      </c>
      <c r="F53" s="5">
        <f>EXP(SUM($C81:F81))-1</f>
        <v>1.5162243814818677E-2</v>
      </c>
      <c r="G53" s="5">
        <f>EXP(SUM($C81:G81))-1</f>
        <v>-8.9697110787503309E-3</v>
      </c>
      <c r="H53" s="5">
        <f>EXP(SUM($C81:H81))-1</f>
        <v>2.7659164683918158E-2</v>
      </c>
      <c r="I53" s="5">
        <f>EXP(SUM($C81:I81))-1</f>
        <v>2.6336969630243123E-2</v>
      </c>
      <c r="J53" s="5">
        <f>EXP(SUM($C81:J81))-1</f>
        <v>1.3298722543513275E-3</v>
      </c>
      <c r="K53" s="5">
        <f>EXP(SUM($C81:K81))-1</f>
        <v>2.396590505473517E-2</v>
      </c>
      <c r="L53" s="5">
        <f>EXP(SUM($C81:L81))-1</f>
        <v>4.0714477450957798E-2</v>
      </c>
      <c r="M53" s="5">
        <f>EXP(SUM($C81:M81))-1</f>
        <v>0.11745612230826286</v>
      </c>
      <c r="N53" s="5">
        <f>EXP(SUM($C81:N81))-1</f>
        <v>2.7584431844906554E-2</v>
      </c>
      <c r="O53" s="5">
        <f>EXP(SUM($C81:O81))-1</f>
        <v>3.1632775884278708E-2</v>
      </c>
      <c r="P53" s="5">
        <f>EXP(SUM($C81:P81))-1</f>
        <v>9.5773532297723341E-2</v>
      </c>
      <c r="Q53" s="5">
        <f>EXP(SUM($C81:Q81))-1</f>
        <v>3.3288983276784201E-2</v>
      </c>
      <c r="R53" s="5">
        <f>EXP(SUM($C81:R81))-1</f>
        <v>-6.6688694122611247E-2</v>
      </c>
      <c r="S53" s="5">
        <f>EXP(SUM($C81:S81))-1</f>
        <v>-0.17493243722134333</v>
      </c>
      <c r="T53" s="5">
        <f>EXP(SUM($C81:T81))-1</f>
        <v>-0.18107765750554849</v>
      </c>
      <c r="U53" s="5">
        <f>EXP(SUM($C81:U81))-1</f>
        <v>-0.17782575884162255</v>
      </c>
      <c r="V53" s="5">
        <f>EXP(SUM($C81:V81))-1</f>
        <v>-8.6934586687443249E-2</v>
      </c>
      <c r="W53" s="5">
        <f>EXP(SUM($C81:W81))-1</f>
        <v>-0.11138726466013027</v>
      </c>
    </row>
    <row r="54" spans="1:25">
      <c r="A54" s="1" t="s">
        <v>138</v>
      </c>
      <c r="B54" s="1" t="s">
        <v>145</v>
      </c>
      <c r="C54" s="5">
        <f>EXP(SUM($C82:C82))-1</f>
        <v>-3.4124724529188688E-3</v>
      </c>
      <c r="D54" s="5">
        <f>EXP(SUM($C82:D82))-1</f>
        <v>-1.2833733504125089E-2</v>
      </c>
      <c r="E54" s="5">
        <f>EXP(SUM($C82:E82))-1</f>
        <v>-1.1052908951352691E-2</v>
      </c>
      <c r="F54" s="5">
        <f>EXP(SUM($C82:F82))-1</f>
        <v>-1.660275029597269E-2</v>
      </c>
      <c r="G54" s="5">
        <f>EXP(SUM($C82:G82))-1</f>
        <v>-1.165192942389448E-2</v>
      </c>
      <c r="H54" s="5">
        <f>EXP(SUM($C82:H82))-1</f>
        <v>-1.9394881866798497E-2</v>
      </c>
      <c r="I54" s="5">
        <f>EXP(SUM($C82:I82))-1</f>
        <v>-9.7115864794121709E-3</v>
      </c>
      <c r="J54" s="5">
        <f>EXP(SUM($C82:J82))-1</f>
        <v>-1.9702679121069711E-4</v>
      </c>
      <c r="K54" s="5">
        <f>EXP(SUM($C82:K82))-1</f>
        <v>-2.2428904869390531E-2</v>
      </c>
      <c r="L54" s="5">
        <f>EXP(SUM($C82:L82))-1</f>
        <v>-2.2180492399246798E-2</v>
      </c>
      <c r="M54" s="5">
        <f>EXP(SUM($C82:M82))-1</f>
        <v>-5.1893735485977088E-2</v>
      </c>
      <c r="N54" s="5">
        <f>EXP(SUM($C82:N82))-1</f>
        <v>-4.2564023166708043E-2</v>
      </c>
      <c r="O54" s="5">
        <f>EXP(SUM($C82:O82))-1</f>
        <v>-3.8029731639294129E-2</v>
      </c>
      <c r="P54" s="5">
        <f>EXP(SUM($C82:P82))-1</f>
        <v>2.2167611415682353E-2</v>
      </c>
      <c r="Q54" s="5">
        <f>EXP(SUM($C82:Q82))-1</f>
        <v>2.873822364136247E-2</v>
      </c>
      <c r="R54" s="5">
        <f>EXP(SUM($C82:R82))-1</f>
        <v>7.4924349728161754E-2</v>
      </c>
      <c r="S54" s="5">
        <f>EXP(SUM($C82:S82))-1</f>
        <v>8.2079926521726243E-2</v>
      </c>
      <c r="T54" s="5">
        <f>EXP(SUM($C82:T82))-1</f>
        <v>7.8925889335462296E-2</v>
      </c>
      <c r="U54" s="5">
        <f>EXP(SUM($C82:U82))-1</f>
        <v>8.3899758763691379E-2</v>
      </c>
      <c r="V54" s="5">
        <f>EXP(SUM($C82:V82))-1</f>
        <v>8.7244791709238267E-2</v>
      </c>
      <c r="W54" s="5">
        <f>EXP(SUM($C82:W82))-1</f>
        <v>-1.9510474568649183E-3</v>
      </c>
    </row>
    <row r="55" spans="1:25">
      <c r="A55" s="1" t="s">
        <v>139</v>
      </c>
      <c r="B55" s="1" t="s">
        <v>145</v>
      </c>
      <c r="C55" s="5">
        <f>EXP(SUM($C83:C83))-1</f>
        <v>5.9322509522923283E-3</v>
      </c>
      <c r="D55" s="5">
        <f>EXP(SUM($C83:D83))-1</f>
        <v>-9.4429386670532578E-3</v>
      </c>
      <c r="E55" s="5">
        <f>EXP(SUM($C83:E83))-1</f>
        <v>-1.9808307945251347E-2</v>
      </c>
      <c r="F55" s="5">
        <f>EXP(SUM($C83:F83))-1</f>
        <v>-1.3005335129623319E-2</v>
      </c>
      <c r="G55" s="5">
        <f>EXP(SUM($C83:G83))-1</f>
        <v>-4.3603532246903498E-2</v>
      </c>
      <c r="H55" s="5">
        <f>EXP(SUM($C83:H83))-1</f>
        <v>-3.9703899395718834E-2</v>
      </c>
      <c r="I55" s="5">
        <f>EXP(SUM($C83:I83))-1</f>
        <v>-4.6461452785053092E-2</v>
      </c>
      <c r="J55" s="5">
        <f>EXP(SUM($C83:J83))-1</f>
        <v>-7.4815390888310129E-2</v>
      </c>
      <c r="K55" s="5">
        <f>EXP(SUM($C83:K83))-1</f>
        <v>-8.6257800012189856E-2</v>
      </c>
      <c r="L55" s="5">
        <f>EXP(SUM($C83:L83))-1</f>
        <v>-8.8918352285978219E-2</v>
      </c>
      <c r="M55" s="5">
        <f>EXP(SUM($C83:M83))-1</f>
        <v>-9.306790267807008E-2</v>
      </c>
      <c r="N55" s="5">
        <f>EXP(SUM($C83:N83))-1</f>
        <v>-9.8399326638913931E-2</v>
      </c>
      <c r="O55" s="5">
        <f>EXP(SUM($C83:O83))-1</f>
        <v>-9.785899119413588E-2</v>
      </c>
      <c r="P55" s="5">
        <f>EXP(SUM($C83:P83))-1</f>
        <v>-5.5397192069846946E-2</v>
      </c>
      <c r="Q55" s="5">
        <f>EXP(SUM($C83:Q83))-1</f>
        <v>-6.1746164237867052E-2</v>
      </c>
      <c r="R55" s="5">
        <f>EXP(SUM($C83:R83))-1</f>
        <v>-0.12360232016082506</v>
      </c>
      <c r="S55" s="5">
        <f>EXP(SUM($C83:S83))-1</f>
        <v>-0.1745411165252696</v>
      </c>
      <c r="T55" s="5">
        <f>EXP(SUM($C83:T83))-1</f>
        <v>-0.1361174555281256</v>
      </c>
      <c r="U55" s="5">
        <f>EXP(SUM($C83:U83))-1</f>
        <v>-0.13588720883317762</v>
      </c>
      <c r="V55" s="5">
        <f>EXP(SUM($C83:V83))-1</f>
        <v>-0.1400822732065643</v>
      </c>
      <c r="W55" s="5">
        <f>EXP(SUM($C83:W83))-1</f>
        <v>-0.11831200203679593</v>
      </c>
    </row>
    <row r="56" spans="1:25">
      <c r="A56" s="1" t="s">
        <v>140</v>
      </c>
      <c r="B56" s="1" t="s">
        <v>145</v>
      </c>
      <c r="C56" s="5">
        <f>EXP(SUM($C84:C84))-1</f>
        <v>-1.4736942393586583E-2</v>
      </c>
      <c r="D56" s="5">
        <f>EXP(SUM($C84:D84))-1</f>
        <v>1.4504753667009762E-2</v>
      </c>
      <c r="E56" s="5">
        <f>EXP(SUM($C84:E84))-1</f>
        <v>5.1339260438644008E-2</v>
      </c>
      <c r="F56" s="5">
        <f>EXP(SUM($C84:F84))-1</f>
        <v>6.0082825833305487E-2</v>
      </c>
      <c r="G56" s="5">
        <f>EXP(SUM($C84:G84))-1</f>
        <v>5.8925757046173199E-2</v>
      </c>
      <c r="H56" s="5">
        <f>EXP(SUM($C84:H84))-1</f>
        <v>4.7756074056826359E-2</v>
      </c>
      <c r="I56" s="5">
        <f>EXP(SUM($C84:I84))-1</f>
        <v>4.4290057669570615E-2</v>
      </c>
      <c r="J56" s="5">
        <f>EXP(SUM($C84:J84))-1</f>
        <v>6.4216645136200512E-2</v>
      </c>
      <c r="K56" s="5">
        <f>EXP(SUM($C84:K84))-1</f>
        <v>0.11877601987094466</v>
      </c>
      <c r="L56" s="5">
        <f>EXP(SUM($C84:L84))-1</f>
        <v>5.1533302216887344E-2</v>
      </c>
      <c r="M56" s="5">
        <f>EXP(SUM($C84:M84))-1</f>
        <v>9.1877885264633363E-2</v>
      </c>
      <c r="N56" s="5">
        <f>EXP(SUM($C84:N84))-1</f>
        <v>9.623010275668098E-2</v>
      </c>
      <c r="O56" s="5">
        <f>EXP(SUM($C84:O84))-1</f>
        <v>9.9521825638499761E-2</v>
      </c>
      <c r="P56" s="5">
        <f>EXP(SUM($C84:P84))-1</f>
        <v>-3.934416207092517E-2</v>
      </c>
      <c r="Q56" s="5">
        <f>EXP(SUM($C84:Q84))-1</f>
        <v>-2.6847139723138347E-2</v>
      </c>
      <c r="R56" s="5">
        <f>EXP(SUM($C84:R84))-1</f>
        <v>-6.781766181843607E-2</v>
      </c>
      <c r="S56" s="5">
        <f>EXP(SUM($C84:S84))-1</f>
        <v>-0.1959695876769556</v>
      </c>
      <c r="T56" s="5">
        <f>EXP(SUM($C84:T84))-1</f>
        <v>-5.8211998409166688E-2</v>
      </c>
      <c r="U56" s="5">
        <f>EXP(SUM($C84:U84))-1</f>
        <v>-5.5651385128092756E-2</v>
      </c>
      <c r="V56" s="5">
        <f>EXP(SUM($C84:V84))-1</f>
        <v>-2.8918272898610375E-2</v>
      </c>
      <c r="W56" s="5">
        <f>EXP(SUM($C84:W84))-1</f>
        <v>8.6228289284424608E-3</v>
      </c>
    </row>
    <row r="57" spans="1:25">
      <c r="A57" s="1" t="s">
        <v>141</v>
      </c>
      <c r="B57" s="1" t="s">
        <v>145</v>
      </c>
      <c r="C57" s="5">
        <f>EXP(SUM($C85:C85))-1</f>
        <v>-1.0185254034609015E-2</v>
      </c>
      <c r="D57" s="5">
        <f>EXP(SUM($C85:D85))-1</f>
        <v>-1.8196275803925577E-3</v>
      </c>
      <c r="E57" s="5">
        <f>EXP(SUM($C85:E85))-1</f>
        <v>2.1414592362215323E-2</v>
      </c>
      <c r="F57" s="5">
        <f>EXP(SUM($C85:F85))-1</f>
        <v>1.8321334679797019E-2</v>
      </c>
      <c r="G57" s="5">
        <f>EXP(SUM($C85:G85))-1</f>
        <v>2.8009753727049613E-2</v>
      </c>
      <c r="H57" s="5">
        <f>EXP(SUM($C85:H85))-1</f>
        <v>1.7650114128556771E-2</v>
      </c>
      <c r="I57" s="5">
        <f>EXP(SUM($C85:I85))-1</f>
        <v>2.1965368558908294E-2</v>
      </c>
      <c r="J57" s="5">
        <f>EXP(SUM($C85:J85))-1</f>
        <v>5.6595650294390731E-2</v>
      </c>
      <c r="K57" s="5">
        <f>EXP(SUM($C85:K85))-1</f>
        <v>0.10918640992165796</v>
      </c>
      <c r="L57" s="5">
        <f>EXP(SUM($C85:L85))-1</f>
        <v>9.0597066477839272E-2</v>
      </c>
      <c r="M57" s="5">
        <f>EXP(SUM($C85:M85))-1</f>
        <v>5.2940157637475505E-2</v>
      </c>
      <c r="N57" s="5">
        <f>EXP(SUM($C85:N85))-1</f>
        <v>6.773455623709923E-2</v>
      </c>
      <c r="O57" s="5">
        <f>EXP(SUM($C85:O85))-1</f>
        <v>6.7424367484050007E-2</v>
      </c>
      <c r="P57" s="5">
        <f>EXP(SUM($C85:P85))-1</f>
        <v>9.0038584692668788E-2</v>
      </c>
      <c r="Q57" s="5">
        <f>EXP(SUM($C85:Q85))-1</f>
        <v>-4.4815293952761959E-2</v>
      </c>
      <c r="R57" s="5">
        <f>EXP(SUM($C85:R85))-1</f>
        <v>-0.15708489969031447</v>
      </c>
      <c r="S57" s="5">
        <f>EXP(SUM($C85:S85))-1</f>
        <v>-0.12106929802838606</v>
      </c>
      <c r="T57" s="5">
        <f>EXP(SUM($C85:T85))-1</f>
        <v>-0.13105548735118644</v>
      </c>
      <c r="U57" s="5">
        <f>EXP(SUM($C85:U85))-1</f>
        <v>-0.13048541719812379</v>
      </c>
      <c r="V57" s="5">
        <f>EXP(SUM($C85:V85))-1</f>
        <v>-0.12798579821410172</v>
      </c>
      <c r="W57" s="5">
        <f>EXP(SUM($C85:W85))-1</f>
        <v>-8.9677185228594025E-2</v>
      </c>
    </row>
    <row r="58" spans="1:25">
      <c r="A58" s="1" t="s">
        <v>142</v>
      </c>
      <c r="B58" s="1" t="s">
        <v>145</v>
      </c>
      <c r="C58" s="5">
        <f>EXP(SUM($C86:C86))-1</f>
        <v>-1.8477666708735629E-2</v>
      </c>
      <c r="D58" s="5">
        <f>EXP(SUM($C86:D86))-1</f>
        <v>2.4920605772735804E-2</v>
      </c>
      <c r="E58" s="5">
        <f>EXP(SUM($C86:E86))-1</f>
        <v>1.9973117601428392E-2</v>
      </c>
      <c r="F58" s="5">
        <f>EXP(SUM($C86:F86))-1</f>
        <v>-2.4021362372402044E-2</v>
      </c>
      <c r="G58" s="5">
        <f>EXP(SUM($C86:G86))-1</f>
        <v>1.3547630382778841E-2</v>
      </c>
      <c r="H58" s="5">
        <f>EXP(SUM($C86:H86))-1</f>
        <v>1.0576745288466194E-2</v>
      </c>
      <c r="I58" s="5">
        <f>EXP(SUM($C86:I86))-1</f>
        <v>1.1134845244358038E-2</v>
      </c>
      <c r="J58" s="5">
        <f>EXP(SUM($C86:J86))-1</f>
        <v>1.3967318781543669E-2</v>
      </c>
      <c r="K58" s="5">
        <f>EXP(SUM($C86:K86))-1</f>
        <v>-8.9542274049170256E-3</v>
      </c>
      <c r="L58" s="5">
        <f>EXP(SUM($C86:L86))-1</f>
        <v>-7.5564355472573785E-3</v>
      </c>
      <c r="M58" s="5">
        <f>EXP(SUM($C86:M86))-1</f>
        <v>-5.4069968023273685E-4</v>
      </c>
      <c r="N58" s="5">
        <f>EXP(SUM($C86:N86))-1</f>
        <v>-8.9036930013564164E-2</v>
      </c>
      <c r="O58" s="5">
        <f>EXP(SUM($C86:O86))-1</f>
        <v>-8.8693144219102682E-2</v>
      </c>
      <c r="P58" s="5">
        <f>EXP(SUM($C86:P86))-1</f>
        <v>-8.1622253841152848E-2</v>
      </c>
      <c r="Q58" s="5">
        <f>EXP(SUM($C86:Q86))-1</f>
        <v>-8.1891298239532562E-2</v>
      </c>
      <c r="R58" s="5">
        <f>EXP(SUM($C86:R86))-1</f>
        <v>-7.1084077827216263E-2</v>
      </c>
      <c r="S58" s="5">
        <f>EXP(SUM($C86:S86))-1</f>
        <v>-7.1240132539988066E-2</v>
      </c>
      <c r="T58" s="5">
        <f>EXP(SUM($C86:T86))-1</f>
        <v>-7.3259988560584022E-2</v>
      </c>
      <c r="U58" s="5">
        <f>EXP(SUM($C86:U86))-1</f>
        <v>-7.2936695266821672E-2</v>
      </c>
      <c r="V58" s="5">
        <f>EXP(SUM($C86:V86))-1</f>
        <v>-7.2702268652631297E-2</v>
      </c>
      <c r="W58" s="5">
        <f>EXP(SUM($C86:W86))-1</f>
        <v>-8.7141862020789884E-2</v>
      </c>
    </row>
    <row r="59" spans="1:25">
      <c r="A59" s="1" t="s">
        <v>143</v>
      </c>
      <c r="B59" s="1" t="s">
        <v>145</v>
      </c>
      <c r="C59" s="5">
        <f>EXP(SUM($C87:C87))-1</f>
        <v>-3.3983035005981765E-2</v>
      </c>
      <c r="D59" s="5">
        <f>EXP(SUM($C87:D87))-1</f>
        <v>-3.5000446368906202E-2</v>
      </c>
      <c r="E59" s="5">
        <f>EXP(SUM($C87:E87))-1</f>
        <v>-3.5552734664185404E-2</v>
      </c>
      <c r="F59" s="5">
        <f>EXP(SUM($C87:F87))-1</f>
        <v>-5.8299357810108865E-2</v>
      </c>
      <c r="G59" s="5">
        <f>EXP(SUM($C87:G87))-1</f>
        <v>-5.9077785178587083E-2</v>
      </c>
      <c r="H59" s="5">
        <f>EXP(SUM($C87:H87))-1</f>
        <v>-5.8673030902096635E-2</v>
      </c>
      <c r="I59" s="5">
        <f>EXP(SUM($C87:I87))-1</f>
        <v>-3.6888995756895859E-2</v>
      </c>
      <c r="J59" s="5">
        <f>EXP(SUM($C87:J87))-1</f>
        <v>-3.8124162826996155E-2</v>
      </c>
      <c r="K59" s="5">
        <f>EXP(SUM($C87:K87))-1</f>
        <v>-8.7698625096826355E-2</v>
      </c>
      <c r="L59" s="5">
        <f>EXP(SUM($C87:L87))-1</f>
        <v>-9.2267382249713203E-2</v>
      </c>
      <c r="M59" s="5">
        <f>EXP(SUM($C87:M87))-1</f>
        <v>-9.4157608762407419E-2</v>
      </c>
      <c r="N59" s="5">
        <f>EXP(SUM($C87:N87))-1</f>
        <v>-0.18387823614492727</v>
      </c>
      <c r="O59" s="5">
        <f>EXP(SUM($C87:O87))-1</f>
        <v>-0.18431733031587283</v>
      </c>
      <c r="P59" s="5">
        <f>EXP(SUM($C87:P87))-1</f>
        <v>-0.18904480159348114</v>
      </c>
      <c r="Q59" s="5">
        <f>EXP(SUM($C87:Q87))-1</f>
        <v>-0.1892916096959506</v>
      </c>
      <c r="R59" s="5">
        <f>EXP(SUM($C87:R87))-1</f>
        <v>-0.21051612501551764</v>
      </c>
      <c r="S59" s="5">
        <f>EXP(SUM($C87:S87))-1</f>
        <v>-0.21074018373858383</v>
      </c>
      <c r="T59" s="5">
        <f>EXP(SUM($C87:T87))-1</f>
        <v>-0.28228171895422316</v>
      </c>
      <c r="U59" s="5">
        <f>EXP(SUM($C87:U87))-1</f>
        <v>-0.28261380922521051</v>
      </c>
      <c r="V59" s="5">
        <f>EXP(SUM($C87:V87))-1</f>
        <v>-0.28290342385323641</v>
      </c>
      <c r="W59" s="5">
        <f>EXP(SUM($C87:W87))-1</f>
        <v>-0.28012723007117379</v>
      </c>
    </row>
    <row r="60" spans="1:25" s="26" customFormat="1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5" s="26" customFormat="1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3" spans="1:25">
      <c r="A63" s="26" t="s">
        <v>0</v>
      </c>
      <c r="B63" s="26" t="s">
        <v>25</v>
      </c>
      <c r="C63" s="26" t="s">
        <v>98</v>
      </c>
      <c r="D63" s="26" t="s">
        <v>99</v>
      </c>
      <c r="E63" s="26" t="s">
        <v>100</v>
      </c>
      <c r="F63" s="26" t="s">
        <v>101</v>
      </c>
      <c r="G63" s="26" t="s">
        <v>102</v>
      </c>
      <c r="H63" s="26" t="s">
        <v>103</v>
      </c>
      <c r="I63" s="26" t="s">
        <v>104</v>
      </c>
      <c r="J63" s="26" t="s">
        <v>105</v>
      </c>
      <c r="K63" s="26" t="s">
        <v>106</v>
      </c>
      <c r="L63" s="26" t="s">
        <v>107</v>
      </c>
      <c r="M63" s="26" t="s">
        <v>108</v>
      </c>
      <c r="N63" s="26" t="s">
        <v>109</v>
      </c>
      <c r="O63" s="26" t="s">
        <v>110</v>
      </c>
      <c r="P63" s="26" t="s">
        <v>111</v>
      </c>
      <c r="Q63" s="26" t="s">
        <v>112</v>
      </c>
      <c r="R63" s="26" t="s">
        <v>113</v>
      </c>
      <c r="S63" s="26" t="s">
        <v>114</v>
      </c>
      <c r="T63" s="26" t="s">
        <v>115</v>
      </c>
      <c r="U63" s="26" t="s">
        <v>116</v>
      </c>
      <c r="V63" s="26" t="s">
        <v>117</v>
      </c>
      <c r="W63" s="26" t="s">
        <v>118</v>
      </c>
      <c r="Y63" s="25" t="s">
        <v>321</v>
      </c>
    </row>
    <row r="64" spans="1:25">
      <c r="A64" s="26" t="s">
        <v>1</v>
      </c>
      <c r="B64" s="26" t="s">
        <v>26</v>
      </c>
      <c r="C64" s="3">
        <v>3.0605755746364594E-3</v>
      </c>
      <c r="D64" s="3">
        <v>2.3760905489325523E-2</v>
      </c>
      <c r="E64" s="3">
        <v>-7.8959893435239792E-3</v>
      </c>
      <c r="F64" s="3">
        <v>-1.2441707774996758E-2</v>
      </c>
      <c r="G64" s="3">
        <v>-1.6020039096474648E-2</v>
      </c>
      <c r="H64" s="3">
        <v>-9.5270071178674698E-3</v>
      </c>
      <c r="I64" s="3">
        <v>-1.8140312749892473E-3</v>
      </c>
      <c r="J64" s="3">
        <v>1.6376053914427757E-2</v>
      </c>
      <c r="K64" s="3">
        <v>-1.8366269068792462E-3</v>
      </c>
      <c r="L64" s="3">
        <v>-8.7029356509447098E-3</v>
      </c>
      <c r="M64" s="3">
        <v>6.71370979398489E-3</v>
      </c>
      <c r="N64" s="3">
        <v>8.9677751064300537E-2</v>
      </c>
      <c r="O64" s="3">
        <v>-2.2611925378441811E-3</v>
      </c>
      <c r="P64" s="3">
        <v>2.9219623655080795E-2</v>
      </c>
      <c r="Q64" s="3">
        <v>-3.2206609845161438E-2</v>
      </c>
      <c r="R64" s="3">
        <v>2.1143389865756035E-2</v>
      </c>
      <c r="S64" s="3">
        <v>8.6990799754858017E-3</v>
      </c>
      <c r="T64" s="3">
        <v>-0.11939109861850739</v>
      </c>
      <c r="U64" s="3">
        <v>-2.0508805755525827E-3</v>
      </c>
      <c r="V64" s="3">
        <v>-6.2808886170387268E-2</v>
      </c>
      <c r="W64" s="3">
        <v>4.226289689540863E-2</v>
      </c>
      <c r="Y64" s="1">
        <f>_xlfn.VAR.S(C64:W64)</f>
        <v>1.5961409218488616E-3</v>
      </c>
    </row>
    <row r="65" spans="1:25">
      <c r="A65" s="26" t="s">
        <v>2</v>
      </c>
      <c r="B65" s="26" t="s">
        <v>26</v>
      </c>
      <c r="C65" s="3">
        <v>6.8548298440873623E-3</v>
      </c>
      <c r="D65" s="3">
        <v>4.5359130017459393E-3</v>
      </c>
      <c r="E65" s="3">
        <v>-1.0716147720813751E-2</v>
      </c>
      <c r="F65" s="3">
        <v>1.6274569556117058E-2</v>
      </c>
      <c r="G65" s="3">
        <v>4.4279014691710472E-3</v>
      </c>
      <c r="H65" s="3">
        <v>-1.5257618390023708E-2</v>
      </c>
      <c r="I65" s="3">
        <v>1.4059392735362053E-2</v>
      </c>
      <c r="J65" s="3">
        <v>1.8885534256696701E-2</v>
      </c>
      <c r="K65" s="3">
        <v>2.1619288250803947E-2</v>
      </c>
      <c r="L65" s="3">
        <v>-4.3989792466163635E-2</v>
      </c>
      <c r="M65" s="3">
        <v>5.7695463299751282E-2</v>
      </c>
      <c r="N65" s="3">
        <v>5.7682596147060394E-2</v>
      </c>
      <c r="O65" s="3">
        <v>-3.8360070902854204E-4</v>
      </c>
      <c r="P65" s="3">
        <v>-2.9932476580142975E-2</v>
      </c>
      <c r="Q65" s="3">
        <v>5.1799159497022629E-2</v>
      </c>
      <c r="R65" s="3">
        <v>-4.8345547169446945E-2</v>
      </c>
      <c r="S65" s="3">
        <v>-5.2191212773323059E-2</v>
      </c>
      <c r="T65" s="3">
        <v>-1.6263546422123909E-2</v>
      </c>
      <c r="U65" s="3">
        <v>-6.4510124502703547E-4</v>
      </c>
      <c r="V65" s="3">
        <v>-7.0495747029781342E-2</v>
      </c>
      <c r="W65" s="3">
        <v>-2.3995552211999893E-2</v>
      </c>
      <c r="Y65" s="26">
        <f t="shared" ref="Y65:Y87" si="27">_xlfn.VAR.S(C65:W65)</f>
        <v>1.2300526821958921E-3</v>
      </c>
    </row>
    <row r="66" spans="1:25">
      <c r="A66" s="26" t="s">
        <v>3</v>
      </c>
      <c r="B66" s="26" t="s">
        <v>26</v>
      </c>
      <c r="C66" s="3">
        <v>5.0738103687763214E-2</v>
      </c>
      <c r="D66" s="3">
        <v>-2.3902991786599159E-2</v>
      </c>
      <c r="E66" s="3">
        <v>-1.0175092611461878E-3</v>
      </c>
      <c r="F66" s="3">
        <v>2.8420969843864441E-2</v>
      </c>
      <c r="G66" s="3">
        <v>-6.8767373450100422E-3</v>
      </c>
      <c r="H66" s="3">
        <v>2.9364731162786484E-3</v>
      </c>
      <c r="I66" s="3">
        <v>-4.3810778297483921E-3</v>
      </c>
      <c r="J66" s="3">
        <v>2.7874449733644724E-3</v>
      </c>
      <c r="K66" s="3">
        <v>-3.9394847117364407E-3</v>
      </c>
      <c r="L66" s="3">
        <v>7.4998810887336731E-3</v>
      </c>
      <c r="M66" s="3">
        <v>-4.8010228201746941E-3</v>
      </c>
      <c r="N66" s="3">
        <v>-8.8454009965062141E-3</v>
      </c>
      <c r="O66" s="3">
        <v>1.005102414637804E-3</v>
      </c>
      <c r="P66" s="3">
        <v>2.9206819832324982E-2</v>
      </c>
      <c r="Q66" s="3">
        <v>-1.0687639005482197E-2</v>
      </c>
      <c r="R66" s="3">
        <v>-5.4877005517482758E-2</v>
      </c>
      <c r="S66" s="3">
        <v>-1.2784121558070183E-2</v>
      </c>
      <c r="T66" s="3">
        <v>-1.7634430900216103E-2</v>
      </c>
      <c r="U66" s="3">
        <v>9.8817853722721338E-4</v>
      </c>
      <c r="V66" s="3">
        <v>-2.4610947817564011E-2</v>
      </c>
      <c r="W66" s="3">
        <v>-3.7255946546792984E-2</v>
      </c>
      <c r="Y66" s="26">
        <f t="shared" si="27"/>
        <v>5.1451264086699528E-4</v>
      </c>
    </row>
    <row r="67" spans="1:25">
      <c r="A67" s="26" t="s">
        <v>4</v>
      </c>
      <c r="B67" s="26" t="s">
        <v>26</v>
      </c>
      <c r="C67" s="3">
        <v>-1.2673959136009216E-2</v>
      </c>
      <c r="D67" s="3">
        <v>-1.2220320291817188E-2</v>
      </c>
      <c r="E67" s="3">
        <v>-1.4786848798394203E-2</v>
      </c>
      <c r="F67" s="3">
        <v>2.5120055302977562E-2</v>
      </c>
      <c r="G67" s="3">
        <v>5.8116298168897629E-3</v>
      </c>
      <c r="H67" s="3">
        <v>3.7437684368342161E-3</v>
      </c>
      <c r="I67" s="3">
        <v>-1.1714366264641285E-2</v>
      </c>
      <c r="J67" s="3">
        <v>1.102699339389801E-2</v>
      </c>
      <c r="K67" s="3">
        <v>3.7657536566257477E-2</v>
      </c>
      <c r="L67" s="3">
        <v>1.435541920363903E-2</v>
      </c>
      <c r="M67" s="3">
        <v>9.2005071928724647E-4</v>
      </c>
      <c r="N67" s="3">
        <v>-1.5596715966239572E-3</v>
      </c>
      <c r="O67" s="3">
        <v>-5.4684648057445884E-4</v>
      </c>
      <c r="P67" s="3">
        <v>-4.6541839838027954E-2</v>
      </c>
      <c r="Q67" s="3">
        <v>2.5824856013059616E-2</v>
      </c>
      <c r="R67" s="3">
        <v>2.5040619075298309E-2</v>
      </c>
      <c r="S67" s="3">
        <v>6.5294608473777771E-2</v>
      </c>
      <c r="T67" s="3">
        <v>-2.6903862133622169E-2</v>
      </c>
      <c r="U67" s="3">
        <v>-4.5854048221372068E-4</v>
      </c>
      <c r="V67" s="3">
        <v>6.3000574707984924E-2</v>
      </c>
      <c r="W67" s="3">
        <v>-3.2976027578115463E-2</v>
      </c>
      <c r="Y67" s="26">
        <f t="shared" si="27"/>
        <v>7.9707592250888011E-4</v>
      </c>
    </row>
    <row r="68" spans="1:25">
      <c r="A68" s="26" t="s">
        <v>5</v>
      </c>
      <c r="B68" s="26" t="s">
        <v>26</v>
      </c>
      <c r="C68" s="3">
        <v>-2.4320812895894051E-2</v>
      </c>
      <c r="D68" s="3">
        <v>1.1863565072417259E-2</v>
      </c>
      <c r="E68" s="3">
        <v>2.5235176086425781E-2</v>
      </c>
      <c r="F68" s="3">
        <v>1.018957793712616E-2</v>
      </c>
      <c r="G68" s="3">
        <v>-5.7795356959104538E-2</v>
      </c>
      <c r="H68" s="3">
        <v>1.4538966119289398E-2</v>
      </c>
      <c r="I68" s="3">
        <v>6.5740365535020828E-3</v>
      </c>
      <c r="J68" s="3">
        <v>1.6978006809949875E-2</v>
      </c>
      <c r="K68" s="3">
        <v>-7.3924258351325989E-2</v>
      </c>
      <c r="L68" s="3">
        <v>5.5963646620512009E-2</v>
      </c>
      <c r="M68" s="3">
        <v>3.2213408499956131E-2</v>
      </c>
      <c r="N68" s="3">
        <v>-8.3441874012351036E-3</v>
      </c>
      <c r="O68" s="3">
        <v>2.4047954939305782E-3</v>
      </c>
      <c r="P68" s="3">
        <v>-0.12175064533948898</v>
      </c>
      <c r="Q68" s="3">
        <v>4.9915455281734467E-2</v>
      </c>
      <c r="R68" s="3">
        <v>-0.10662611573934555</v>
      </c>
      <c r="S68" s="3">
        <v>-6.9636017084121704E-2</v>
      </c>
      <c r="T68" s="3">
        <v>1.4513398520648479E-2</v>
      </c>
      <c r="U68" s="3">
        <v>2.2940842900425196E-3</v>
      </c>
      <c r="V68" s="3">
        <v>7.5671330094337463E-2</v>
      </c>
      <c r="W68" s="3">
        <v>8.8283300399780273E-2</v>
      </c>
      <c r="Y68" s="26">
        <f t="shared" si="27"/>
        <v>3.1093450439540204E-3</v>
      </c>
    </row>
    <row r="69" spans="1:25">
      <c r="A69" s="26" t="s">
        <v>6</v>
      </c>
      <c r="B69" s="26" t="s">
        <v>26</v>
      </c>
      <c r="C69" s="3">
        <v>1.6045290976762772E-2</v>
      </c>
      <c r="D69" s="3">
        <v>-3.9364468306303024E-2</v>
      </c>
      <c r="E69" s="3">
        <v>1.2599889189004898E-2</v>
      </c>
      <c r="F69" s="3">
        <v>3.1454199925065041E-3</v>
      </c>
      <c r="G69" s="3">
        <v>4.7711534425616264E-3</v>
      </c>
      <c r="H69" s="3">
        <v>-1.3967490755021572E-2</v>
      </c>
      <c r="I69" s="3">
        <v>2.6579122990369797E-2</v>
      </c>
      <c r="J69" s="3">
        <v>-2.3503754287958145E-2</v>
      </c>
      <c r="K69" s="3">
        <v>1.0794620029628277E-2</v>
      </c>
      <c r="L69" s="3">
        <v>4.1311521083116531E-2</v>
      </c>
      <c r="M69" s="3">
        <v>-3.9703208953142166E-2</v>
      </c>
      <c r="N69" s="3">
        <v>-0.10896054655313492</v>
      </c>
      <c r="O69" s="3">
        <v>1.3825943460687995E-3</v>
      </c>
      <c r="P69" s="3">
        <v>5.7092916220426559E-2</v>
      </c>
      <c r="Q69" s="3">
        <v>-7.3649883270263672E-2</v>
      </c>
      <c r="R69" s="3">
        <v>-6.9980211555957794E-2</v>
      </c>
      <c r="S69" s="3">
        <v>9.3631289899349213E-2</v>
      </c>
      <c r="T69" s="3">
        <v>0.14293904602527618</v>
      </c>
      <c r="U69" s="3">
        <v>1.1446818243712187E-3</v>
      </c>
      <c r="V69" s="3">
        <v>3.8816945161670446E-3</v>
      </c>
      <c r="W69" s="3">
        <v>1.8953530117869377E-2</v>
      </c>
      <c r="Y69" s="26">
        <f t="shared" si="27"/>
        <v>3.0839639562087275E-3</v>
      </c>
    </row>
    <row r="70" spans="1:25">
      <c r="A70" s="26" t="s">
        <v>7</v>
      </c>
      <c r="B70" s="26" t="s">
        <v>26</v>
      </c>
      <c r="C70" s="3">
        <v>1.4908512122929096E-2</v>
      </c>
      <c r="D70" s="3">
        <v>-2.6679415255784988E-2</v>
      </c>
      <c r="E70" s="3">
        <v>9.40516940318048E-4</v>
      </c>
      <c r="F70" s="3">
        <v>-2.3257720749825239E-3</v>
      </c>
      <c r="G70" s="3">
        <v>1.2961642816662788E-2</v>
      </c>
      <c r="H70" s="3">
        <v>1.5117118135094643E-2</v>
      </c>
      <c r="I70" s="3">
        <v>3.692676080390811E-3</v>
      </c>
      <c r="J70" s="3">
        <v>-3.135225921869278E-2</v>
      </c>
      <c r="K70" s="3">
        <v>-9.1894656419754028E-2</v>
      </c>
      <c r="L70" s="3">
        <v>-2.8439272195100784E-2</v>
      </c>
      <c r="M70" s="3">
        <v>1.691022515296936E-2</v>
      </c>
      <c r="N70" s="3">
        <v>-2.2620843723416328E-2</v>
      </c>
      <c r="O70" s="3">
        <v>4.7803455963730812E-3</v>
      </c>
      <c r="P70" s="3">
        <v>7.1726523339748383E-2</v>
      </c>
      <c r="Q70" s="3">
        <v>-9.1131404042243958E-2</v>
      </c>
      <c r="R70" s="3">
        <v>-1.1999182170256972E-3</v>
      </c>
      <c r="S70" s="3">
        <v>2.6114264503121376E-2</v>
      </c>
      <c r="T70" s="3">
        <v>2.178548090159893E-2</v>
      </c>
      <c r="U70" s="3">
        <v>2.2537785116583109E-3</v>
      </c>
      <c r="V70" s="3">
        <v>8.0628626048564911E-2</v>
      </c>
      <c r="W70" s="3">
        <v>-2.704896405339241E-2</v>
      </c>
      <c r="Y70" s="26">
        <f t="shared" si="27"/>
        <v>1.7064750124038449E-3</v>
      </c>
    </row>
    <row r="71" spans="1:25">
      <c r="A71" s="26" t="s">
        <v>8</v>
      </c>
      <c r="B71" s="26" t="s">
        <v>26</v>
      </c>
      <c r="C71" s="3">
        <v>-2.2968435660004616E-2</v>
      </c>
      <c r="D71" s="3">
        <v>-2.8988765552639961E-2</v>
      </c>
      <c r="E71" s="3">
        <v>-8.7656537070870399E-3</v>
      </c>
      <c r="F71" s="3">
        <v>-1.1110017076134682E-2</v>
      </c>
      <c r="G71" s="3">
        <v>-3.8375549018383026E-2</v>
      </c>
      <c r="H71" s="3">
        <v>-4.3809879571199417E-2</v>
      </c>
      <c r="I71" s="3">
        <v>-2.305249497294426E-2</v>
      </c>
      <c r="J71" s="3">
        <v>-4.3186619877815247E-2</v>
      </c>
      <c r="K71" s="3">
        <v>2.0061546936631203E-2</v>
      </c>
      <c r="L71" s="3">
        <v>8.1655215471982956E-3</v>
      </c>
      <c r="M71" s="3">
        <v>-4.4611778110265732E-2</v>
      </c>
      <c r="N71" s="3">
        <v>1.3810552656650543E-2</v>
      </c>
      <c r="O71" s="3">
        <v>1.7802974907681346E-3</v>
      </c>
      <c r="P71" s="3">
        <v>9.0902157127857208E-2</v>
      </c>
      <c r="Q71" s="3">
        <v>-6.2676668167114258E-2</v>
      </c>
      <c r="R71" s="3">
        <v>-7.3678962886333466E-2</v>
      </c>
      <c r="S71" s="3">
        <v>-1.5640400350093842E-2</v>
      </c>
      <c r="T71" s="3">
        <v>-1.9211627542972565E-2</v>
      </c>
      <c r="U71" s="3">
        <v>-5.212882999330759E-3</v>
      </c>
      <c r="V71" s="3">
        <v>-1.2271418236196041E-2</v>
      </c>
      <c r="W71" s="3">
        <v>1.5029856003820896E-2</v>
      </c>
      <c r="Y71" s="26">
        <f t="shared" si="27"/>
        <v>1.212606765366984E-3</v>
      </c>
    </row>
    <row r="72" spans="1:25">
      <c r="A72" s="26" t="s">
        <v>9</v>
      </c>
      <c r="B72" s="26" t="s">
        <v>26</v>
      </c>
      <c r="C72" s="3">
        <v>-2.6666067540645599E-2</v>
      </c>
      <c r="D72" s="3">
        <v>4.0265750139951706E-3</v>
      </c>
      <c r="E72" s="3">
        <v>-3.2898873090744019E-2</v>
      </c>
      <c r="F72" s="3">
        <v>1.7968310043215752E-2</v>
      </c>
      <c r="G72" s="3">
        <v>2.2769434377551079E-2</v>
      </c>
      <c r="H72" s="3">
        <v>4.0401180740445852E-4</v>
      </c>
      <c r="I72" s="3">
        <v>2.8903325437568128E-4</v>
      </c>
      <c r="J72" s="3">
        <v>-2.2855665534734726E-2</v>
      </c>
      <c r="K72" s="3">
        <v>-1.1322529055178165E-2</v>
      </c>
      <c r="L72" s="3">
        <v>1.4562612399458885E-2</v>
      </c>
      <c r="M72" s="3">
        <v>-4.392247274518013E-2</v>
      </c>
      <c r="N72" s="3">
        <v>-4.3555289506912231E-2</v>
      </c>
      <c r="O72" s="3">
        <v>1.818740158341825E-3</v>
      </c>
      <c r="P72" s="3">
        <v>-7.5383640825748444E-2</v>
      </c>
      <c r="Q72" s="3">
        <v>0.13809818029403687</v>
      </c>
      <c r="R72" s="3">
        <v>6.0462201945483685E-3</v>
      </c>
      <c r="S72" s="3">
        <v>6.8522185087203979E-2</v>
      </c>
      <c r="T72" s="3">
        <v>2.8842905536293983E-2</v>
      </c>
      <c r="U72" s="3">
        <v>1.596262154635042E-4</v>
      </c>
      <c r="V72" s="3">
        <v>-3.6445274949073792E-2</v>
      </c>
      <c r="W72" s="3">
        <v>-1.3092848239466548E-3</v>
      </c>
      <c r="Y72" s="26">
        <f t="shared" si="27"/>
        <v>1.9493480236262319E-3</v>
      </c>
    </row>
    <row r="73" spans="1:25">
      <c r="A73" s="26" t="s">
        <v>10</v>
      </c>
      <c r="B73" s="26" t="s">
        <v>26</v>
      </c>
      <c r="C73" s="3">
        <v>-2.7740256860852242E-2</v>
      </c>
      <c r="D73" s="3">
        <v>3.8288556970655918E-3</v>
      </c>
      <c r="E73" s="3">
        <v>-2.8160341084003448E-2</v>
      </c>
      <c r="F73" s="3">
        <v>3.3420935273170471E-2</v>
      </c>
      <c r="G73" s="3">
        <v>3.1099202111363411E-2</v>
      </c>
      <c r="H73" s="3">
        <v>2.3196563124656677E-2</v>
      </c>
      <c r="I73" s="3">
        <v>-1.5171238221228123E-2</v>
      </c>
      <c r="J73" s="3">
        <v>9.9820438772439957E-3</v>
      </c>
      <c r="K73" s="3">
        <v>-1.1937950737774372E-2</v>
      </c>
      <c r="L73" s="3">
        <v>1.5958366915583611E-2</v>
      </c>
      <c r="M73" s="3">
        <v>-1.4247310347855091E-2</v>
      </c>
      <c r="N73" s="3">
        <v>-9.2037439346313477E-2</v>
      </c>
      <c r="O73" s="3">
        <v>-1.2755179777741432E-3</v>
      </c>
      <c r="P73" s="3">
        <v>-2.1166959777474403E-2</v>
      </c>
      <c r="Q73" s="3">
        <v>3.7785351276397705E-2</v>
      </c>
      <c r="R73" s="3">
        <v>-0.10072667151689529</v>
      </c>
      <c r="S73" s="3">
        <v>-6.6586710512638092E-2</v>
      </c>
      <c r="T73" s="3">
        <v>2.6144318282604218E-2</v>
      </c>
      <c r="U73" s="3">
        <v>-1.2169480323791504E-3</v>
      </c>
      <c r="V73" s="3">
        <v>7.4583694338798523E-2</v>
      </c>
      <c r="W73" s="3">
        <v>0.1295340359210968</v>
      </c>
      <c r="Y73" s="26">
        <f t="shared" si="27"/>
        <v>2.6541393272506617E-3</v>
      </c>
    </row>
    <row r="74" spans="1:25">
      <c r="A74" s="26" t="s">
        <v>11</v>
      </c>
      <c r="B74" s="26" t="s">
        <v>26</v>
      </c>
      <c r="C74" s="3">
        <v>-2.2788552567362785E-2</v>
      </c>
      <c r="D74" s="3">
        <v>-1.2979112565517426E-2</v>
      </c>
      <c r="E74" s="3">
        <v>2.0227425557095557E-4</v>
      </c>
      <c r="F74" s="3">
        <v>2.5163723155856133E-2</v>
      </c>
      <c r="G74" s="3">
        <v>-9.4825811684131622E-3</v>
      </c>
      <c r="H74" s="3">
        <v>-1.8421843415126204E-3</v>
      </c>
      <c r="I74" s="3">
        <v>-8.7181280832737684E-4</v>
      </c>
      <c r="J74" s="3">
        <v>-3.8403674960136414E-2</v>
      </c>
      <c r="K74" s="3">
        <v>-6.9111241027712822E-3</v>
      </c>
      <c r="L74" s="3">
        <v>-3.6883514374494553E-2</v>
      </c>
      <c r="M74" s="3">
        <v>-2.2059591487050056E-2</v>
      </c>
      <c r="N74" s="3">
        <v>-7.6467260718345642E-2</v>
      </c>
      <c r="O74" s="3">
        <v>2.9287687502801418E-3</v>
      </c>
      <c r="P74" s="3">
        <v>7.3272418230772018E-3</v>
      </c>
      <c r="Q74" s="3">
        <v>1.160909072495997E-3</v>
      </c>
      <c r="R74" s="3">
        <v>-8.7577015161514282E-2</v>
      </c>
      <c r="S74" s="3">
        <v>-9.0596385300159454E-2</v>
      </c>
      <c r="T74" s="3">
        <v>-1.6469854861497879E-2</v>
      </c>
      <c r="U74" s="3">
        <v>2.4737538769841194E-3</v>
      </c>
      <c r="V74" s="3">
        <v>1.7785823438316584E-3</v>
      </c>
      <c r="W74" s="3">
        <v>-1.3397380709648132E-2</v>
      </c>
      <c r="Y74" s="26">
        <f t="shared" si="27"/>
        <v>9.7885641994093528E-4</v>
      </c>
    </row>
    <row r="75" spans="1:25">
      <c r="A75" s="26" t="s">
        <v>12</v>
      </c>
      <c r="B75" s="26" t="s">
        <v>26</v>
      </c>
      <c r="C75" s="3">
        <v>-2.1584983915090561E-2</v>
      </c>
      <c r="D75" s="3">
        <v>-3.2629417255520821E-3</v>
      </c>
      <c r="E75" s="3">
        <v>2.0727984607219696E-2</v>
      </c>
      <c r="F75" s="3">
        <v>-2.4583876132965088E-2</v>
      </c>
      <c r="G75" s="3">
        <v>8.1882206723093987E-3</v>
      </c>
      <c r="H75" s="3">
        <v>5.2964724600315094E-3</v>
      </c>
      <c r="I75" s="3">
        <v>7.7711758203804493E-3</v>
      </c>
      <c r="J75" s="3">
        <v>1.4563541859388351E-2</v>
      </c>
      <c r="K75" s="3">
        <v>-1.7779553309082985E-2</v>
      </c>
      <c r="L75" s="3">
        <v>1.2884515337646008E-2</v>
      </c>
      <c r="M75" s="3">
        <v>-4.8674307763576508E-2</v>
      </c>
      <c r="N75" s="3">
        <v>-4.0589179843664169E-2</v>
      </c>
      <c r="O75" s="3">
        <v>5.8936455752700567E-4</v>
      </c>
      <c r="P75" s="3">
        <v>-7.4626747518777847E-3</v>
      </c>
      <c r="Q75" s="3">
        <v>-5.541912280023098E-3</v>
      </c>
      <c r="R75" s="3">
        <v>-1.3224009424448013E-2</v>
      </c>
      <c r="S75" s="3">
        <v>-3.2316010445356369E-2</v>
      </c>
      <c r="T75" s="3">
        <v>5.6281063705682755E-2</v>
      </c>
      <c r="U75" s="3">
        <v>6.3404033426195383E-4</v>
      </c>
      <c r="V75" s="3">
        <v>-1.7404230311512947E-2</v>
      </c>
      <c r="W75" s="3">
        <v>9.410431981086731E-2</v>
      </c>
      <c r="Y75" s="26">
        <f t="shared" si="27"/>
        <v>1.0001613013539512E-3</v>
      </c>
    </row>
    <row r="76" spans="1:25">
      <c r="A76" s="26" t="s">
        <v>13</v>
      </c>
      <c r="B76" s="26" t="s">
        <v>26</v>
      </c>
      <c r="C76" s="3">
        <v>4.6908333897590637E-3</v>
      </c>
      <c r="D76" s="3">
        <v>1.4529706910252571E-2</v>
      </c>
      <c r="E76" s="3">
        <v>5.4843984544277191E-3</v>
      </c>
      <c r="F76" s="3">
        <v>-5.9253517538309097E-3</v>
      </c>
      <c r="G76" s="3">
        <v>3.0735936015844345E-3</v>
      </c>
      <c r="H76" s="3">
        <v>-1.2467918917536736E-2</v>
      </c>
      <c r="I76" s="3">
        <v>8.936670608818531E-3</v>
      </c>
      <c r="J76" s="3">
        <v>1.2339801527559757E-2</v>
      </c>
      <c r="K76" s="3">
        <v>7.2295859456062317E-2</v>
      </c>
      <c r="L76" s="3">
        <v>1.47127415984869E-2</v>
      </c>
      <c r="M76" s="3">
        <v>3.018915094435215E-2</v>
      </c>
      <c r="N76" s="3">
        <v>5.4264217615127563E-2</v>
      </c>
      <c r="O76" s="3">
        <v>-7.5553939677774906E-4</v>
      </c>
      <c r="P76" s="3">
        <v>-7.9014904797077179E-2</v>
      </c>
      <c r="Q76" s="3">
        <v>2.8868069872260094E-2</v>
      </c>
      <c r="R76" s="3">
        <v>7.7314175665378571E-2</v>
      </c>
      <c r="S76" s="3">
        <v>9.6459411084651947E-2</v>
      </c>
      <c r="T76" s="3">
        <v>-4.2474889196455479E-3</v>
      </c>
      <c r="U76" s="3">
        <v>-3.4542474895715714E-4</v>
      </c>
      <c r="V76" s="3">
        <v>-1.1278193444013596E-2</v>
      </c>
      <c r="W76" s="3">
        <v>-6.7512288689613342E-2</v>
      </c>
      <c r="Y76" s="26">
        <f t="shared" si="27"/>
        <v>1.7138562306741483E-3</v>
      </c>
    </row>
    <row r="77" spans="1:25">
      <c r="A77" s="26" t="s">
        <v>14</v>
      </c>
      <c r="B77" s="26" t="s">
        <v>26</v>
      </c>
      <c r="C77" s="3">
        <v>-3.3648163080215454E-3</v>
      </c>
      <c r="D77" s="3">
        <v>1.2545662000775337E-2</v>
      </c>
      <c r="E77" s="3">
        <v>-6.0962121933698654E-3</v>
      </c>
      <c r="F77" s="3">
        <v>-8.2013309001922607E-3</v>
      </c>
      <c r="G77" s="3">
        <v>2.5505458936095238E-2</v>
      </c>
      <c r="H77" s="3">
        <v>-3.9521515369415283E-2</v>
      </c>
      <c r="I77" s="3">
        <v>1.2997877784073353E-3</v>
      </c>
      <c r="J77" s="3">
        <v>2.2170746698975563E-2</v>
      </c>
      <c r="K77" s="3">
        <v>-8.2818642258644104E-3</v>
      </c>
      <c r="L77" s="3">
        <v>1.1773185804486275E-2</v>
      </c>
      <c r="M77" s="3">
        <v>-1.0351062752306461E-2</v>
      </c>
      <c r="N77" s="3">
        <v>-2.1058473736047745E-2</v>
      </c>
      <c r="O77" s="3">
        <v>-7.6607924711424857E-5</v>
      </c>
      <c r="P77" s="3">
        <v>1.7459027469158173E-2</v>
      </c>
      <c r="Q77" s="3">
        <v>-5.3408734500408173E-2</v>
      </c>
      <c r="R77" s="3">
        <v>-4.9203392118215561E-2</v>
      </c>
      <c r="S77" s="3">
        <v>-4.8765890300273895E-2</v>
      </c>
      <c r="T77" s="3">
        <v>-8.8272793218493462E-3</v>
      </c>
      <c r="U77" s="3">
        <v>7.0079322904348373E-4</v>
      </c>
      <c r="V77" s="3">
        <v>4.8920445144176483E-2</v>
      </c>
      <c r="W77" s="3">
        <v>0.11674109846353531</v>
      </c>
      <c r="Y77" s="26">
        <f t="shared" si="27"/>
        <v>1.3896580259199283E-3</v>
      </c>
    </row>
    <row r="78" spans="1:25">
      <c r="A78" s="26" t="s">
        <v>15</v>
      </c>
      <c r="B78" s="26" t="s">
        <v>26</v>
      </c>
      <c r="C78" s="3">
        <v>3.3511859364807606E-3</v>
      </c>
      <c r="D78" s="3">
        <v>-4.305579885840416E-2</v>
      </c>
      <c r="E78" s="3">
        <v>-9.4741135835647583E-3</v>
      </c>
      <c r="F78" s="3">
        <v>4.9312274903059006E-2</v>
      </c>
      <c r="G78" s="3">
        <v>-3.8618497550487518E-2</v>
      </c>
      <c r="H78" s="3">
        <v>8.3965212106704712E-3</v>
      </c>
      <c r="I78" s="3">
        <v>7.4436678551137447E-3</v>
      </c>
      <c r="J78" s="3">
        <v>-1.2845322489738464E-3</v>
      </c>
      <c r="K78" s="3">
        <v>1.2633680365979671E-2</v>
      </c>
      <c r="L78" s="3">
        <v>-4.4270968064665794E-3</v>
      </c>
      <c r="M78" s="3">
        <v>-1.3984191231429577E-2</v>
      </c>
      <c r="N78" s="3">
        <v>-2.7451284229755402E-2</v>
      </c>
      <c r="O78" s="3">
        <v>5.5779074318706989E-4</v>
      </c>
      <c r="P78" s="3">
        <v>-4.8284553922712803E-3</v>
      </c>
      <c r="Q78" s="3">
        <v>-6.5364630427211523E-4</v>
      </c>
      <c r="R78" s="3">
        <v>-5.604703351855278E-2</v>
      </c>
      <c r="S78" s="3">
        <v>-2.2061637137085199E-3</v>
      </c>
      <c r="T78" s="3">
        <v>-1.4775007963180542E-2</v>
      </c>
      <c r="U78" s="3">
        <v>5.5287440773099661E-4</v>
      </c>
      <c r="V78" s="3">
        <v>1.6200246289372444E-2</v>
      </c>
      <c r="W78" s="3">
        <v>1.2406647205352783E-2</v>
      </c>
      <c r="Y78" s="26">
        <f t="shared" si="27"/>
        <v>5.2021979341402452E-4</v>
      </c>
    </row>
    <row r="79" spans="1:25">
      <c r="A79" s="26" t="s">
        <v>16</v>
      </c>
      <c r="B79" s="26" t="s">
        <v>26</v>
      </c>
      <c r="C79" s="3">
        <v>8.100915583781898E-4</v>
      </c>
      <c r="D79" s="3">
        <v>-4.8637241707183421E-4</v>
      </c>
      <c r="E79" s="3">
        <v>2.5653555057942867E-3</v>
      </c>
      <c r="F79" s="3">
        <v>-2.5758786126971245E-2</v>
      </c>
      <c r="G79" s="3">
        <v>1.5571910887956619E-2</v>
      </c>
      <c r="H79" s="3">
        <v>-8.3103552460670471E-3</v>
      </c>
      <c r="I79" s="3">
        <v>4.6218670904636383E-3</v>
      </c>
      <c r="J79" s="3">
        <v>-8.7931649759411812E-3</v>
      </c>
      <c r="K79" s="3">
        <v>-1.3355252332985401E-2</v>
      </c>
      <c r="L79" s="3">
        <v>4.4205309823155403E-3</v>
      </c>
      <c r="M79" s="3">
        <v>-8.7216887623071671E-3</v>
      </c>
      <c r="N79" s="3">
        <v>-5.5656850337982178E-2</v>
      </c>
      <c r="O79" s="3">
        <v>-1.6792829846963286E-3</v>
      </c>
      <c r="P79" s="3">
        <v>3.2143749296665192E-2</v>
      </c>
      <c r="Q79" s="3">
        <v>-5.0001461058855057E-2</v>
      </c>
      <c r="R79" s="3">
        <v>-3.9998702704906464E-2</v>
      </c>
      <c r="S79" s="3">
        <v>1.6802541213110089E-3</v>
      </c>
      <c r="T79" s="3">
        <v>-8.7262459099292755E-2</v>
      </c>
      <c r="U79" s="3">
        <v>-1.5788956079632044E-3</v>
      </c>
      <c r="V79" s="3">
        <v>-7.1616373956203461E-2</v>
      </c>
      <c r="W79" s="3">
        <v>9.8648637533187866E-2</v>
      </c>
      <c r="Y79" s="26">
        <f t="shared" si="27"/>
        <v>1.4956980511456942E-3</v>
      </c>
    </row>
    <row r="80" spans="1:25">
      <c r="A80" s="26" t="s">
        <v>17</v>
      </c>
      <c r="B80" s="26" t="s">
        <v>26</v>
      </c>
      <c r="C80" s="3">
        <v>2.2850599139928818E-2</v>
      </c>
      <c r="D80" s="3">
        <v>1.5793731436133385E-2</v>
      </c>
      <c r="E80" s="3">
        <v>1.0208450257778168E-3</v>
      </c>
      <c r="F80" s="3">
        <v>-2.0454471930861473E-2</v>
      </c>
      <c r="G80" s="3">
        <v>-2.1411169320344925E-2</v>
      </c>
      <c r="H80" s="3">
        <v>-6.2746410258114338E-3</v>
      </c>
      <c r="I80" s="3">
        <v>-2.1684106439352036E-2</v>
      </c>
      <c r="J80" s="3">
        <v>8.0765355378389359E-3</v>
      </c>
      <c r="K80" s="3">
        <v>-1.7268029972910881E-2</v>
      </c>
      <c r="L80" s="3">
        <v>2.6454858481884003E-2</v>
      </c>
      <c r="M80" s="3">
        <v>-7.4317194521427155E-3</v>
      </c>
      <c r="N80" s="3">
        <v>3.4943472594022751E-2</v>
      </c>
      <c r="O80" s="3">
        <v>-3.2357615418732166E-3</v>
      </c>
      <c r="P80" s="3">
        <v>4.4558141380548477E-3</v>
      </c>
      <c r="Q80" s="3">
        <v>6.2316847033798695E-3</v>
      </c>
      <c r="R80" s="3">
        <v>5.7278074324131012E-2</v>
      </c>
      <c r="S80" s="3">
        <v>-4.6015359461307526E-2</v>
      </c>
      <c r="T80" s="3">
        <v>-3.45354825258255E-2</v>
      </c>
      <c r="U80" s="3">
        <v>-2.820292254909873E-3</v>
      </c>
      <c r="V80" s="3">
        <v>-3.5605389624834061E-2</v>
      </c>
      <c r="W80" s="3">
        <v>-1.8254408612847328E-2</v>
      </c>
      <c r="Y80" s="26">
        <f t="shared" si="27"/>
        <v>6.3039969359211529E-4</v>
      </c>
    </row>
    <row r="81" spans="1:25">
      <c r="A81" s="26" t="s">
        <v>18</v>
      </c>
      <c r="B81" s="26" t="s">
        <v>26</v>
      </c>
      <c r="C81" s="3">
        <v>-5.0016786903142929E-2</v>
      </c>
      <c r="D81" s="3">
        <v>2.1757284179329872E-2</v>
      </c>
      <c r="E81" s="3">
        <v>4.2669855058193207E-2</v>
      </c>
      <c r="F81" s="3">
        <v>6.3809350831434131E-4</v>
      </c>
      <c r="G81" s="3">
        <v>-2.4058626964688301E-2</v>
      </c>
      <c r="H81" s="3">
        <v>3.6293741315603256E-2</v>
      </c>
      <c r="I81" s="3">
        <v>-1.2874369276687503E-3</v>
      </c>
      <c r="J81" s="3">
        <v>-2.4667134508490562E-2</v>
      </c>
      <c r="K81" s="3">
        <v>2.2354241460561752E-2</v>
      </c>
      <c r="L81" s="3">
        <v>1.6224244609475136E-2</v>
      </c>
      <c r="M81" s="3">
        <v>7.1147307753562927E-2</v>
      </c>
      <c r="N81" s="3">
        <v>-8.384394645690918E-2</v>
      </c>
      <c r="O81" s="3">
        <v>3.9319302886724472E-3</v>
      </c>
      <c r="P81" s="3">
        <v>6.0317769646644592E-2</v>
      </c>
      <c r="Q81" s="3">
        <v>-5.8713633567094803E-2</v>
      </c>
      <c r="R81" s="3">
        <v>-0.10176337510347366</v>
      </c>
      <c r="S81" s="3">
        <v>-0.12327352911233902</v>
      </c>
      <c r="T81" s="3">
        <v>-7.4760178104043007E-3</v>
      </c>
      <c r="U81" s="3">
        <v>3.9630853570997715E-3</v>
      </c>
      <c r="V81" s="3">
        <v>0.10485517978668213</v>
      </c>
      <c r="W81" s="3">
        <v>-2.7146002277731895E-2</v>
      </c>
      <c r="Y81" s="26">
        <f t="shared" si="27"/>
        <v>3.1974593156870075E-3</v>
      </c>
    </row>
    <row r="82" spans="1:25">
      <c r="A82" s="26" t="s">
        <v>19</v>
      </c>
      <c r="B82" s="26" t="s">
        <v>26</v>
      </c>
      <c r="C82" s="3">
        <v>-3.4183082170784473E-3</v>
      </c>
      <c r="D82" s="3">
        <v>-9.4984890893101692E-3</v>
      </c>
      <c r="E82" s="3">
        <v>1.8023510929197073E-3</v>
      </c>
      <c r="F82" s="3">
        <v>-5.6276745162904263E-3</v>
      </c>
      <c r="G82" s="3">
        <v>5.0217756070196629E-3</v>
      </c>
      <c r="H82" s="3">
        <v>-7.8650852665305138E-3</v>
      </c>
      <c r="I82" s="3">
        <v>9.8263788968324661E-3</v>
      </c>
      <c r="J82" s="3">
        <v>9.5620052888989449E-3</v>
      </c>
      <c r="K82" s="3">
        <v>-2.2487211972475052E-2</v>
      </c>
      <c r="L82" s="3">
        <v>2.5407964130863547E-4</v>
      </c>
      <c r="M82" s="3">
        <v>-3.0858511105179787E-2</v>
      </c>
      <c r="N82" s="3">
        <v>9.7922645509243011E-3</v>
      </c>
      <c r="O82" s="3">
        <v>4.7246902249753475E-3</v>
      </c>
      <c r="P82" s="3">
        <v>6.0697216540575027E-2</v>
      </c>
      <c r="Q82" s="3">
        <v>6.4075440168380737E-3</v>
      </c>
      <c r="R82" s="3">
        <v>4.3917261064052582E-2</v>
      </c>
      <c r="S82" s="3">
        <v>6.6347601823508739E-3</v>
      </c>
      <c r="T82" s="3">
        <v>-2.9190476052463055E-3</v>
      </c>
      <c r="U82" s="3">
        <v>4.5994259417057037E-3</v>
      </c>
      <c r="V82" s="3">
        <v>3.0813568737357855E-3</v>
      </c>
      <c r="W82" s="3">
        <v>-8.5599735379219055E-2</v>
      </c>
      <c r="Y82" s="26">
        <f t="shared" si="27"/>
        <v>7.5261744309588184E-4</v>
      </c>
    </row>
    <row r="83" spans="1:25">
      <c r="A83" s="26" t="s">
        <v>20</v>
      </c>
      <c r="B83" s="26" t="s">
        <v>26</v>
      </c>
      <c r="C83" s="3">
        <v>5.9147244319319725E-3</v>
      </c>
      <c r="D83" s="3">
        <v>-1.5402530319988728E-2</v>
      </c>
      <c r="E83" s="3">
        <v>-1.0519316419959068E-2</v>
      </c>
      <c r="F83" s="3">
        <v>6.916477344930172E-3</v>
      </c>
      <c r="G83" s="3">
        <v>-3.1492091715335846E-2</v>
      </c>
      <c r="H83" s="3">
        <v>4.0691327303647995E-3</v>
      </c>
      <c r="I83" s="3">
        <v>-7.0618237368762493E-3</v>
      </c>
      <c r="J83" s="3">
        <v>-3.0186556279659271E-2</v>
      </c>
      <c r="K83" s="3">
        <v>-1.2444820255041122E-2</v>
      </c>
      <c r="L83" s="3">
        <v>-2.9159572441130877E-3</v>
      </c>
      <c r="M83" s="3">
        <v>-4.5649353414773941E-3</v>
      </c>
      <c r="N83" s="3">
        <v>-5.895872600376606E-3</v>
      </c>
      <c r="O83" s="3">
        <v>5.9912732103839517E-4</v>
      </c>
      <c r="P83" s="3">
        <v>4.5993693172931671E-2</v>
      </c>
      <c r="Q83" s="3">
        <v>-6.7440038546919823E-3</v>
      </c>
      <c r="R83" s="3">
        <v>-6.8200565874576569E-2</v>
      </c>
      <c r="S83" s="3">
        <v>-5.9880506247282028E-2</v>
      </c>
      <c r="T83" s="3">
        <v>4.5497361570596695E-2</v>
      </c>
      <c r="U83" s="3">
        <v>2.6648995117284358E-4</v>
      </c>
      <c r="V83" s="3">
        <v>-4.8665874637663364E-3</v>
      </c>
      <c r="W83" s="3">
        <v>2.5001531466841698E-2</v>
      </c>
      <c r="Y83" s="26">
        <f t="shared" si="27"/>
        <v>7.490594083896867E-4</v>
      </c>
    </row>
    <row r="84" spans="1:25">
      <c r="A84" s="26" t="s">
        <v>21</v>
      </c>
      <c r="B84" s="26" t="s">
        <v>26</v>
      </c>
      <c r="C84" s="3">
        <v>-1.4846609905362129E-2</v>
      </c>
      <c r="D84" s="3">
        <v>2.924717590212822E-2</v>
      </c>
      <c r="E84" s="3">
        <v>3.566427156329155E-2</v>
      </c>
      <c r="F84" s="3">
        <v>8.2822050899267197E-3</v>
      </c>
      <c r="G84" s="3">
        <v>-1.0920851491391659E-3</v>
      </c>
      <c r="H84" s="3">
        <v>-1.0604152455925941E-2</v>
      </c>
      <c r="I84" s="3">
        <v>-3.3135211560875177E-3</v>
      </c>
      <c r="J84" s="3">
        <v>1.8901700153946877E-2</v>
      </c>
      <c r="K84" s="3">
        <v>4.9996264278888702E-2</v>
      </c>
      <c r="L84" s="3">
        <v>-6.1985861510038376E-2</v>
      </c>
      <c r="M84" s="3">
        <v>3.764965757727623E-2</v>
      </c>
      <c r="N84" s="3">
        <v>3.9780698716640472E-3</v>
      </c>
      <c r="O84" s="3">
        <v>2.9982670675963163E-3</v>
      </c>
      <c r="P84" s="3">
        <v>-0.13501444458961487</v>
      </c>
      <c r="Q84" s="3">
        <v>1.2924956157803535E-2</v>
      </c>
      <c r="R84" s="3">
        <v>-4.301273450255394E-2</v>
      </c>
      <c r="S84" s="3">
        <v>-0.1478913426399231</v>
      </c>
      <c r="T84" s="3">
        <v>0.15814310312271118</v>
      </c>
      <c r="U84" s="3">
        <v>2.7151955291628838E-3</v>
      </c>
      <c r="V84" s="3">
        <v>2.7915239334106445E-2</v>
      </c>
      <c r="W84" s="3">
        <v>3.7930510938167572E-2</v>
      </c>
      <c r="Y84" s="26">
        <f t="shared" si="27"/>
        <v>4.0015710045389766E-3</v>
      </c>
    </row>
    <row r="85" spans="1:25">
      <c r="A85" s="26" t="s">
        <v>22</v>
      </c>
      <c r="B85" s="26" t="s">
        <v>26</v>
      </c>
      <c r="C85" s="3">
        <v>-1.0237478651106358E-2</v>
      </c>
      <c r="D85" s="3">
        <v>8.4161935374140739E-3</v>
      </c>
      <c r="E85" s="3">
        <v>2.3009806871414185E-2</v>
      </c>
      <c r="F85" s="3">
        <v>-3.033000510185957E-3</v>
      </c>
      <c r="G85" s="3">
        <v>9.4691338017582893E-3</v>
      </c>
      <c r="H85" s="3">
        <v>-1.0128495283424854E-2</v>
      </c>
      <c r="I85" s="3">
        <v>4.2314454913139343E-3</v>
      </c>
      <c r="J85" s="3">
        <v>3.3324483782052994E-2</v>
      </c>
      <c r="K85" s="3">
        <v>4.8574693500995636E-2</v>
      </c>
      <c r="L85" s="3">
        <v>-1.6901468858122826E-2</v>
      </c>
      <c r="M85" s="3">
        <v>-3.5138912498950958E-2</v>
      </c>
      <c r="N85" s="3">
        <v>1.3952765613794327E-2</v>
      </c>
      <c r="O85" s="3">
        <v>-2.9055331833660603E-4</v>
      </c>
      <c r="P85" s="3">
        <v>2.0964480936527252E-2</v>
      </c>
      <c r="Q85" s="3">
        <v>-0.13206364214420319</v>
      </c>
      <c r="R85" s="3">
        <v>-0.12503848969936371</v>
      </c>
      <c r="S85" s="3">
        <v>4.1839815676212311E-2</v>
      </c>
      <c r="T85" s="3">
        <v>-1.1426785960793495E-2</v>
      </c>
      <c r="U85" s="3">
        <v>6.5583386458456516E-4</v>
      </c>
      <c r="V85" s="3">
        <v>2.870605094358325E-3</v>
      </c>
      <c r="W85" s="3">
        <v>4.2993567883968353E-2</v>
      </c>
      <c r="Y85" s="26">
        <f t="shared" si="27"/>
        <v>2.147123171820448E-3</v>
      </c>
    </row>
    <row r="86" spans="1:25">
      <c r="A86" s="26" t="s">
        <v>23</v>
      </c>
      <c r="B86" s="26" t="s">
        <v>26</v>
      </c>
      <c r="C86" s="3">
        <v>-1.8650511279702187E-2</v>
      </c>
      <c r="D86" s="3">
        <v>4.3265663087368011E-2</v>
      </c>
      <c r="E86" s="3">
        <v>-4.8388801515102386E-3</v>
      </c>
      <c r="F86" s="3">
        <v>-4.409085214138031E-2</v>
      </c>
      <c r="G86" s="3">
        <v>3.7771262228488922E-2</v>
      </c>
      <c r="H86" s="3">
        <v>-2.9354789294302464E-3</v>
      </c>
      <c r="I86" s="3">
        <v>5.5210641585290432E-4</v>
      </c>
      <c r="J86" s="3">
        <v>2.7973654214292765E-3</v>
      </c>
      <c r="K86" s="3">
        <v>-2.2865232080221176E-2</v>
      </c>
      <c r="L86" s="3">
        <v>1.409427379257977E-3</v>
      </c>
      <c r="M86" s="3">
        <v>7.044284138828516E-3</v>
      </c>
      <c r="N86" s="3">
        <v>-9.2712074518203735E-2</v>
      </c>
      <c r="O86" s="3">
        <v>3.7731599877588451E-4</v>
      </c>
      <c r="P86" s="3">
        <v>7.7291196212172508E-3</v>
      </c>
      <c r="Q86" s="3">
        <v>-2.9299905872903764E-4</v>
      </c>
      <c r="R86" s="3">
        <v>1.1702436022460461E-2</v>
      </c>
      <c r="S86" s="3">
        <v>-1.6801070887595415E-4</v>
      </c>
      <c r="T86" s="3">
        <v>-2.1771565079689026E-3</v>
      </c>
      <c r="U86" s="3">
        <v>3.4878920996561646E-4</v>
      </c>
      <c r="V86" s="3">
        <v>2.5283815921284258E-4</v>
      </c>
      <c r="W86" s="3">
        <v>-1.5694202855229378E-2</v>
      </c>
      <c r="Y86" s="26">
        <f t="shared" si="27"/>
        <v>7.426437630204517E-4</v>
      </c>
    </row>
    <row r="87" spans="1:25">
      <c r="A87" s="26" t="s">
        <v>24</v>
      </c>
      <c r="B87" s="26" t="s">
        <v>26</v>
      </c>
      <c r="C87" s="3">
        <v>-3.4573882818222046E-2</v>
      </c>
      <c r="D87" s="3">
        <v>-1.0537573834881186E-3</v>
      </c>
      <c r="E87" s="3">
        <v>-5.7248357916250825E-4</v>
      </c>
      <c r="F87" s="3">
        <v>-2.3867720738053322E-2</v>
      </c>
      <c r="G87" s="3">
        <v>-8.2696054596453905E-4</v>
      </c>
      <c r="H87" s="3">
        <v>4.300751315895468E-4</v>
      </c>
      <c r="I87" s="3">
        <v>2.2878125309944153E-2</v>
      </c>
      <c r="J87" s="3">
        <v>-1.2832994107156992E-3</v>
      </c>
      <c r="K87" s="3">
        <v>-5.2914984524250031E-2</v>
      </c>
      <c r="L87" s="3">
        <v>-5.02052903175354E-3</v>
      </c>
      <c r="M87" s="3">
        <v>-2.0845315884798765E-3</v>
      </c>
      <c r="N87" s="3">
        <v>-0.10430176556110382</v>
      </c>
      <c r="O87" s="3">
        <v>-5.381701048463583E-4</v>
      </c>
      <c r="P87" s="3">
        <v>-5.8125839568674564E-3</v>
      </c>
      <c r="Q87" s="3">
        <v>-3.0438878457061946E-4</v>
      </c>
      <c r="R87" s="3">
        <v>-2.6529012247920036E-2</v>
      </c>
      <c r="S87" s="3">
        <v>-2.8384433244355023E-4</v>
      </c>
      <c r="T87" s="3">
        <v>-9.5018438994884491E-2</v>
      </c>
      <c r="U87" s="3">
        <v>-4.6280989772640169E-4</v>
      </c>
      <c r="V87" s="3">
        <v>-4.0378962876275182E-4</v>
      </c>
      <c r="W87" s="3">
        <v>3.8639616686850786E-3</v>
      </c>
      <c r="Y87" s="26">
        <f t="shared" si="27"/>
        <v>1.0319150568032902E-3</v>
      </c>
    </row>
  </sheetData>
  <conditionalFormatting sqref="C7:W7">
    <cfRule type="cellIs" dxfId="14" priority="3" operator="lessThan">
      <formula>0.1</formula>
    </cfRule>
  </conditionalFormatting>
  <conditionalFormatting sqref="C17:W17">
    <cfRule type="cellIs" dxfId="13" priority="2" operator="lessThan">
      <formula>0.1</formula>
    </cfRule>
  </conditionalFormatting>
  <conditionalFormatting sqref="C28:W28">
    <cfRule type="cellIs" dxfId="12" priority="1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6"/>
  <sheetViews>
    <sheetView topLeftCell="A25" workbookViewId="0">
      <selection activeCell="C17" sqref="C17:W17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B1" s="20"/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 s="20" customFormat="1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5" s="20" customFormat="1">
      <c r="B3" s="16" t="s">
        <v>320</v>
      </c>
      <c r="C3" s="5">
        <f>AVERAGE(C36:C59)</f>
        <v>-2.3559427876036348E-3</v>
      </c>
      <c r="D3" s="5">
        <f t="shared" ref="D3:W3" si="0">AVERAGE(D36:D59)</f>
        <v>-2.1591050121165387E-2</v>
      </c>
      <c r="E3" s="5">
        <f t="shared" si="0"/>
        <v>-2.0782170091174213E-2</v>
      </c>
      <c r="F3" s="5">
        <f t="shared" si="0"/>
        <v>-1.9465365063571122E-2</v>
      </c>
      <c r="G3" s="5">
        <f t="shared" si="0"/>
        <v>-2.8568572725792257E-2</v>
      </c>
      <c r="H3" s="5">
        <f t="shared" si="0"/>
        <v>-5.8075093803989279E-2</v>
      </c>
      <c r="I3" s="5">
        <f t="shared" si="0"/>
        <v>-6.8984029475099892E-2</v>
      </c>
      <c r="J3" s="5">
        <f t="shared" si="0"/>
        <v>-6.9546814699685489E-2</v>
      </c>
      <c r="K3" s="5">
        <f t="shared" si="0"/>
        <v>-6.920452908120199E-2</v>
      </c>
      <c r="L3" s="5">
        <f t="shared" si="0"/>
        <v>-6.3788520737829466E-2</v>
      </c>
      <c r="M3" s="5">
        <f t="shared" si="0"/>
        <v>-5.1811930213196244E-2</v>
      </c>
      <c r="N3" s="5">
        <f t="shared" si="0"/>
        <v>-3.8788464164705445E-2</v>
      </c>
      <c r="O3" s="5">
        <f t="shared" si="0"/>
        <v>-3.3951671340599281E-2</v>
      </c>
      <c r="P3" s="5">
        <f t="shared" si="0"/>
        <v>-4.0066481996175428E-2</v>
      </c>
      <c r="Q3" s="5">
        <f t="shared" si="0"/>
        <v>-3.543388903541294E-2</v>
      </c>
      <c r="R3" s="5">
        <f t="shared" si="0"/>
        <v>-3.9642079468214901E-2</v>
      </c>
      <c r="S3" s="5">
        <f t="shared" si="0"/>
        <v>-3.95287718178862E-2</v>
      </c>
      <c r="T3" s="5">
        <f t="shared" si="0"/>
        <v>-4.8492314514709922E-2</v>
      </c>
      <c r="U3" s="5">
        <f t="shared" si="0"/>
        <v>-4.1294264150344505E-2</v>
      </c>
      <c r="V3" s="5">
        <f t="shared" si="0"/>
        <v>-4.5128975482804222E-2</v>
      </c>
      <c r="W3" s="5">
        <f t="shared" si="0"/>
        <v>-4.7036676027933759E-2</v>
      </c>
    </row>
    <row r="4" spans="2:25" s="20" customFormat="1">
      <c r="B4" s="16" t="s">
        <v>323</v>
      </c>
      <c r="C4" s="20">
        <f>SUM($Y$63:$Y$86)/(COUNT($Y$63:$Y$86)^2)*C2</f>
        <v>8.5878420781461439E-5</v>
      </c>
      <c r="D4" s="30">
        <f t="shared" ref="D4:W4" si="1">SUM($Y$63:$Y$86)/(COUNT($Y$63:$Y$86)^2)*D2</f>
        <v>1.7175684156292288E-4</v>
      </c>
      <c r="E4" s="30">
        <f t="shared" si="1"/>
        <v>2.5763526234438432E-4</v>
      </c>
      <c r="F4" s="30">
        <f t="shared" si="1"/>
        <v>3.4351368312584576E-4</v>
      </c>
      <c r="G4" s="30">
        <f t="shared" si="1"/>
        <v>4.2939210390730719E-4</v>
      </c>
      <c r="H4" s="30">
        <f t="shared" si="1"/>
        <v>5.1527052468876863E-4</v>
      </c>
      <c r="I4" s="30">
        <f t="shared" si="1"/>
        <v>6.0114894547023002E-4</v>
      </c>
      <c r="J4" s="30">
        <f t="shared" si="1"/>
        <v>6.8702736625169151E-4</v>
      </c>
      <c r="K4" s="30">
        <f t="shared" si="1"/>
        <v>7.7290578703315301E-4</v>
      </c>
      <c r="L4" s="30">
        <f t="shared" si="1"/>
        <v>8.5878420781461439E-4</v>
      </c>
      <c r="M4" s="30">
        <f t="shared" si="1"/>
        <v>9.4466262859607577E-4</v>
      </c>
      <c r="N4" s="30">
        <f t="shared" si="1"/>
        <v>1.0305410493775373E-3</v>
      </c>
      <c r="O4" s="30">
        <f t="shared" si="1"/>
        <v>1.1164194701589988E-3</v>
      </c>
      <c r="P4" s="30">
        <f t="shared" si="1"/>
        <v>1.20229789094046E-3</v>
      </c>
      <c r="Q4" s="30">
        <f t="shared" si="1"/>
        <v>1.2881763117219215E-3</v>
      </c>
      <c r="R4" s="30">
        <f t="shared" si="1"/>
        <v>1.374054732503383E-3</v>
      </c>
      <c r="S4" s="30">
        <f t="shared" si="1"/>
        <v>1.4599331532848445E-3</v>
      </c>
      <c r="T4" s="30">
        <f t="shared" si="1"/>
        <v>1.545811574066306E-3</v>
      </c>
      <c r="U4" s="30">
        <f t="shared" si="1"/>
        <v>1.6316899948477673E-3</v>
      </c>
      <c r="V4" s="30">
        <f t="shared" si="1"/>
        <v>1.7175684156292288E-3</v>
      </c>
      <c r="W4" s="30">
        <f t="shared" si="1"/>
        <v>1.8034468364106903E-3</v>
      </c>
    </row>
    <row r="5" spans="2:25" s="20" customFormat="1">
      <c r="B5" s="16" t="s">
        <v>330</v>
      </c>
      <c r="C5" s="4">
        <f>SQRT(C4)</f>
        <v>9.2670610649472594E-3</v>
      </c>
      <c r="D5" s="4">
        <f t="shared" ref="D5:W5" si="2">SQRT(D4)</f>
        <v>1.3105603441388072E-2</v>
      </c>
      <c r="E5" s="4">
        <f t="shared" si="2"/>
        <v>1.6051020601332001E-2</v>
      </c>
      <c r="F5" s="4">
        <f t="shared" si="2"/>
        <v>1.8534122129894519E-2</v>
      </c>
      <c r="G5" s="4">
        <f t="shared" si="2"/>
        <v>2.0721778492863666E-2</v>
      </c>
      <c r="H5" s="4">
        <f t="shared" si="2"/>
        <v>2.2699571024333669E-2</v>
      </c>
      <c r="I5" s="4">
        <f t="shared" si="2"/>
        <v>2.4518338962299831E-2</v>
      </c>
      <c r="J5" s="4">
        <f t="shared" si="2"/>
        <v>2.6211206882776145E-2</v>
      </c>
      <c r="K5" s="4">
        <f t="shared" si="2"/>
        <v>2.7801183194841782E-2</v>
      </c>
      <c r="L5" s="4">
        <f t="shared" si="2"/>
        <v>2.9305020181098911E-2</v>
      </c>
      <c r="M5" s="4">
        <f t="shared" si="2"/>
        <v>3.0735364461741393E-2</v>
      </c>
      <c r="N5" s="4">
        <f t="shared" si="2"/>
        <v>3.2102041202664001E-2</v>
      </c>
      <c r="O5" s="4">
        <f t="shared" si="2"/>
        <v>3.3412863842523267E-2</v>
      </c>
      <c r="P5" s="4">
        <f t="shared" si="2"/>
        <v>3.4674167487345101E-2</v>
      </c>
      <c r="Q5" s="4">
        <f t="shared" si="2"/>
        <v>3.5891173172827903E-2</v>
      </c>
      <c r="R5" s="4">
        <f t="shared" si="2"/>
        <v>3.7068244259789038E-2</v>
      </c>
      <c r="S5" s="4">
        <f t="shared" si="2"/>
        <v>3.8209071609826437E-2</v>
      </c>
      <c r="T5" s="4">
        <f t="shared" si="2"/>
        <v>3.9316810324164217E-2</v>
      </c>
      <c r="U5" s="4">
        <f t="shared" si="2"/>
        <v>4.0394182685725519E-2</v>
      </c>
      <c r="V5" s="4">
        <f t="shared" si="2"/>
        <v>4.1443556985727333E-2</v>
      </c>
      <c r="W5" s="4">
        <f t="shared" si="2"/>
        <v>4.2467008799898898E-2</v>
      </c>
    </row>
    <row r="6" spans="2:25" s="20" customFormat="1">
      <c r="B6" s="16" t="s">
        <v>324</v>
      </c>
      <c r="C6" s="9">
        <f>C3/C5</f>
        <v>-0.2542276101443865</v>
      </c>
      <c r="D6" s="9">
        <f t="shared" ref="D6:W6" si="3">D3/D5</f>
        <v>-1.647467071449751</v>
      </c>
      <c r="E6" s="9">
        <f t="shared" si="3"/>
        <v>-1.294756925889784</v>
      </c>
      <c r="F6" s="9">
        <f t="shared" si="3"/>
        <v>-1.0502447824153787</v>
      </c>
      <c r="G6" s="9">
        <f t="shared" si="3"/>
        <v>-1.3786737820612711</v>
      </c>
      <c r="H6" s="9">
        <f t="shared" si="3"/>
        <v>-2.5584225244491834</v>
      </c>
      <c r="I6" s="9">
        <f t="shared" si="3"/>
        <v>-2.8135686345299291</v>
      </c>
      <c r="J6" s="9">
        <f t="shared" si="3"/>
        <v>-2.653323634074475</v>
      </c>
      <c r="K6" s="9">
        <f t="shared" si="3"/>
        <v>-2.489265604135948</v>
      </c>
      <c r="L6" s="9">
        <f t="shared" si="3"/>
        <v>-2.1767096676142761</v>
      </c>
      <c r="M6" s="9">
        <f t="shared" si="3"/>
        <v>-1.6857431535484289</v>
      </c>
      <c r="N6" s="9">
        <f t="shared" si="3"/>
        <v>-1.2082865360439001</v>
      </c>
      <c r="O6" s="9">
        <f t="shared" si="3"/>
        <v>-1.0161257502683829</v>
      </c>
      <c r="P6" s="9">
        <f t="shared" si="3"/>
        <v>-1.1555138853960472</v>
      </c>
      <c r="Q6" s="9">
        <f t="shared" si="3"/>
        <v>-0.98725914766806344</v>
      </c>
      <c r="R6" s="9">
        <f t="shared" si="3"/>
        <v>-1.0694350450047594</v>
      </c>
      <c r="S6" s="9">
        <f t="shared" si="3"/>
        <v>-1.0345389236759255</v>
      </c>
      <c r="T6" s="9">
        <f t="shared" si="3"/>
        <v>-1.2333735650195006</v>
      </c>
      <c r="U6" s="9">
        <f t="shared" si="3"/>
        <v>-1.0222824526893337</v>
      </c>
      <c r="V6" s="9">
        <f t="shared" si="3"/>
        <v>-1.0889262110958793</v>
      </c>
      <c r="W6" s="9">
        <f t="shared" si="3"/>
        <v>-1.1076051117602081</v>
      </c>
    </row>
    <row r="7" spans="2:25" s="20" customFormat="1">
      <c r="B7" s="16" t="s">
        <v>325</v>
      </c>
      <c r="C7" s="10">
        <f>(1-_xlfn.NORM.S.DIST(ABS(C6),1))*2</f>
        <v>0.79931972135001583</v>
      </c>
      <c r="D7" s="10">
        <f t="shared" ref="D7:W7" si="4">(1-_xlfn.NORM.S.DIST(ABS(D6),1))*2</f>
        <v>9.946207908689475E-2</v>
      </c>
      <c r="E7" s="10">
        <f t="shared" si="4"/>
        <v>0.1954040954508709</v>
      </c>
      <c r="F7" s="10">
        <f t="shared" si="4"/>
        <v>0.29360558500326439</v>
      </c>
      <c r="G7" s="10">
        <f t="shared" si="4"/>
        <v>0.16799535656344577</v>
      </c>
      <c r="H7" s="10">
        <f t="shared" si="4"/>
        <v>1.0514824725195826E-2</v>
      </c>
      <c r="I7" s="10">
        <f t="shared" si="4"/>
        <v>4.8994925706282721E-3</v>
      </c>
      <c r="J7" s="10">
        <f t="shared" si="4"/>
        <v>7.9703410424627474E-3</v>
      </c>
      <c r="K7" s="10">
        <f t="shared" si="4"/>
        <v>1.2800729527985943E-2</v>
      </c>
      <c r="L7" s="10">
        <f t="shared" si="4"/>
        <v>2.9502236525625003E-2</v>
      </c>
      <c r="M7" s="10">
        <f t="shared" si="4"/>
        <v>9.184528119312807E-2</v>
      </c>
      <c r="N7" s="10">
        <f t="shared" si="4"/>
        <v>0.22693706554156901</v>
      </c>
      <c r="O7" s="10">
        <f t="shared" si="4"/>
        <v>0.30956950821709528</v>
      </c>
      <c r="P7" s="10">
        <f t="shared" si="4"/>
        <v>0.24788004978969891</v>
      </c>
      <c r="Q7" s="10">
        <f t="shared" si="4"/>
        <v>0.32351561227975845</v>
      </c>
      <c r="R7" s="10">
        <f t="shared" si="4"/>
        <v>0.28487368304481531</v>
      </c>
      <c r="S7" s="10">
        <f t="shared" si="4"/>
        <v>0.30088428999314498</v>
      </c>
      <c r="T7" s="10">
        <f t="shared" si="4"/>
        <v>0.21743642293008625</v>
      </c>
      <c r="U7" s="10">
        <f t="shared" si="4"/>
        <v>0.30664723585071818</v>
      </c>
      <c r="V7" s="10">
        <f t="shared" si="4"/>
        <v>0.27618642654988146</v>
      </c>
      <c r="W7" s="10">
        <f t="shared" si="4"/>
        <v>0.26803239484033314</v>
      </c>
    </row>
    <row r="8" spans="2:25" s="20" customFormat="1">
      <c r="B8" s="16" t="s">
        <v>326</v>
      </c>
      <c r="C8" s="4">
        <f>_xlfn.NORM.INV(0.975,0,C5)</f>
        <v>1.8163105929830024E-2</v>
      </c>
      <c r="D8" s="4">
        <f t="shared" ref="D8:W8" si="5">_xlfn.NORM.INV(0.975,0,D5)</f>
        <v>2.5686510740784804E-2</v>
      </c>
      <c r="E8" s="4">
        <f t="shared" si="5"/>
        <v>3.1459422293721152E-2</v>
      </c>
      <c r="F8" s="4">
        <f t="shared" si="5"/>
        <v>3.6326211859660049E-2</v>
      </c>
      <c r="G8" s="4">
        <f t="shared" si="5"/>
        <v>4.0613939541629458E-2</v>
      </c>
      <c r="H8" s="4">
        <f t="shared" si="5"/>
        <v>4.4490341672202963E-2</v>
      </c>
      <c r="I8" s="4">
        <f t="shared" si="5"/>
        <v>4.8055061326852819E-2</v>
      </c>
      <c r="J8" s="4">
        <f t="shared" si="5"/>
        <v>5.1373021481569608E-2</v>
      </c>
      <c r="K8" s="4">
        <f t="shared" si="5"/>
        <v>5.4489317789490073E-2</v>
      </c>
      <c r="L8" s="4">
        <f t="shared" si="5"/>
        <v>5.7436784121173305E-2</v>
      </c>
      <c r="M8" s="4">
        <f t="shared" si="5"/>
        <v>6.024020739672542E-2</v>
      </c>
      <c r="N8" s="4">
        <f t="shared" si="5"/>
        <v>6.2918844587442305E-2</v>
      </c>
      <c r="O8" s="4">
        <f t="shared" si="5"/>
        <v>6.5488009751686185E-2</v>
      </c>
      <c r="P8" s="4">
        <f t="shared" si="5"/>
        <v>6.7960119469106087E-2</v>
      </c>
      <c r="Q8" s="4">
        <f t="shared" si="5"/>
        <v>7.0345406781632855E-2</v>
      </c>
      <c r="R8" s="4">
        <f t="shared" si="5"/>
        <v>7.2652423719320097E-2</v>
      </c>
      <c r="S8" s="4">
        <f t="shared" si="5"/>
        <v>7.4888404237971662E-2</v>
      </c>
      <c r="T8" s="4">
        <f t="shared" si="5"/>
        <v>7.7059532222354413E-2</v>
      </c>
      <c r="U8" s="4">
        <f t="shared" si="5"/>
        <v>7.9171143248953427E-2</v>
      </c>
      <c r="V8" s="4">
        <f t="shared" si="5"/>
        <v>8.1227879083258916E-2</v>
      </c>
      <c r="W8" s="4">
        <f t="shared" si="5"/>
        <v>8.3233807778947358E-2</v>
      </c>
    </row>
    <row r="9" spans="2:25" s="20" customFormat="1">
      <c r="B9" s="16" t="s">
        <v>327</v>
      </c>
      <c r="C9" s="4">
        <f>_xlfn.NORM.INV(0.995,0,C5)</f>
        <v>2.3870367448868227E-2</v>
      </c>
      <c r="D9" s="4">
        <f t="shared" ref="D9:W9" si="6">_xlfn.NORM.INV(0.995,0,D5)</f>
        <v>3.3757797385018704E-2</v>
      </c>
      <c r="E9" s="4">
        <f t="shared" si="6"/>
        <v>4.1344689216778051E-2</v>
      </c>
      <c r="F9" s="4">
        <f t="shared" si="6"/>
        <v>4.7740734897736455E-2</v>
      </c>
      <c r="G9" s="4">
        <f t="shared" si="6"/>
        <v>5.3375764263567591E-2</v>
      </c>
      <c r="H9" s="4">
        <f t="shared" si="6"/>
        <v>5.8470220222468186E-2</v>
      </c>
      <c r="I9" s="4">
        <f t="shared" si="6"/>
        <v>6.3155055973436625E-2</v>
      </c>
      <c r="J9" s="4">
        <f t="shared" si="6"/>
        <v>6.7515594770037407E-2</v>
      </c>
      <c r="K9" s="4">
        <f t="shared" si="6"/>
        <v>7.1611102346604685E-2</v>
      </c>
      <c r="L9" s="4">
        <f t="shared" si="6"/>
        <v>7.5484729723566471E-2</v>
      </c>
      <c r="M9" s="4">
        <f t="shared" si="6"/>
        <v>7.9169052435808948E-2</v>
      </c>
      <c r="N9" s="4">
        <f t="shared" si="6"/>
        <v>8.2689378433556102E-2</v>
      </c>
      <c r="O9" s="4">
        <f t="shared" si="6"/>
        <v>8.6065833801060934E-2</v>
      </c>
      <c r="P9" s="4">
        <f t="shared" si="6"/>
        <v>8.9314736690066038E-2</v>
      </c>
      <c r="Q9" s="4">
        <f t="shared" si="6"/>
        <v>9.2449535597318264E-2</v>
      </c>
      <c r="R9" s="4">
        <f t="shared" si="6"/>
        <v>9.5481469795472909E-2</v>
      </c>
      <c r="S9" s="4">
        <f t="shared" si="6"/>
        <v>9.8420046313989276E-2</v>
      </c>
      <c r="T9" s="4">
        <f t="shared" si="6"/>
        <v>0.10127339215505611</v>
      </c>
      <c r="U9" s="4">
        <f t="shared" si="6"/>
        <v>0.1040485194547994</v>
      </c>
      <c r="V9" s="4">
        <f t="shared" si="6"/>
        <v>0.10675152852713518</v>
      </c>
      <c r="W9" s="4">
        <f t="shared" si="6"/>
        <v>0.10938776570084859</v>
      </c>
    </row>
    <row r="10" spans="2:25" s="20" customFormat="1">
      <c r="B10" s="16" t="s">
        <v>328</v>
      </c>
      <c r="C10" s="4">
        <f>_xlfn.NORM.INV(0.025,0,C5)</f>
        <v>-1.8163105929830024E-2</v>
      </c>
      <c r="D10" s="4">
        <f t="shared" ref="D10:W10" si="7">_xlfn.NORM.INV(0.025,0,D5)</f>
        <v>-2.5686510740784808E-2</v>
      </c>
      <c r="E10" s="4">
        <f t="shared" si="7"/>
        <v>-3.1459422293721159E-2</v>
      </c>
      <c r="F10" s="4">
        <f t="shared" si="7"/>
        <v>-3.6326211859660049E-2</v>
      </c>
      <c r="G10" s="4">
        <f t="shared" si="7"/>
        <v>-4.0613939541629465E-2</v>
      </c>
      <c r="H10" s="4">
        <f t="shared" si="7"/>
        <v>-4.449034167220297E-2</v>
      </c>
      <c r="I10" s="4">
        <f t="shared" si="7"/>
        <v>-4.8055061326852826E-2</v>
      </c>
      <c r="J10" s="4">
        <f t="shared" si="7"/>
        <v>-5.1373021481569615E-2</v>
      </c>
      <c r="K10" s="4">
        <f t="shared" si="7"/>
        <v>-5.448931778949008E-2</v>
      </c>
      <c r="L10" s="4">
        <f t="shared" si="7"/>
        <v>-5.7436784121173312E-2</v>
      </c>
      <c r="M10" s="4">
        <f t="shared" si="7"/>
        <v>-6.0240207396725427E-2</v>
      </c>
      <c r="N10" s="4">
        <f t="shared" si="7"/>
        <v>-6.2918844587442319E-2</v>
      </c>
      <c r="O10" s="4">
        <f t="shared" si="7"/>
        <v>-6.5488009751686199E-2</v>
      </c>
      <c r="P10" s="4">
        <f t="shared" si="7"/>
        <v>-6.7960119469106087E-2</v>
      </c>
      <c r="Q10" s="4">
        <f t="shared" si="7"/>
        <v>-7.0345406781632869E-2</v>
      </c>
      <c r="R10" s="4">
        <f t="shared" si="7"/>
        <v>-7.2652423719320097E-2</v>
      </c>
      <c r="S10" s="4">
        <f t="shared" si="7"/>
        <v>-7.4888404237971676E-2</v>
      </c>
      <c r="T10" s="4">
        <f t="shared" si="7"/>
        <v>-7.7059532222354427E-2</v>
      </c>
      <c r="U10" s="4">
        <f t="shared" si="7"/>
        <v>-7.9171143248953441E-2</v>
      </c>
      <c r="V10" s="4">
        <f t="shared" si="7"/>
        <v>-8.122787908325893E-2</v>
      </c>
      <c r="W10" s="4">
        <f t="shared" si="7"/>
        <v>-8.3233807778947372E-2</v>
      </c>
    </row>
    <row r="11" spans="2:25" s="20" customFormat="1">
      <c r="B11" s="16" t="s">
        <v>329</v>
      </c>
      <c r="C11" s="4">
        <f>_xlfn.NORM.INV(0.005,0,C5)</f>
        <v>-2.3870367448868227E-2</v>
      </c>
      <c r="D11" s="4">
        <f t="shared" ref="D11:W11" si="8">_xlfn.NORM.INV(0.005,0,D5)</f>
        <v>-3.3757797385018704E-2</v>
      </c>
      <c r="E11" s="4">
        <f t="shared" si="8"/>
        <v>-4.1344689216778051E-2</v>
      </c>
      <c r="F11" s="4">
        <f t="shared" si="8"/>
        <v>-4.7740734897736455E-2</v>
      </c>
      <c r="G11" s="4">
        <f t="shared" si="8"/>
        <v>-5.3375764263567591E-2</v>
      </c>
      <c r="H11" s="4">
        <f t="shared" si="8"/>
        <v>-5.8470220222468186E-2</v>
      </c>
      <c r="I11" s="4">
        <f t="shared" si="8"/>
        <v>-6.3155055973436625E-2</v>
      </c>
      <c r="J11" s="4">
        <f t="shared" si="8"/>
        <v>-6.7515594770037407E-2</v>
      </c>
      <c r="K11" s="4">
        <f t="shared" si="8"/>
        <v>-7.1611102346604685E-2</v>
      </c>
      <c r="L11" s="4">
        <f t="shared" si="8"/>
        <v>-7.5484729723566471E-2</v>
      </c>
      <c r="M11" s="4">
        <f t="shared" si="8"/>
        <v>-7.9169052435808948E-2</v>
      </c>
      <c r="N11" s="4">
        <f t="shared" si="8"/>
        <v>-8.2689378433556102E-2</v>
      </c>
      <c r="O11" s="4">
        <f t="shared" si="8"/>
        <v>-8.6065833801060934E-2</v>
      </c>
      <c r="P11" s="4">
        <f t="shared" si="8"/>
        <v>-8.9314736690066038E-2</v>
      </c>
      <c r="Q11" s="4">
        <f t="shared" si="8"/>
        <v>-9.2449535597318264E-2</v>
      </c>
      <c r="R11" s="4">
        <f t="shared" si="8"/>
        <v>-9.5481469795472909E-2</v>
      </c>
      <c r="S11" s="4">
        <f t="shared" si="8"/>
        <v>-9.8420046313989276E-2</v>
      </c>
      <c r="T11" s="4">
        <f t="shared" si="8"/>
        <v>-0.10127339215505611</v>
      </c>
      <c r="U11" s="4">
        <f t="shared" si="8"/>
        <v>-0.1040485194547994</v>
      </c>
      <c r="V11" s="4">
        <f t="shared" si="8"/>
        <v>-0.10675152852713518</v>
      </c>
      <c r="W11" s="4">
        <f t="shared" si="8"/>
        <v>-0.10938776570084859</v>
      </c>
    </row>
    <row r="12" spans="2:25" s="20" customFormat="1"/>
    <row r="13" spans="2:25" s="20" customFormat="1">
      <c r="B13" s="15" t="s">
        <v>331</v>
      </c>
      <c r="C13" s="5">
        <f>AVERAGE(C63:C86)</f>
        <v>-2.846305666025728E-3</v>
      </c>
      <c r="D13" s="5">
        <f t="shared" ref="D13:W13" si="9">AVERAGE(D63:D86)</f>
        <v>-2.1186023887518484E-2</v>
      </c>
      <c r="E13" s="5">
        <f t="shared" si="9"/>
        <v>8.3380898862136143E-4</v>
      </c>
      <c r="F13" s="5">
        <f t="shared" si="9"/>
        <v>7.5071361303950346E-4</v>
      </c>
      <c r="G13" s="5">
        <f t="shared" si="9"/>
        <v>-9.1526543374129687E-3</v>
      </c>
      <c r="H13" s="5">
        <f t="shared" si="9"/>
        <v>-3.4024481457890943E-2</v>
      </c>
      <c r="I13" s="5">
        <f t="shared" si="9"/>
        <v>-1.5036977033256941E-2</v>
      </c>
      <c r="J13" s="5">
        <f t="shared" si="9"/>
        <v>3.4421342813099426E-4</v>
      </c>
      <c r="K13" s="5">
        <f t="shared" si="9"/>
        <v>3.7442355786273157E-4</v>
      </c>
      <c r="L13" s="5">
        <f t="shared" si="9"/>
        <v>6.4643812672026497E-3</v>
      </c>
      <c r="M13" s="5">
        <f t="shared" si="9"/>
        <v>1.5229661274740161E-2</v>
      </c>
      <c r="N13" s="5">
        <f t="shared" si="9"/>
        <v>1.4198000455508009E-2</v>
      </c>
      <c r="O13" s="5">
        <f t="shared" si="9"/>
        <v>4.095534178001496E-3</v>
      </c>
      <c r="P13" s="5">
        <f t="shared" si="9"/>
        <v>-6.9775819671728341E-3</v>
      </c>
      <c r="Q13" s="5">
        <f t="shared" si="9"/>
        <v>5.5986936458793934E-3</v>
      </c>
      <c r="R13" s="5">
        <f t="shared" si="9"/>
        <v>-4.5688685495406389E-3</v>
      </c>
      <c r="S13" s="5">
        <f t="shared" si="9"/>
        <v>-2.973878096478681E-4</v>
      </c>
      <c r="T13" s="5">
        <f t="shared" si="9"/>
        <v>-1.0181490222748835E-2</v>
      </c>
      <c r="U13" s="5">
        <f t="shared" si="9"/>
        <v>8.4141260910352376E-3</v>
      </c>
      <c r="V13" s="5">
        <f t="shared" si="9"/>
        <v>-3.9873341083875857E-3</v>
      </c>
      <c r="W13" s="5">
        <f t="shared" si="9"/>
        <v>-2.280324173019229E-3</v>
      </c>
      <c r="Y13" s="20">
        <f>_xlfn.VAR.S(C13:W13)</f>
        <v>1.2872911060914772E-4</v>
      </c>
    </row>
    <row r="14" spans="2:25" s="20" customFormat="1">
      <c r="B14" s="15" t="s">
        <v>323</v>
      </c>
      <c r="C14" s="30">
        <f>$Y$13*C2</f>
        <v>1.2872911060914772E-4</v>
      </c>
      <c r="D14" s="30">
        <f t="shared" ref="D14:W14" si="10">$Y$13*D2</f>
        <v>2.5745822121829543E-4</v>
      </c>
      <c r="E14" s="30">
        <f t="shared" si="10"/>
        <v>3.8618733182744315E-4</v>
      </c>
      <c r="F14" s="30">
        <f t="shared" si="10"/>
        <v>5.1491644243659086E-4</v>
      </c>
      <c r="G14" s="30">
        <f t="shared" si="10"/>
        <v>6.4364555304573853E-4</v>
      </c>
      <c r="H14" s="30">
        <f t="shared" si="10"/>
        <v>7.723746636548863E-4</v>
      </c>
      <c r="I14" s="30">
        <f t="shared" si="10"/>
        <v>9.0110377426403407E-4</v>
      </c>
      <c r="J14" s="30">
        <f t="shared" si="10"/>
        <v>1.0298328848731817E-3</v>
      </c>
      <c r="K14" s="30">
        <f t="shared" si="10"/>
        <v>1.1585619954823294E-3</v>
      </c>
      <c r="L14" s="30">
        <f t="shared" si="10"/>
        <v>1.2872911060914771E-3</v>
      </c>
      <c r="M14" s="30">
        <f t="shared" si="10"/>
        <v>1.4160202167006249E-3</v>
      </c>
      <c r="N14" s="30">
        <f t="shared" si="10"/>
        <v>1.5447493273097726E-3</v>
      </c>
      <c r="O14" s="30">
        <f t="shared" si="10"/>
        <v>1.6734784379189203E-3</v>
      </c>
      <c r="P14" s="30">
        <f t="shared" si="10"/>
        <v>1.8022075485280681E-3</v>
      </c>
      <c r="Q14" s="30">
        <f t="shared" si="10"/>
        <v>1.9309366591372158E-3</v>
      </c>
      <c r="R14" s="30">
        <f t="shared" si="10"/>
        <v>2.0596657697463635E-3</v>
      </c>
      <c r="S14" s="30">
        <f t="shared" si="10"/>
        <v>2.1883948803555113E-3</v>
      </c>
      <c r="T14" s="30">
        <f t="shared" si="10"/>
        <v>2.3171239909646588E-3</v>
      </c>
      <c r="U14" s="30">
        <f t="shared" si="10"/>
        <v>2.4458531015738067E-3</v>
      </c>
      <c r="V14" s="30">
        <f t="shared" si="10"/>
        <v>2.5745822121829541E-3</v>
      </c>
      <c r="W14" s="30">
        <f t="shared" si="10"/>
        <v>2.703311322792102E-3</v>
      </c>
    </row>
    <row r="15" spans="2:25" s="20" customFormat="1">
      <c r="B15" s="15" t="s">
        <v>330</v>
      </c>
      <c r="C15" s="4">
        <f>SQRT(C14)</f>
        <v>1.1345885184028072E-2</v>
      </c>
      <c r="D15" s="4">
        <f t="shared" ref="D15:W15" si="11">SQRT(D14)</f>
        <v>1.6045504704380459E-2</v>
      </c>
      <c r="E15" s="4">
        <f t="shared" si="11"/>
        <v>1.9651649595579582E-2</v>
      </c>
      <c r="F15" s="4">
        <f t="shared" si="11"/>
        <v>2.2691770368056145E-2</v>
      </c>
      <c r="G15" s="4">
        <f t="shared" si="11"/>
        <v>2.5370170536394478E-2</v>
      </c>
      <c r="H15" s="4">
        <f t="shared" si="11"/>
        <v>2.7791629381072394E-2</v>
      </c>
      <c r="I15" s="4">
        <f t="shared" si="11"/>
        <v>3.0018390600830586E-2</v>
      </c>
      <c r="J15" s="4">
        <f t="shared" si="11"/>
        <v>3.2091009408760918E-2</v>
      </c>
      <c r="K15" s="4">
        <f t="shared" si="11"/>
        <v>3.4037655552084212E-2</v>
      </c>
      <c r="L15" s="4">
        <f t="shared" si="11"/>
        <v>3.5878839252287374E-2</v>
      </c>
      <c r="M15" s="4">
        <f t="shared" si="11"/>
        <v>3.7630044069873539E-2</v>
      </c>
      <c r="N15" s="4">
        <f t="shared" si="11"/>
        <v>3.9303299191159165E-2</v>
      </c>
      <c r="O15" s="4">
        <f t="shared" si="11"/>
        <v>4.090817079654039E-2</v>
      </c>
      <c r="P15" s="4">
        <f t="shared" si="11"/>
        <v>4.2452415108307655E-2</v>
      </c>
      <c r="Q15" s="4">
        <f t="shared" si="11"/>
        <v>4.3942424365722196E-2</v>
      </c>
      <c r="R15" s="4">
        <f t="shared" si="11"/>
        <v>4.5383540736112289E-2</v>
      </c>
      <c r="S15" s="4">
        <f t="shared" si="11"/>
        <v>4.678028302987821E-2</v>
      </c>
      <c r="T15" s="4">
        <f t="shared" si="11"/>
        <v>4.8136514113141377E-2</v>
      </c>
      <c r="U15" s="4">
        <f t="shared" si="11"/>
        <v>4.9455566942193746E-2</v>
      </c>
      <c r="V15" s="4">
        <f t="shared" si="11"/>
        <v>5.0740341072788957E-2</v>
      </c>
      <c r="W15" s="4">
        <f t="shared" si="11"/>
        <v>5.199337768208661E-2</v>
      </c>
    </row>
    <row r="16" spans="2:25" s="20" customFormat="1">
      <c r="B16" s="15" t="s">
        <v>324</v>
      </c>
      <c r="C16" s="9">
        <f>C3/C15</f>
        <v>-0.2076473319966399</v>
      </c>
      <c r="D16" s="9">
        <f t="shared" ref="D16:W16" si="12">D3/D15</f>
        <v>-1.3456136481185901</v>
      </c>
      <c r="E16" s="9">
        <f t="shared" si="12"/>
        <v>-1.057528020235458</v>
      </c>
      <c r="F16" s="9">
        <f t="shared" si="12"/>
        <v>-0.85781606052972736</v>
      </c>
      <c r="G16" s="9">
        <f t="shared" si="12"/>
        <v>-1.1260694004720839</v>
      </c>
      <c r="H16" s="9">
        <f t="shared" si="12"/>
        <v>-2.0896613511815745</v>
      </c>
      <c r="I16" s="9">
        <f t="shared" si="12"/>
        <v>-2.2980588930437582</v>
      </c>
      <c r="J16" s="9">
        <f t="shared" si="12"/>
        <v>-2.167174419907747</v>
      </c>
      <c r="K16" s="9">
        <f t="shared" si="12"/>
        <v>-2.0331755509807556</v>
      </c>
      <c r="L16" s="9">
        <f t="shared" si="12"/>
        <v>-1.7778869681176426</v>
      </c>
      <c r="M16" s="9">
        <f t="shared" si="12"/>
        <v>-1.3768766817543183</v>
      </c>
      <c r="N16" s="9">
        <f t="shared" si="12"/>
        <v>-0.98690097174922342</v>
      </c>
      <c r="O16" s="9">
        <f t="shared" si="12"/>
        <v>-0.82994841078229242</v>
      </c>
      <c r="P16" s="9">
        <f t="shared" si="12"/>
        <v>-0.94379747050797791</v>
      </c>
      <c r="Q16" s="9">
        <f t="shared" si="12"/>
        <v>-0.80637082607243582</v>
      </c>
      <c r="R16" s="9">
        <f t="shared" si="12"/>
        <v>-0.8734902307142195</v>
      </c>
      <c r="S16" s="9">
        <f t="shared" si="12"/>
        <v>-0.8449878721905012</v>
      </c>
      <c r="T16" s="9">
        <f t="shared" si="12"/>
        <v>-1.0073914866525704</v>
      </c>
      <c r="U16" s="9">
        <f t="shared" si="12"/>
        <v>-0.83497706534456273</v>
      </c>
      <c r="V16" s="9">
        <f t="shared" si="12"/>
        <v>-0.8894101720377674</v>
      </c>
      <c r="W16" s="9">
        <f t="shared" si="12"/>
        <v>-0.90466667342790097</v>
      </c>
    </row>
    <row r="17" spans="2:23" s="20" customFormat="1">
      <c r="B17" s="15" t="s">
        <v>325</v>
      </c>
      <c r="C17" s="10">
        <f>(1-_xlfn.NORM.S.DIST(ABS(C16),1))*2</f>
        <v>0.83550434417461084</v>
      </c>
      <c r="D17" s="10">
        <f t="shared" ref="D17:W17" si="13">(1-_xlfn.NORM.S.DIST(ABS(D16),1))*2</f>
        <v>0.17842714781160618</v>
      </c>
      <c r="E17" s="10">
        <f t="shared" si="13"/>
        <v>0.29027067351967584</v>
      </c>
      <c r="F17" s="10">
        <f t="shared" si="13"/>
        <v>0.39099403993514348</v>
      </c>
      <c r="G17" s="10">
        <f t="shared" si="13"/>
        <v>0.26013614487463621</v>
      </c>
      <c r="H17" s="10">
        <f t="shared" si="13"/>
        <v>3.6648231139946086E-2</v>
      </c>
      <c r="I17" s="10">
        <f t="shared" si="13"/>
        <v>2.1558437446494771E-2</v>
      </c>
      <c r="J17" s="10">
        <f t="shared" si="13"/>
        <v>3.0221557089727291E-2</v>
      </c>
      <c r="K17" s="10">
        <f t="shared" si="13"/>
        <v>4.2034790217241325E-2</v>
      </c>
      <c r="L17" s="10">
        <f t="shared" si="13"/>
        <v>7.5422420982739213E-2</v>
      </c>
      <c r="M17" s="10">
        <f t="shared" si="13"/>
        <v>0.1685503776893662</v>
      </c>
      <c r="N17" s="10">
        <f t="shared" si="13"/>
        <v>0.32369118782090789</v>
      </c>
      <c r="O17" s="10">
        <f t="shared" si="13"/>
        <v>0.40656795225496412</v>
      </c>
      <c r="P17" s="10">
        <f t="shared" si="13"/>
        <v>0.34527315346560106</v>
      </c>
      <c r="Q17" s="10">
        <f t="shared" si="13"/>
        <v>0.42002906335329304</v>
      </c>
      <c r="R17" s="10">
        <f t="shared" si="13"/>
        <v>0.38239592880051454</v>
      </c>
      <c r="S17" s="10">
        <f t="shared" si="13"/>
        <v>0.39811761040626115</v>
      </c>
      <c r="T17" s="10">
        <f t="shared" si="13"/>
        <v>0.31374668082822033</v>
      </c>
      <c r="U17" s="10">
        <f t="shared" si="13"/>
        <v>0.40373062164405127</v>
      </c>
      <c r="V17" s="10">
        <f t="shared" si="13"/>
        <v>0.37378268015635241</v>
      </c>
      <c r="W17" s="10">
        <f t="shared" si="13"/>
        <v>0.36564200174097206</v>
      </c>
    </row>
    <row r="18" spans="2:23" s="20" customFormat="1">
      <c r="B18" s="15" t="s">
        <v>326</v>
      </c>
      <c r="C18" s="4">
        <f>_xlfn.NORM.INV(0.975,0,C15)</f>
        <v>2.2237526333421621E-2</v>
      </c>
      <c r="D18" s="4">
        <f t="shared" ref="D18:W18" si="14">_xlfn.NORM.INV(0.975,0,D15)</f>
        <v>3.1448611334353699E-2</v>
      </c>
      <c r="E18" s="4">
        <f t="shared" si="14"/>
        <v>3.8516525444137091E-2</v>
      </c>
      <c r="F18" s="4">
        <f t="shared" si="14"/>
        <v>4.4475052666843241E-2</v>
      </c>
      <c r="G18" s="4">
        <f t="shared" si="14"/>
        <v>4.9724620532972393E-2</v>
      </c>
      <c r="H18" s="4">
        <f t="shared" si="14"/>
        <v>5.4470592658587072E-2</v>
      </c>
      <c r="I18" s="4">
        <f t="shared" si="14"/>
        <v>5.8834964451483611E-2</v>
      </c>
      <c r="J18" s="4">
        <f t="shared" si="14"/>
        <v>6.2897222668707398E-2</v>
      </c>
      <c r="K18" s="4">
        <f t="shared" si="14"/>
        <v>6.6712579000264852E-2</v>
      </c>
      <c r="L18" s="4">
        <f t="shared" si="14"/>
        <v>7.0321232741585235E-2</v>
      </c>
      <c r="M18" s="4">
        <f t="shared" si="14"/>
        <v>7.3753531113607163E-2</v>
      </c>
      <c r="N18" s="4">
        <f t="shared" si="14"/>
        <v>7.7033050888274182E-2</v>
      </c>
      <c r="O18" s="4">
        <f t="shared" si="14"/>
        <v>8.0178541434632364E-2</v>
      </c>
      <c r="P18" s="4">
        <f t="shared" si="14"/>
        <v>8.3205204669027047E-2</v>
      </c>
      <c r="Q18" s="4">
        <f t="shared" si="14"/>
        <v>8.6125569150190817E-2</v>
      </c>
      <c r="R18" s="4">
        <f t="shared" si="14"/>
        <v>8.8950105333686483E-2</v>
      </c>
      <c r="S18" s="4">
        <f t="shared" si="14"/>
        <v>9.1687669925151552E-2</v>
      </c>
      <c r="T18" s="4">
        <f t="shared" si="14"/>
        <v>9.4345834003061096E-2</v>
      </c>
      <c r="U18" s="4">
        <f t="shared" si="14"/>
        <v>9.6931130041709404E-2</v>
      </c>
      <c r="V18" s="4">
        <f t="shared" si="14"/>
        <v>9.9449241065944785E-2</v>
      </c>
      <c r="W18" s="4">
        <f t="shared" si="14"/>
        <v>0.10190514769147836</v>
      </c>
    </row>
    <row r="19" spans="2:23" s="20" customFormat="1">
      <c r="B19" s="15" t="s">
        <v>327</v>
      </c>
      <c r="C19" s="4">
        <f>_xlfn.NORM.INV(0.995,0,C15)</f>
        <v>2.9225063531720812E-2</v>
      </c>
      <c r="D19" s="4">
        <f t="shared" ref="D19:W19" si="15">_xlfn.NORM.INV(0.995,0,D15)</f>
        <v>4.1330481207774918E-2</v>
      </c>
      <c r="E19" s="4">
        <f t="shared" si="15"/>
        <v>5.061929489136878E-2</v>
      </c>
      <c r="F19" s="4">
        <f t="shared" si="15"/>
        <v>5.8450127063441625E-2</v>
      </c>
      <c r="G19" s="4">
        <f t="shared" si="15"/>
        <v>6.5349228703677806E-2</v>
      </c>
      <c r="H19" s="4">
        <f t="shared" si="15"/>
        <v>7.1586493353136854E-2</v>
      </c>
      <c r="I19" s="4">
        <f t="shared" si="15"/>
        <v>7.7322250154996289E-2</v>
      </c>
      <c r="J19" s="4">
        <f t="shared" si="15"/>
        <v>8.2660962415549835E-2</v>
      </c>
      <c r="K19" s="4">
        <f t="shared" si="15"/>
        <v>8.7675190595162419E-2</v>
      </c>
      <c r="L19" s="4">
        <f t="shared" si="15"/>
        <v>9.2417765523362325E-2</v>
      </c>
      <c r="M19" s="4">
        <f t="shared" si="15"/>
        <v>9.6928570209016768E-2</v>
      </c>
      <c r="N19" s="4">
        <f t="shared" si="15"/>
        <v>0.10123858978273756</v>
      </c>
      <c r="O19" s="4">
        <f t="shared" si="15"/>
        <v>0.10537246509231207</v>
      </c>
      <c r="P19" s="4">
        <f t="shared" si="15"/>
        <v>0.10935017484240091</v>
      </c>
      <c r="Q19" s="4">
        <f t="shared" si="15"/>
        <v>0.11318818435020842</v>
      </c>
      <c r="R19" s="4">
        <f t="shared" si="15"/>
        <v>0.11690025412688325</v>
      </c>
      <c r="S19" s="4">
        <f t="shared" si="15"/>
        <v>0.12049802385667162</v>
      </c>
      <c r="T19" s="4">
        <f t="shared" si="15"/>
        <v>0.12399144362332475</v>
      </c>
      <c r="U19" s="4">
        <f t="shared" si="15"/>
        <v>0.12738909855332692</v>
      </c>
      <c r="V19" s="4">
        <f t="shared" si="15"/>
        <v>0.13069845740735561</v>
      </c>
      <c r="W19" s="4">
        <f t="shared" si="15"/>
        <v>0.13392606582400407</v>
      </c>
    </row>
    <row r="20" spans="2:23" s="20" customFormat="1">
      <c r="B20" s="15" t="s">
        <v>328</v>
      </c>
      <c r="C20" s="4">
        <f>_xlfn.NORM.INV(0.025,0,C15)</f>
        <v>-2.2237526333421624E-2</v>
      </c>
      <c r="D20" s="4">
        <f t="shared" ref="D20:W20" si="16">_xlfn.NORM.INV(0.025,0,D15)</f>
        <v>-3.1448611334353706E-2</v>
      </c>
      <c r="E20" s="4">
        <f t="shared" si="16"/>
        <v>-3.8516525444137098E-2</v>
      </c>
      <c r="F20" s="4">
        <f t="shared" si="16"/>
        <v>-4.4475052666843248E-2</v>
      </c>
      <c r="G20" s="4">
        <f t="shared" si="16"/>
        <v>-4.9724620532972399E-2</v>
      </c>
      <c r="H20" s="4">
        <f t="shared" si="16"/>
        <v>-5.4470592658587079E-2</v>
      </c>
      <c r="I20" s="4">
        <f t="shared" si="16"/>
        <v>-5.8834964451483618E-2</v>
      </c>
      <c r="J20" s="4">
        <f t="shared" si="16"/>
        <v>-6.2897222668707412E-2</v>
      </c>
      <c r="K20" s="4">
        <f t="shared" si="16"/>
        <v>-6.6712579000264852E-2</v>
      </c>
      <c r="L20" s="4">
        <f t="shared" si="16"/>
        <v>-7.0321232741585249E-2</v>
      </c>
      <c r="M20" s="4">
        <f t="shared" si="16"/>
        <v>-7.3753531113607163E-2</v>
      </c>
      <c r="N20" s="4">
        <f t="shared" si="16"/>
        <v>-7.7033050888274196E-2</v>
      </c>
      <c r="O20" s="4">
        <f t="shared" si="16"/>
        <v>-8.0178541434632364E-2</v>
      </c>
      <c r="P20" s="4">
        <f t="shared" si="16"/>
        <v>-8.3205204669027047E-2</v>
      </c>
      <c r="Q20" s="4">
        <f t="shared" si="16"/>
        <v>-8.6125569150190817E-2</v>
      </c>
      <c r="R20" s="4">
        <f t="shared" si="16"/>
        <v>-8.8950105333686497E-2</v>
      </c>
      <c r="S20" s="4">
        <f t="shared" si="16"/>
        <v>-9.1687669925151552E-2</v>
      </c>
      <c r="T20" s="4">
        <f t="shared" si="16"/>
        <v>-9.434583400306111E-2</v>
      </c>
      <c r="U20" s="4">
        <f t="shared" si="16"/>
        <v>-9.6931130041709418E-2</v>
      </c>
      <c r="V20" s="4">
        <f t="shared" si="16"/>
        <v>-9.9449241065944799E-2</v>
      </c>
      <c r="W20" s="4">
        <f t="shared" si="16"/>
        <v>-0.10190514769147838</v>
      </c>
    </row>
    <row r="21" spans="2:23" s="20" customFormat="1">
      <c r="B21" s="15" t="s">
        <v>329</v>
      </c>
      <c r="C21" s="4">
        <f>_xlfn.NORM.INV(0.005,0,C15)</f>
        <v>-2.9225063531720812E-2</v>
      </c>
      <c r="D21" s="4">
        <f t="shared" ref="D21:W21" si="17">_xlfn.NORM.INV(0.005,0,D15)</f>
        <v>-4.1330481207774918E-2</v>
      </c>
      <c r="E21" s="4">
        <f t="shared" si="17"/>
        <v>-5.061929489136878E-2</v>
      </c>
      <c r="F21" s="4">
        <f t="shared" si="17"/>
        <v>-5.8450127063441625E-2</v>
      </c>
      <c r="G21" s="4">
        <f t="shared" si="17"/>
        <v>-6.5349228703677806E-2</v>
      </c>
      <c r="H21" s="4">
        <f t="shared" si="17"/>
        <v>-7.1586493353136854E-2</v>
      </c>
      <c r="I21" s="4">
        <f t="shared" si="17"/>
        <v>-7.7322250154996289E-2</v>
      </c>
      <c r="J21" s="4">
        <f t="shared" si="17"/>
        <v>-8.2660962415549835E-2</v>
      </c>
      <c r="K21" s="4">
        <f t="shared" si="17"/>
        <v>-8.7675190595162419E-2</v>
      </c>
      <c r="L21" s="4">
        <f t="shared" si="17"/>
        <v>-9.2417765523362325E-2</v>
      </c>
      <c r="M21" s="4">
        <f t="shared" si="17"/>
        <v>-9.6928570209016768E-2</v>
      </c>
      <c r="N21" s="4">
        <f t="shared" si="17"/>
        <v>-0.10123858978273756</v>
      </c>
      <c r="O21" s="4">
        <f t="shared" si="17"/>
        <v>-0.10537246509231207</v>
      </c>
      <c r="P21" s="4">
        <f t="shared" si="17"/>
        <v>-0.10935017484240091</v>
      </c>
      <c r="Q21" s="4">
        <f t="shared" si="17"/>
        <v>-0.11318818435020842</v>
      </c>
      <c r="R21" s="4">
        <f t="shared" si="17"/>
        <v>-0.11690025412688325</v>
      </c>
      <c r="S21" s="4">
        <f t="shared" si="17"/>
        <v>-0.12049802385667162</v>
      </c>
      <c r="T21" s="4">
        <f t="shared" si="17"/>
        <v>-0.12399144362332475</v>
      </c>
      <c r="U21" s="4">
        <f t="shared" si="17"/>
        <v>-0.12738909855332692</v>
      </c>
      <c r="V21" s="4">
        <f t="shared" si="17"/>
        <v>-0.13069845740735561</v>
      </c>
      <c r="W21" s="4">
        <f t="shared" si="17"/>
        <v>-0.13392606582400407</v>
      </c>
    </row>
    <row r="22" spans="2:23" s="20" customFormat="1"/>
    <row r="23" spans="2:23" s="20" customFormat="1">
      <c r="C23" s="21" t="s">
        <v>353</v>
      </c>
      <c r="D23" s="21" t="s">
        <v>333</v>
      </c>
      <c r="E23" s="21" t="s">
        <v>334</v>
      </c>
      <c r="F23" s="21" t="s">
        <v>335</v>
      </c>
      <c r="G23" s="21" t="s">
        <v>336</v>
      </c>
      <c r="H23" s="21" t="s">
        <v>337</v>
      </c>
      <c r="I23" s="21" t="s">
        <v>338</v>
      </c>
      <c r="J23" s="21" t="s">
        <v>339</v>
      </c>
      <c r="K23" s="21" t="s">
        <v>340</v>
      </c>
      <c r="L23" s="21" t="s">
        <v>341</v>
      </c>
      <c r="M23" s="21" t="s">
        <v>342</v>
      </c>
      <c r="N23" s="21" t="s">
        <v>343</v>
      </c>
      <c r="O23" s="21" t="s">
        <v>344</v>
      </c>
      <c r="P23" s="21" t="s">
        <v>345</v>
      </c>
      <c r="Q23" s="21" t="s">
        <v>346</v>
      </c>
      <c r="R23" s="21" t="s">
        <v>347</v>
      </c>
      <c r="S23" s="21" t="s">
        <v>348</v>
      </c>
      <c r="T23" s="21" t="s">
        <v>349</v>
      </c>
      <c r="U23" s="21" t="s">
        <v>350</v>
      </c>
      <c r="V23" s="21" t="s">
        <v>351</v>
      </c>
      <c r="W23" s="21" t="s">
        <v>352</v>
      </c>
    </row>
    <row r="24" spans="2:23" s="20" customFormat="1">
      <c r="B24" s="18" t="s">
        <v>354</v>
      </c>
      <c r="C24" s="20">
        <f>COUNTIF(C63:C86,"&gt;0")</f>
        <v>9</v>
      </c>
      <c r="D24" s="30">
        <f t="shared" ref="D24:W24" si="18">COUNTIF(D63:D86,"&gt;0")</f>
        <v>7</v>
      </c>
      <c r="E24" s="30">
        <f t="shared" si="18"/>
        <v>15</v>
      </c>
      <c r="F24" s="30">
        <f t="shared" si="18"/>
        <v>14</v>
      </c>
      <c r="G24" s="30">
        <f t="shared" si="18"/>
        <v>11</v>
      </c>
      <c r="H24" s="30">
        <f t="shared" si="18"/>
        <v>7</v>
      </c>
      <c r="I24" s="30">
        <f t="shared" si="18"/>
        <v>10</v>
      </c>
      <c r="J24" s="30">
        <f t="shared" si="18"/>
        <v>8</v>
      </c>
      <c r="K24" s="30">
        <f t="shared" si="18"/>
        <v>15</v>
      </c>
      <c r="L24" s="30">
        <f t="shared" si="18"/>
        <v>14</v>
      </c>
      <c r="M24" s="30">
        <f t="shared" si="18"/>
        <v>14</v>
      </c>
      <c r="N24" s="30">
        <f t="shared" si="18"/>
        <v>15</v>
      </c>
      <c r="O24" s="30">
        <f t="shared" si="18"/>
        <v>11</v>
      </c>
      <c r="P24" s="30">
        <f t="shared" si="18"/>
        <v>12</v>
      </c>
      <c r="Q24" s="30">
        <f t="shared" si="18"/>
        <v>14</v>
      </c>
      <c r="R24" s="30">
        <f t="shared" si="18"/>
        <v>11</v>
      </c>
      <c r="S24" s="30">
        <f t="shared" si="18"/>
        <v>12</v>
      </c>
      <c r="T24" s="30">
        <f t="shared" si="18"/>
        <v>8</v>
      </c>
      <c r="U24" s="30">
        <f t="shared" si="18"/>
        <v>14</v>
      </c>
      <c r="V24" s="30">
        <f t="shared" si="18"/>
        <v>9</v>
      </c>
      <c r="W24" s="30">
        <f t="shared" si="18"/>
        <v>10</v>
      </c>
    </row>
    <row r="25" spans="2:23" s="20" customFormat="1">
      <c r="B25" s="18" t="s">
        <v>355</v>
      </c>
      <c r="C25" s="20">
        <f>COUNTIF(C63:C86,"=0")</f>
        <v>0</v>
      </c>
      <c r="D25" s="30">
        <f t="shared" ref="D25:W25" si="19">COUNTIF(D63:D86,"=0")</f>
        <v>0</v>
      </c>
      <c r="E25" s="30">
        <f t="shared" si="19"/>
        <v>0</v>
      </c>
      <c r="F25" s="30">
        <f t="shared" si="19"/>
        <v>0</v>
      </c>
      <c r="G25" s="30">
        <f t="shared" si="19"/>
        <v>0</v>
      </c>
      <c r="H25" s="30">
        <f t="shared" si="19"/>
        <v>0</v>
      </c>
      <c r="I25" s="30">
        <f t="shared" si="19"/>
        <v>0</v>
      </c>
      <c r="J25" s="30">
        <f t="shared" si="19"/>
        <v>0</v>
      </c>
      <c r="K25" s="30">
        <f t="shared" si="19"/>
        <v>0</v>
      </c>
      <c r="L25" s="30">
        <f t="shared" si="19"/>
        <v>0</v>
      </c>
      <c r="M25" s="30">
        <f t="shared" si="19"/>
        <v>0</v>
      </c>
      <c r="N25" s="30">
        <f t="shared" si="19"/>
        <v>0</v>
      </c>
      <c r="O25" s="30">
        <f t="shared" si="19"/>
        <v>0</v>
      </c>
      <c r="P25" s="30">
        <f t="shared" si="19"/>
        <v>0</v>
      </c>
      <c r="Q25" s="30">
        <f t="shared" si="19"/>
        <v>0</v>
      </c>
      <c r="R25" s="30">
        <f t="shared" si="19"/>
        <v>0</v>
      </c>
      <c r="S25" s="30">
        <f t="shared" si="19"/>
        <v>0</v>
      </c>
      <c r="T25" s="30">
        <f t="shared" si="19"/>
        <v>0</v>
      </c>
      <c r="U25" s="30">
        <f t="shared" si="19"/>
        <v>0</v>
      </c>
      <c r="V25" s="30">
        <f t="shared" si="19"/>
        <v>0</v>
      </c>
      <c r="W25" s="30">
        <f t="shared" si="19"/>
        <v>0</v>
      </c>
    </row>
    <row r="26" spans="2:23" s="20" customFormat="1">
      <c r="B26" s="18" t="s">
        <v>356</v>
      </c>
      <c r="C26" s="20">
        <f>COUNTIF(C63:C86,"&lt;0")</f>
        <v>15</v>
      </c>
      <c r="D26" s="30">
        <f t="shared" ref="D26:W26" si="20">COUNTIF(D63:D86,"&lt;0")</f>
        <v>17</v>
      </c>
      <c r="E26" s="30">
        <f t="shared" si="20"/>
        <v>9</v>
      </c>
      <c r="F26" s="30">
        <f t="shared" si="20"/>
        <v>10</v>
      </c>
      <c r="G26" s="30">
        <f t="shared" si="20"/>
        <v>13</v>
      </c>
      <c r="H26" s="30">
        <f t="shared" si="20"/>
        <v>17</v>
      </c>
      <c r="I26" s="30">
        <f t="shared" si="20"/>
        <v>14</v>
      </c>
      <c r="J26" s="30">
        <f t="shared" si="20"/>
        <v>16</v>
      </c>
      <c r="K26" s="30">
        <f t="shared" si="20"/>
        <v>9</v>
      </c>
      <c r="L26" s="30">
        <f t="shared" si="20"/>
        <v>10</v>
      </c>
      <c r="M26" s="30">
        <f t="shared" si="20"/>
        <v>10</v>
      </c>
      <c r="N26" s="30">
        <f t="shared" si="20"/>
        <v>9</v>
      </c>
      <c r="O26" s="30">
        <f t="shared" si="20"/>
        <v>13</v>
      </c>
      <c r="P26" s="30">
        <f t="shared" si="20"/>
        <v>12</v>
      </c>
      <c r="Q26" s="30">
        <f t="shared" si="20"/>
        <v>10</v>
      </c>
      <c r="R26" s="30">
        <f t="shared" si="20"/>
        <v>13</v>
      </c>
      <c r="S26" s="30">
        <f t="shared" si="20"/>
        <v>12</v>
      </c>
      <c r="T26" s="30">
        <f t="shared" si="20"/>
        <v>16</v>
      </c>
      <c r="U26" s="30">
        <f t="shared" si="20"/>
        <v>10</v>
      </c>
      <c r="V26" s="30">
        <f t="shared" si="20"/>
        <v>15</v>
      </c>
      <c r="W26" s="30">
        <f t="shared" si="20"/>
        <v>14</v>
      </c>
    </row>
    <row r="27" spans="2:23" s="20" customFormat="1">
      <c r="B27" s="18" t="s">
        <v>332</v>
      </c>
      <c r="C27" s="14">
        <f t="shared" ref="C27:W27" si="21">(C24/SUM(C24:C26)-0.5)*(SQRT(SUM(C24:C26))/0.5)</f>
        <v>-1.2247448713915889</v>
      </c>
      <c r="D27" s="14">
        <f t="shared" si="21"/>
        <v>-2.0412414523193148</v>
      </c>
      <c r="E27" s="14">
        <f t="shared" si="21"/>
        <v>1.2247448713915889</v>
      </c>
      <c r="F27" s="14">
        <f t="shared" si="21"/>
        <v>0.81649658092772637</v>
      </c>
      <c r="G27" s="14">
        <f t="shared" si="21"/>
        <v>-0.40824829046386318</v>
      </c>
      <c r="H27" s="14">
        <f t="shared" si="21"/>
        <v>-2.0412414523193148</v>
      </c>
      <c r="I27" s="14">
        <f t="shared" si="21"/>
        <v>-0.81649658092772581</v>
      </c>
      <c r="J27" s="14">
        <f t="shared" si="21"/>
        <v>-1.6329931618554521</v>
      </c>
      <c r="K27" s="14">
        <f t="shared" si="21"/>
        <v>1.2247448713915889</v>
      </c>
      <c r="L27" s="14">
        <f t="shared" si="21"/>
        <v>0.81649658092772637</v>
      </c>
      <c r="M27" s="14">
        <f t="shared" si="21"/>
        <v>0.81649658092772637</v>
      </c>
      <c r="N27" s="14">
        <f t="shared" si="21"/>
        <v>1.2247448713915889</v>
      </c>
      <c r="O27" s="14">
        <f t="shared" si="21"/>
        <v>-0.40824829046386318</v>
      </c>
      <c r="P27" s="14">
        <f t="shared" si="21"/>
        <v>0</v>
      </c>
      <c r="Q27" s="14">
        <f t="shared" si="21"/>
        <v>0.81649658092772637</v>
      </c>
      <c r="R27" s="14">
        <f t="shared" si="21"/>
        <v>-0.40824829046386318</v>
      </c>
      <c r="S27" s="14">
        <f t="shared" si="21"/>
        <v>0</v>
      </c>
      <c r="T27" s="14">
        <f t="shared" si="21"/>
        <v>-1.6329931618554521</v>
      </c>
      <c r="U27" s="14">
        <f t="shared" si="21"/>
        <v>0.81649658092772637</v>
      </c>
      <c r="V27" s="14">
        <f t="shared" si="21"/>
        <v>-1.2247448713915889</v>
      </c>
      <c r="W27" s="14">
        <f t="shared" si="21"/>
        <v>-0.81649658092772581</v>
      </c>
    </row>
    <row r="28" spans="2:23" s="20" customFormat="1">
      <c r="B28" s="18" t="s">
        <v>325</v>
      </c>
      <c r="C28" s="10">
        <f>(1-_xlfn.NORM.S.DIST(ABS(C27),1))*2</f>
        <v>0.22067136191984682</v>
      </c>
      <c r="D28" s="10">
        <f t="shared" ref="D28:W28" si="22">(1-_xlfn.NORM.S.DIST(ABS(D27),1))*2</f>
        <v>4.1226833337163704E-2</v>
      </c>
      <c r="E28" s="10">
        <f t="shared" si="22"/>
        <v>0.22067136191984682</v>
      </c>
      <c r="F28" s="10">
        <f t="shared" si="22"/>
        <v>0.41421617824252488</v>
      </c>
      <c r="G28" s="10">
        <f t="shared" si="22"/>
        <v>0.68309139830960852</v>
      </c>
      <c r="H28" s="10">
        <f t="shared" si="22"/>
        <v>4.1226833337163704E-2</v>
      </c>
      <c r="I28" s="10">
        <f t="shared" si="22"/>
        <v>0.4142161782425251</v>
      </c>
      <c r="J28" s="10">
        <f t="shared" si="22"/>
        <v>0.10247043485974938</v>
      </c>
      <c r="K28" s="10">
        <f t="shared" si="22"/>
        <v>0.22067136191984682</v>
      </c>
      <c r="L28" s="10">
        <f t="shared" si="22"/>
        <v>0.41421617824252488</v>
      </c>
      <c r="M28" s="10">
        <f t="shared" si="22"/>
        <v>0.41421617824252488</v>
      </c>
      <c r="N28" s="10">
        <f t="shared" si="22"/>
        <v>0.22067136191984682</v>
      </c>
      <c r="O28" s="10">
        <f t="shared" si="22"/>
        <v>0.68309139830960852</v>
      </c>
      <c r="P28" s="10">
        <f t="shared" si="22"/>
        <v>1</v>
      </c>
      <c r="Q28" s="10">
        <f t="shared" si="22"/>
        <v>0.41421617824252488</v>
      </c>
      <c r="R28" s="10">
        <f t="shared" si="22"/>
        <v>0.68309139830960852</v>
      </c>
      <c r="S28" s="10">
        <f t="shared" si="22"/>
        <v>1</v>
      </c>
      <c r="T28" s="10">
        <f t="shared" si="22"/>
        <v>0.10247043485974938</v>
      </c>
      <c r="U28" s="10">
        <f t="shared" si="22"/>
        <v>0.41421617824252488</v>
      </c>
      <c r="V28" s="10">
        <f t="shared" si="22"/>
        <v>0.22067136191984682</v>
      </c>
      <c r="W28" s="10">
        <f t="shared" si="22"/>
        <v>0.4142161782425251</v>
      </c>
    </row>
    <row r="29" spans="2:23">
      <c r="B29" s="18" t="s">
        <v>326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8" t="s">
        <v>327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8" t="s">
        <v>328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8" t="s">
        <v>329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146</v>
      </c>
      <c r="B35" s="1" t="s">
        <v>171</v>
      </c>
      <c r="C35" s="25" t="s">
        <v>299</v>
      </c>
      <c r="D35" s="25" t="s">
        <v>300</v>
      </c>
      <c r="E35" s="25" t="s">
        <v>301</v>
      </c>
      <c r="F35" s="25" t="s">
        <v>302</v>
      </c>
      <c r="G35" s="25" t="s">
        <v>303</v>
      </c>
      <c r="H35" s="25" t="s">
        <v>304</v>
      </c>
      <c r="I35" s="25" t="s">
        <v>305</v>
      </c>
      <c r="J35" s="25" t="s">
        <v>306</v>
      </c>
      <c r="K35" s="25" t="s">
        <v>307</v>
      </c>
      <c r="L35" s="25" t="s">
        <v>308</v>
      </c>
      <c r="M35" s="25" t="s">
        <v>309</v>
      </c>
      <c r="N35" s="25" t="s">
        <v>310</v>
      </c>
      <c r="O35" s="25" t="s">
        <v>311</v>
      </c>
      <c r="P35" s="25" t="s">
        <v>312</v>
      </c>
      <c r="Q35" s="25" t="s">
        <v>313</v>
      </c>
      <c r="R35" s="25" t="s">
        <v>314</v>
      </c>
      <c r="S35" s="25" t="s">
        <v>315</v>
      </c>
      <c r="T35" s="25" t="s">
        <v>316</v>
      </c>
      <c r="U35" s="25" t="s">
        <v>317</v>
      </c>
      <c r="V35" s="25" t="s">
        <v>318</v>
      </c>
      <c r="W35" s="25" t="s">
        <v>319</v>
      </c>
    </row>
    <row r="36" spans="1:23">
      <c r="A36" s="1" t="s">
        <v>147</v>
      </c>
      <c r="B36" s="1" t="s">
        <v>172</v>
      </c>
      <c r="C36" s="5">
        <f>EXP(SUM($C63:C63))-1</f>
        <v>6.47884094690232E-3</v>
      </c>
      <c r="D36" s="5">
        <f>EXP(SUM($C63:D63))-1</f>
        <v>0.10001238951009439</v>
      </c>
      <c r="E36" s="5">
        <f>EXP(SUM($C63:E63))-1</f>
        <v>9.7966133789666454E-2</v>
      </c>
      <c r="F36" s="5">
        <f>EXP(SUM($C63:F63))-1</f>
        <v>0.12844669357838989</v>
      </c>
      <c r="G36" s="5">
        <f>EXP(SUM($C63:G63))-1</f>
        <v>9.3066001818614463E-2</v>
      </c>
      <c r="H36" s="5">
        <f>EXP(SUM($C63:H63))-1</f>
        <v>0.11507564320409802</v>
      </c>
      <c r="I36" s="5">
        <f>EXP(SUM($C63:I63))-1</f>
        <v>0.12535205148120188</v>
      </c>
      <c r="J36" s="5">
        <f>EXP(SUM($C63:J63))-1</f>
        <v>-6.6860569049576046E-4</v>
      </c>
      <c r="K36" s="5">
        <f>EXP(SUM($C63:K63))-1</f>
        <v>-2.3648907155454646E-3</v>
      </c>
      <c r="L36" s="5">
        <f>EXP(SUM($C63:L63))-1</f>
        <v>-6.2760756143962926E-2</v>
      </c>
      <c r="M36" s="5">
        <f>EXP(SUM($C63:M63))-1</f>
        <v>-2.0430498626688443E-2</v>
      </c>
      <c r="N36" s="5">
        <f>EXP(SUM($C63:N63))-1</f>
        <v>-1.3917006673083709E-2</v>
      </c>
      <c r="O36" s="5">
        <f>EXP(SUM($C63:O63))-1</f>
        <v>3.2452064622086052E-3</v>
      </c>
      <c r="P36" s="5">
        <f>EXP(SUM($C63:P63))-1</f>
        <v>-2.627532790496323E-3</v>
      </c>
      <c r="Q36" s="5">
        <f>EXP(SUM($C63:Q63))-1</f>
        <v>-3.5277334185015441E-2</v>
      </c>
      <c r="R36" s="5">
        <f>EXP(SUM($C63:R63))-1</f>
        <v>3.4948420495965138E-2</v>
      </c>
      <c r="S36" s="5">
        <f>EXP(SUM($C63:S63))-1</f>
        <v>3.909632556450493E-3</v>
      </c>
      <c r="T36" s="5">
        <f>EXP(SUM($C63:T63))-1</f>
        <v>-5.7865673281668917E-2</v>
      </c>
      <c r="U36" s="5">
        <f>EXP(SUM($C63:U63))-1</f>
        <v>-3.5354689178081045E-2</v>
      </c>
      <c r="V36" s="5">
        <f>EXP(SUM($C63:V63))-1</f>
        <v>-1.7847564076162281E-2</v>
      </c>
      <c r="W36" s="5">
        <f>EXP(SUM($C63:W63))-1</f>
        <v>-4.2966753939632119E-2</v>
      </c>
    </row>
    <row r="37" spans="1:23">
      <c r="A37" s="1" t="s">
        <v>148</v>
      </c>
      <c r="B37" s="1" t="s">
        <v>172</v>
      </c>
      <c r="C37" s="5">
        <f>EXP(SUM($C64:C64))-1</f>
        <v>6.0659162457809446E-2</v>
      </c>
      <c r="D37" s="5">
        <f>EXP(SUM($C64:D64))-1</f>
        <v>0.12548175709444931</v>
      </c>
      <c r="E37" s="5">
        <f>EXP(SUM($C64:E64))-1</f>
        <v>0.12612358521248113</v>
      </c>
      <c r="F37" s="5">
        <f>EXP(SUM($C64:F64))-1</f>
        <v>9.4645308739450096E-2</v>
      </c>
      <c r="G37" s="5">
        <f>EXP(SUM($C64:G64))-1</f>
        <v>0.15373533859622168</v>
      </c>
      <c r="H37" s="5">
        <f>EXP(SUM($C64:H64))-1</f>
        <v>0.10070503393442465</v>
      </c>
      <c r="I37" s="5">
        <f>EXP(SUM($C64:I64))-1</f>
        <v>4.5695893075777816E-2</v>
      </c>
      <c r="J37" s="5">
        <f>EXP(SUM($C64:J64))-1</f>
        <v>2.9327013199872853E-2</v>
      </c>
      <c r="K37" s="5">
        <f>EXP(SUM($C64:K64))-1</f>
        <v>2.9309054056579464E-2</v>
      </c>
      <c r="L37" s="5">
        <f>EXP(SUM($C64:L64))-1</f>
        <v>-4.0308831270653211E-2</v>
      </c>
      <c r="M37" s="5">
        <f>EXP(SUM($C64:M64))-1</f>
        <v>-6.3701736195259873E-2</v>
      </c>
      <c r="N37" s="5">
        <f>EXP(SUM($C64:N64))-1</f>
        <v>-3.6343328275247999E-2</v>
      </c>
      <c r="O37" s="5">
        <f>EXP(SUM($C64:O64))-1</f>
        <v>4.906493870829598E-2</v>
      </c>
      <c r="P37" s="5">
        <f>EXP(SUM($C64:P64))-1</f>
        <v>5.9736620549067032E-2</v>
      </c>
      <c r="Q37" s="5">
        <f>EXP(SUM($C64:Q64))-1</f>
        <v>2.0601395676832279E-2</v>
      </c>
      <c r="R37" s="5">
        <f>EXP(SUM($C64:R64))-1</f>
        <v>4.7625746796736479E-2</v>
      </c>
      <c r="S37" s="5">
        <f>EXP(SUM($C64:S64))-1</f>
        <v>8.8743167626352815E-2</v>
      </c>
      <c r="T37" s="5">
        <f>EXP(SUM($C64:T64))-1</f>
        <v>8.4035026764585519E-2</v>
      </c>
      <c r="U37" s="5">
        <f>EXP(SUM($C64:U64))-1</f>
        <v>7.6202674639363588E-2</v>
      </c>
      <c r="V37" s="5">
        <f>EXP(SUM($C64:V64))-1</f>
        <v>6.6832117391994572E-2</v>
      </c>
      <c r="W37" s="5">
        <f>EXP(SUM($C64:W64))-1</f>
        <v>2.3977453569251406E-2</v>
      </c>
    </row>
    <row r="38" spans="1:23">
      <c r="A38" s="1" t="s">
        <v>149</v>
      </c>
      <c r="B38" s="1" t="s">
        <v>172</v>
      </c>
      <c r="C38" s="5">
        <f>EXP(SUM($C65:C65))-1</f>
        <v>-2.4437748870329568E-3</v>
      </c>
      <c r="D38" s="5">
        <f>EXP(SUM($C65:D65))-1</f>
        <v>-6.0306096797358988E-3</v>
      </c>
      <c r="E38" s="5">
        <f>EXP(SUM($C65:E65))-1</f>
        <v>-5.4540984945009585E-3</v>
      </c>
      <c r="F38" s="5">
        <f>EXP(SUM($C65:F65))-1</f>
        <v>3.3434803960345594E-2</v>
      </c>
      <c r="G38" s="5">
        <f>EXP(SUM($C65:G65))-1</f>
        <v>2.1914948455235894E-2</v>
      </c>
      <c r="H38" s="5">
        <f>EXP(SUM($C65:H65))-1</f>
        <v>-2.6662204368334996E-2</v>
      </c>
      <c r="I38" s="5">
        <f>EXP(SUM($C65:I65))-1</f>
        <v>-3.9785715437873903E-2</v>
      </c>
      <c r="J38" s="5">
        <f>EXP(SUM($C65:J65))-1</f>
        <v>-5.8155192851971016E-2</v>
      </c>
      <c r="K38" s="5">
        <f>EXP(SUM($C65:K65))-1</f>
        <v>-5.7618223958983861E-2</v>
      </c>
      <c r="L38" s="5">
        <f>EXP(SUM($C65:L65))-1</f>
        <v>-8.1169518049663547E-2</v>
      </c>
      <c r="M38" s="5">
        <f>EXP(SUM($C65:M65))-1</f>
        <v>-0.12143427363043069</v>
      </c>
      <c r="N38" s="5">
        <f>EXP(SUM($C65:N65))-1</f>
        <v>-0.11350149841025503</v>
      </c>
      <c r="O38" s="5">
        <f>EXP(SUM($C65:O65))-1</f>
        <v>-0.12859090864191292</v>
      </c>
      <c r="P38" s="5">
        <f>EXP(SUM($C65:P65))-1</f>
        <v>-0.10188149444948347</v>
      </c>
      <c r="Q38" s="5">
        <f>EXP(SUM($C65:Q65))-1</f>
        <v>-6.3959007444786886E-2</v>
      </c>
      <c r="R38" s="5">
        <f>EXP(SUM($C65:R65))-1</f>
        <v>-7.0338543740318449E-2</v>
      </c>
      <c r="S38" s="5">
        <f>EXP(SUM($C65:S65))-1</f>
        <v>-8.5649113344855587E-2</v>
      </c>
      <c r="T38" s="5">
        <f>EXP(SUM($C65:T65))-1</f>
        <v>-0.10493993050687511</v>
      </c>
      <c r="U38" s="5">
        <f>EXP(SUM($C65:U65))-1</f>
        <v>-0.10835793227179846</v>
      </c>
      <c r="V38" s="5">
        <f>EXP(SUM($C65:V65))-1</f>
        <v>-0.10587827947521034</v>
      </c>
      <c r="W38" s="5">
        <f>EXP(SUM($C65:W65))-1</f>
        <v>-0.10471240966514106</v>
      </c>
    </row>
    <row r="39" spans="1:23">
      <c r="A39" s="1" t="s">
        <v>150</v>
      </c>
      <c r="B39" s="1" t="s">
        <v>172</v>
      </c>
      <c r="C39" s="5">
        <f>EXP(SUM($C66:C66))-1</f>
        <v>1.1339896435678121E-3</v>
      </c>
      <c r="D39" s="5">
        <f>EXP(SUM($C66:D66))-1</f>
        <v>-4.1832916602568826E-4</v>
      </c>
      <c r="E39" s="5">
        <f>EXP(SUM($C66:E66))-1</f>
        <v>-5.2140907003594972E-4</v>
      </c>
      <c r="F39" s="5">
        <f>EXP(SUM($C66:F66))-1</f>
        <v>-4.63559448057419E-2</v>
      </c>
      <c r="G39" s="5">
        <f>EXP(SUM($C66:G66))-1</f>
        <v>-2.1109415343284477E-2</v>
      </c>
      <c r="H39" s="5">
        <f>EXP(SUM($C66:H66))-1</f>
        <v>3.4306809228112911E-3</v>
      </c>
      <c r="I39" s="5">
        <f>EXP(SUM($C66:I66))-1</f>
        <v>7.1701678250060352E-2</v>
      </c>
      <c r="J39" s="5">
        <f>EXP(SUM($C66:J66))-1</f>
        <v>4.3804675769097745E-2</v>
      </c>
      <c r="K39" s="5">
        <f>EXP(SUM($C66:K66))-1</f>
        <v>4.3778801092037245E-2</v>
      </c>
      <c r="L39" s="5">
        <f>EXP(SUM($C66:L66))-1</f>
        <v>0.1121647270337609</v>
      </c>
      <c r="M39" s="5">
        <f>EXP(SUM($C66:M66))-1</f>
        <v>7.6982499050814779E-2</v>
      </c>
      <c r="N39" s="5">
        <f>EXP(SUM($C66:N66))-1</f>
        <v>6.4630972988210855E-2</v>
      </c>
      <c r="O39" s="5">
        <f>EXP(SUM($C66:O66))-1</f>
        <v>3.9140122211808182E-2</v>
      </c>
      <c r="P39" s="5">
        <f>EXP(SUM($C66:P66))-1</f>
        <v>-5.8215385875248771E-6</v>
      </c>
      <c r="Q39" s="5">
        <f>EXP(SUM($C66:Q66))-1</f>
        <v>7.55162460608505E-2</v>
      </c>
      <c r="R39" s="5">
        <f>EXP(SUM($C66:R66))-1</f>
        <v>7.0436147485711142E-2</v>
      </c>
      <c r="S39" s="5">
        <f>EXP(SUM($C66:S66))-1</f>
        <v>7.6800597597355136E-3</v>
      </c>
      <c r="T39" s="5">
        <f>EXP(SUM($C66:T66))-1</f>
        <v>2.9769397990538016E-2</v>
      </c>
      <c r="U39" s="5">
        <f>EXP(SUM($C66:U66))-1</f>
        <v>2.1688053530596552E-2</v>
      </c>
      <c r="V39" s="5">
        <f>EXP(SUM($C66:V66))-1</f>
        <v>4.9990941906425945E-3</v>
      </c>
      <c r="W39" s="5">
        <f>EXP(SUM($C66:W66))-1</f>
        <v>9.8395123030396991E-3</v>
      </c>
    </row>
    <row r="40" spans="1:23">
      <c r="A40" s="1" t="s">
        <v>151</v>
      </c>
      <c r="B40" s="1" t="s">
        <v>172</v>
      </c>
      <c r="C40" s="5">
        <f>EXP(SUM($C67:C67))-1</f>
        <v>3.3111046537161348E-2</v>
      </c>
      <c r="D40" s="5">
        <f>EXP(SUM($C67:D67))-1</f>
        <v>2.4528113556586684E-2</v>
      </c>
      <c r="E40" s="5">
        <f>EXP(SUM($C67:E67))-1</f>
        <v>2.7970424848424935E-2</v>
      </c>
      <c r="F40" s="5">
        <f>EXP(SUM($C67:F67))-1</f>
        <v>-9.1091866974566615E-2</v>
      </c>
      <c r="G40" s="5">
        <f>EXP(SUM($C67:G67))-1</f>
        <v>-4.3961744680411696E-2</v>
      </c>
      <c r="H40" s="5">
        <f>EXP(SUM($C67:H67))-1</f>
        <v>-0.14131238681467317</v>
      </c>
      <c r="I40" s="5">
        <f>EXP(SUM($C67:I67))-1</f>
        <v>-0.19828089206041677</v>
      </c>
      <c r="J40" s="5">
        <f>EXP(SUM($C67:J67))-1</f>
        <v>-0.18569715574947998</v>
      </c>
      <c r="K40" s="5">
        <f>EXP(SUM($C67:K67))-1</f>
        <v>-0.18314195656431342</v>
      </c>
      <c r="L40" s="5">
        <f>EXP(SUM($C67:L67))-1</f>
        <v>-0.11819387040902252</v>
      </c>
      <c r="M40" s="5">
        <f>EXP(SUM($C67:M67))-1</f>
        <v>-3.4702231253746829E-2</v>
      </c>
      <c r="N40" s="5">
        <f>EXP(SUM($C67:N67))-1</f>
        <v>4.2389591124431636E-2</v>
      </c>
      <c r="O40" s="5">
        <f>EXP(SUM($C67:O67))-1</f>
        <v>8.0270831682651922E-2</v>
      </c>
      <c r="P40" s="5">
        <f>EXP(SUM($C67:P67))-1</f>
        <v>7.1718759853415026E-2</v>
      </c>
      <c r="Q40" s="5">
        <f>EXP(SUM($C67:Q67))-1</f>
        <v>0.13199079338843878</v>
      </c>
      <c r="R40" s="5">
        <f>EXP(SUM($C67:R67))-1</f>
        <v>0.1401263706919551</v>
      </c>
      <c r="S40" s="5">
        <f>EXP(SUM($C67:S67))-1</f>
        <v>0.12071828475264534</v>
      </c>
      <c r="T40" s="5">
        <f>EXP(SUM($C67:T67))-1</f>
        <v>8.7498929599406194E-2</v>
      </c>
      <c r="U40" s="5">
        <f>EXP(SUM($C67:U67))-1</f>
        <v>0.10117330485863074</v>
      </c>
      <c r="V40" s="5">
        <f>EXP(SUM($C67:V67))-1</f>
        <v>8.4258821743561807E-2</v>
      </c>
      <c r="W40" s="5">
        <f>EXP(SUM($C67:W67))-1</f>
        <v>4.7788788469093069E-2</v>
      </c>
    </row>
    <row r="41" spans="1:23">
      <c r="A41" s="1" t="s">
        <v>152</v>
      </c>
      <c r="B41" s="1" t="s">
        <v>172</v>
      </c>
      <c r="C41" s="5">
        <f>EXP(SUM($C68:C68))-1</f>
        <v>-3.7325628732428062E-2</v>
      </c>
      <c r="D41" s="5">
        <f>EXP(SUM($C68:D68))-1</f>
        <v>-0.1337072318629261</v>
      </c>
      <c r="E41" s="5">
        <f>EXP(SUM($C68:E68))-1</f>
        <v>-0.13265879190745899</v>
      </c>
      <c r="F41" s="5">
        <f>EXP(SUM($C68:F68))-1</f>
        <v>-7.6191152010311347E-2</v>
      </c>
      <c r="G41" s="5">
        <f>EXP(SUM($C68:G68))-1</f>
        <v>-0.14199547687103353</v>
      </c>
      <c r="H41" s="5">
        <f>EXP(SUM($C68:H68))-1</f>
        <v>-0.19669258257728583</v>
      </c>
      <c r="I41" s="5">
        <f>EXP(SUM($C68:I68))-1</f>
        <v>-0.11821374402921114</v>
      </c>
      <c r="J41" s="5">
        <f>EXP(SUM($C68:J68))-1</f>
        <v>1.6284515134645128E-2</v>
      </c>
      <c r="K41" s="5">
        <f>EXP(SUM($C68:K68))-1</f>
        <v>1.7276375598131555E-2</v>
      </c>
      <c r="L41" s="5">
        <f>EXP(SUM($C68:L68))-1</f>
        <v>2.0921963015827938E-2</v>
      </c>
      <c r="M41" s="5">
        <f>EXP(SUM($C68:M68))-1</f>
        <v>3.5465761997785838E-2</v>
      </c>
      <c r="N41" s="5">
        <f>EXP(SUM($C68:N68))-1</f>
        <v>-6.0574343621838111E-2</v>
      </c>
      <c r="O41" s="5">
        <f>EXP(SUM($C68:O68))-1</f>
        <v>1.4647229331341327E-2</v>
      </c>
      <c r="P41" s="5">
        <f>EXP(SUM($C68:P68))-1</f>
        <v>-4.1302625110472224E-2</v>
      </c>
      <c r="Q41" s="5">
        <f>EXP(SUM($C68:Q68))-1</f>
        <v>-1.818041928164249E-2</v>
      </c>
      <c r="R41" s="5">
        <f>EXP(SUM($C68:R68))-1</f>
        <v>-1.9482098853995211E-2</v>
      </c>
      <c r="S41" s="5">
        <f>EXP(SUM($C68:S68))-1</f>
        <v>-2.292268648407414E-2</v>
      </c>
      <c r="T41" s="5">
        <f>EXP(SUM($C68:T68))-1</f>
        <v>-3.8549814986539754E-2</v>
      </c>
      <c r="U41" s="5">
        <f>EXP(SUM($C68:U68))-1</f>
        <v>-4.0149737855837864E-2</v>
      </c>
      <c r="V41" s="5">
        <f>EXP(SUM($C68:V68))-1</f>
        <v>-4.2061472854633242E-2</v>
      </c>
      <c r="W41" s="5">
        <f>EXP(SUM($C68:W68))-1</f>
        <v>-1.7001727082390228E-2</v>
      </c>
    </row>
    <row r="42" spans="1:23">
      <c r="A42" s="1" t="s">
        <v>153</v>
      </c>
      <c r="B42" s="1" t="s">
        <v>172</v>
      </c>
      <c r="C42" s="5">
        <f>EXP(SUM($C69:C69))-1</f>
        <v>1.5174786441417343E-2</v>
      </c>
      <c r="D42" s="5">
        <f>EXP(SUM($C69:D69))-1</f>
        <v>-1.0924772887483503E-2</v>
      </c>
      <c r="E42" s="5">
        <f>EXP(SUM($C69:E69))-1</f>
        <v>-6.7394798518131127E-3</v>
      </c>
      <c r="F42" s="5">
        <f>EXP(SUM($C69:F69))-1</f>
        <v>6.2024462510000822E-2</v>
      </c>
      <c r="G42" s="5">
        <f>EXP(SUM($C69:G69))-1</f>
        <v>-3.0799127916200209E-2</v>
      </c>
      <c r="H42" s="5">
        <f>EXP(SUM($C69:H69))-1</f>
        <v>-3.5187811285001591E-2</v>
      </c>
      <c r="I42" s="5">
        <f>EXP(SUM($C69:I69))-1</f>
        <v>-1.0020398369722239E-2</v>
      </c>
      <c r="J42" s="5">
        <f>EXP(SUM($C69:J69))-1</f>
        <v>1.1858115450344764E-2</v>
      </c>
      <c r="K42" s="5">
        <f>EXP(SUM($C69:K69))-1</f>
        <v>1.3593208714302918E-2</v>
      </c>
      <c r="L42" s="5">
        <f>EXP(SUM($C69:L69))-1</f>
        <v>9.8309089888036105E-2</v>
      </c>
      <c r="M42" s="5">
        <f>EXP(SUM($C69:M69))-1</f>
        <v>7.2271058694200807E-2</v>
      </c>
      <c r="N42" s="5">
        <f>EXP(SUM($C69:N69))-1</f>
        <v>4.1862933514618783E-2</v>
      </c>
      <c r="O42" s="5">
        <f>EXP(SUM($C69:O69))-1</f>
        <v>-7.1706846185933815E-3</v>
      </c>
      <c r="P42" s="5">
        <f>EXP(SUM($C69:P69))-1</f>
        <v>-4.8689136078549078E-3</v>
      </c>
      <c r="Q42" s="5">
        <f>EXP(SUM($C69:Q69))-1</f>
        <v>3.8190946425847194E-2</v>
      </c>
      <c r="R42" s="5">
        <f>EXP(SUM($C69:R69))-1</f>
        <v>7.0747863348230355E-2</v>
      </c>
      <c r="S42" s="5">
        <f>EXP(SUM($C69:S69))-1</f>
        <v>0.14939766801368592</v>
      </c>
      <c r="T42" s="5">
        <f>EXP(SUM($C69:T69))-1</f>
        <v>0.23995840337497221</v>
      </c>
      <c r="U42" s="5">
        <f>EXP(SUM($C69:U69))-1</f>
        <v>0.19763357945383198</v>
      </c>
      <c r="V42" s="5">
        <f>EXP(SUM($C69:V69))-1</f>
        <v>0.17955549378416524</v>
      </c>
      <c r="W42" s="5">
        <f>EXP(SUM($C69:W69))-1</f>
        <v>0.22303848154447814</v>
      </c>
    </row>
    <row r="43" spans="1:23">
      <c r="A43" s="1" t="s">
        <v>154</v>
      </c>
      <c r="B43" s="1" t="s">
        <v>172</v>
      </c>
      <c r="C43" s="5">
        <f>EXP(SUM($C70:C70))-1</f>
        <v>-4.4871504512757454E-2</v>
      </c>
      <c r="D43" s="5">
        <f>EXP(SUM($C70:D70))-1</f>
        <v>-3.2833728926739747E-2</v>
      </c>
      <c r="E43" s="5">
        <f>EXP(SUM($C70:E70))-1</f>
        <v>-3.0546915467842273E-2</v>
      </c>
      <c r="F43" s="5">
        <f>EXP(SUM($C70:F70))-1</f>
        <v>5.8133752435636454E-2</v>
      </c>
      <c r="G43" s="5">
        <f>EXP(SUM($C70:G70))-1</f>
        <v>-5.6310115052085052E-3</v>
      </c>
      <c r="H43" s="5">
        <f>EXP(SUM($C70:H70))-1</f>
        <v>-7.7698075782919096E-2</v>
      </c>
      <c r="I43" s="5">
        <f>EXP(SUM($C70:I70))-1</f>
        <v>-9.1977813316079682E-2</v>
      </c>
      <c r="J43" s="5">
        <f>EXP(SUM($C70:J70))-1</f>
        <v>-0.10885016863838548</v>
      </c>
      <c r="K43" s="5">
        <f>EXP(SUM($C70:K70))-1</f>
        <v>-0.11344251263009197</v>
      </c>
      <c r="L43" s="5">
        <f>EXP(SUM($C70:L70))-1</f>
        <v>-0.12441393596442263</v>
      </c>
      <c r="M43" s="5">
        <f>EXP(SUM($C70:M70))-1</f>
        <v>-0.10857954045201901</v>
      </c>
      <c r="N43" s="5">
        <f>EXP(SUM($C70:N70))-1</f>
        <v>-0.16425165241731332</v>
      </c>
      <c r="O43" s="5">
        <f>EXP(SUM($C70:O70))-1</f>
        <v>-0.16029623204536669</v>
      </c>
      <c r="P43" s="5">
        <f>EXP(SUM($C70:P70))-1</f>
        <v>-0.22912528957402989</v>
      </c>
      <c r="Q43" s="5">
        <f>EXP(SUM($C70:Q70))-1</f>
        <v>-0.19652638226057029</v>
      </c>
      <c r="R43" s="5">
        <f>EXP(SUM($C70:R70))-1</f>
        <v>-0.16867056792861446</v>
      </c>
      <c r="S43" s="5">
        <f>EXP(SUM($C70:S70))-1</f>
        <v>-0.15069297884840438</v>
      </c>
      <c r="T43" s="5">
        <f>EXP(SUM($C70:T70))-1</f>
        <v>-0.15143931563714319</v>
      </c>
      <c r="U43" s="5">
        <f>EXP(SUM($C70:U70))-1</f>
        <v>-0.16363371933662962</v>
      </c>
      <c r="V43" s="5">
        <f>EXP(SUM($C70:V70))-1</f>
        <v>-0.17535099303434398</v>
      </c>
      <c r="W43" s="5">
        <f>EXP(SUM($C70:W70))-1</f>
        <v>-0.17189245571762801</v>
      </c>
    </row>
    <row r="44" spans="1:23">
      <c r="A44" s="1" t="s">
        <v>155</v>
      </c>
      <c r="B44" s="1" t="s">
        <v>172</v>
      </c>
      <c r="C44" s="5">
        <f>EXP(SUM($C71:C71))-1</f>
        <v>-4.4042260357387564E-2</v>
      </c>
      <c r="D44" s="5">
        <f>EXP(SUM($C71:D71))-1</f>
        <v>-8.6780961882309438E-2</v>
      </c>
      <c r="E44" s="5">
        <f>EXP(SUM($C71:E71))-1</f>
        <v>-8.5108161121476344E-2</v>
      </c>
      <c r="F44" s="5">
        <f>EXP(SUM($C71:F71))-1</f>
        <v>-0.15468497527312108</v>
      </c>
      <c r="G44" s="5">
        <f>EXP(SUM($C71:G71))-1</f>
        <v>-2.9254116911302641E-2</v>
      </c>
      <c r="H44" s="5">
        <f>EXP(SUM($C71:H71))-1</f>
        <v>-2.5649612595598503E-2</v>
      </c>
      <c r="I44" s="5">
        <f>EXP(SUM($C71:I71))-1</f>
        <v>4.3810002735813702E-2</v>
      </c>
      <c r="J44" s="5">
        <f>EXP(SUM($C71:J71))-1</f>
        <v>7.5011799797729095E-2</v>
      </c>
      <c r="K44" s="5">
        <f>EXP(SUM($C71:K71))-1</f>
        <v>7.5314616374405619E-2</v>
      </c>
      <c r="L44" s="5">
        <f>EXP(SUM($C71:L71))-1</f>
        <v>3.7025378412484988E-2</v>
      </c>
      <c r="M44" s="5">
        <f>EXP(SUM($C71:M71))-1</f>
        <v>3.8505828029945954E-2</v>
      </c>
      <c r="N44" s="5">
        <f>EXP(SUM($C71:N71))-1</f>
        <v>2.7349020381754352E-2</v>
      </c>
      <c r="O44" s="5">
        <f>EXP(SUM($C71:O71))-1</f>
        <v>-3.1243613419564831E-3</v>
      </c>
      <c r="P44" s="5">
        <f>EXP(SUM($C71:P71))-1</f>
        <v>2.364761554320749E-3</v>
      </c>
      <c r="Q44" s="5">
        <f>EXP(SUM($C71:Q71))-1</f>
        <v>3.1032014863746626E-2</v>
      </c>
      <c r="R44" s="5">
        <f>EXP(SUM($C71:R71))-1</f>
        <v>1.2969950884985426E-2</v>
      </c>
      <c r="S44" s="5">
        <f>EXP(SUM($C71:S71))-1</f>
        <v>3.7071452177459552E-3</v>
      </c>
      <c r="T44" s="5">
        <f>EXP(SUM($C71:T71))-1</f>
        <v>-1.1660517995469855E-3</v>
      </c>
      <c r="U44" s="5">
        <f>EXP(SUM($C71:U71))-1</f>
        <v>-2.5729773990946447E-2</v>
      </c>
      <c r="V44" s="5">
        <f>EXP(SUM($C71:V71))-1</f>
        <v>3.6695922644942591E-3</v>
      </c>
      <c r="W44" s="5">
        <f>EXP(SUM($C71:W71))-1</f>
        <v>1.9773169534232915E-2</v>
      </c>
    </row>
    <row r="45" spans="1:23">
      <c r="A45" s="1" t="s">
        <v>156</v>
      </c>
      <c r="B45" s="1" t="s">
        <v>172</v>
      </c>
      <c r="C45" s="5">
        <f>EXP(SUM($C72:C72))-1</f>
        <v>-1.1843043268290776E-2</v>
      </c>
      <c r="D45" s="5">
        <f>EXP(SUM($C72:D72))-1</f>
        <v>-9.4713186109736114E-2</v>
      </c>
      <c r="E45" s="5">
        <f>EXP(SUM($C72:E72))-1</f>
        <v>-9.5649083960886339E-2</v>
      </c>
      <c r="F45" s="5">
        <f>EXP(SUM($C72:F72))-1</f>
        <v>-0.10823441275603785</v>
      </c>
      <c r="G45" s="5">
        <f>EXP(SUM($C72:G72))-1</f>
        <v>-7.3797514862818603E-2</v>
      </c>
      <c r="H45" s="5">
        <f>EXP(SUM($C72:H72))-1</f>
        <v>-0.15835501829787868</v>
      </c>
      <c r="I45" s="5">
        <f>EXP(SUM($C72:I72))-1</f>
        <v>-0.21257617906737114</v>
      </c>
      <c r="J45" s="5">
        <f>EXP(SUM($C72:J72))-1</f>
        <v>-0.19226109164190452</v>
      </c>
      <c r="K45" s="5">
        <f>EXP(SUM($C72:K72))-1</f>
        <v>-0.19303507502469708</v>
      </c>
      <c r="L45" s="5">
        <f>EXP(SUM($C72:L72))-1</f>
        <v>-0.13042288058375551</v>
      </c>
      <c r="M45" s="5">
        <f>EXP(SUM($C72:M72))-1</f>
        <v>-1.5211490712007447E-2</v>
      </c>
      <c r="N45" s="5">
        <f>EXP(SUM($C72:N72))-1</f>
        <v>0.15660475052762823</v>
      </c>
      <c r="O45" s="5">
        <f>EXP(SUM($C72:O72))-1</f>
        <v>0.15242104000884882</v>
      </c>
      <c r="P45" s="5">
        <f>EXP(SUM($C72:P72))-1</f>
        <v>0.17597548996538293</v>
      </c>
      <c r="Q45" s="5">
        <f>EXP(SUM($C72:Q72))-1</f>
        <v>6.3941315268422061E-2</v>
      </c>
      <c r="R45" s="5">
        <f>EXP(SUM($C72:R72))-1</f>
        <v>-1.6157580615561717E-2</v>
      </c>
      <c r="S45" s="5">
        <f>EXP(SUM($C72:S72))-1</f>
        <v>2.3232914922057812E-2</v>
      </c>
      <c r="T45" s="5">
        <f>EXP(SUM($C72:T72))-1</f>
        <v>3.7675711925283073E-2</v>
      </c>
      <c r="U45" s="5">
        <f>EXP(SUM($C72:U72))-1</f>
        <v>-2.1762194504865939E-2</v>
      </c>
      <c r="V45" s="5">
        <f>EXP(SUM($C72:V72))-1</f>
        <v>-6.1518812500304332E-2</v>
      </c>
      <c r="W45" s="5">
        <f>EXP(SUM($C72:W72))-1</f>
        <v>-6.5943322306046603E-2</v>
      </c>
    </row>
    <row r="46" spans="1:23">
      <c r="A46" s="1" t="s">
        <v>157</v>
      </c>
      <c r="B46" s="1" t="s">
        <v>172</v>
      </c>
      <c r="C46" s="5">
        <f>EXP(SUM($C73:C73))-1</f>
        <v>-2.1784552562809534E-2</v>
      </c>
      <c r="D46" s="5">
        <f>EXP(SUM($C73:D73))-1</f>
        <v>-9.3036908906999782E-2</v>
      </c>
      <c r="E46" s="5">
        <f>EXP(SUM($C73:E73))-1</f>
        <v>-9.1076179536736523E-2</v>
      </c>
      <c r="F46" s="5">
        <f>EXP(SUM($C73:F73))-1</f>
        <v>-8.2631838410331393E-2</v>
      </c>
      <c r="G46" s="5">
        <f>EXP(SUM($C73:G73))-1</f>
        <v>-8.2325278199464114E-2</v>
      </c>
      <c r="H46" s="5">
        <f>EXP(SUM($C73:H73))-1</f>
        <v>-0.15833337310221762</v>
      </c>
      <c r="I46" s="5">
        <f>EXP(SUM($C73:I73))-1</f>
        <v>-0.23193811831838895</v>
      </c>
      <c r="J46" s="5">
        <f>EXP(SUM($C73:J73))-1</f>
        <v>-0.24530335431249994</v>
      </c>
      <c r="K46" s="5">
        <f>EXP(SUM($C73:K73))-1</f>
        <v>-0.2439806174627589</v>
      </c>
      <c r="L46" s="5">
        <f>EXP(SUM($C73:L73))-1</f>
        <v>-0.24321887334700154</v>
      </c>
      <c r="M46" s="5">
        <f>EXP(SUM($C73:M73))-1</f>
        <v>-0.25539733977675161</v>
      </c>
      <c r="N46" s="5">
        <f>EXP(SUM($C73:N73))-1</f>
        <v>-0.15802193576460011</v>
      </c>
      <c r="O46" s="5">
        <f>EXP(SUM($C73:O73))-1</f>
        <v>-0.19548466599823899</v>
      </c>
      <c r="P46" s="5">
        <f>EXP(SUM($C73:P73))-1</f>
        <v>-0.19391495056549901</v>
      </c>
      <c r="Q46" s="5">
        <f>EXP(SUM($C73:Q73))-1</f>
        <v>-0.1976761285717803</v>
      </c>
      <c r="R46" s="5">
        <f>EXP(SUM($C73:R73))-1</f>
        <v>-0.20660470310405654</v>
      </c>
      <c r="S46" s="5">
        <f>EXP(SUM($C73:S73))-1</f>
        <v>-0.20055019700943588</v>
      </c>
      <c r="T46" s="5">
        <f>EXP(SUM($C73:T73))-1</f>
        <v>-0.19944954387424263</v>
      </c>
      <c r="U46" s="5">
        <f>EXP(SUM($C73:U73))-1</f>
        <v>-0.1990641483475305</v>
      </c>
      <c r="V46" s="5">
        <f>EXP(SUM($C73:V73))-1</f>
        <v>-0.16961539861046704</v>
      </c>
      <c r="W46" s="5">
        <f>EXP(SUM($C73:W73))-1</f>
        <v>-0.1778983237644215</v>
      </c>
    </row>
    <row r="47" spans="1:23">
      <c r="A47" s="1" t="s">
        <v>158</v>
      </c>
      <c r="B47" s="1" t="s">
        <v>172</v>
      </c>
      <c r="C47" s="5">
        <f>EXP(SUM($C74:C74))-1</f>
        <v>-4.6174005210878999E-2</v>
      </c>
      <c r="D47" s="5">
        <f>EXP(SUM($C74:D74))-1</f>
        <v>-8.1578870069424214E-2</v>
      </c>
      <c r="E47" s="5">
        <f>EXP(SUM($C74:E74))-1</f>
        <v>-8.1032345485485435E-2</v>
      </c>
      <c r="F47" s="5">
        <f>EXP(SUM($C74:F74))-1</f>
        <v>-8.3576250753731984E-2</v>
      </c>
      <c r="G47" s="5">
        <f>EXP(SUM($C74:G74))-1</f>
        <v>-8.8667447910945496E-2</v>
      </c>
      <c r="H47" s="5">
        <f>EXP(SUM($C74:H74))-1</f>
        <v>-9.7708335358651754E-2</v>
      </c>
      <c r="I47" s="5">
        <f>EXP(SUM($C74:I74))-1</f>
        <v>-0.1265510901366963</v>
      </c>
      <c r="J47" s="5">
        <f>EXP(SUM($C74:J74))-1</f>
        <v>-7.6528104117497997E-2</v>
      </c>
      <c r="K47" s="5">
        <f>EXP(SUM($C74:K74))-1</f>
        <v>-7.5919521399236856E-2</v>
      </c>
      <c r="L47" s="5">
        <f>EXP(SUM($C74:L74))-1</f>
        <v>-9.1935492782695527E-2</v>
      </c>
      <c r="M47" s="5">
        <f>EXP(SUM($C74:M74))-1</f>
        <v>-5.8863270982500993E-3</v>
      </c>
      <c r="N47" s="5">
        <f>EXP(SUM($C74:N74))-1</f>
        <v>1.4954974063981163E-2</v>
      </c>
      <c r="O47" s="5">
        <f>EXP(SUM($C74:O74))-1</f>
        <v>-7.6514858609509906E-3</v>
      </c>
      <c r="P47" s="5">
        <f>EXP(SUM($C74:P74))-1</f>
        <v>-1.7501206467364194E-2</v>
      </c>
      <c r="Q47" s="5">
        <f>EXP(SUM($C74:Q74))-1</f>
        <v>-7.5622791544975088E-2</v>
      </c>
      <c r="R47" s="5">
        <f>EXP(SUM($C74:R74))-1</f>
        <v>-9.3289974500279316E-2</v>
      </c>
      <c r="S47" s="5">
        <f>EXP(SUM($C74:S74))-1</f>
        <v>-8.5825833387741968E-2</v>
      </c>
      <c r="T47" s="5">
        <f>EXP(SUM($C74:T74))-1</f>
        <v>-7.9995564681357378E-2</v>
      </c>
      <c r="U47" s="5">
        <f>EXP(SUM($C74:U74))-1</f>
        <v>-2.0097161332829572E-2</v>
      </c>
      <c r="V47" s="5">
        <f>EXP(SUM($C74:V74))-1</f>
        <v>1.7935639667874481E-2</v>
      </c>
      <c r="W47" s="5">
        <f>EXP(SUM($C74:W74))-1</f>
        <v>5.7808271725729998E-3</v>
      </c>
    </row>
    <row r="48" spans="1:23">
      <c r="A48" s="1" t="s">
        <v>159</v>
      </c>
      <c r="B48" s="1" t="s">
        <v>172</v>
      </c>
      <c r="C48" s="5">
        <f>EXP(SUM($C75:C75))-1</f>
        <v>3.4442131338897841E-2</v>
      </c>
      <c r="D48" s="5">
        <f>EXP(SUM($C75:D75))-1</f>
        <v>9.9007220558446463E-2</v>
      </c>
      <c r="E48" s="5">
        <f>EXP(SUM($C75:E75))-1</f>
        <v>9.982829844866159E-2</v>
      </c>
      <c r="F48" s="5">
        <f>EXP(SUM($C75:F75))-1</f>
        <v>2.5009625804370383E-2</v>
      </c>
      <c r="G48" s="5">
        <f>EXP(SUM($C75:G75))-1</f>
        <v>5.6127589137128675E-2</v>
      </c>
      <c r="H48" s="5">
        <f>EXP(SUM($C75:H75))-1</f>
        <v>0.14802287189755514</v>
      </c>
      <c r="I48" s="5">
        <f>EXP(SUM($C75:I75))-1</f>
        <v>0.26575693850669224</v>
      </c>
      <c r="J48" s="5">
        <f>EXP(SUM($C75:J75))-1</f>
        <v>0.26077268878614768</v>
      </c>
      <c r="K48" s="5">
        <f>EXP(SUM($C75:K75))-1</f>
        <v>0.2620336161103527</v>
      </c>
      <c r="L48" s="5">
        <f>EXP(SUM($C75:L75))-1</f>
        <v>0.24914037409249978</v>
      </c>
      <c r="M48" s="5">
        <f>EXP(SUM($C75:M75))-1</f>
        <v>0.16215628495571321</v>
      </c>
      <c r="N48" s="5">
        <f>EXP(SUM($C75:N75))-1</f>
        <v>0.16445769429186341</v>
      </c>
      <c r="O48" s="5">
        <f>EXP(SUM($C75:O75))-1</f>
        <v>0.18549485557720691</v>
      </c>
      <c r="P48" s="5">
        <f>EXP(SUM($C75:P75))-1</f>
        <v>0.20723600432045086</v>
      </c>
      <c r="Q48" s="5">
        <f>EXP(SUM($C75:Q75))-1</f>
        <v>0.13769477107638251</v>
      </c>
      <c r="R48" s="5">
        <f>EXP(SUM($C75:R75))-1</f>
        <v>0.16809893173495016</v>
      </c>
      <c r="S48" s="5">
        <f>EXP(SUM($C75:S75))-1</f>
        <v>0.14601480622333907</v>
      </c>
      <c r="T48" s="5">
        <f>EXP(SUM($C75:T75))-1</f>
        <v>0.13752394985069061</v>
      </c>
      <c r="U48" s="5">
        <f>EXP(SUM($C75:U75))-1</f>
        <v>0.14353173748142689</v>
      </c>
      <c r="V48" s="5">
        <f>EXP(SUM($C75:V75))-1</f>
        <v>0.17824863342538988</v>
      </c>
      <c r="W48" s="5">
        <f>EXP(SUM($C75:W75))-1</f>
        <v>0.18530742553236745</v>
      </c>
    </row>
    <row r="49" spans="1:25">
      <c r="A49" s="1" t="s">
        <v>160</v>
      </c>
      <c r="B49" s="1" t="s">
        <v>172</v>
      </c>
      <c r="C49" s="5">
        <f>EXP(SUM($C76:C76))-1</f>
        <v>-1.1048322447794412E-2</v>
      </c>
      <c r="D49" s="5">
        <f>EXP(SUM($C76:D76))-1</f>
        <v>-3.2412026777400516E-2</v>
      </c>
      <c r="E49" s="5">
        <f>EXP(SUM($C76:E76))-1</f>
        <v>-3.3097070437879572E-2</v>
      </c>
      <c r="F49" s="5">
        <f>EXP(SUM($C76:F76))-1</f>
        <v>-1.6491050811725194E-2</v>
      </c>
      <c r="G49" s="5">
        <f>EXP(SUM($C76:G76))-1</f>
        <v>-6.8052667967208436E-2</v>
      </c>
      <c r="H49" s="5">
        <f>EXP(SUM($C76:H76))-1</f>
        <v>-0.11327543959818498</v>
      </c>
      <c r="I49" s="5">
        <f>EXP(SUM($C76:I76))-1</f>
        <v>-0.15606850642007519</v>
      </c>
      <c r="J49" s="5">
        <f>EXP(SUM($C76:J76))-1</f>
        <v>-0.16401526084625773</v>
      </c>
      <c r="K49" s="5">
        <f>EXP(SUM($C76:K76))-1</f>
        <v>-0.16397955277406739</v>
      </c>
      <c r="L49" s="5">
        <f>EXP(SUM($C76:L76))-1</f>
        <v>-0.12253690696494313</v>
      </c>
      <c r="M49" s="5">
        <f>EXP(SUM($C76:M76))-1</f>
        <v>-1.4362224515534372E-2</v>
      </c>
      <c r="N49" s="5">
        <f>EXP(SUM($C76:N76))-1</f>
        <v>-9.5726992368544761E-2</v>
      </c>
      <c r="O49" s="5">
        <f>EXP(SUM($C76:O76))-1</f>
        <v>-0.1114170850218309</v>
      </c>
      <c r="P49" s="5">
        <f>EXP(SUM($C76:P76))-1</f>
        <v>-7.9615900055437949E-2</v>
      </c>
      <c r="Q49" s="5">
        <f>EXP(SUM($C76:Q76))-1</f>
        <v>-0.10545011912408053</v>
      </c>
      <c r="R49" s="5">
        <f>EXP(SUM($C76:R76))-1</f>
        <v>-0.10313355663493584</v>
      </c>
      <c r="S49" s="5">
        <f>EXP(SUM($C76:S76))-1</f>
        <v>-0.13063886030428817</v>
      </c>
      <c r="T49" s="5">
        <f>EXP(SUM($C76:T76))-1</f>
        <v>-0.14755014102895403</v>
      </c>
      <c r="U49" s="5">
        <f>EXP(SUM($C76:U76))-1</f>
        <v>-0.12300106312003889</v>
      </c>
      <c r="V49" s="5">
        <f>EXP(SUM($C76:V76))-1</f>
        <v>-0.13360689448932828</v>
      </c>
      <c r="W49" s="5">
        <f>EXP(SUM($C76:W76))-1</f>
        <v>-0.13423067026327351</v>
      </c>
    </row>
    <row r="50" spans="1:25">
      <c r="A50" s="1" t="s">
        <v>161</v>
      </c>
      <c r="B50" s="1" t="s">
        <v>172</v>
      </c>
      <c r="C50" s="5">
        <f>EXP(SUM($C77:C77))-1</f>
        <v>-1.32549133183546E-2</v>
      </c>
      <c r="D50" s="5">
        <f>EXP(SUM($C77:D77))-1</f>
        <v>-3.8834678268265366E-2</v>
      </c>
      <c r="E50" s="5">
        <f>EXP(SUM($C77:E77))-1</f>
        <v>-3.7982876646038166E-2</v>
      </c>
      <c r="F50" s="5">
        <f>EXP(SUM($C77:F77))-1</f>
        <v>-4.1258087277303179E-2</v>
      </c>
      <c r="G50" s="5">
        <f>EXP(SUM($C77:G77))-1</f>
        <v>-4.1714309306695618E-2</v>
      </c>
      <c r="H50" s="5">
        <f>EXP(SUM($C77:H77))-1</f>
        <v>-9.3088888227787603E-2</v>
      </c>
      <c r="I50" s="5">
        <f>EXP(SUM($C77:I77))-1</f>
        <v>-9.4851102974866097E-2</v>
      </c>
      <c r="J50" s="5">
        <f>EXP(SUM($C77:J77))-1</f>
        <v>-0.10806133992899158</v>
      </c>
      <c r="K50" s="5">
        <f>EXP(SUM($C77:K77))-1</f>
        <v>-0.10733834026024991</v>
      </c>
      <c r="L50" s="5">
        <f>EXP(SUM($C77:L77))-1</f>
        <v>-9.2629772981385305E-2</v>
      </c>
      <c r="M50" s="5">
        <f>EXP(SUM($C77:M77))-1</f>
        <v>-8.2040071775628665E-2</v>
      </c>
      <c r="N50" s="5">
        <f>EXP(SUM($C77:N77))-1</f>
        <v>-6.6774993537410343E-2</v>
      </c>
      <c r="O50" s="5">
        <f>EXP(SUM($C77:O77))-1</f>
        <v>-6.7507388590827055E-2</v>
      </c>
      <c r="P50" s="5">
        <f>EXP(SUM($C77:P77))-1</f>
        <v>-8.0173627684072768E-2</v>
      </c>
      <c r="Q50" s="5">
        <f>EXP(SUM($C77:Q77))-1</f>
        <v>-7.7487674700465692E-2</v>
      </c>
      <c r="R50" s="5">
        <f>EXP(SUM($C77:R77))-1</f>
        <v>-7.6437118281975303E-2</v>
      </c>
      <c r="S50" s="5">
        <f>EXP(SUM($C77:S77))-1</f>
        <v>-5.4889609959687058E-2</v>
      </c>
      <c r="T50" s="5">
        <f>EXP(SUM($C77:T77))-1</f>
        <v>-4.731920489792707E-2</v>
      </c>
      <c r="U50" s="5">
        <f>EXP(SUM($C77:U77))-1</f>
        <v>-5.741950795235562E-2</v>
      </c>
      <c r="V50" s="5">
        <f>EXP(SUM($C77:V77))-1</f>
        <v>-4.3682874365164936E-2</v>
      </c>
      <c r="W50" s="5">
        <f>EXP(SUM($C77:W77))-1</f>
        <v>-1.9191448583578574E-2</v>
      </c>
    </row>
    <row r="51" spans="1:25">
      <c r="A51" s="1" t="s">
        <v>162</v>
      </c>
      <c r="B51" s="1" t="s">
        <v>172</v>
      </c>
      <c r="C51" s="5">
        <f>EXP(SUM($C78:C78))-1</f>
        <v>-8.9633081345162902E-3</v>
      </c>
      <c r="D51" s="5">
        <f>EXP(SUM($C78:D78))-1</f>
        <v>-6.2963608532415116E-2</v>
      </c>
      <c r="E51" s="5">
        <f>EXP(SUM($C78:E78))-1</f>
        <v>-6.467626966202078E-2</v>
      </c>
      <c r="F51" s="5">
        <f>EXP(SUM($C78:F78))-1</f>
        <v>-3.3643346898369342E-2</v>
      </c>
      <c r="G51" s="5">
        <f>EXP(SUM($C78:G78))-1</f>
        <v>-8.0523093172919613E-2</v>
      </c>
      <c r="H51" s="5">
        <f>EXP(SUM($C78:H78))-1</f>
        <v>-0.11606107146513067</v>
      </c>
      <c r="I51" s="5">
        <f>EXP(SUM($C78:I78))-1</f>
        <v>-0.11477677695542987</v>
      </c>
      <c r="J51" s="5">
        <f>EXP(SUM($C78:J78))-1</f>
        <v>-0.18876876896437211</v>
      </c>
      <c r="K51" s="5">
        <f>EXP(SUM($C78:K78))-1</f>
        <v>-0.1900944074437988</v>
      </c>
      <c r="L51" s="5">
        <f>EXP(SUM($C78:L78))-1</f>
        <v>-0.24639336366662712</v>
      </c>
      <c r="M51" s="5">
        <f>EXP(SUM($C78:M78))-1</f>
        <v>-0.16823689941544218</v>
      </c>
      <c r="N51" s="5">
        <f>EXP(SUM($C78:N78))-1</f>
        <v>-0.12469487970044701</v>
      </c>
      <c r="O51" s="5">
        <f>EXP(SUM($C78:O78))-1</f>
        <v>-0.18046060609583325</v>
      </c>
      <c r="P51" s="5">
        <f>EXP(SUM($C78:P78))-1</f>
        <v>-0.13545819553873439</v>
      </c>
      <c r="Q51" s="5">
        <f>EXP(SUM($C78:Q78))-1</f>
        <v>-0.18928563539657095</v>
      </c>
      <c r="R51" s="5">
        <f>EXP(SUM($C78:R78))-1</f>
        <v>-0.16196355741336443</v>
      </c>
      <c r="S51" s="5">
        <f>EXP(SUM($C78:S78))-1</f>
        <v>-0.15609922215573013</v>
      </c>
      <c r="T51" s="5">
        <f>EXP(SUM($C78:T78))-1</f>
        <v>-0.18724190873884983</v>
      </c>
      <c r="U51" s="5">
        <f>EXP(SUM($C78:U78))-1</f>
        <v>-0.16511780443877977</v>
      </c>
      <c r="V51" s="5">
        <f>EXP(SUM($C78:V78))-1</f>
        <v>-0.18797824409398889</v>
      </c>
      <c r="W51" s="5">
        <f>EXP(SUM($C78:W78))-1</f>
        <v>-0.19935627003784051</v>
      </c>
    </row>
    <row r="52" spans="1:25">
      <c r="A52" s="1" t="s">
        <v>163</v>
      </c>
      <c r="B52" s="1" t="s">
        <v>172</v>
      </c>
      <c r="C52" s="5">
        <f>EXP(SUM($C79:C79))-1</f>
        <v>-6.5692332206603865E-3</v>
      </c>
      <c r="D52" s="5">
        <f>EXP(SUM($C79:D79))-1</f>
        <v>3.0205393503413003E-2</v>
      </c>
      <c r="E52" s="5">
        <f>EXP(SUM($C79:E79))-1</f>
        <v>2.727698581752569E-2</v>
      </c>
      <c r="F52" s="5">
        <f>EXP(SUM($C79:F79))-1</f>
        <v>3.3829419182384024E-2</v>
      </c>
      <c r="G52" s="5">
        <f>EXP(SUM($C79:G79))-1</f>
        <v>4.0598228769880951E-2</v>
      </c>
      <c r="H52" s="5">
        <f>EXP(SUM($C79:H79))-1</f>
        <v>0.10349171505384946</v>
      </c>
      <c r="I52" s="5">
        <f>EXP(SUM($C79:I79))-1</f>
        <v>5.4207728938705957E-2</v>
      </c>
      <c r="J52" s="5">
        <f>EXP(SUM($C79:J79))-1</f>
        <v>1.8541328666363155E-2</v>
      </c>
      <c r="K52" s="5">
        <f>EXP(SUM($C79:K79))-1</f>
        <v>1.6017630074321554E-2</v>
      </c>
      <c r="L52" s="5">
        <f>EXP(SUM($C79:L79))-1</f>
        <v>-1.9267643296433046E-2</v>
      </c>
      <c r="M52" s="5">
        <f>EXP(SUM($C79:M79))-1</f>
        <v>-3.7876397829980868E-2</v>
      </c>
      <c r="N52" s="5">
        <f>EXP(SUM($C79:N79))-1</f>
        <v>-9.9501910947732752E-2</v>
      </c>
      <c r="O52" s="5">
        <f>EXP(SUM($C79:O79))-1</f>
        <v>-5.658353867912902E-2</v>
      </c>
      <c r="P52" s="5">
        <f>EXP(SUM($C79:P79))-1</f>
        <v>-8.4022546388697439E-2</v>
      </c>
      <c r="Q52" s="5">
        <f>EXP(SUM($C79:Q79))-1</f>
        <v>-2.4520660658228555E-2</v>
      </c>
      <c r="R52" s="5">
        <f>EXP(SUM($C79:R79))-1</f>
        <v>-7.6419361942102082E-2</v>
      </c>
      <c r="S52" s="5">
        <f>EXP(SUM($C79:S79))-1</f>
        <v>-0.12384884715381816</v>
      </c>
      <c r="T52" s="5">
        <f>EXP(SUM($C79:T79))-1</f>
        <v>-0.14152308550502746</v>
      </c>
      <c r="U52" s="5">
        <f>EXP(SUM($C79:U79))-1</f>
        <v>-0.11521710198138813</v>
      </c>
      <c r="V52" s="5">
        <f>EXP(SUM($C79:V79))-1</f>
        <v>-0.12038191275260068</v>
      </c>
      <c r="W52" s="5">
        <f>EXP(SUM($C79:W79))-1</f>
        <v>-0.13703882911786047</v>
      </c>
    </row>
    <row r="53" spans="1:25">
      <c r="A53" s="1" t="s">
        <v>164</v>
      </c>
      <c r="B53" s="1" t="s">
        <v>172</v>
      </c>
      <c r="C53" s="5">
        <f>EXP(SUM($C80:C80))-1</f>
        <v>7.3662411289716623E-2</v>
      </c>
      <c r="D53" s="5">
        <f>EXP(SUM($C80:D80))-1</f>
        <v>-1.3758464670759696E-2</v>
      </c>
      <c r="E53" s="5">
        <f>EXP(SUM($C80:E80))-1</f>
        <v>-8.5910984905366305E-3</v>
      </c>
      <c r="F53" s="5">
        <f>EXP(SUM($C80:F80))-1</f>
        <v>5.1297235782891137E-2</v>
      </c>
      <c r="G53" s="5">
        <f>EXP(SUM($C80:G80))-1</f>
        <v>-6.7771160205857273E-3</v>
      </c>
      <c r="H53" s="5">
        <f>EXP(SUM($C80:H80))-1</f>
        <v>-0.10337436388191168</v>
      </c>
      <c r="I53" s="5">
        <f>EXP(SUM($C80:I80))-1</f>
        <v>-0.20592222218373213</v>
      </c>
      <c r="J53" s="5">
        <f>EXP(SUM($C80:J80))-1</f>
        <v>-0.21053458572017603</v>
      </c>
      <c r="K53" s="5">
        <f>EXP(SUM($C80:K80))-1</f>
        <v>-0.20651888492712034</v>
      </c>
      <c r="L53" s="5">
        <f>EXP(SUM($C80:L80))-1</f>
        <v>-0.11773398686406666</v>
      </c>
      <c r="M53" s="5">
        <f>EXP(SUM($C80:M80))-1</f>
        <v>-0.13746506504559308</v>
      </c>
      <c r="N53" s="5">
        <f>EXP(SUM($C80:N80))-1</f>
        <v>-7.6055140491801732E-2</v>
      </c>
      <c r="O53" s="5">
        <f>EXP(SUM($C80:O80))-1</f>
        <v>3.2776809626402503E-3</v>
      </c>
      <c r="P53" s="5">
        <f>EXP(SUM($C80:P80))-1</f>
        <v>5.0911558294146619E-3</v>
      </c>
      <c r="Q53" s="5">
        <f>EXP(SUM($C80:Q80))-1</f>
        <v>6.1914353988335113E-2</v>
      </c>
      <c r="R53" s="5">
        <f>EXP(SUM($C80:R80))-1</f>
        <v>6.0199562090086145E-2</v>
      </c>
      <c r="S53" s="5">
        <f>EXP(SUM($C80:S80))-1</f>
        <v>0.11218721591860925</v>
      </c>
      <c r="T53" s="5">
        <f>EXP(SUM($C80:T80))-1</f>
        <v>7.832860325256652E-2</v>
      </c>
      <c r="U53" s="5">
        <f>EXP(SUM($C80:U80))-1</f>
        <v>0.10181815805025041</v>
      </c>
      <c r="V53" s="5">
        <f>EXP(SUM($C80:V80))-1</f>
        <v>7.3934533519110834E-2</v>
      </c>
      <c r="W53" s="5">
        <f>EXP(SUM($C80:W80))-1</f>
        <v>5.9262758593784159E-2</v>
      </c>
    </row>
    <row r="54" spans="1:25">
      <c r="A54" s="1" t="s">
        <v>165</v>
      </c>
      <c r="B54" s="1" t="s">
        <v>172</v>
      </c>
      <c r="C54" s="5">
        <f>EXP(SUM($C81:C81))-1</f>
        <v>-3.0789039522806982E-2</v>
      </c>
      <c r="D54" s="5">
        <f>EXP(SUM($C81:D81))-1</f>
        <v>-2.1540283841277374E-2</v>
      </c>
      <c r="E54" s="5">
        <f>EXP(SUM($C81:E81))-1</f>
        <v>-1.7457570438857983E-2</v>
      </c>
      <c r="F54" s="5">
        <f>EXP(SUM($C81:F81))-1</f>
        <v>4.2218034861962517E-2</v>
      </c>
      <c r="G54" s="5">
        <f>EXP(SUM($C81:G81))-1</f>
        <v>4.6171628641718643E-2</v>
      </c>
      <c r="H54" s="5">
        <f>EXP(SUM($C81:H81))-1</f>
        <v>9.0697061672596169E-2</v>
      </c>
      <c r="I54" s="5">
        <f>EXP(SUM($C81:I81))-1</f>
        <v>9.4944542174896007E-2</v>
      </c>
      <c r="J54" s="5">
        <f>EXP(SUM($C81:J81))-1</f>
        <v>9.0819409107844029E-2</v>
      </c>
      <c r="K54" s="5">
        <f>EXP(SUM($C81:K81))-1</f>
        <v>9.4960376914133615E-2</v>
      </c>
      <c r="L54" s="5">
        <f>EXP(SUM($C81:L81))-1</f>
        <v>9.7172639802374894E-2</v>
      </c>
      <c r="M54" s="5">
        <f>EXP(SUM($C81:M81))-1</f>
        <v>3.5338569603258208E-3</v>
      </c>
      <c r="N54" s="5">
        <f>EXP(SUM($C81:N81))-1</f>
        <v>-2.9967233521044689E-2</v>
      </c>
      <c r="O54" s="5">
        <f>EXP(SUM($C81:O81))-1</f>
        <v>-2.0379970196558128E-2</v>
      </c>
      <c r="P54" s="5">
        <f>EXP(SUM($C81:P81))-1</f>
        <v>-1.0946879043092883E-2</v>
      </c>
      <c r="Q54" s="5">
        <f>EXP(SUM($C81:Q81))-1</f>
        <v>-6.1477726390294363E-3</v>
      </c>
      <c r="R54" s="5">
        <f>EXP(SUM($C81:R81))-1</f>
        <v>1.7259920361174297E-2</v>
      </c>
      <c r="S54" s="5">
        <f>EXP(SUM($C81:S81))-1</f>
        <v>1.7921066874215796E-4</v>
      </c>
      <c r="T54" s="5">
        <f>EXP(SUM($C81:T81))-1</f>
        <v>-5.6896612872305741E-2</v>
      </c>
      <c r="U54" s="5">
        <f>EXP(SUM($C81:U81))-1</f>
        <v>-1.0408529298545299E-2</v>
      </c>
      <c r="V54" s="5">
        <f>EXP(SUM($C81:V81))-1</f>
        <v>-9.9239837371425388E-3</v>
      </c>
      <c r="W54" s="5">
        <f>EXP(SUM($C81:W81))-1</f>
        <v>-1.3926738902088398E-2</v>
      </c>
    </row>
    <row r="55" spans="1:25">
      <c r="A55" s="1" t="s">
        <v>166</v>
      </c>
      <c r="B55" s="1" t="s">
        <v>172</v>
      </c>
      <c r="C55" s="5">
        <f>EXP(SUM($C82:C82))-1</f>
        <v>-5.4658391347562896E-3</v>
      </c>
      <c r="D55" s="5">
        <f>EXP(SUM($C82:D82))-1</f>
        <v>-1.2423900312825809E-2</v>
      </c>
      <c r="E55" s="5">
        <f>EXP(SUM($C82:E82))-1</f>
        <v>-1.2920647226541848E-2</v>
      </c>
      <c r="F55" s="5">
        <f>EXP(SUM($C82:F82))-1</f>
        <v>3.3177297381560056E-2</v>
      </c>
      <c r="G55" s="5">
        <f>EXP(SUM($C82:G82))-1</f>
        <v>2.5402696713630935E-2</v>
      </c>
      <c r="H55" s="5">
        <f>EXP(SUM($C82:H82))-1</f>
        <v>-4.2368174670057934E-2</v>
      </c>
      <c r="I55" s="5">
        <f>EXP(SUM($C82:I82))-1</f>
        <v>-9.8780584692283457E-2</v>
      </c>
      <c r="J55" s="5">
        <f>EXP(SUM($C82:J82))-1</f>
        <v>-5.7609404846627466E-2</v>
      </c>
      <c r="K55" s="5">
        <f>EXP(SUM($C82:K82))-1</f>
        <v>-5.8126196905871286E-2</v>
      </c>
      <c r="L55" s="5">
        <f>EXP(SUM($C82:L82))-1</f>
        <v>-6.3349920085467692E-2</v>
      </c>
      <c r="M55" s="5">
        <f>EXP(SUM($C82:M82))-1</f>
        <v>-4.0489725498333629E-2</v>
      </c>
      <c r="N55" s="5">
        <f>EXP(SUM($C82:N82))-1</f>
        <v>-3.825280175625223E-3</v>
      </c>
      <c r="O55" s="5">
        <f>EXP(SUM($C82:O82))-1</f>
        <v>-1.5567946586906189E-2</v>
      </c>
      <c r="P55" s="5">
        <f>EXP(SUM($C82:P82))-1</f>
        <v>-2.8462816766545718E-3</v>
      </c>
      <c r="Q55" s="5">
        <f>EXP(SUM($C82:Q82))-1</f>
        <v>-3.1590552393634397E-4</v>
      </c>
      <c r="R55" s="5">
        <f>EXP(SUM($C82:R82))-1</f>
        <v>-5.5210234371915967E-2</v>
      </c>
      <c r="S55" s="5">
        <f>EXP(SUM($C82:S82))-1</f>
        <v>-0.12133432005371736</v>
      </c>
      <c r="T55" s="5">
        <f>EXP(SUM($C82:T82))-1</f>
        <v>-0.1188249648243449</v>
      </c>
      <c r="U55" s="5">
        <f>EXP(SUM($C82:U82))-1</f>
        <v>-9.1096505550924634E-2</v>
      </c>
      <c r="V55" s="5">
        <f>EXP(SUM($C82:V82))-1</f>
        <v>-0.11078466112967167</v>
      </c>
      <c r="W55" s="5">
        <f>EXP(SUM($C82:W82))-1</f>
        <v>-0.11156862487341346</v>
      </c>
    </row>
    <row r="56" spans="1:25">
      <c r="A56" s="1" t="s">
        <v>167</v>
      </c>
      <c r="B56" s="1" t="s">
        <v>172</v>
      </c>
      <c r="C56" s="5">
        <f>EXP(SUM($C83:C83))-1</f>
        <v>3.5171450377358138E-2</v>
      </c>
      <c r="D56" s="5">
        <f>EXP(SUM($C83:D83))-1</f>
        <v>3.4270482637008159E-2</v>
      </c>
      <c r="E56" s="5">
        <f>EXP(SUM($C83:E83))-1</f>
        <v>3.5671779665305881E-2</v>
      </c>
      <c r="F56" s="5">
        <f>EXP(SUM($C83:F83))-1</f>
        <v>-0.10067967115812282</v>
      </c>
      <c r="G56" s="5">
        <f>EXP(SUM($C83:G83))-1</f>
        <v>-9.01650091282582E-2</v>
      </c>
      <c r="H56" s="5">
        <f>EXP(SUM($C83:H83))-1</f>
        <v>-0.13248166483335089</v>
      </c>
      <c r="I56" s="5">
        <f>EXP(SUM($C83:I83))-1</f>
        <v>-0.2528335826612691</v>
      </c>
      <c r="J56" s="5">
        <f>EXP(SUM($C83:J83))-1</f>
        <v>-0.12547333776397263</v>
      </c>
      <c r="K56" s="5">
        <f>EXP(SUM($C83:K83))-1</f>
        <v>-0.12436113215524791</v>
      </c>
      <c r="L56" s="5">
        <f>EXP(SUM($C83:L83))-1</f>
        <v>-0.10063075742249694</v>
      </c>
      <c r="M56" s="5">
        <f>EXP(SUM($C83:M83))-1</f>
        <v>-6.3201272840904377E-2</v>
      </c>
      <c r="N56" s="5">
        <f>EXP(SUM($C83:N83))-1</f>
        <v>1.0631324910279627E-2</v>
      </c>
      <c r="O56" s="5">
        <f>EXP(SUM($C83:O83))-1</f>
        <v>3.5439492159687669E-2</v>
      </c>
      <c r="P56" s="5">
        <f>EXP(SUM($C83:P83))-1</f>
        <v>-2.8092285518261928E-3</v>
      </c>
      <c r="Q56" s="5">
        <f>EXP(SUM($C83:Q83))-1</f>
        <v>-6.3839018688778282E-3</v>
      </c>
      <c r="R56" s="5">
        <f>EXP(SUM($C83:R83))-1</f>
        <v>-0.10427099760731084</v>
      </c>
      <c r="S56" s="5">
        <f>EXP(SUM($C83:S83))-1</f>
        <v>-4.8253086554101876E-2</v>
      </c>
      <c r="T56" s="5">
        <f>EXP(SUM($C83:T83))-1</f>
        <v>-9.1227017143868494E-2</v>
      </c>
      <c r="U56" s="5">
        <f>EXP(SUM($C83:U83))-1</f>
        <v>-3.669072262645745E-2</v>
      </c>
      <c r="V56" s="5">
        <f>EXP(SUM($C83:V83))-1</f>
        <v>-9.9858833900460353E-2</v>
      </c>
      <c r="W56" s="5">
        <f>EXP(SUM($C83:W83))-1</f>
        <v>-9.1949724021468837E-2</v>
      </c>
    </row>
    <row r="57" spans="1:25">
      <c r="A57" s="1" t="s">
        <v>168</v>
      </c>
      <c r="B57" s="1" t="s">
        <v>172</v>
      </c>
      <c r="C57" s="5">
        <f>EXP(SUM($C84:C84))-1</f>
        <v>-3.5813300315443941E-2</v>
      </c>
      <c r="D57" s="5">
        <f>EXP(SUM($C84:D84))-1</f>
        <v>-2.4586964023270319E-2</v>
      </c>
      <c r="E57" s="5">
        <f>EXP(SUM($C84:E84))-1</f>
        <v>-2.5073150269676492E-2</v>
      </c>
      <c r="F57" s="5">
        <f>EXP(SUM($C84:F84))-1</f>
        <v>-8.1983023487965934E-3</v>
      </c>
      <c r="G57" s="5">
        <f>EXP(SUM($C84:G84))-1</f>
        <v>-0.13101259030239065</v>
      </c>
      <c r="H57" s="5">
        <f>EXP(SUM($C84:H84))-1</f>
        <v>-0.23516990237789659</v>
      </c>
      <c r="I57" s="5">
        <f>EXP(SUM($C84:I84))-1</f>
        <v>-0.20258318880735393</v>
      </c>
      <c r="J57" s="5">
        <f>EXP(SUM($C84:J84))-1</f>
        <v>-0.21145464624294164</v>
      </c>
      <c r="K57" s="5">
        <f>EXP(SUM($C84:K84))-1</f>
        <v>-0.21112755233444125</v>
      </c>
      <c r="L57" s="5">
        <f>EXP(SUM($C84:L84))-1</f>
        <v>-0.20898546126789896</v>
      </c>
      <c r="M57" s="5">
        <f>EXP(SUM($C84:M84))-1</f>
        <v>-0.17212237662114749</v>
      </c>
      <c r="N57" s="5">
        <f>EXP(SUM($C84:N84))-1</f>
        <v>-0.11329117039729886</v>
      </c>
      <c r="O57" s="5">
        <f>EXP(SUM($C84:O84))-1</f>
        <v>-0.1281576303733869</v>
      </c>
      <c r="P57" s="5">
        <f>EXP(SUM($C84:P84))-1</f>
        <v>-0.14985591361194694</v>
      </c>
      <c r="Q57" s="5">
        <f>EXP(SUM($C84:Q84))-1</f>
        <v>-0.11900614755160177</v>
      </c>
      <c r="R57" s="5">
        <f>EXP(SUM($C84:R84))-1</f>
        <v>-0.12933358388146876</v>
      </c>
      <c r="S57" s="5">
        <f>EXP(SUM($C84:S84))-1</f>
        <v>-0.12770964759918191</v>
      </c>
      <c r="T57" s="5">
        <f>EXP(SUM($C84:T84))-1</f>
        <v>-0.13728343110798225</v>
      </c>
      <c r="U57" s="5">
        <f>EXP(SUM($C84:U84))-1</f>
        <v>-0.12078476755019218</v>
      </c>
      <c r="V57" s="5">
        <f>EXP(SUM($C84:V84))-1</f>
        <v>-0.14057258917480642</v>
      </c>
      <c r="W57" s="5">
        <f>EXP(SUM($C84:W84))-1</f>
        <v>-0.13796696338014702</v>
      </c>
    </row>
    <row r="58" spans="1:25">
      <c r="A58" s="1" t="s">
        <v>169</v>
      </c>
      <c r="B58" s="1" t="s">
        <v>172</v>
      </c>
      <c r="C58" s="5">
        <f>EXP(SUM($C85:C85))-1</f>
        <v>6.3608782683282072E-3</v>
      </c>
      <c r="D58" s="5">
        <f>EXP(SUM($C85:D85))-1</f>
        <v>-8.3665953462728204E-2</v>
      </c>
      <c r="E58" s="5">
        <f>EXP(SUM($C85:E85))-1</f>
        <v>-8.3775306391329796E-2</v>
      </c>
      <c r="F58" s="5">
        <f>EXP(SUM($C85:F85))-1</f>
        <v>-7.7755881342136401E-2</v>
      </c>
      <c r="G58" s="5">
        <f>EXP(SUM($C85:G85))-1</f>
        <v>-7.83451516459992E-2</v>
      </c>
      <c r="H58" s="5">
        <f>EXP(SUM($C85:H85))-1</f>
        <v>-6.836283740943172E-2</v>
      </c>
      <c r="I58" s="5">
        <f>EXP(SUM($C85:I85))-1</f>
        <v>-6.8898097860070728E-2</v>
      </c>
      <c r="J58" s="5">
        <f>EXP(SUM($C85:J85))-1</f>
        <v>-7.1194172218240759E-2</v>
      </c>
      <c r="K58" s="5">
        <f>EXP(SUM($C85:K85))-1</f>
        <v>-7.1243895940737545E-2</v>
      </c>
      <c r="L58" s="5">
        <f>EXP(SUM($C85:L85))-1</f>
        <v>-7.1194123895504946E-2</v>
      </c>
      <c r="M58" s="5">
        <f>EXP(SUM($C85:M85))-1</f>
        <v>-8.5430266559814894E-2</v>
      </c>
      <c r="N58" s="5">
        <f>EXP(SUM($C85:N85))-1</f>
        <v>-9.5907562249610057E-2</v>
      </c>
      <c r="O58" s="5">
        <f>EXP(SUM($C85:O85))-1</f>
        <v>-9.3379838971288653E-2</v>
      </c>
      <c r="P58" s="5">
        <f>EXP(SUM($C85:P85))-1</f>
        <v>-0.14409763700593614</v>
      </c>
      <c r="Q58" s="5">
        <f>EXP(SUM($C85:Q85))-1</f>
        <v>-9.2510468815858449E-2</v>
      </c>
      <c r="R58" s="5">
        <f>EXP(SUM($C85:R85))-1</f>
        <v>-8.7454920684691184E-2</v>
      </c>
      <c r="S58" s="5">
        <f>EXP(SUM($C85:S85))-1</f>
        <v>-9.2727797799762812E-2</v>
      </c>
      <c r="T58" s="5">
        <f>EXP(SUM($C85:T85))-1</f>
        <v>-9.4423949665771389E-2</v>
      </c>
      <c r="U58" s="5">
        <f>EXP(SUM($C85:U85))-1</f>
        <v>-9.7451368403134286E-2</v>
      </c>
      <c r="V58" s="5">
        <f>EXP(SUM($C85:V85))-1</f>
        <v>-0.10144714954002443</v>
      </c>
      <c r="W58" s="5">
        <f>EXP(SUM($C85:W85))-1</f>
        <v>-0.10164720626558199</v>
      </c>
    </row>
    <row r="59" spans="1:25">
      <c r="A59" s="1" t="s">
        <v>170</v>
      </c>
      <c r="B59" s="1" t="s">
        <v>172</v>
      </c>
      <c r="C59" s="5">
        <f>EXP(SUM($C86:C86))-1</f>
        <v>-2.3485985777280671E-3</v>
      </c>
      <c r="D59" s="5">
        <f>EXP(SUM($C86:D86))-1</f>
        <v>-0.10148008038764444</v>
      </c>
      <c r="E59" s="5">
        <f>EXP(SUM($C86:E86))-1</f>
        <v>-0.10124883551112962</v>
      </c>
      <c r="F59" s="5">
        <f>EXP(SUM($C86:F86))-1</f>
        <v>-0.10859261494240224</v>
      </c>
      <c r="G59" s="5">
        <f>EXP(SUM($C86:G86))-1</f>
        <v>-0.10853110580671865</v>
      </c>
      <c r="H59" s="5">
        <f>EXP(SUM($C86:H86))-1</f>
        <v>-0.13344351533476417</v>
      </c>
      <c r="I59" s="5">
        <f>EXP(SUM($C86:I86))-1</f>
        <v>-0.13302752927470485</v>
      </c>
      <c r="J59" s="5">
        <f>EXP(SUM($C86:J86))-1</f>
        <v>-0.21096790917068164</v>
      </c>
      <c r="K59" s="5">
        <f>EXP(SUM($C86:K86))-1</f>
        <v>-0.21089961638595045</v>
      </c>
      <c r="L59" s="5">
        <f>EXP(SUM($C86:L86))-1</f>
        <v>-0.21051257495689069</v>
      </c>
      <c r="M59" s="5">
        <f>EXP(SUM($C86:M86))-1</f>
        <v>-0.20583387695796285</v>
      </c>
      <c r="N59" s="5">
        <f>EXP(SUM($C86:N86))-1</f>
        <v>-0.2014494732038451</v>
      </c>
      <c r="O59" s="5">
        <f>EXP(SUM($C86:O86))-1</f>
        <v>-0.20206916625629279</v>
      </c>
      <c r="P59" s="5">
        <f>EXP(SUM($C86:P86))-1</f>
        <v>-0.20266431632007464</v>
      </c>
      <c r="Q59" s="5">
        <f>EXP(SUM($C86:Q86))-1</f>
        <v>-0.20294482403134562</v>
      </c>
      <c r="R59" s="5">
        <f>EXP(SUM($C86:R86))-1</f>
        <v>-0.20505602156636182</v>
      </c>
      <c r="S59" s="5">
        <f>EXP(SUM($C86:S86))-1</f>
        <v>-0.20331842863383365</v>
      </c>
      <c r="T59" s="5">
        <f>EXP(SUM($C86:T86))-1</f>
        <v>-0.20290936055867514</v>
      </c>
      <c r="U59" s="5">
        <f>EXP(SUM($C86:U86))-1</f>
        <v>-0.2017731198820325</v>
      </c>
      <c r="V59" s="5">
        <f>EXP(SUM($C86:V86))-1</f>
        <v>-0.17201967384022543</v>
      </c>
      <c r="W59" s="5">
        <f>EXP(SUM($C86:W86))-1</f>
        <v>-0.17635717346871771</v>
      </c>
    </row>
    <row r="62" spans="1:25">
      <c r="A62" s="26" t="s">
        <v>0</v>
      </c>
      <c r="B62" s="26" t="s">
        <v>25</v>
      </c>
      <c r="C62" s="26" t="s">
        <v>98</v>
      </c>
      <c r="D62" s="26" t="s">
        <v>99</v>
      </c>
      <c r="E62" s="26" t="s">
        <v>100</v>
      </c>
      <c r="F62" s="26" t="s">
        <v>101</v>
      </c>
      <c r="G62" s="26" t="s">
        <v>102</v>
      </c>
      <c r="H62" s="26" t="s">
        <v>103</v>
      </c>
      <c r="I62" s="26" t="s">
        <v>104</v>
      </c>
      <c r="J62" s="26" t="s">
        <v>105</v>
      </c>
      <c r="K62" s="26" t="s">
        <v>106</v>
      </c>
      <c r="L62" s="26" t="s">
        <v>107</v>
      </c>
      <c r="M62" s="26" t="s">
        <v>108</v>
      </c>
      <c r="N62" s="26" t="s">
        <v>109</v>
      </c>
      <c r="O62" s="26" t="s">
        <v>110</v>
      </c>
      <c r="P62" s="26" t="s">
        <v>111</v>
      </c>
      <c r="Q62" s="26" t="s">
        <v>112</v>
      </c>
      <c r="R62" s="26" t="s">
        <v>113</v>
      </c>
      <c r="S62" s="26" t="s">
        <v>114</v>
      </c>
      <c r="T62" s="26" t="s">
        <v>115</v>
      </c>
      <c r="U62" s="26" t="s">
        <v>116</v>
      </c>
      <c r="V62" s="26" t="s">
        <v>117</v>
      </c>
      <c r="W62" s="26" t="s">
        <v>118</v>
      </c>
      <c r="Y62" s="25" t="s">
        <v>321</v>
      </c>
    </row>
    <row r="63" spans="1:25">
      <c r="A63" s="26" t="s">
        <v>1</v>
      </c>
      <c r="B63" s="26" t="s">
        <v>27</v>
      </c>
      <c r="C63" s="3">
        <v>6.457943469285965E-3</v>
      </c>
      <c r="D63" s="3">
        <v>8.8863499462604523E-2</v>
      </c>
      <c r="E63" s="3">
        <v>-1.8619438633322716E-3</v>
      </c>
      <c r="F63" s="3">
        <v>2.7382580563426018E-2</v>
      </c>
      <c r="G63" s="3">
        <v>-3.1855486333370209E-2</v>
      </c>
      <c r="H63" s="3">
        <v>1.9935650750994682E-2</v>
      </c>
      <c r="I63" s="3">
        <v>9.1736773028969765E-3</v>
      </c>
      <c r="J63" s="3">
        <v>-0.11876475065946579</v>
      </c>
      <c r="K63" s="3">
        <v>-1.6988621791824698E-3</v>
      </c>
      <c r="L63" s="3">
        <v>-6.2449008226394653E-2</v>
      </c>
      <c r="M63" s="3">
        <v>4.4174611568450928E-2</v>
      </c>
      <c r="N63" s="3">
        <v>6.6273319534957409E-3</v>
      </c>
      <c r="O63" s="3">
        <v>1.7254708334803581E-2</v>
      </c>
      <c r="P63" s="3">
        <v>-5.8709429576992989E-3</v>
      </c>
      <c r="Q63" s="3">
        <v>-3.3283621072769165E-2</v>
      </c>
      <c r="R63" s="3">
        <v>7.0266202092170715E-2</v>
      </c>
      <c r="S63" s="3">
        <v>-3.0449580401182175E-2</v>
      </c>
      <c r="T63" s="3">
        <v>-6.3509427011013031E-2</v>
      </c>
      <c r="U63" s="3">
        <v>2.3612618446350098E-2</v>
      </c>
      <c r="V63" s="3">
        <v>1.7986046150326729E-2</v>
      </c>
      <c r="W63" s="3">
        <v>-2.5908395648002625E-2</v>
      </c>
      <c r="Y63" s="1">
        <f>_xlfn.VAR.S(C63:W63)</f>
        <v>2.1494808498582025E-3</v>
      </c>
    </row>
    <row r="64" spans="1:25">
      <c r="A64" s="26" t="s">
        <v>2</v>
      </c>
      <c r="B64" s="26" t="s">
        <v>27</v>
      </c>
      <c r="C64" s="3">
        <v>5.8890566229820251E-2</v>
      </c>
      <c r="D64" s="3">
        <v>5.9320606291294098E-2</v>
      </c>
      <c r="E64" s="3">
        <v>5.7010713499039412E-4</v>
      </c>
      <c r="F64" s="3">
        <v>-2.8350887820124626E-2</v>
      </c>
      <c r="G64" s="3">
        <v>5.2574407309293747E-2</v>
      </c>
      <c r="H64" s="3">
        <v>-4.7053884714841843E-2</v>
      </c>
      <c r="I64" s="3">
        <v>-5.1268324255943298E-2</v>
      </c>
      <c r="J64" s="3">
        <v>-1.5777386724948883E-2</v>
      </c>
      <c r="K64" s="3">
        <v>-1.7447613572585396E-5</v>
      </c>
      <c r="L64" s="3">
        <v>-7.0031501352787018E-2</v>
      </c>
      <c r="M64" s="3">
        <v>-2.4677449837327003E-2</v>
      </c>
      <c r="N64" s="3">
        <v>2.8800997883081436E-2</v>
      </c>
      <c r="O64" s="3">
        <v>8.4919430315494537E-2</v>
      </c>
      <c r="P64" s="3">
        <v>1.0121173225343227E-2</v>
      </c>
      <c r="Q64" s="3">
        <v>-3.7628348916769028E-2</v>
      </c>
      <c r="R64" s="3">
        <v>2.6134353131055832E-2</v>
      </c>
      <c r="S64" s="3">
        <v>3.8497563451528549E-2</v>
      </c>
      <c r="T64" s="3">
        <v>-4.3337587267160416E-3</v>
      </c>
      <c r="U64" s="3">
        <v>-7.2514116764068604E-3</v>
      </c>
      <c r="V64" s="3">
        <v>-8.7451841682195663E-3</v>
      </c>
      <c r="W64" s="3">
        <v>-4.0999110788106918E-2</v>
      </c>
      <c r="Y64" s="26">
        <f t="shared" ref="Y64:Y86" si="27">_xlfn.VAR.S(C64:W64)</f>
        <v>1.7343131056451512E-3</v>
      </c>
    </row>
    <row r="65" spans="1:25">
      <c r="A65" s="26" t="s">
        <v>3</v>
      </c>
      <c r="B65" s="26" t="s">
        <v>27</v>
      </c>
      <c r="C65" s="3">
        <v>-2.4467657785862684E-3</v>
      </c>
      <c r="D65" s="3">
        <v>-3.6021014675498009E-3</v>
      </c>
      <c r="E65" s="3">
        <v>5.7984085287898779E-4</v>
      </c>
      <c r="F65" s="3">
        <v>3.8357041776180267E-2</v>
      </c>
      <c r="G65" s="3">
        <v>-1.120974775403738E-2</v>
      </c>
      <c r="H65" s="3">
        <v>-4.8702355474233627E-2</v>
      </c>
      <c r="I65" s="3">
        <v>-1.3574718497693539E-2</v>
      </c>
      <c r="J65" s="3">
        <v>-1.9315959885716438E-2</v>
      </c>
      <c r="K65" s="3">
        <v>5.6996213970705867E-4</v>
      </c>
      <c r="L65" s="3">
        <v>-2.5308828800916672E-2</v>
      </c>
      <c r="M65" s="3">
        <v>-4.4810924679040909E-2</v>
      </c>
      <c r="N65" s="3">
        <v>8.9887138456106186E-3</v>
      </c>
      <c r="O65" s="3">
        <v>-1.7167888581752777E-2</v>
      </c>
      <c r="P65" s="3">
        <v>3.0190479010343552E-2</v>
      </c>
      <c r="Q65" s="3">
        <v>4.1357245296239853E-2</v>
      </c>
      <c r="R65" s="3">
        <v>-6.8387766368687153E-3</v>
      </c>
      <c r="S65" s="3">
        <v>-1.6606094315648079E-2</v>
      </c>
      <c r="T65" s="3">
        <v>-2.1323567256331444E-2</v>
      </c>
      <c r="U65" s="3">
        <v>-3.8260500878095627E-3</v>
      </c>
      <c r="V65" s="3">
        <v>2.77713593095541E-3</v>
      </c>
      <c r="W65" s="3">
        <v>1.3030780246481299E-3</v>
      </c>
      <c r="Y65" s="26">
        <f t="shared" si="27"/>
        <v>5.205245936411141E-4</v>
      </c>
    </row>
    <row r="66" spans="1:25">
      <c r="A66" s="26" t="s">
        <v>4</v>
      </c>
      <c r="B66" s="26" t="s">
        <v>27</v>
      </c>
      <c r="C66" s="3">
        <v>1.133347162976861E-3</v>
      </c>
      <c r="D66" s="3">
        <v>-1.551763853058219E-3</v>
      </c>
      <c r="E66" s="3">
        <v>-1.0312836093362421E-4</v>
      </c>
      <c r="F66" s="3">
        <v>-4.6943239867687225E-2</v>
      </c>
      <c r="G66" s="3">
        <v>2.6129379868507385E-2</v>
      </c>
      <c r="H66" s="3">
        <v>2.4760214611887932E-2</v>
      </c>
      <c r="I66" s="3">
        <v>6.582292914390564E-2</v>
      </c>
      <c r="J66" s="3">
        <v>-2.6375358924269676E-2</v>
      </c>
      <c r="K66" s="3">
        <v>-2.4789118469925597E-5</v>
      </c>
      <c r="L66" s="3">
        <v>6.3460730016231537E-2</v>
      </c>
      <c r="M66" s="3">
        <v>-3.2145172357559204E-2</v>
      </c>
      <c r="N66" s="3">
        <v>-1.1534913443028927E-2</v>
      </c>
      <c r="O66" s="3">
        <v>-2.4234669283032417E-2</v>
      </c>
      <c r="P66" s="3">
        <v>-3.8399387151002884E-2</v>
      </c>
      <c r="Q66" s="3">
        <v>7.2806596755981445E-2</v>
      </c>
      <c r="R66" s="3">
        <v>-4.7345953062176704E-3</v>
      </c>
      <c r="S66" s="3">
        <v>-6.0415461659431458E-2</v>
      </c>
      <c r="T66" s="3">
        <v>2.1684173494577408E-2</v>
      </c>
      <c r="U66" s="3">
        <v>-7.8786779195070267E-3</v>
      </c>
      <c r="V66" s="3">
        <v>-1.6469573602080345E-2</v>
      </c>
      <c r="W66" s="3">
        <v>4.8047793097794056E-3</v>
      </c>
      <c r="Y66" s="26">
        <f t="shared" si="27"/>
        <v>1.2791126885167662E-3</v>
      </c>
    </row>
    <row r="67" spans="1:25">
      <c r="A67" s="26" t="s">
        <v>5</v>
      </c>
      <c r="B67" s="26" t="s">
        <v>27</v>
      </c>
      <c r="C67" s="3">
        <v>3.2574683427810669E-2</v>
      </c>
      <c r="D67" s="3">
        <v>-8.3425538614392281E-3</v>
      </c>
      <c r="E67" s="3">
        <v>3.3542674500495195E-3</v>
      </c>
      <c r="F67" s="3">
        <v>-0.12309765070676804</v>
      </c>
      <c r="G67" s="3">
        <v>5.0553902983665466E-2</v>
      </c>
      <c r="H67" s="3">
        <v>-0.10739273577928543</v>
      </c>
      <c r="I67" s="3">
        <v>-6.8646885454654694E-2</v>
      </c>
      <c r="J67" s="3">
        <v>1.5574034303426743E-2</v>
      </c>
      <c r="K67" s="3">
        <v>3.1329849734902382E-3</v>
      </c>
      <c r="L67" s="3">
        <v>7.6506897807121277E-2</v>
      </c>
      <c r="M67" s="3">
        <v>9.0464398264884949E-2</v>
      </c>
      <c r="N67" s="3">
        <v>7.6834417879581451E-2</v>
      </c>
      <c r="O67" s="3">
        <v>3.5696018487215042E-2</v>
      </c>
      <c r="P67" s="3">
        <v>-7.9481024295091629E-3</v>
      </c>
      <c r="Q67" s="3">
        <v>5.4714169353246689E-2</v>
      </c>
      <c r="R67" s="3">
        <v>7.161261048167944E-3</v>
      </c>
      <c r="S67" s="3">
        <v>-1.7169302329421043E-2</v>
      </c>
      <c r="T67" s="3">
        <v>-3.0089305713772774E-2</v>
      </c>
      <c r="U67" s="3">
        <v>1.2495752424001694E-2</v>
      </c>
      <c r="V67" s="3">
        <v>-1.5479612164199352E-2</v>
      </c>
      <c r="W67" s="3">
        <v>-3.421461209654808E-2</v>
      </c>
      <c r="Y67" s="26">
        <f t="shared" si="27"/>
        <v>3.1167186260231449E-3</v>
      </c>
    </row>
    <row r="68" spans="1:25">
      <c r="A68" s="26" t="s">
        <v>6</v>
      </c>
      <c r="B68" s="26" t="s">
        <v>27</v>
      </c>
      <c r="C68" s="3">
        <v>-3.804006427526474E-2</v>
      </c>
      <c r="D68" s="3">
        <v>-0.10549229383468628</v>
      </c>
      <c r="E68" s="3">
        <v>1.209528767503798E-3</v>
      </c>
      <c r="F68" s="3">
        <v>6.3072726130485535E-2</v>
      </c>
      <c r="G68" s="3">
        <v>-7.3895804584026337E-2</v>
      </c>
      <c r="H68" s="3">
        <v>-6.5871894359588623E-2</v>
      </c>
      <c r="I68" s="3">
        <v>9.3212209641933441E-2</v>
      </c>
      <c r="J68" s="3">
        <v>0.14195893704891205</v>
      </c>
      <c r="K68" s="3">
        <v>9.7549136262387037E-4</v>
      </c>
      <c r="L68" s="3">
        <v>3.5772684495896101E-3</v>
      </c>
      <c r="M68" s="3">
        <v>1.4145232737064362E-2</v>
      </c>
      <c r="N68" s="3">
        <v>-9.7337931394577026E-2</v>
      </c>
      <c r="O68" s="3">
        <v>7.7027589082717896E-2</v>
      </c>
      <c r="P68" s="3">
        <v>-5.6720811873674393E-2</v>
      </c>
      <c r="Q68" s="3">
        <v>2.3832103237509727E-2</v>
      </c>
      <c r="R68" s="3">
        <v>-1.3266624882817268E-3</v>
      </c>
      <c r="S68" s="3">
        <v>-3.5151201300323009E-3</v>
      </c>
      <c r="T68" s="3">
        <v>-1.6123028472065926E-2</v>
      </c>
      <c r="U68" s="3">
        <v>-1.6654586652293801E-3</v>
      </c>
      <c r="V68" s="3">
        <v>-1.9936873577535152E-3</v>
      </c>
      <c r="W68" s="3">
        <v>2.5823755189776421E-2</v>
      </c>
      <c r="Y68" s="26">
        <f t="shared" si="27"/>
        <v>3.7768256587569146E-3</v>
      </c>
    </row>
    <row r="69" spans="1:25">
      <c r="A69" s="26" t="s">
        <v>7</v>
      </c>
      <c r="B69" s="26" t="s">
        <v>27</v>
      </c>
      <c r="C69" s="3">
        <v>1.5060801059007645E-2</v>
      </c>
      <c r="D69" s="3">
        <v>-2.604568749666214E-2</v>
      </c>
      <c r="E69" s="3">
        <v>4.2225937359035015E-3</v>
      </c>
      <c r="F69" s="3">
        <v>6.6939249634742737E-2</v>
      </c>
      <c r="G69" s="3">
        <v>-9.1460347175598145E-2</v>
      </c>
      <c r="H69" s="3">
        <v>-4.5384294353425503E-3</v>
      </c>
      <c r="I69" s="3">
        <v>2.5750879198312759E-2</v>
      </c>
      <c r="J69" s="3">
        <v>2.1859299391508102E-2</v>
      </c>
      <c r="K69" s="3">
        <v>1.7132909270003438E-3</v>
      </c>
      <c r="L69" s="3">
        <v>8.0270156264305115E-2</v>
      </c>
      <c r="M69" s="3">
        <v>-2.3992922157049179E-2</v>
      </c>
      <c r="N69" s="3">
        <v>-2.8768490999937057E-2</v>
      </c>
      <c r="O69" s="3">
        <v>-4.8206910490989685E-2</v>
      </c>
      <c r="P69" s="3">
        <v>2.3157121613621712E-3</v>
      </c>
      <c r="Q69" s="3">
        <v>4.236052930355072E-2</v>
      </c>
      <c r="R69" s="3">
        <v>3.0877618119120598E-2</v>
      </c>
      <c r="S69" s="3">
        <v>7.0880696177482605E-2</v>
      </c>
      <c r="T69" s="3">
        <v>7.5839795172214508E-2</v>
      </c>
      <c r="U69" s="3">
        <v>-3.4730240702629089E-2</v>
      </c>
      <c r="V69" s="3">
        <v>-1.520992536097765E-2</v>
      </c>
      <c r="W69" s="3">
        <v>3.620065376162529E-2</v>
      </c>
      <c r="Y69" s="26">
        <f t="shared" si="27"/>
        <v>1.9725242903060841E-3</v>
      </c>
    </row>
    <row r="70" spans="1:25">
      <c r="A70" s="26" t="s">
        <v>8</v>
      </c>
      <c r="B70" s="26" t="s">
        <v>27</v>
      </c>
      <c r="C70" s="3">
        <v>-4.5909397304058075E-2</v>
      </c>
      <c r="D70" s="3">
        <v>1.2524544261395931E-2</v>
      </c>
      <c r="E70" s="3">
        <v>2.361656166613102E-3</v>
      </c>
      <c r="F70" s="3">
        <v>8.7529942393302917E-2</v>
      </c>
      <c r="G70" s="3">
        <v>-6.2153670936822891E-2</v>
      </c>
      <c r="H70" s="3">
        <v>-7.5235716998577118E-2</v>
      </c>
      <c r="I70" s="3">
        <v>-1.5603823587298393E-2</v>
      </c>
      <c r="J70" s="3">
        <v>-1.8756238743662834E-2</v>
      </c>
      <c r="K70" s="3">
        <v>-5.1666032522916794E-3</v>
      </c>
      <c r="L70" s="3">
        <v>-1.2452521361410618E-2</v>
      </c>
      <c r="M70" s="3">
        <v>1.7922762781381607E-2</v>
      </c>
      <c r="N70" s="3">
        <v>-6.4488664269447327E-2</v>
      </c>
      <c r="O70" s="3">
        <v>4.7216243110597134E-3</v>
      </c>
      <c r="P70" s="3">
        <v>-8.5523314774036407E-2</v>
      </c>
      <c r="Q70" s="3">
        <v>4.1418492794036865E-2</v>
      </c>
      <c r="R70" s="3">
        <v>3.4081794321537018E-2</v>
      </c>
      <c r="S70" s="3">
        <v>2.1394602954387665E-2</v>
      </c>
      <c r="T70" s="3">
        <v>-8.7914604227989912E-4</v>
      </c>
      <c r="U70" s="3">
        <v>-1.4474949799478054E-2</v>
      </c>
      <c r="V70" s="3">
        <v>-1.4108802191913128E-2</v>
      </c>
      <c r="W70" s="3">
        <v>4.1851806454360485E-3</v>
      </c>
      <c r="Y70" s="26">
        <f t="shared" si="27"/>
        <v>1.705815455747568E-3</v>
      </c>
    </row>
    <row r="71" spans="1:25">
      <c r="A71" s="26" t="s">
        <v>9</v>
      </c>
      <c r="B71" s="26" t="s">
        <v>27</v>
      </c>
      <c r="C71" s="3">
        <v>-4.504157230257988E-2</v>
      </c>
      <c r="D71" s="3">
        <v>-4.5737944543361664E-2</v>
      </c>
      <c r="E71" s="3">
        <v>1.8300872761756182E-3</v>
      </c>
      <c r="F71" s="3">
        <v>-7.9096481204032898E-2</v>
      </c>
      <c r="G71" s="3">
        <v>0.13835535943508148</v>
      </c>
      <c r="H71" s="3">
        <v>3.7062519695609808E-3</v>
      </c>
      <c r="I71" s="3">
        <v>6.8861782550811768E-2</v>
      </c>
      <c r="J71" s="3">
        <v>2.9454154893755913E-2</v>
      </c>
      <c r="K71" s="3">
        <v>2.816470805555582E-4</v>
      </c>
      <c r="L71" s="3">
        <v>-3.6256883293390274E-2</v>
      </c>
      <c r="M71" s="3">
        <v>1.4265744248405099E-3</v>
      </c>
      <c r="N71" s="3">
        <v>-1.0801258496940136E-2</v>
      </c>
      <c r="O71" s="3">
        <v>-3.0110970139503479E-2</v>
      </c>
      <c r="P71" s="3">
        <v>5.4912222549319267E-3</v>
      </c>
      <c r="Q71" s="3">
        <v>2.8198286890983582E-2</v>
      </c>
      <c r="R71" s="3">
        <v>-1.7673695459961891E-2</v>
      </c>
      <c r="S71" s="3">
        <v>-9.186270646750927E-3</v>
      </c>
      <c r="T71" s="3">
        <v>-4.8670228570699692E-3</v>
      </c>
      <c r="U71" s="3">
        <v>-2.4899842217564583E-2</v>
      </c>
      <c r="V71" s="3">
        <v>2.972945012152195E-2</v>
      </c>
      <c r="W71" s="3">
        <v>1.5917344018816948E-2</v>
      </c>
      <c r="Y71" s="26">
        <f t="shared" si="27"/>
        <v>2.0235216439232801E-3</v>
      </c>
    </row>
    <row r="72" spans="1:25">
      <c r="A72" s="26" t="s">
        <v>10</v>
      </c>
      <c r="B72" s="26" t="s">
        <v>27</v>
      </c>
      <c r="C72" s="3">
        <v>-1.1913730762898922E-2</v>
      </c>
      <c r="D72" s="3">
        <v>-8.7589733302593231E-2</v>
      </c>
      <c r="E72" s="3">
        <v>-1.0343483882024884E-3</v>
      </c>
      <c r="F72" s="3">
        <v>-1.4014163054525852E-2</v>
      </c>
      <c r="G72" s="3">
        <v>3.7889573723077774E-2</v>
      </c>
      <c r="H72" s="3">
        <v>-9.5734588801860809E-2</v>
      </c>
      <c r="I72" s="3">
        <v>-6.6591657698154449E-2</v>
      </c>
      <c r="J72" s="3">
        <v>2.5472242385149002E-2</v>
      </c>
      <c r="K72" s="3">
        <v>-9.5866923220455647E-4</v>
      </c>
      <c r="L72" s="3">
        <v>7.472681999206543E-2</v>
      </c>
      <c r="M72" s="3">
        <v>0.12441988289356232</v>
      </c>
      <c r="N72" s="3">
        <v>0.16081714630126953</v>
      </c>
      <c r="O72" s="3">
        <v>-3.6237924359738827E-3</v>
      </c>
      <c r="P72" s="3">
        <v>2.0233025774359703E-2</v>
      </c>
      <c r="Q72" s="3">
        <v>-0.10011777281761169</v>
      </c>
      <c r="R72" s="3">
        <v>-7.8269772231578827E-2</v>
      </c>
      <c r="S72" s="3">
        <v>3.9256677031517029E-2</v>
      </c>
      <c r="T72" s="3">
        <v>1.4016180299222469E-2</v>
      </c>
      <c r="U72" s="3">
        <v>-5.898580327630043E-2</v>
      </c>
      <c r="V72" s="3">
        <v>-4.1489984840154648E-2</v>
      </c>
      <c r="W72" s="3">
        <v>-4.7256913967430592E-3</v>
      </c>
      <c r="Y72" s="26">
        <f t="shared" si="27"/>
        <v>4.6967051031843766E-3</v>
      </c>
    </row>
    <row r="73" spans="1:25">
      <c r="A73" s="26" t="s">
        <v>11</v>
      </c>
      <c r="B73" s="26" t="s">
        <v>27</v>
      </c>
      <c r="C73" s="3">
        <v>-2.2025339305400848E-2</v>
      </c>
      <c r="D73" s="3">
        <v>-7.5628183782100677E-2</v>
      </c>
      <c r="E73" s="3">
        <v>2.1595288999378681E-3</v>
      </c>
      <c r="F73" s="3">
        <v>9.2475917190313339E-3</v>
      </c>
      <c r="G73" s="3">
        <v>3.3411776530556381E-4</v>
      </c>
      <c r="H73" s="3">
        <v>-8.645898848772049E-2</v>
      </c>
      <c r="I73" s="3">
        <v>-9.1513700783252716E-2</v>
      </c>
      <c r="J73" s="3">
        <v>-1.7554430291056633E-2</v>
      </c>
      <c r="K73" s="3">
        <v>1.7511394107714295E-3</v>
      </c>
      <c r="L73" s="3">
        <v>1.0070649441331625E-3</v>
      </c>
      <c r="M73" s="3">
        <v>-1.6223344951868057E-2</v>
      </c>
      <c r="N73" s="3">
        <v>0.12290322780609131</v>
      </c>
      <c r="O73" s="3">
        <v>-4.5513935387134552E-2</v>
      </c>
      <c r="P73" s="3">
        <v>1.9492307910695672E-3</v>
      </c>
      <c r="Q73" s="3">
        <v>-4.6769012697041035E-3</v>
      </c>
      <c r="R73" s="3">
        <v>-1.1190775781869888E-2</v>
      </c>
      <c r="S73" s="3">
        <v>7.6021645218133926E-3</v>
      </c>
      <c r="T73" s="3">
        <v>1.3758164132013917E-3</v>
      </c>
      <c r="U73" s="3">
        <v>4.8129732022061944E-4</v>
      </c>
      <c r="V73" s="3">
        <v>3.6108110100030899E-2</v>
      </c>
      <c r="W73" s="3">
        <v>-1.0024887509644032E-2</v>
      </c>
      <c r="Y73" s="26">
        <f t="shared" si="27"/>
        <v>1.9842458606623547E-3</v>
      </c>
    </row>
    <row r="74" spans="1:25">
      <c r="A74" s="26" t="s">
        <v>12</v>
      </c>
      <c r="B74" s="26" t="s">
        <v>27</v>
      </c>
      <c r="C74" s="3">
        <v>-4.7274019569158554E-2</v>
      </c>
      <c r="D74" s="3">
        <v>-3.7825226783752441E-2</v>
      </c>
      <c r="E74" s="3">
        <v>5.9489271370694041E-4</v>
      </c>
      <c r="F74" s="3">
        <v>-2.772059291601181E-3</v>
      </c>
      <c r="G74" s="3">
        <v>-5.5709946900606155E-3</v>
      </c>
      <c r="H74" s="3">
        <v>-9.9700503051280975E-3</v>
      </c>
      <c r="I74" s="3">
        <v>-3.2488182187080383E-2</v>
      </c>
      <c r="J74" s="3">
        <v>5.569072812795639E-2</v>
      </c>
      <c r="K74" s="3">
        <v>6.5879890462383628E-4</v>
      </c>
      <c r="L74" s="3">
        <v>-1.7483746632933617E-2</v>
      </c>
      <c r="M74" s="3">
        <v>9.0536139905452728E-2</v>
      </c>
      <c r="N74" s="3">
        <v>2.0747970789670944E-2</v>
      </c>
      <c r="O74" s="3">
        <v>-2.2525159642100334E-2</v>
      </c>
      <c r="P74" s="3">
        <v>-9.9752545356750488E-3</v>
      </c>
      <c r="Q74" s="3">
        <v>-6.097889319062233E-2</v>
      </c>
      <c r="R74" s="3">
        <v>-1.9297530874609947E-2</v>
      </c>
      <c r="S74" s="3">
        <v>8.1984158605337143E-3</v>
      </c>
      <c r="T74" s="3">
        <v>6.3573834486305714E-3</v>
      </c>
      <c r="U74" s="3">
        <v>6.3074931502342224E-2</v>
      </c>
      <c r="V74" s="3">
        <v>3.807855024933815E-2</v>
      </c>
      <c r="W74" s="3">
        <v>-1.2012511491775513E-2</v>
      </c>
      <c r="Y74" s="26">
        <f t="shared" si="27"/>
        <v>1.3635431260497176E-3</v>
      </c>
    </row>
    <row r="75" spans="1:25">
      <c r="A75" s="26" t="s">
        <v>13</v>
      </c>
      <c r="B75" s="26" t="s">
        <v>27</v>
      </c>
      <c r="C75" s="3">
        <v>3.3862277865409851E-2</v>
      </c>
      <c r="D75" s="3">
        <v>6.0544967651367188E-2</v>
      </c>
      <c r="E75" s="3">
        <v>7.4682978447526693E-4</v>
      </c>
      <c r="F75" s="3">
        <v>-7.0452071726322174E-2</v>
      </c>
      <c r="G75" s="3">
        <v>2.9906997457146645E-2</v>
      </c>
      <c r="H75" s="3">
        <v>8.3432219922542572E-2</v>
      </c>
      <c r="I75" s="3">
        <v>9.7629092633724213E-2</v>
      </c>
      <c r="J75" s="3">
        <v>-3.9455355145037174E-3</v>
      </c>
      <c r="K75" s="3">
        <v>9.9962286185473204E-4</v>
      </c>
      <c r="L75" s="3">
        <v>-1.0268786922097206E-2</v>
      </c>
      <c r="M75" s="3">
        <v>-7.2178468108177185E-2</v>
      </c>
      <c r="N75" s="3">
        <v>1.9783342722803354E-3</v>
      </c>
      <c r="O75" s="3">
        <v>1.7904806882143021E-2</v>
      </c>
      <c r="P75" s="3">
        <v>1.8173165619373322E-2</v>
      </c>
      <c r="Q75" s="3">
        <v>-5.932936817407608E-2</v>
      </c>
      <c r="R75" s="3">
        <v>2.6373498141765594E-2</v>
      </c>
      <c r="S75" s="3">
        <v>-1.9087044522166252E-2</v>
      </c>
      <c r="T75" s="3">
        <v>-7.4366116896271706E-3</v>
      </c>
      <c r="U75" s="3">
        <v>5.2675623446702957E-3</v>
      </c>
      <c r="V75" s="3">
        <v>2.990763820707798E-2</v>
      </c>
      <c r="W75" s="3">
        <v>5.9730447828769684E-3</v>
      </c>
      <c r="Y75" s="26">
        <f t="shared" si="27"/>
        <v>1.8683263871096E-3</v>
      </c>
    </row>
    <row r="76" spans="1:25">
      <c r="A76" s="26" t="s">
        <v>14</v>
      </c>
      <c r="B76" s="26" t="s">
        <v>27</v>
      </c>
      <c r="C76" s="3">
        <v>-1.1109808459877968E-2</v>
      </c>
      <c r="D76" s="3">
        <v>-2.1839121356606483E-2</v>
      </c>
      <c r="E76" s="3">
        <v>-7.082418305799365E-4</v>
      </c>
      <c r="F76" s="3">
        <v>1.7028629779815674E-2</v>
      </c>
      <c r="G76" s="3">
        <v>-5.3850434720516205E-2</v>
      </c>
      <c r="H76" s="3">
        <v>-4.9741897732019424E-2</v>
      </c>
      <c r="I76" s="3">
        <v>-4.9463082104921341E-2</v>
      </c>
      <c r="J76" s="3">
        <v>-9.4609642401337624E-3</v>
      </c>
      <c r="K76" s="3">
        <v>4.2712872527772561E-5</v>
      </c>
      <c r="L76" s="3">
        <v>4.8381824046373367E-2</v>
      </c>
      <c r="M76" s="3">
        <v>0.11625402420759201</v>
      </c>
      <c r="N76" s="3">
        <v>-8.6157605051994324E-2</v>
      </c>
      <c r="O76" s="3">
        <v>-1.7503350973129272E-2</v>
      </c>
      <c r="P76" s="3">
        <v>3.5163119435310364E-2</v>
      </c>
      <c r="Q76" s="3">
        <v>-2.8470417484641075E-2</v>
      </c>
      <c r="R76" s="3">
        <v>2.5862930342555046E-3</v>
      </c>
      <c r="S76" s="3">
        <v>-3.1148338690400124E-2</v>
      </c>
      <c r="T76" s="3">
        <v>-1.9644228741526604E-2</v>
      </c>
      <c r="U76" s="3">
        <v>2.8391389176249504E-2</v>
      </c>
      <c r="V76" s="3">
        <v>-1.2167042121291161E-2</v>
      </c>
      <c r="W76" s="3">
        <v>-7.2022783569991589E-4</v>
      </c>
      <c r="Y76" s="26">
        <f t="shared" si="27"/>
        <v>1.7880759385456011E-3</v>
      </c>
    </row>
    <row r="77" spans="1:25">
      <c r="A77" s="26" t="s">
        <v>15</v>
      </c>
      <c r="B77" s="26" t="s">
        <v>27</v>
      </c>
      <c r="C77" s="3">
        <v>-1.3343543745577335E-2</v>
      </c>
      <c r="D77" s="3">
        <v>-2.6265310123562813E-2</v>
      </c>
      <c r="E77" s="3">
        <v>8.8582513853907585E-4</v>
      </c>
      <c r="F77" s="3">
        <v>-3.4103328362107277E-3</v>
      </c>
      <c r="G77" s="3">
        <v>-4.7596814692951739E-4</v>
      </c>
      <c r="H77" s="3">
        <v>-5.5101506412029266E-2</v>
      </c>
      <c r="I77" s="3">
        <v>-1.9449855899438262E-3</v>
      </c>
      <c r="J77" s="3">
        <v>-1.4702093787491322E-2</v>
      </c>
      <c r="K77" s="3">
        <v>8.1026513362303376E-4</v>
      </c>
      <c r="L77" s="3">
        <v>1.6342926770448685E-2</v>
      </c>
      <c r="M77" s="3">
        <v>1.160318311303854E-2</v>
      </c>
      <c r="N77" s="3">
        <v>1.6492597758769989E-2</v>
      </c>
      <c r="O77" s="3">
        <v>-7.8510819002985954E-4</v>
      </c>
      <c r="P77" s="3">
        <v>-1.3676301576197147E-2</v>
      </c>
      <c r="Q77" s="3">
        <v>2.9158100951462984E-3</v>
      </c>
      <c r="R77" s="3">
        <v>1.1381513904780149E-3</v>
      </c>
      <c r="S77" s="3">
        <v>2.3062847554683685E-2</v>
      </c>
      <c r="T77" s="3">
        <v>7.9781645908951759E-3</v>
      </c>
      <c r="U77" s="3">
        <v>-1.0658581741154194E-2</v>
      </c>
      <c r="V77" s="3">
        <v>1.4468261040747166E-2</v>
      </c>
      <c r="W77" s="3">
        <v>2.5287704542279243E-2</v>
      </c>
      <c r="Y77" s="26">
        <f t="shared" si="27"/>
        <v>3.2742899589365091E-4</v>
      </c>
    </row>
    <row r="78" spans="1:25">
      <c r="A78" s="26" t="s">
        <v>16</v>
      </c>
      <c r="B78" s="26" t="s">
        <v>27</v>
      </c>
      <c r="C78" s="3">
        <v>-9.0037202462553978E-3</v>
      </c>
      <c r="D78" s="3">
        <v>-5.6029438972473145E-2</v>
      </c>
      <c r="E78" s="3">
        <v>-1.829414744861424E-3</v>
      </c>
      <c r="F78" s="3">
        <v>3.2640267163515091E-2</v>
      </c>
      <c r="G78" s="3">
        <v>-4.9728043377399445E-2</v>
      </c>
      <c r="H78" s="3">
        <v>-3.9416953921318054E-2</v>
      </c>
      <c r="I78" s="3">
        <v>1.4518677489832044E-3</v>
      </c>
      <c r="J78" s="3">
        <v>-8.7286710739135742E-2</v>
      </c>
      <c r="K78" s="3">
        <v>-1.6354434192180634E-3</v>
      </c>
      <c r="L78" s="3">
        <v>-7.2047159075737E-2</v>
      </c>
      <c r="M78" s="3">
        <v>9.86771360039711E-2</v>
      </c>
      <c r="N78" s="3">
        <v>5.1024869084358215E-2</v>
      </c>
      <c r="O78" s="3">
        <v>-6.5830066800117493E-2</v>
      </c>
      <c r="P78" s="3">
        <v>5.3457193076610565E-2</v>
      </c>
      <c r="Q78" s="3">
        <v>-6.4283870160579681E-2</v>
      </c>
      <c r="R78" s="3">
        <v>3.314579650759697E-2</v>
      </c>
      <c r="S78" s="3">
        <v>6.9733387790620327E-3</v>
      </c>
      <c r="T78" s="3">
        <v>-3.760141134262085E-2</v>
      </c>
      <c r="U78" s="3">
        <v>2.6857117190957069E-2</v>
      </c>
      <c r="V78" s="3">
        <v>-2.7763498947024345E-2</v>
      </c>
      <c r="W78" s="3">
        <v>-1.4111066237092018E-2</v>
      </c>
      <c r="Y78" s="26">
        <f t="shared" si="27"/>
        <v>2.3346480112987956E-3</v>
      </c>
    </row>
    <row r="79" spans="1:25">
      <c r="A79" s="26" t="s">
        <v>17</v>
      </c>
      <c r="B79" s="26" t="s">
        <v>27</v>
      </c>
      <c r="C79" s="3">
        <v>-6.590905599296093E-3</v>
      </c>
      <c r="D79" s="3">
        <v>3.63490991294384E-2</v>
      </c>
      <c r="E79" s="3">
        <v>-2.8465951327234507E-3</v>
      </c>
      <c r="F79" s="3">
        <v>6.3581923022866249E-3</v>
      </c>
      <c r="G79" s="3">
        <v>6.525977049022913E-3</v>
      </c>
      <c r="H79" s="3">
        <v>5.8683671057224274E-2</v>
      </c>
      <c r="I79" s="3">
        <v>-4.5689921826124191E-2</v>
      </c>
      <c r="J79" s="3">
        <v>-3.4417983144521713E-2</v>
      </c>
      <c r="K79" s="3">
        <v>-2.4808323942124844E-3</v>
      </c>
      <c r="L79" s="3">
        <v>-3.5346385091543198E-2</v>
      </c>
      <c r="M79" s="3">
        <v>-1.9156668335199356E-2</v>
      </c>
      <c r="N79" s="3">
        <v>-6.6194884479045868E-2</v>
      </c>
      <c r="O79" s="3">
        <v>4.6559777110815048E-2</v>
      </c>
      <c r="P79" s="3">
        <v>-2.951606921851635E-2</v>
      </c>
      <c r="Q79" s="3">
        <v>6.2937229871749878E-2</v>
      </c>
      <c r="R79" s="3">
        <v>-5.4670866578817368E-2</v>
      </c>
      <c r="S79" s="3">
        <v>-5.2719488739967346E-2</v>
      </c>
      <c r="T79" s="3">
        <v>-2.0378835499286652E-2</v>
      </c>
      <c r="U79" s="3">
        <v>3.0182512477040291E-2</v>
      </c>
      <c r="V79" s="3">
        <v>-5.8544804342091084E-3</v>
      </c>
      <c r="W79" s="3">
        <v>-1.911812461912632E-2</v>
      </c>
      <c r="Y79" s="26">
        <f t="shared" si="27"/>
        <v>1.3818012338505604E-3</v>
      </c>
    </row>
    <row r="80" spans="1:25">
      <c r="A80" s="26" t="s">
        <v>18</v>
      </c>
      <c r="B80" s="26" t="s">
        <v>27</v>
      </c>
      <c r="C80" s="3">
        <v>7.1075618267059326E-2</v>
      </c>
      <c r="D80" s="3">
        <v>-8.4929607808589935E-2</v>
      </c>
      <c r="E80" s="3">
        <v>5.2257748320698738E-3</v>
      </c>
      <c r="F80" s="3">
        <v>5.8653078973293304E-2</v>
      </c>
      <c r="G80" s="3">
        <v>-5.6825049221515656E-2</v>
      </c>
      <c r="H80" s="3">
        <v>-0.10231667011976242</v>
      </c>
      <c r="I80" s="3">
        <v>-0.12145701050758362</v>
      </c>
      <c r="J80" s="3">
        <v>-5.82538777962327E-3</v>
      </c>
      <c r="K80" s="3">
        <v>5.0737145356833935E-3</v>
      </c>
      <c r="L80" s="3">
        <v>0.10606387257575989</v>
      </c>
      <c r="M80" s="3">
        <v>-2.2617960348725319E-2</v>
      </c>
      <c r="N80" s="3">
        <v>6.8776741623878479E-2</v>
      </c>
      <c r="O80" s="3">
        <v>8.2375206053256989E-2</v>
      </c>
      <c r="P80" s="3">
        <v>1.8059186404570937E-3</v>
      </c>
      <c r="Q80" s="3">
        <v>5.4995033890008926E-2</v>
      </c>
      <c r="R80" s="3">
        <v>-1.6161170788109303E-3</v>
      </c>
      <c r="S80" s="3">
        <v>4.7871384769678116E-2</v>
      </c>
      <c r="T80" s="3">
        <v>-3.0916288495063782E-2</v>
      </c>
      <c r="U80" s="3">
        <v>2.1549433469772339E-2</v>
      </c>
      <c r="V80" s="3">
        <v>-2.5632647797465324E-2</v>
      </c>
      <c r="W80" s="3">
        <v>-1.375588309019804E-2</v>
      </c>
      <c r="Y80" s="26">
        <f t="shared" si="27"/>
        <v>3.7474591734384978E-3</v>
      </c>
    </row>
    <row r="81" spans="1:25">
      <c r="A81" s="26" t="s">
        <v>19</v>
      </c>
      <c r="B81" s="26" t="s">
        <v>27</v>
      </c>
      <c r="C81" s="3">
        <v>-3.1272981315851212E-2</v>
      </c>
      <c r="D81" s="3">
        <v>9.4973193481564522E-3</v>
      </c>
      <c r="E81" s="3">
        <v>4.1639111004769802E-3</v>
      </c>
      <c r="F81" s="3">
        <v>5.8962918817996979E-2</v>
      </c>
      <c r="G81" s="3">
        <v>3.7862651515752077E-3</v>
      </c>
      <c r="H81" s="3">
        <v>4.1679564863443375E-2</v>
      </c>
      <c r="I81" s="3">
        <v>3.8867176044732332E-3</v>
      </c>
      <c r="J81" s="3">
        <v>-3.7745502777397633E-3</v>
      </c>
      <c r="K81" s="3">
        <v>3.7890118546783924E-3</v>
      </c>
      <c r="L81" s="3">
        <v>2.0183662418276072E-3</v>
      </c>
      <c r="M81" s="3">
        <v>-8.9208915829658508E-2</v>
      </c>
      <c r="N81" s="3">
        <v>-3.3953055739402771E-2</v>
      </c>
      <c r="O81" s="3">
        <v>9.8349209874868393E-3</v>
      </c>
      <c r="P81" s="3">
        <v>9.5832701772451401E-3</v>
      </c>
      <c r="Q81" s="3">
        <v>4.8404890112578869E-3</v>
      </c>
      <c r="R81" s="3">
        <v>2.3279407992959023E-2</v>
      </c>
      <c r="S81" s="3">
        <v>-1.6933465376496315E-2</v>
      </c>
      <c r="T81" s="3">
        <v>-5.8758560568094254E-2</v>
      </c>
      <c r="U81" s="3">
        <v>4.8116289079189301E-2</v>
      </c>
      <c r="V81" s="3">
        <v>4.8952217912301421E-4</v>
      </c>
      <c r="W81" s="3">
        <v>-4.0510711260139942E-3</v>
      </c>
      <c r="Y81" s="26">
        <f t="shared" si="27"/>
        <v>1.1144103838552119E-3</v>
      </c>
    </row>
    <row r="82" spans="1:25">
      <c r="A82" s="26" t="s">
        <v>20</v>
      </c>
      <c r="B82" s="26" t="s">
        <v>27</v>
      </c>
      <c r="C82" s="3">
        <v>-5.4808314889669418E-3</v>
      </c>
      <c r="D82" s="3">
        <v>-7.0208907127380371E-3</v>
      </c>
      <c r="E82" s="3">
        <v>-5.0312263192608953E-4</v>
      </c>
      <c r="F82" s="3">
        <v>4.5643653720617294E-2</v>
      </c>
      <c r="G82" s="3">
        <v>-7.553398609161377E-3</v>
      </c>
      <c r="H82" s="3">
        <v>-6.8377301096916199E-2</v>
      </c>
      <c r="I82" s="3">
        <v>-6.0714635998010635E-2</v>
      </c>
      <c r="J82" s="3">
        <v>4.4671081006526947E-2</v>
      </c>
      <c r="K82" s="3">
        <v>-5.4853456094861031E-4</v>
      </c>
      <c r="L82" s="3">
        <v>-5.5615333840250969E-3</v>
      </c>
      <c r="M82" s="3">
        <v>2.4113258346915245E-2</v>
      </c>
      <c r="N82" s="3">
        <v>3.7499640136957169E-2</v>
      </c>
      <c r="O82" s="3">
        <v>-1.1857784353196621E-2</v>
      </c>
      <c r="P82" s="3">
        <v>1.2840059585869312E-2</v>
      </c>
      <c r="Q82" s="3">
        <v>2.5343846064060926E-3</v>
      </c>
      <c r="R82" s="3">
        <v>-5.6476891040802002E-2</v>
      </c>
      <c r="S82" s="3">
        <v>-7.2557948529720306E-2</v>
      </c>
      <c r="T82" s="3">
        <v>2.8518000617623329E-3</v>
      </c>
      <c r="U82" s="3">
        <v>3.0982637777924538E-2</v>
      </c>
      <c r="V82" s="3">
        <v>-2.1899489685893059E-2</v>
      </c>
      <c r="W82" s="3">
        <v>-8.8202429469674826E-4</v>
      </c>
      <c r="Y82" s="26">
        <f t="shared" si="27"/>
        <v>1.2072164687129607E-3</v>
      </c>
    </row>
    <row r="83" spans="1:25">
      <c r="A83" s="26" t="s">
        <v>21</v>
      </c>
      <c r="B83" s="26" t="s">
        <v>27</v>
      </c>
      <c r="C83" s="3">
        <v>3.4567065536975861E-2</v>
      </c>
      <c r="D83" s="3">
        <v>-8.7073503527790308E-4</v>
      </c>
      <c r="E83" s="3">
        <v>1.3539481442421675E-3</v>
      </c>
      <c r="F83" s="3">
        <v>-0.14116626977920532</v>
      </c>
      <c r="G83" s="3">
        <v>1.1623966507613659E-2</v>
      </c>
      <c r="H83" s="3">
        <v>-4.7626607120037079E-2</v>
      </c>
      <c r="I83" s="3">
        <v>-0.14934870600700378</v>
      </c>
      <c r="J83" s="3">
        <v>0.15739484131336212</v>
      </c>
      <c r="K83" s="3">
        <v>1.2709720758721232E-3</v>
      </c>
      <c r="L83" s="3">
        <v>2.6739921420812607E-2</v>
      </c>
      <c r="M83" s="3">
        <v>4.077477753162384E-2</v>
      </c>
      <c r="N83" s="3">
        <v>7.5862035155296326E-2</v>
      </c>
      <c r="O83" s="3">
        <v>2.4250756949186325E-2</v>
      </c>
      <c r="P83" s="3">
        <v>-3.7639148533344269E-2</v>
      </c>
      <c r="Q83" s="3">
        <v>-3.5911842714995146E-3</v>
      </c>
      <c r="R83" s="3">
        <v>-0.10371299833059311</v>
      </c>
      <c r="S83" s="3">
        <v>6.0661237686872482E-2</v>
      </c>
      <c r="T83" s="3">
        <v>-4.6203833073377609E-2</v>
      </c>
      <c r="U83" s="3">
        <v>5.827920138835907E-2</v>
      </c>
      <c r="V83" s="3">
        <v>-6.7822918295860291E-2</v>
      </c>
      <c r="W83" s="3">
        <v>8.748144842684269E-3</v>
      </c>
      <c r="Y83" s="26">
        <f t="shared" si="27"/>
        <v>5.2479910044877631E-3</v>
      </c>
    </row>
    <row r="84" spans="1:25">
      <c r="A84" s="26" t="s">
        <v>22</v>
      </c>
      <c r="B84" s="26" t="s">
        <v>27</v>
      </c>
      <c r="C84" s="3">
        <v>-3.6470331251621246E-2</v>
      </c>
      <c r="D84" s="3">
        <v>1.1576060205698013E-2</v>
      </c>
      <c r="E84" s="3">
        <v>-4.9856567056849599E-4</v>
      </c>
      <c r="F84" s="3">
        <v>1.7160743474960327E-2</v>
      </c>
      <c r="G84" s="3">
        <v>-0.13219454884529114</v>
      </c>
      <c r="H84" s="3">
        <v>-0.12767492234706879</v>
      </c>
      <c r="I84" s="3">
        <v>4.172380268573761E-2</v>
      </c>
      <c r="J84" s="3">
        <v>-1.1187593452632427E-2</v>
      </c>
      <c r="K84" s="3">
        <v>4.1472070734016597E-4</v>
      </c>
      <c r="L84" s="3">
        <v>2.7117033023387194E-3</v>
      </c>
      <c r="M84" s="3">
        <v>4.5548997819423676E-2</v>
      </c>
      <c r="N84" s="3">
        <v>6.8651318550109863E-2</v>
      </c>
      <c r="O84" s="3">
        <v>-1.6908025369048119E-2</v>
      </c>
      <c r="P84" s="3">
        <v>-2.5202790275216103E-2</v>
      </c>
      <c r="Q84" s="3">
        <v>3.5644799470901489E-2</v>
      </c>
      <c r="R84" s="3">
        <v>-1.1791734024882317E-2</v>
      </c>
      <c r="S84" s="3">
        <v>1.863427460193634E-3</v>
      </c>
      <c r="T84" s="3">
        <v>-1.1036129668354988E-2</v>
      </c>
      <c r="U84" s="3">
        <v>1.8943516537547112E-2</v>
      </c>
      <c r="V84" s="3">
        <v>-2.2763362154364586E-2</v>
      </c>
      <c r="W84" s="3">
        <v>3.0272293370217085E-3</v>
      </c>
      <c r="Y84" s="26">
        <f t="shared" si="27"/>
        <v>2.3244472984174742E-3</v>
      </c>
    </row>
    <row r="85" spans="1:25">
      <c r="A85" s="26" t="s">
        <v>23</v>
      </c>
      <c r="B85" s="26" t="s">
        <v>27</v>
      </c>
      <c r="C85" s="3">
        <v>6.3407332636415958E-3</v>
      </c>
      <c r="D85" s="3">
        <v>-9.3715034425258636E-2</v>
      </c>
      <c r="E85" s="3">
        <v>-1.1934452777495608E-4</v>
      </c>
      <c r="F85" s="3">
        <v>6.5483259968459606E-3</v>
      </c>
      <c r="G85" s="3">
        <v>-6.3915684586390853E-4</v>
      </c>
      <c r="H85" s="3">
        <v>1.0772625915706158E-2</v>
      </c>
      <c r="I85" s="3">
        <v>-5.7470257161185145E-4</v>
      </c>
      <c r="J85" s="3">
        <v>-2.4690208956599236E-3</v>
      </c>
      <c r="K85" s="3">
        <v>-5.353654341888614E-5</v>
      </c>
      <c r="L85" s="3">
        <v>5.3588570153806359E-5</v>
      </c>
      <c r="M85" s="3">
        <v>-1.5446038916707039E-2</v>
      </c>
      <c r="N85" s="3">
        <v>-1.1522108688950539E-2</v>
      </c>
      <c r="O85" s="3">
        <v>2.7919670101255178E-3</v>
      </c>
      <c r="P85" s="3">
        <v>-5.756726861000061E-2</v>
      </c>
      <c r="Q85" s="3">
        <v>5.8525722473859787E-2</v>
      </c>
      <c r="R85" s="3">
        <v>5.5554560385644436E-3</v>
      </c>
      <c r="S85" s="3">
        <v>-5.794968456029892E-3</v>
      </c>
      <c r="T85" s="3">
        <v>-1.8712568562477827E-3</v>
      </c>
      <c r="U85" s="3">
        <v>-3.3486867323517799E-3</v>
      </c>
      <c r="V85" s="3">
        <v>-4.4370489194989204E-3</v>
      </c>
      <c r="W85" s="3">
        <v>-2.226680371677503E-4</v>
      </c>
      <c r="Y85" s="26">
        <f t="shared" si="27"/>
        <v>7.8293130962674693E-4</v>
      </c>
    </row>
    <row r="86" spans="1:25">
      <c r="A86" s="26" t="s">
        <v>24</v>
      </c>
      <c r="B86" s="26" t="s">
        <v>27</v>
      </c>
      <c r="C86" s="3">
        <v>-2.3513608612120152E-3</v>
      </c>
      <c r="D86" s="3">
        <v>-0.10465504229068756</v>
      </c>
      <c r="E86" s="3">
        <v>2.5732888025231659E-4</v>
      </c>
      <c r="F86" s="3">
        <v>-8.2046594470739365E-3</v>
      </c>
      <c r="G86" s="3">
        <v>6.89998923917301E-5</v>
      </c>
      <c r="H86" s="3">
        <v>-2.8343250975012779E-2</v>
      </c>
      <c r="I86" s="3">
        <v>4.7992976033128798E-4</v>
      </c>
      <c r="J86" s="3">
        <v>-9.420023113489151E-2</v>
      </c>
      <c r="K86" s="3">
        <v>8.6548861872870475E-5</v>
      </c>
      <c r="L86" s="3">
        <v>4.9036415293812752E-4</v>
      </c>
      <c r="M86" s="3">
        <v>5.9087565168738365E-3</v>
      </c>
      <c r="N86" s="3">
        <v>5.5055804550647736E-3</v>
      </c>
      <c r="O86" s="3">
        <v>-7.7632360626012087E-4</v>
      </c>
      <c r="P86" s="3">
        <v>-7.461450295522809E-4</v>
      </c>
      <c r="Q86" s="3">
        <v>-3.5186819150112569E-4</v>
      </c>
      <c r="R86" s="3">
        <v>-2.6522611733525991E-3</v>
      </c>
      <c r="S86" s="3">
        <v>2.183420117944479E-3</v>
      </c>
      <c r="T86" s="3">
        <v>5.1333318697288632E-4</v>
      </c>
      <c r="U86" s="3">
        <v>1.4244698686525226E-3</v>
      </c>
      <c r="V86" s="3">
        <v>3.6596525460481644E-2</v>
      </c>
      <c r="W86" s="3">
        <v>-5.25242043659091E-3</v>
      </c>
      <c r="Y86" s="26">
        <f t="shared" si="27"/>
        <v>1.0179031625702506E-3</v>
      </c>
    </row>
  </sheetData>
  <conditionalFormatting sqref="C7:W7">
    <cfRule type="cellIs" dxfId="11" priority="3" operator="lessThan">
      <formula>0.1</formula>
    </cfRule>
  </conditionalFormatting>
  <conditionalFormatting sqref="C17:W17">
    <cfRule type="cellIs" dxfId="10" priority="2" operator="lessThan">
      <formula>0.1</formula>
    </cfRule>
  </conditionalFormatting>
  <conditionalFormatting sqref="C28:W28">
    <cfRule type="cellIs" dxfId="9" priority="1" operator="less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6"/>
  <sheetViews>
    <sheetView topLeftCell="R1" workbookViewId="0">
      <selection activeCell="C17" sqref="C17:W17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24" width="8.88671875" style="1"/>
    <col min="25" max="25" width="12" style="1" bestFit="1" customWidth="1"/>
    <col min="26" max="16384" width="8.88671875" style="1"/>
  </cols>
  <sheetData>
    <row r="1" spans="2:25">
      <c r="B1" s="20"/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 s="20" customFormat="1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5" s="20" customFormat="1">
      <c r="B3" s="16" t="s">
        <v>320</v>
      </c>
      <c r="C3" s="5">
        <f>AVERAGE(C36:C59)</f>
        <v>1.3750565904574324E-3</v>
      </c>
      <c r="D3" s="5">
        <f t="shared" ref="D3:W3" si="0">AVERAGE(D36:D59)</f>
        <v>-1.4445376548957213E-3</v>
      </c>
      <c r="E3" s="5">
        <f t="shared" si="0"/>
        <v>5.2065149402631217E-4</v>
      </c>
      <c r="F3" s="5">
        <f t="shared" si="0"/>
        <v>-2.1298924822343393E-4</v>
      </c>
      <c r="G3" s="5">
        <f t="shared" si="0"/>
        <v>-1.2843302813076718E-3</v>
      </c>
      <c r="H3" s="5">
        <f t="shared" si="0"/>
        <v>8.3884838551551155E-4</v>
      </c>
      <c r="I3" s="5">
        <f t="shared" si="0"/>
        <v>9.1685892454759638E-3</v>
      </c>
      <c r="J3" s="5">
        <f t="shared" si="0"/>
        <v>7.4624915392891055E-3</v>
      </c>
      <c r="K3" s="5">
        <f t="shared" si="0"/>
        <v>5.9449782691643376E-3</v>
      </c>
      <c r="L3" s="5">
        <f t="shared" si="0"/>
        <v>7.3594615198854336E-3</v>
      </c>
      <c r="M3" s="5">
        <f t="shared" si="0"/>
        <v>6.62994086913124E-3</v>
      </c>
      <c r="N3" s="5">
        <f t="shared" si="0"/>
        <v>9.2787959899263191E-3</v>
      </c>
      <c r="O3" s="5">
        <f t="shared" si="0"/>
        <v>6.5613225724514184E-3</v>
      </c>
      <c r="P3" s="5">
        <f t="shared" si="0"/>
        <v>5.2410911515112469E-3</v>
      </c>
      <c r="Q3" s="5">
        <f t="shared" si="0"/>
        <v>1.2319432553127795E-3</v>
      </c>
      <c r="R3" s="5">
        <f t="shared" si="0"/>
        <v>1.733299653399976E-3</v>
      </c>
      <c r="S3" s="5">
        <f t="shared" si="0"/>
        <v>4.5434395840271563E-3</v>
      </c>
      <c r="T3" s="5">
        <f t="shared" si="0"/>
        <v>-2.200272090087052E-3</v>
      </c>
      <c r="U3" s="5">
        <f t="shared" si="0"/>
        <v>1.742399842478833E-3</v>
      </c>
      <c r="V3" s="5">
        <f t="shared" si="0"/>
        <v>2.8592648646007337E-3</v>
      </c>
      <c r="W3" s="5">
        <f t="shared" si="0"/>
        <v>5.6129831383948392E-4</v>
      </c>
    </row>
    <row r="4" spans="2:25" s="20" customFormat="1">
      <c r="B4" s="16" t="s">
        <v>323</v>
      </c>
      <c r="C4" s="30">
        <f>SUM($Y$63:$Y$86)/(COUNT($Y$63:$Y$86)^2)*C2</f>
        <v>6.9166030218090315E-6</v>
      </c>
      <c r="D4" s="30">
        <f t="shared" ref="D4:W4" si="1">SUM($Y$63:$Y$86)/(COUNT($Y$63:$Y$86)^2)*D2</f>
        <v>1.3833206043618063E-5</v>
      </c>
      <c r="E4" s="30">
        <f t="shared" si="1"/>
        <v>2.0749809065427095E-5</v>
      </c>
      <c r="F4" s="30">
        <f t="shared" si="1"/>
        <v>2.7666412087236126E-5</v>
      </c>
      <c r="G4" s="30">
        <f t="shared" si="1"/>
        <v>3.4583015109045157E-5</v>
      </c>
      <c r="H4" s="30">
        <f t="shared" si="1"/>
        <v>4.1499618130854191E-5</v>
      </c>
      <c r="I4" s="30">
        <f t="shared" si="1"/>
        <v>4.8416221152663218E-5</v>
      </c>
      <c r="J4" s="30">
        <f t="shared" si="1"/>
        <v>5.5332824174472252E-5</v>
      </c>
      <c r="K4" s="30">
        <f t="shared" si="1"/>
        <v>6.2249427196281286E-5</v>
      </c>
      <c r="L4" s="30">
        <f t="shared" si="1"/>
        <v>6.9166030218090313E-5</v>
      </c>
      <c r="M4" s="30">
        <f t="shared" si="1"/>
        <v>7.608263323989934E-5</v>
      </c>
      <c r="N4" s="30">
        <f t="shared" si="1"/>
        <v>8.2999236261708381E-5</v>
      </c>
      <c r="O4" s="30">
        <f t="shared" si="1"/>
        <v>8.9915839283517408E-5</v>
      </c>
      <c r="P4" s="30">
        <f t="shared" si="1"/>
        <v>9.6832442305326436E-5</v>
      </c>
      <c r="Q4" s="30">
        <f t="shared" si="1"/>
        <v>1.0374904532713548E-4</v>
      </c>
      <c r="R4" s="30">
        <f t="shared" si="1"/>
        <v>1.106656483489445E-4</v>
      </c>
      <c r="S4" s="30">
        <f t="shared" si="1"/>
        <v>1.1758225137075353E-4</v>
      </c>
      <c r="T4" s="30">
        <f t="shared" si="1"/>
        <v>1.2449885439256257E-4</v>
      </c>
      <c r="U4" s="30">
        <f t="shared" si="1"/>
        <v>1.3141545741437159E-4</v>
      </c>
      <c r="V4" s="30">
        <f t="shared" si="1"/>
        <v>1.3833206043618063E-4</v>
      </c>
      <c r="W4" s="30">
        <f t="shared" si="1"/>
        <v>1.4524866345798967E-4</v>
      </c>
    </row>
    <row r="5" spans="2:25" s="20" customFormat="1">
      <c r="B5" s="16" t="s">
        <v>330</v>
      </c>
      <c r="C5" s="4">
        <f>SQRT(C4)</f>
        <v>2.629943539661837E-3</v>
      </c>
      <c r="D5" s="4">
        <f t="shared" ref="D5:W5" si="2">SQRT(D4)</f>
        <v>3.7193018220652734E-3</v>
      </c>
      <c r="E5" s="4">
        <f t="shared" si="2"/>
        <v>4.5551958317318359E-3</v>
      </c>
      <c r="F5" s="4">
        <f t="shared" si="2"/>
        <v>5.2598870793236739E-3</v>
      </c>
      <c r="G5" s="4">
        <f t="shared" si="2"/>
        <v>5.8807325316702812E-3</v>
      </c>
      <c r="H5" s="4">
        <f t="shared" si="2"/>
        <v>6.4420197245005535E-3</v>
      </c>
      <c r="I5" s="4">
        <f t="shared" si="2"/>
        <v>6.9581765680861545E-3</v>
      </c>
      <c r="J5" s="4">
        <f t="shared" si="2"/>
        <v>7.4386036441305469E-3</v>
      </c>
      <c r="K5" s="4">
        <f t="shared" si="2"/>
        <v>7.8898306189855109E-3</v>
      </c>
      <c r="L5" s="4">
        <f t="shared" si="2"/>
        <v>8.316611702976779E-3</v>
      </c>
      <c r="M5" s="4">
        <f t="shared" si="2"/>
        <v>8.7225359408774766E-3</v>
      </c>
      <c r="N5" s="4">
        <f t="shared" si="2"/>
        <v>9.1103916634636718E-3</v>
      </c>
      <c r="O5" s="4">
        <f t="shared" si="2"/>
        <v>9.4823962838260136E-3</v>
      </c>
      <c r="P5" s="4">
        <f t="shared" si="2"/>
        <v>9.840347671974118E-3</v>
      </c>
      <c r="Q5" s="4">
        <f t="shared" si="2"/>
        <v>1.018572753057608E-2</v>
      </c>
      <c r="R5" s="4">
        <f t="shared" si="2"/>
        <v>1.0519774158647348E-2</v>
      </c>
      <c r="S5" s="4">
        <f t="shared" si="2"/>
        <v>1.0843535003436542E-2</v>
      </c>
      <c r="T5" s="4">
        <f t="shared" si="2"/>
        <v>1.1157905466195821E-2</v>
      </c>
      <c r="U5" s="4">
        <f t="shared" si="2"/>
        <v>1.14636581166036E-2</v>
      </c>
      <c r="V5" s="4">
        <f t="shared" si="2"/>
        <v>1.1761465063340562E-2</v>
      </c>
      <c r="W5" s="4">
        <f t="shared" si="2"/>
        <v>1.2051915343960464E-2</v>
      </c>
    </row>
    <row r="6" spans="2:25" s="20" customFormat="1">
      <c r="B6" s="16" t="s">
        <v>324</v>
      </c>
      <c r="C6" s="9">
        <f>C3/C5</f>
        <v>0.52284642986451324</v>
      </c>
      <c r="D6" s="9">
        <f t="shared" ref="D6:W6" si="3">D3/D5</f>
        <v>-0.38838946770219118</v>
      </c>
      <c r="E6" s="9">
        <f t="shared" si="3"/>
        <v>0.11429837777761712</v>
      </c>
      <c r="F6" s="9">
        <f t="shared" si="3"/>
        <v>-4.04931218125733E-2</v>
      </c>
      <c r="G6" s="9">
        <f t="shared" si="3"/>
        <v>-0.21839630936979351</v>
      </c>
      <c r="H6" s="9">
        <f t="shared" si="3"/>
        <v>0.13021512218057468</v>
      </c>
      <c r="I6" s="9">
        <f t="shared" si="3"/>
        <v>1.3176712542087421</v>
      </c>
      <c r="J6" s="9">
        <f t="shared" si="3"/>
        <v>1.0032113413083124</v>
      </c>
      <c r="K6" s="9">
        <f t="shared" si="3"/>
        <v>0.75349884633248998</v>
      </c>
      <c r="L6" s="9">
        <f t="shared" si="3"/>
        <v>0.88491104102542739</v>
      </c>
      <c r="M6" s="9">
        <f t="shared" si="3"/>
        <v>0.76009327035966057</v>
      </c>
      <c r="N6" s="9">
        <f t="shared" si="3"/>
        <v>1.0184848613191919</v>
      </c>
      <c r="O6" s="9">
        <f t="shared" si="3"/>
        <v>0.69194772882915379</v>
      </c>
      <c r="P6" s="9">
        <f t="shared" si="3"/>
        <v>0.53261239604756838</v>
      </c>
      <c r="Q6" s="9">
        <f t="shared" si="3"/>
        <v>0.1209479884097296</v>
      </c>
      <c r="R6" s="9">
        <f t="shared" si="3"/>
        <v>0.1647658616297564</v>
      </c>
      <c r="S6" s="9">
        <f t="shared" si="3"/>
        <v>0.41899985406855289</v>
      </c>
      <c r="T6" s="9">
        <f t="shared" si="3"/>
        <v>-0.19719400713270369</v>
      </c>
      <c r="U6" s="9">
        <f t="shared" si="3"/>
        <v>0.15199335367086672</v>
      </c>
      <c r="V6" s="9">
        <f t="shared" si="3"/>
        <v>0.24310448138921123</v>
      </c>
      <c r="W6" s="9">
        <f t="shared" si="3"/>
        <v>4.6573370109238732E-2</v>
      </c>
    </row>
    <row r="7" spans="2:25" s="20" customFormat="1">
      <c r="B7" s="16" t="s">
        <v>325</v>
      </c>
      <c r="C7" s="10">
        <f>(1-_xlfn.NORM.S.DIST(ABS(C6),1))*2</f>
        <v>0.60108112629650412</v>
      </c>
      <c r="D7" s="10">
        <f t="shared" ref="D7:W7" si="4">(1-_xlfn.NORM.S.DIST(ABS(D6),1))*2</f>
        <v>0.6977278372565161</v>
      </c>
      <c r="E7" s="10">
        <f t="shared" si="4"/>
        <v>0.90900126841898254</v>
      </c>
      <c r="F7" s="10">
        <f t="shared" si="4"/>
        <v>0.96769999054426625</v>
      </c>
      <c r="G7" s="10">
        <f t="shared" si="4"/>
        <v>0.8271203408379213</v>
      </c>
      <c r="H7" s="10">
        <f t="shared" si="4"/>
        <v>0.89639623067537411</v>
      </c>
      <c r="I7" s="10">
        <f t="shared" si="4"/>
        <v>0.18761372138269716</v>
      </c>
      <c r="J7" s="10">
        <f t="shared" si="4"/>
        <v>0.31575890206716251</v>
      </c>
      <c r="K7" s="10">
        <f t="shared" si="4"/>
        <v>0.45115020430429564</v>
      </c>
      <c r="L7" s="10">
        <f t="shared" si="4"/>
        <v>0.37620461263554028</v>
      </c>
      <c r="M7" s="10">
        <f t="shared" si="4"/>
        <v>0.44719883497767321</v>
      </c>
      <c r="N7" s="10">
        <f t="shared" si="4"/>
        <v>0.30844759160053825</v>
      </c>
      <c r="O7" s="10">
        <f t="shared" si="4"/>
        <v>0.48897015560891122</v>
      </c>
      <c r="P7" s="10">
        <f t="shared" si="4"/>
        <v>0.59430191941195765</v>
      </c>
      <c r="Q7" s="10">
        <f t="shared" si="4"/>
        <v>0.90373223188349461</v>
      </c>
      <c r="R7" s="10">
        <f t="shared" si="4"/>
        <v>0.8691282752106988</v>
      </c>
      <c r="S7" s="10">
        <f t="shared" si="4"/>
        <v>0.67521623900310779</v>
      </c>
      <c r="T7" s="10">
        <f t="shared" si="4"/>
        <v>0.84367572015863423</v>
      </c>
      <c r="U7" s="10">
        <f t="shared" si="4"/>
        <v>0.87919217774975733</v>
      </c>
      <c r="V7" s="10">
        <f t="shared" si="4"/>
        <v>0.80792445969545601</v>
      </c>
      <c r="W7" s="10">
        <f t="shared" si="4"/>
        <v>0.96285325656611476</v>
      </c>
    </row>
    <row r="8" spans="2:25" s="20" customFormat="1">
      <c r="B8" s="16" t="s">
        <v>326</v>
      </c>
      <c r="C8" s="4">
        <f>_xlfn.NORM.INV(0.975,0,C5)</f>
        <v>5.1545946191109866E-3</v>
      </c>
      <c r="D8" s="4">
        <f t="shared" ref="D8:W8" si="5">_xlfn.NORM.INV(0.975,0,D5)</f>
        <v>7.2896976188821351E-3</v>
      </c>
      <c r="E8" s="4">
        <f t="shared" si="5"/>
        <v>8.9280197727213718E-3</v>
      </c>
      <c r="F8" s="4">
        <f t="shared" si="5"/>
        <v>1.0309189238221973E-2</v>
      </c>
      <c r="G8" s="4">
        <f t="shared" si="5"/>
        <v>1.1526023964786801E-2</v>
      </c>
      <c r="H8" s="4">
        <f t="shared" si="5"/>
        <v>1.2626126647717723E-2</v>
      </c>
      <c r="I8" s="4">
        <f t="shared" si="5"/>
        <v>1.3637775471519375E-2</v>
      </c>
      <c r="J8" s="4">
        <f t="shared" si="5"/>
        <v>1.457939523776427E-2</v>
      </c>
      <c r="K8" s="4">
        <f t="shared" si="5"/>
        <v>1.546378385733296E-2</v>
      </c>
      <c r="L8" s="4">
        <f t="shared" si="5"/>
        <v>1.6300259411238808E-2</v>
      </c>
      <c r="M8" s="4">
        <f t="shared" si="5"/>
        <v>1.7095856297976046E-2</v>
      </c>
      <c r="N8" s="4">
        <f t="shared" si="5"/>
        <v>1.7856039545442744E-2</v>
      </c>
      <c r="O8" s="4">
        <f t="shared" si="5"/>
        <v>1.8585155203435431E-2</v>
      </c>
      <c r="P8" s="4">
        <f t="shared" si="5"/>
        <v>1.9286727032421833E-2</v>
      </c>
      <c r="Q8" s="4">
        <f t="shared" si="5"/>
        <v>1.9963659116267213E-2</v>
      </c>
      <c r="R8" s="4">
        <f t="shared" si="5"/>
        <v>2.0618378476443947E-2</v>
      </c>
      <c r="S8" s="4">
        <f t="shared" si="5"/>
        <v>2.125293807183503E-2</v>
      </c>
      <c r="T8" s="4">
        <f t="shared" si="5"/>
        <v>2.1869092856646406E-2</v>
      </c>
      <c r="U8" s="4">
        <f t="shared" si="5"/>
        <v>2.2468357039623316E-2</v>
      </c>
      <c r="V8" s="4">
        <f t="shared" si="5"/>
        <v>2.3052047929573601E-2</v>
      </c>
      <c r="W8" s="4">
        <f t="shared" si="5"/>
        <v>2.3621320018888163E-2</v>
      </c>
    </row>
    <row r="9" spans="2:25" s="20" customFormat="1">
      <c r="B9" s="16" t="s">
        <v>327</v>
      </c>
      <c r="C9" s="4">
        <f>_xlfn.NORM.INV(0.995,0,C5)</f>
        <v>6.7742856361400778E-3</v>
      </c>
      <c r="D9" s="4">
        <f t="shared" ref="D9:W9" si="6">_xlfn.NORM.INV(0.995,0,D5)</f>
        <v>9.5802866220185481E-3</v>
      </c>
      <c r="E9" s="4">
        <f t="shared" si="6"/>
        <v>1.1733406906778666E-2</v>
      </c>
      <c r="F9" s="4">
        <f t="shared" si="6"/>
        <v>1.3548571272280156E-2</v>
      </c>
      <c r="G9" s="4">
        <f t="shared" si="6"/>
        <v>1.514776318140962E-2</v>
      </c>
      <c r="H9" s="4">
        <f t="shared" si="6"/>
        <v>1.6593543180408538E-2</v>
      </c>
      <c r="I9" s="4">
        <f t="shared" si="6"/>
        <v>1.7923075103343632E-2</v>
      </c>
      <c r="J9" s="4">
        <f t="shared" si="6"/>
        <v>1.9160573244037096E-2</v>
      </c>
      <c r="K9" s="4">
        <f t="shared" si="6"/>
        <v>2.0322856908420235E-2</v>
      </c>
      <c r="L9" s="4">
        <f t="shared" si="6"/>
        <v>2.1422172130765308E-2</v>
      </c>
      <c r="M9" s="4">
        <f t="shared" si="6"/>
        <v>2.2467763677770678E-2</v>
      </c>
      <c r="N9" s="4">
        <f t="shared" si="6"/>
        <v>2.3466813813557332E-2</v>
      </c>
      <c r="O9" s="4">
        <f t="shared" si="6"/>
        <v>2.4425034215742238E-2</v>
      </c>
      <c r="P9" s="4">
        <f t="shared" si="6"/>
        <v>2.5347055890580131E-2</v>
      </c>
      <c r="Q9" s="4">
        <f t="shared" si="6"/>
        <v>2.623669545122264E-2</v>
      </c>
      <c r="R9" s="4">
        <f t="shared" si="6"/>
        <v>2.7097142544560311E-2</v>
      </c>
      <c r="S9" s="4">
        <f t="shared" si="6"/>
        <v>2.7931095215910067E-2</v>
      </c>
      <c r="T9" s="4">
        <f t="shared" si="6"/>
        <v>2.8740859866055644E-2</v>
      </c>
      <c r="U9" s="4">
        <f t="shared" si="6"/>
        <v>2.9528426502613746E-2</v>
      </c>
      <c r="V9" s="4">
        <f t="shared" si="6"/>
        <v>3.029552636281924E-2</v>
      </c>
      <c r="W9" s="4">
        <f t="shared" si="6"/>
        <v>3.1043676706863983E-2</v>
      </c>
    </row>
    <row r="10" spans="2:25" s="20" customFormat="1">
      <c r="B10" s="16" t="s">
        <v>328</v>
      </c>
      <c r="C10" s="4">
        <f>_xlfn.NORM.INV(0.025,0,C5)</f>
        <v>-5.1545946191109866E-3</v>
      </c>
      <c r="D10" s="4">
        <f t="shared" ref="D10:W10" si="7">_xlfn.NORM.INV(0.025,0,D5)</f>
        <v>-7.289697618882136E-3</v>
      </c>
      <c r="E10" s="4">
        <f t="shared" si="7"/>
        <v>-8.9280197727213736E-3</v>
      </c>
      <c r="F10" s="4">
        <f t="shared" si="7"/>
        <v>-1.0309189238221973E-2</v>
      </c>
      <c r="G10" s="4">
        <f t="shared" si="7"/>
        <v>-1.1526023964786802E-2</v>
      </c>
      <c r="H10" s="4">
        <f t="shared" si="7"/>
        <v>-1.2626126647717725E-2</v>
      </c>
      <c r="I10" s="4">
        <f t="shared" si="7"/>
        <v>-1.3637775471519377E-2</v>
      </c>
      <c r="J10" s="4">
        <f t="shared" si="7"/>
        <v>-1.4579395237764272E-2</v>
      </c>
      <c r="K10" s="4">
        <f t="shared" si="7"/>
        <v>-1.5463783857332962E-2</v>
      </c>
      <c r="L10" s="4">
        <f t="shared" si="7"/>
        <v>-1.6300259411238811E-2</v>
      </c>
      <c r="M10" s="4">
        <f t="shared" si="7"/>
        <v>-1.7095856297976046E-2</v>
      </c>
      <c r="N10" s="4">
        <f t="shared" si="7"/>
        <v>-1.7856039545442747E-2</v>
      </c>
      <c r="O10" s="4">
        <f t="shared" si="7"/>
        <v>-1.8585155203435434E-2</v>
      </c>
      <c r="P10" s="4">
        <f t="shared" si="7"/>
        <v>-1.9286727032421836E-2</v>
      </c>
      <c r="Q10" s="4">
        <f t="shared" si="7"/>
        <v>-1.9963659116267216E-2</v>
      </c>
      <c r="R10" s="4">
        <f t="shared" si="7"/>
        <v>-2.0618378476443947E-2</v>
      </c>
      <c r="S10" s="4">
        <f t="shared" si="7"/>
        <v>-2.1252938071835033E-2</v>
      </c>
      <c r="T10" s="4">
        <f t="shared" si="7"/>
        <v>-2.1869092856646406E-2</v>
      </c>
      <c r="U10" s="4">
        <f t="shared" si="7"/>
        <v>-2.246835703962332E-2</v>
      </c>
      <c r="V10" s="4">
        <f t="shared" si="7"/>
        <v>-2.3052047929573605E-2</v>
      </c>
      <c r="W10" s="4">
        <f t="shared" si="7"/>
        <v>-2.3621320018888163E-2</v>
      </c>
    </row>
    <row r="11" spans="2:25" s="20" customFormat="1">
      <c r="B11" s="16" t="s">
        <v>329</v>
      </c>
      <c r="C11" s="4">
        <f>_xlfn.NORM.INV(0.005,0,C5)</f>
        <v>-6.7742856361400778E-3</v>
      </c>
      <c r="D11" s="4">
        <f t="shared" ref="D11:W11" si="8">_xlfn.NORM.INV(0.005,0,D5)</f>
        <v>-9.5802866220185481E-3</v>
      </c>
      <c r="E11" s="4">
        <f t="shared" si="8"/>
        <v>-1.1733406906778666E-2</v>
      </c>
      <c r="F11" s="4">
        <f t="shared" si="8"/>
        <v>-1.3548571272280156E-2</v>
      </c>
      <c r="G11" s="4">
        <f t="shared" si="8"/>
        <v>-1.514776318140962E-2</v>
      </c>
      <c r="H11" s="4">
        <f t="shared" si="8"/>
        <v>-1.6593543180408538E-2</v>
      </c>
      <c r="I11" s="4">
        <f t="shared" si="8"/>
        <v>-1.7923075103343632E-2</v>
      </c>
      <c r="J11" s="4">
        <f t="shared" si="8"/>
        <v>-1.9160573244037096E-2</v>
      </c>
      <c r="K11" s="4">
        <f t="shared" si="8"/>
        <v>-2.0322856908420235E-2</v>
      </c>
      <c r="L11" s="4">
        <f t="shared" si="8"/>
        <v>-2.1422172130765308E-2</v>
      </c>
      <c r="M11" s="4">
        <f t="shared" si="8"/>
        <v>-2.2467763677770678E-2</v>
      </c>
      <c r="N11" s="4">
        <f t="shared" si="8"/>
        <v>-2.3466813813557332E-2</v>
      </c>
      <c r="O11" s="4">
        <f t="shared" si="8"/>
        <v>-2.4425034215742238E-2</v>
      </c>
      <c r="P11" s="4">
        <f t="shared" si="8"/>
        <v>-2.5347055890580131E-2</v>
      </c>
      <c r="Q11" s="4">
        <f t="shared" si="8"/>
        <v>-2.623669545122264E-2</v>
      </c>
      <c r="R11" s="4">
        <f t="shared" si="8"/>
        <v>-2.7097142544560311E-2</v>
      </c>
      <c r="S11" s="4">
        <f t="shared" si="8"/>
        <v>-2.7931095215910067E-2</v>
      </c>
      <c r="T11" s="4">
        <f t="shared" si="8"/>
        <v>-2.8740859866055644E-2</v>
      </c>
      <c r="U11" s="4">
        <f t="shared" si="8"/>
        <v>-2.9528426502613746E-2</v>
      </c>
      <c r="V11" s="4">
        <f t="shared" si="8"/>
        <v>-3.029552636281924E-2</v>
      </c>
      <c r="W11" s="4">
        <f t="shared" si="8"/>
        <v>-3.1043676706863983E-2</v>
      </c>
    </row>
    <row r="12" spans="2:25" s="20" customFormat="1"/>
    <row r="13" spans="2:25" s="20" customFormat="1">
      <c r="B13" s="15" t="s">
        <v>331</v>
      </c>
      <c r="C13" s="5">
        <f>AVERAGE(C63:C86)</f>
        <v>1.3247285548663257E-3</v>
      </c>
      <c r="D13" s="5">
        <f t="shared" ref="D13:W13" si="9">AVERAGE(D63:D86)</f>
        <v>-2.8664833320001782E-3</v>
      </c>
      <c r="E13" s="5">
        <f t="shared" si="9"/>
        <v>1.8545618280838144E-3</v>
      </c>
      <c r="F13" s="5">
        <f t="shared" si="9"/>
        <v>-7.1671456859039105E-4</v>
      </c>
      <c r="G13" s="5">
        <f t="shared" si="9"/>
        <v>-1.1327972227532675E-3</v>
      </c>
      <c r="H13" s="5">
        <f t="shared" si="9"/>
        <v>1.9147943289025947E-3</v>
      </c>
      <c r="I13" s="5">
        <f t="shared" si="9"/>
        <v>8.1154301046432939E-3</v>
      </c>
      <c r="J13" s="5">
        <f t="shared" si="9"/>
        <v>-1.8785522011482043E-3</v>
      </c>
      <c r="K13" s="5">
        <f t="shared" si="9"/>
        <v>-1.3685011150642134E-3</v>
      </c>
      <c r="L13" s="5">
        <f t="shared" si="9"/>
        <v>1.4046058221541338E-3</v>
      </c>
      <c r="M13" s="5">
        <f t="shared" si="9"/>
        <v>-7.8265560005284654E-4</v>
      </c>
      <c r="N13" s="5">
        <f t="shared" si="9"/>
        <v>2.4218197762802636E-3</v>
      </c>
      <c r="O13" s="5">
        <f t="shared" si="9"/>
        <v>-2.7032127740214888E-3</v>
      </c>
      <c r="P13" s="5">
        <f t="shared" si="9"/>
        <v>-1.6249141414617907E-3</v>
      </c>
      <c r="Q13" s="5">
        <f t="shared" si="9"/>
        <v>-4.0903669062708438E-3</v>
      </c>
      <c r="R13" s="5">
        <f t="shared" si="9"/>
        <v>3.5132059216282964E-4</v>
      </c>
      <c r="S13" s="5">
        <f t="shared" si="9"/>
        <v>2.6696885771329225E-3</v>
      </c>
      <c r="T13" s="5">
        <f t="shared" si="9"/>
        <v>-6.6231302672888834E-3</v>
      </c>
      <c r="U13" s="5">
        <f t="shared" si="9"/>
        <v>3.7501955855540558E-3</v>
      </c>
      <c r="V13" s="5">
        <f t="shared" si="9"/>
        <v>9.8414694373784848E-4</v>
      </c>
      <c r="W13" s="5">
        <f t="shared" si="9"/>
        <v>-2.3070899403613613E-3</v>
      </c>
      <c r="Y13" s="20">
        <f>_xlfn.VAR.S(C13:W13)</f>
        <v>9.8328326693186952E-6</v>
      </c>
    </row>
    <row r="14" spans="2:25" s="20" customFormat="1">
      <c r="B14" s="15" t="s">
        <v>323</v>
      </c>
      <c r="C14" s="30">
        <f>$Y$13*C2</f>
        <v>9.8328326693186952E-6</v>
      </c>
      <c r="D14" s="30">
        <f t="shared" ref="D14:W14" si="10">$Y$13*D2</f>
        <v>1.966566533863739E-5</v>
      </c>
      <c r="E14" s="30">
        <f t="shared" si="10"/>
        <v>2.9498498007956086E-5</v>
      </c>
      <c r="F14" s="30">
        <f t="shared" si="10"/>
        <v>3.9331330677274781E-5</v>
      </c>
      <c r="G14" s="30">
        <f t="shared" si="10"/>
        <v>4.9164163346593473E-5</v>
      </c>
      <c r="H14" s="30">
        <f t="shared" si="10"/>
        <v>5.8996996015912171E-5</v>
      </c>
      <c r="I14" s="30">
        <f t="shared" si="10"/>
        <v>6.882982868523087E-5</v>
      </c>
      <c r="J14" s="30">
        <f t="shared" si="10"/>
        <v>7.8662661354549562E-5</v>
      </c>
      <c r="K14" s="30">
        <f t="shared" si="10"/>
        <v>8.8495494023868254E-5</v>
      </c>
      <c r="L14" s="30">
        <f t="shared" si="10"/>
        <v>9.8328326693186946E-5</v>
      </c>
      <c r="M14" s="30">
        <f t="shared" si="10"/>
        <v>1.0816115936250565E-4</v>
      </c>
      <c r="N14" s="30">
        <f t="shared" si="10"/>
        <v>1.1799399203182434E-4</v>
      </c>
      <c r="O14" s="30">
        <f t="shared" si="10"/>
        <v>1.2782682470114303E-4</v>
      </c>
      <c r="P14" s="30">
        <f t="shared" si="10"/>
        <v>1.3765965737046174E-4</v>
      </c>
      <c r="Q14" s="30">
        <f t="shared" si="10"/>
        <v>1.4749249003978042E-4</v>
      </c>
      <c r="R14" s="30">
        <f t="shared" si="10"/>
        <v>1.5732532270909912E-4</v>
      </c>
      <c r="S14" s="30">
        <f t="shared" si="10"/>
        <v>1.6715815537841783E-4</v>
      </c>
      <c r="T14" s="30">
        <f t="shared" si="10"/>
        <v>1.7699098804773651E-4</v>
      </c>
      <c r="U14" s="30">
        <f t="shared" si="10"/>
        <v>1.8682382071705521E-4</v>
      </c>
      <c r="V14" s="30">
        <f t="shared" si="10"/>
        <v>1.9665665338637389E-4</v>
      </c>
      <c r="W14" s="30">
        <f t="shared" si="10"/>
        <v>2.064894860556926E-4</v>
      </c>
    </row>
    <row r="15" spans="2:25" s="20" customFormat="1">
      <c r="B15" s="15" t="s">
        <v>330</v>
      </c>
      <c r="C15" s="4">
        <f>SQRT(C14)</f>
        <v>3.1357347893785112E-3</v>
      </c>
      <c r="D15" s="4">
        <f t="shared" ref="D15:W15" si="11">SQRT(D14)</f>
        <v>4.434598667144231E-3</v>
      </c>
      <c r="E15" s="4">
        <f t="shared" si="11"/>
        <v>5.4312519742648734E-3</v>
      </c>
      <c r="F15" s="4">
        <f t="shared" si="11"/>
        <v>6.2714695787570223E-3</v>
      </c>
      <c r="G15" s="4">
        <f t="shared" si="11"/>
        <v>7.0117161484613364E-3</v>
      </c>
      <c r="H15" s="4">
        <f t="shared" si="11"/>
        <v>7.6809502026710325E-3</v>
      </c>
      <c r="I15" s="4">
        <f t="shared" si="11"/>
        <v>8.2963744301490436E-3</v>
      </c>
      <c r="J15" s="4">
        <f t="shared" si="11"/>
        <v>8.869197334288462E-3</v>
      </c>
      <c r="K15" s="4">
        <f t="shared" si="11"/>
        <v>9.4072043681355331E-3</v>
      </c>
      <c r="L15" s="4">
        <f t="shared" si="11"/>
        <v>9.9160640726644635E-3</v>
      </c>
      <c r="M15" s="4">
        <f t="shared" si="11"/>
        <v>1.0400055738432638E-2</v>
      </c>
      <c r="N15" s="4">
        <f t="shared" si="11"/>
        <v>1.0862503948529747E-2</v>
      </c>
      <c r="O15" s="4">
        <f t="shared" si="11"/>
        <v>1.1306052569360495E-2</v>
      </c>
      <c r="P15" s="4">
        <f t="shared" si="11"/>
        <v>1.1732845237642136E-2</v>
      </c>
      <c r="Q15" s="4">
        <f t="shared" si="11"/>
        <v>1.2144648617386195E-2</v>
      </c>
      <c r="R15" s="4">
        <f t="shared" si="11"/>
        <v>1.2542939157514045E-2</v>
      </c>
      <c r="S15" s="4">
        <f t="shared" si="11"/>
        <v>1.2928965750531549E-2</v>
      </c>
      <c r="T15" s="4">
        <f t="shared" si="11"/>
        <v>1.3303796001432692E-2</v>
      </c>
      <c r="U15" s="4">
        <f t="shared" si="11"/>
        <v>1.3668351060645728E-2</v>
      </c>
      <c r="V15" s="4">
        <f t="shared" si="11"/>
        <v>1.4023432296922673E-2</v>
      </c>
      <c r="W15" s="4">
        <f t="shared" si="11"/>
        <v>1.4369742031633435E-2</v>
      </c>
    </row>
    <row r="16" spans="2:25" s="20" customFormat="1">
      <c r="B16" s="15" t="s">
        <v>324</v>
      </c>
      <c r="C16" s="9">
        <f>C3/C15</f>
        <v>0.4385117628936861</v>
      </c>
      <c r="D16" s="9">
        <f t="shared" ref="D16:W16" si="12">D3/D15</f>
        <v>-0.32574258987588767</v>
      </c>
      <c r="E16" s="9">
        <f t="shared" si="12"/>
        <v>9.5862150475311533E-2</v>
      </c>
      <c r="F16" s="9">
        <f t="shared" si="12"/>
        <v>-3.3961617057807279E-2</v>
      </c>
      <c r="G16" s="9">
        <f t="shared" si="12"/>
        <v>-0.18316917771828337</v>
      </c>
      <c r="H16" s="9">
        <f t="shared" si="12"/>
        <v>0.10921153807556309</v>
      </c>
      <c r="I16" s="9">
        <f t="shared" si="12"/>
        <v>1.1051320456508436</v>
      </c>
      <c r="J16" s="9">
        <f t="shared" si="12"/>
        <v>0.84139423873668828</v>
      </c>
      <c r="K16" s="9">
        <f t="shared" si="12"/>
        <v>0.63196014846891291</v>
      </c>
      <c r="L16" s="9">
        <f t="shared" si="12"/>
        <v>0.74217567231873827</v>
      </c>
      <c r="M16" s="9">
        <f t="shared" si="12"/>
        <v>0.63749089772959422</v>
      </c>
      <c r="N16" s="9">
        <f t="shared" si="12"/>
        <v>0.85420415347073042</v>
      </c>
      <c r="O16" s="9">
        <f t="shared" si="12"/>
        <v>0.58033717181119981</v>
      </c>
      <c r="P16" s="9">
        <f t="shared" si="12"/>
        <v>0.44670248736396961</v>
      </c>
      <c r="Q16" s="9">
        <f t="shared" si="12"/>
        <v>0.1014391847903395</v>
      </c>
      <c r="R16" s="9">
        <f t="shared" si="12"/>
        <v>0.13818927379246798</v>
      </c>
      <c r="S16" s="9">
        <f t="shared" si="12"/>
        <v>0.35141554797918478</v>
      </c>
      <c r="T16" s="9">
        <f t="shared" si="12"/>
        <v>-0.16538678809041446</v>
      </c>
      <c r="U16" s="9">
        <f t="shared" si="12"/>
        <v>0.12747696007718121</v>
      </c>
      <c r="V16" s="9">
        <f t="shared" si="12"/>
        <v>0.20389194343157888</v>
      </c>
      <c r="W16" s="9">
        <f t="shared" si="12"/>
        <v>3.9061126678812071E-2</v>
      </c>
    </row>
    <row r="17" spans="2:23" s="20" customFormat="1">
      <c r="B17" s="15" t="s">
        <v>325</v>
      </c>
      <c r="C17" s="10">
        <f>(1-_xlfn.NORM.S.DIST(ABS(C16),1))*2</f>
        <v>0.66101534505184523</v>
      </c>
      <c r="D17" s="10">
        <f t="shared" ref="D17:W17" si="13">(1-_xlfn.NORM.S.DIST(ABS(D16),1))*2</f>
        <v>0.74461911808717351</v>
      </c>
      <c r="E17" s="10">
        <f t="shared" si="13"/>
        <v>0.92363005563641809</v>
      </c>
      <c r="F17" s="10">
        <f t="shared" si="13"/>
        <v>0.97290775818302988</v>
      </c>
      <c r="G17" s="10">
        <f t="shared" si="13"/>
        <v>0.85466527780965285</v>
      </c>
      <c r="H17" s="10">
        <f t="shared" si="13"/>
        <v>0.9130347089898434</v>
      </c>
      <c r="I17" s="10">
        <f t="shared" si="13"/>
        <v>0.2691023767153744</v>
      </c>
      <c r="J17" s="10">
        <f t="shared" si="13"/>
        <v>0.40012711196103479</v>
      </c>
      <c r="K17" s="10">
        <f t="shared" si="13"/>
        <v>0.52741291816772362</v>
      </c>
      <c r="L17" s="10">
        <f t="shared" si="13"/>
        <v>0.4579809061869704</v>
      </c>
      <c r="M17" s="10">
        <f t="shared" si="13"/>
        <v>0.52380513703756004</v>
      </c>
      <c r="N17" s="10">
        <f t="shared" si="13"/>
        <v>0.39299188224774806</v>
      </c>
      <c r="O17" s="10">
        <f t="shared" si="13"/>
        <v>0.56168726488797116</v>
      </c>
      <c r="P17" s="10">
        <f t="shared" si="13"/>
        <v>0.65508988566364423</v>
      </c>
      <c r="Q17" s="10">
        <f t="shared" si="13"/>
        <v>0.91920183191766158</v>
      </c>
      <c r="R17" s="10">
        <f t="shared" si="13"/>
        <v>0.89009083203997785</v>
      </c>
      <c r="S17" s="10">
        <f t="shared" si="13"/>
        <v>0.72527661969455437</v>
      </c>
      <c r="T17" s="10">
        <f t="shared" si="13"/>
        <v>0.86863955205309162</v>
      </c>
      <c r="U17" s="10">
        <f t="shared" si="13"/>
        <v>0.89856290759235957</v>
      </c>
      <c r="V17" s="10">
        <f t="shared" si="13"/>
        <v>0.8384379410479097</v>
      </c>
      <c r="W17" s="10">
        <f t="shared" si="13"/>
        <v>0.96884165371688669</v>
      </c>
    </row>
    <row r="18" spans="2:23" s="20" customFormat="1">
      <c r="B18" s="15" t="s">
        <v>326</v>
      </c>
      <c r="C18" s="4">
        <f>_xlfn.NORM.INV(0.975,0,C15)</f>
        <v>6.1459272522511729E-3</v>
      </c>
      <c r="D18" s="4">
        <f t="shared" ref="D18:W18" si="14">_xlfn.NORM.INV(0.975,0,D15)</f>
        <v>8.6916536734920179E-3</v>
      </c>
      <c r="E18" s="4">
        <f t="shared" si="14"/>
        <v>1.0645058260521215E-2</v>
      </c>
      <c r="F18" s="4">
        <f t="shared" si="14"/>
        <v>1.2291854504502346E-2</v>
      </c>
      <c r="G18" s="4">
        <f t="shared" si="14"/>
        <v>1.374271112080212E-2</v>
      </c>
      <c r="H18" s="4">
        <f t="shared" si="14"/>
        <v>1.5054385764280849E-2</v>
      </c>
      <c r="I18" s="4">
        <f t="shared" si="14"/>
        <v>1.6260595085351135E-2</v>
      </c>
      <c r="J18" s="4">
        <f t="shared" si="14"/>
        <v>1.7383307346984036E-2</v>
      </c>
      <c r="K18" s="4">
        <f t="shared" si="14"/>
        <v>1.8437781756753518E-2</v>
      </c>
      <c r="L18" s="4">
        <f t="shared" si="14"/>
        <v>1.9435128450813913E-2</v>
      </c>
      <c r="M18" s="4">
        <f t="shared" si="14"/>
        <v>2.0383734684537084E-2</v>
      </c>
      <c r="N18" s="4">
        <f t="shared" si="14"/>
        <v>2.1290116521042429E-2</v>
      </c>
      <c r="O18" s="4">
        <f t="shared" si="14"/>
        <v>2.2159455843263107E-2</v>
      </c>
      <c r="P18" s="4">
        <f t="shared" si="14"/>
        <v>2.2995954101960873E-2</v>
      </c>
      <c r="Q18" s="4">
        <f t="shared" si="14"/>
        <v>2.3803073894971102E-2</v>
      </c>
      <c r="R18" s="4">
        <f t="shared" si="14"/>
        <v>2.4583709009004692E-2</v>
      </c>
      <c r="S18" s="4">
        <f t="shared" si="14"/>
        <v>2.5340307228393699E-2</v>
      </c>
      <c r="T18" s="4">
        <f t="shared" si="14"/>
        <v>2.6074961020476052E-2</v>
      </c>
      <c r="U18" s="4">
        <f t="shared" si="14"/>
        <v>2.6789475806915469E-2</v>
      </c>
      <c r="V18" s="4">
        <f t="shared" si="14"/>
        <v>2.7485422241604239E-2</v>
      </c>
      <c r="W18" s="4">
        <f t="shared" si="14"/>
        <v>2.8164176849132954E-2</v>
      </c>
    </row>
    <row r="19" spans="2:23" s="20" customFormat="1">
      <c r="B19" s="15" t="s">
        <v>327</v>
      </c>
      <c r="C19" s="4">
        <f>_xlfn.NORM.INV(0.995,0,C15)</f>
        <v>8.0771175586389077E-3</v>
      </c>
      <c r="D19" s="4">
        <f t="shared" ref="D19:W19" si="15">_xlfn.NORM.INV(0.995,0,D15)</f>
        <v>1.1422769196309005E-2</v>
      </c>
      <c r="E19" s="4">
        <f t="shared" si="15"/>
        <v>1.3989977990269277E-2</v>
      </c>
      <c r="F19" s="4">
        <f t="shared" si="15"/>
        <v>1.6154235117277815E-2</v>
      </c>
      <c r="G19" s="4">
        <f t="shared" si="15"/>
        <v>1.8060983923373738E-2</v>
      </c>
      <c r="H19" s="4">
        <f t="shared" si="15"/>
        <v>1.9784816611139906E-2</v>
      </c>
      <c r="I19" s="4">
        <f t="shared" si="15"/>
        <v>2.1370044370391712E-2</v>
      </c>
      <c r="J19" s="4">
        <f t="shared" si="15"/>
        <v>2.284553839261801E-2</v>
      </c>
      <c r="K19" s="4">
        <f t="shared" si="15"/>
        <v>2.423135267591672E-2</v>
      </c>
      <c r="L19" s="4">
        <f t="shared" si="15"/>
        <v>2.5542088414237572E-2</v>
      </c>
      <c r="M19" s="4">
        <f t="shared" si="15"/>
        <v>2.6788768329596681E-2</v>
      </c>
      <c r="N19" s="4">
        <f t="shared" si="15"/>
        <v>2.7979955980538554E-2</v>
      </c>
      <c r="O19" s="4">
        <f t="shared" si="15"/>
        <v>2.9122461515623095E-2</v>
      </c>
      <c r="P19" s="4">
        <f t="shared" si="15"/>
        <v>3.022180657712277E-2</v>
      </c>
      <c r="Q19" s="4">
        <f t="shared" si="15"/>
        <v>3.1282541789967991E-2</v>
      </c>
      <c r="R19" s="4">
        <f t="shared" si="15"/>
        <v>3.2308470234555631E-2</v>
      </c>
      <c r="S19" s="4">
        <f t="shared" si="15"/>
        <v>3.3302808844799262E-2</v>
      </c>
      <c r="T19" s="4">
        <f t="shared" si="15"/>
        <v>3.4268307588927009E-2</v>
      </c>
      <c r="U19" s="4">
        <f t="shared" si="15"/>
        <v>3.5207339193204956E-2</v>
      </c>
      <c r="V19" s="4">
        <f t="shared" si="15"/>
        <v>3.6121967846747476E-2</v>
      </c>
      <c r="W19" s="4">
        <f t="shared" si="15"/>
        <v>3.7014002609519703E-2</v>
      </c>
    </row>
    <row r="20" spans="2:23" s="20" customFormat="1">
      <c r="B20" s="15" t="s">
        <v>328</v>
      </c>
      <c r="C20" s="4">
        <f>_xlfn.NORM.INV(0.025,0,C15)</f>
        <v>-6.1459272522511729E-3</v>
      </c>
      <c r="D20" s="4">
        <f t="shared" ref="D20:W20" si="16">_xlfn.NORM.INV(0.025,0,D15)</f>
        <v>-8.6916536734920197E-3</v>
      </c>
      <c r="E20" s="4">
        <f t="shared" si="16"/>
        <v>-1.0645058260521215E-2</v>
      </c>
      <c r="F20" s="4">
        <f t="shared" si="16"/>
        <v>-1.2291854504502346E-2</v>
      </c>
      <c r="G20" s="4">
        <f t="shared" si="16"/>
        <v>-1.3742711120802121E-2</v>
      </c>
      <c r="H20" s="4">
        <f t="shared" si="16"/>
        <v>-1.505438576428085E-2</v>
      </c>
      <c r="I20" s="4">
        <f t="shared" si="16"/>
        <v>-1.6260595085351139E-2</v>
      </c>
      <c r="J20" s="4">
        <f t="shared" si="16"/>
        <v>-1.7383307346984039E-2</v>
      </c>
      <c r="K20" s="4">
        <f t="shared" si="16"/>
        <v>-1.8437781756753518E-2</v>
      </c>
      <c r="L20" s="4">
        <f t="shared" si="16"/>
        <v>-1.9435128450813917E-2</v>
      </c>
      <c r="M20" s="4">
        <f t="shared" si="16"/>
        <v>-2.0383734684537084E-2</v>
      </c>
      <c r="N20" s="4">
        <f t="shared" si="16"/>
        <v>-2.1290116521042429E-2</v>
      </c>
      <c r="O20" s="4">
        <f t="shared" si="16"/>
        <v>-2.215945584326311E-2</v>
      </c>
      <c r="P20" s="4">
        <f t="shared" si="16"/>
        <v>-2.2995954101960876E-2</v>
      </c>
      <c r="Q20" s="4">
        <f t="shared" si="16"/>
        <v>-2.3803073894971102E-2</v>
      </c>
      <c r="R20" s="4">
        <f t="shared" si="16"/>
        <v>-2.4583709009004692E-2</v>
      </c>
      <c r="S20" s="4">
        <f t="shared" si="16"/>
        <v>-2.5340307228393703E-2</v>
      </c>
      <c r="T20" s="4">
        <f t="shared" si="16"/>
        <v>-2.6074961020476056E-2</v>
      </c>
      <c r="U20" s="4">
        <f t="shared" si="16"/>
        <v>-2.6789475806915472E-2</v>
      </c>
      <c r="V20" s="4">
        <f t="shared" si="16"/>
        <v>-2.7485422241604242E-2</v>
      </c>
      <c r="W20" s="4">
        <f t="shared" si="16"/>
        <v>-2.8164176849132954E-2</v>
      </c>
    </row>
    <row r="21" spans="2:23" s="20" customFormat="1">
      <c r="B21" s="15" t="s">
        <v>329</v>
      </c>
      <c r="C21" s="4">
        <f>_xlfn.NORM.INV(0.005,0,C15)</f>
        <v>-8.0771175586389077E-3</v>
      </c>
      <c r="D21" s="4">
        <f t="shared" ref="D21:W21" si="17">_xlfn.NORM.INV(0.005,0,D15)</f>
        <v>-1.1422769196309005E-2</v>
      </c>
      <c r="E21" s="4">
        <f t="shared" si="17"/>
        <v>-1.3989977990269277E-2</v>
      </c>
      <c r="F21" s="4">
        <f t="shared" si="17"/>
        <v>-1.6154235117277815E-2</v>
      </c>
      <c r="G21" s="4">
        <f t="shared" si="17"/>
        <v>-1.8060983923373738E-2</v>
      </c>
      <c r="H21" s="4">
        <f t="shared" si="17"/>
        <v>-1.9784816611139906E-2</v>
      </c>
      <c r="I21" s="4">
        <f t="shared" si="17"/>
        <v>-2.1370044370391712E-2</v>
      </c>
      <c r="J21" s="4">
        <f t="shared" si="17"/>
        <v>-2.284553839261801E-2</v>
      </c>
      <c r="K21" s="4">
        <f t="shared" si="17"/>
        <v>-2.423135267591672E-2</v>
      </c>
      <c r="L21" s="4">
        <f t="shared" si="17"/>
        <v>-2.5542088414237572E-2</v>
      </c>
      <c r="M21" s="4">
        <f t="shared" si="17"/>
        <v>-2.6788768329596681E-2</v>
      </c>
      <c r="N21" s="4">
        <f t="shared" si="17"/>
        <v>-2.7979955980538554E-2</v>
      </c>
      <c r="O21" s="4">
        <f t="shared" si="17"/>
        <v>-2.9122461515623095E-2</v>
      </c>
      <c r="P21" s="4">
        <f t="shared" si="17"/>
        <v>-3.022180657712277E-2</v>
      </c>
      <c r="Q21" s="4">
        <f t="shared" si="17"/>
        <v>-3.1282541789967991E-2</v>
      </c>
      <c r="R21" s="4">
        <f t="shared" si="17"/>
        <v>-3.2308470234555631E-2</v>
      </c>
      <c r="S21" s="4">
        <f t="shared" si="17"/>
        <v>-3.3302808844799262E-2</v>
      </c>
      <c r="T21" s="4">
        <f t="shared" si="17"/>
        <v>-3.4268307588927009E-2</v>
      </c>
      <c r="U21" s="4">
        <f t="shared" si="17"/>
        <v>-3.5207339193204956E-2</v>
      </c>
      <c r="V21" s="4">
        <f t="shared" si="17"/>
        <v>-3.6121967846747476E-2</v>
      </c>
      <c r="W21" s="4">
        <f t="shared" si="17"/>
        <v>-3.7014002609519703E-2</v>
      </c>
    </row>
    <row r="22" spans="2:23" s="20" customFormat="1"/>
    <row r="23" spans="2:23" s="20" customFormat="1">
      <c r="C23" s="21" t="s">
        <v>353</v>
      </c>
      <c r="D23" s="21" t="s">
        <v>333</v>
      </c>
      <c r="E23" s="21" t="s">
        <v>334</v>
      </c>
      <c r="F23" s="21" t="s">
        <v>335</v>
      </c>
      <c r="G23" s="21" t="s">
        <v>336</v>
      </c>
      <c r="H23" s="21" t="s">
        <v>337</v>
      </c>
      <c r="I23" s="21" t="s">
        <v>338</v>
      </c>
      <c r="J23" s="21" t="s">
        <v>339</v>
      </c>
      <c r="K23" s="21" t="s">
        <v>340</v>
      </c>
      <c r="L23" s="21" t="s">
        <v>341</v>
      </c>
      <c r="M23" s="21" t="s">
        <v>342</v>
      </c>
      <c r="N23" s="21" t="s">
        <v>343</v>
      </c>
      <c r="O23" s="21" t="s">
        <v>344</v>
      </c>
      <c r="P23" s="21" t="s">
        <v>345</v>
      </c>
      <c r="Q23" s="21" t="s">
        <v>346</v>
      </c>
      <c r="R23" s="21" t="s">
        <v>347</v>
      </c>
      <c r="S23" s="21" t="s">
        <v>348</v>
      </c>
      <c r="T23" s="21" t="s">
        <v>349</v>
      </c>
      <c r="U23" s="21" t="s">
        <v>350</v>
      </c>
      <c r="V23" s="21" t="s">
        <v>351</v>
      </c>
      <c r="W23" s="21" t="s">
        <v>352</v>
      </c>
    </row>
    <row r="24" spans="2:23" s="20" customFormat="1">
      <c r="B24" s="18" t="s">
        <v>354</v>
      </c>
      <c r="C24" s="30">
        <f>COUNTIF(C63:C86,"&gt;0")</f>
        <v>14</v>
      </c>
      <c r="D24" s="30">
        <f t="shared" ref="D24:W24" si="18">COUNTIF(D63:D86,"&gt;0")</f>
        <v>7</v>
      </c>
      <c r="E24" s="30">
        <f t="shared" si="18"/>
        <v>14</v>
      </c>
      <c r="F24" s="30">
        <f t="shared" si="18"/>
        <v>9</v>
      </c>
      <c r="G24" s="30">
        <f t="shared" si="18"/>
        <v>10</v>
      </c>
      <c r="H24" s="30">
        <f t="shared" si="18"/>
        <v>11</v>
      </c>
      <c r="I24" s="30">
        <f t="shared" si="18"/>
        <v>18</v>
      </c>
      <c r="J24" s="30">
        <f t="shared" si="18"/>
        <v>9</v>
      </c>
      <c r="K24" s="30">
        <f t="shared" si="18"/>
        <v>10</v>
      </c>
      <c r="L24" s="30">
        <f t="shared" si="18"/>
        <v>15</v>
      </c>
      <c r="M24" s="30">
        <f t="shared" si="18"/>
        <v>10</v>
      </c>
      <c r="N24" s="30">
        <f t="shared" si="18"/>
        <v>14</v>
      </c>
      <c r="O24" s="30">
        <f t="shared" si="18"/>
        <v>10</v>
      </c>
      <c r="P24" s="30">
        <f t="shared" si="18"/>
        <v>11</v>
      </c>
      <c r="Q24" s="30">
        <f t="shared" si="18"/>
        <v>8</v>
      </c>
      <c r="R24" s="30">
        <f t="shared" si="18"/>
        <v>10</v>
      </c>
      <c r="S24" s="30">
        <f t="shared" si="18"/>
        <v>12</v>
      </c>
      <c r="T24" s="30">
        <f t="shared" si="18"/>
        <v>8</v>
      </c>
      <c r="U24" s="30">
        <f t="shared" si="18"/>
        <v>16</v>
      </c>
      <c r="V24" s="30">
        <f t="shared" si="18"/>
        <v>14</v>
      </c>
      <c r="W24" s="30">
        <f t="shared" si="18"/>
        <v>10</v>
      </c>
    </row>
    <row r="25" spans="2:23" s="20" customFormat="1">
      <c r="B25" s="18" t="s">
        <v>355</v>
      </c>
      <c r="C25" s="30">
        <f>COUNTIF(C63:C86,"=0")</f>
        <v>0</v>
      </c>
      <c r="D25" s="30">
        <f t="shared" ref="D25:W25" si="19">COUNTIF(D63:D86,"=0")</f>
        <v>0</v>
      </c>
      <c r="E25" s="30">
        <f t="shared" si="19"/>
        <v>0</v>
      </c>
      <c r="F25" s="30">
        <f t="shared" si="19"/>
        <v>0</v>
      </c>
      <c r="G25" s="30">
        <f t="shared" si="19"/>
        <v>0</v>
      </c>
      <c r="H25" s="30">
        <f t="shared" si="19"/>
        <v>0</v>
      </c>
      <c r="I25" s="30">
        <f t="shared" si="19"/>
        <v>0</v>
      </c>
      <c r="J25" s="30">
        <f t="shared" si="19"/>
        <v>0</v>
      </c>
      <c r="K25" s="30">
        <f t="shared" si="19"/>
        <v>0</v>
      </c>
      <c r="L25" s="30">
        <f t="shared" si="19"/>
        <v>0</v>
      </c>
      <c r="M25" s="30">
        <f t="shared" si="19"/>
        <v>0</v>
      </c>
      <c r="N25" s="30">
        <f t="shared" si="19"/>
        <v>0</v>
      </c>
      <c r="O25" s="30">
        <f t="shared" si="19"/>
        <v>0</v>
      </c>
      <c r="P25" s="30">
        <f t="shared" si="19"/>
        <v>0</v>
      </c>
      <c r="Q25" s="30">
        <f t="shared" si="19"/>
        <v>0</v>
      </c>
      <c r="R25" s="30">
        <f t="shared" si="19"/>
        <v>0</v>
      </c>
      <c r="S25" s="30">
        <f t="shared" si="19"/>
        <v>0</v>
      </c>
      <c r="T25" s="30">
        <f t="shared" si="19"/>
        <v>0</v>
      </c>
      <c r="U25" s="30">
        <f t="shared" si="19"/>
        <v>0</v>
      </c>
      <c r="V25" s="30">
        <f t="shared" si="19"/>
        <v>0</v>
      </c>
      <c r="W25" s="30">
        <f t="shared" si="19"/>
        <v>0</v>
      </c>
    </row>
    <row r="26" spans="2:23" s="20" customFormat="1">
      <c r="B26" s="18" t="s">
        <v>356</v>
      </c>
      <c r="C26" s="30">
        <f>COUNTIF(C63:C86,"&lt;0")</f>
        <v>10</v>
      </c>
      <c r="D26" s="30">
        <f t="shared" ref="D26:W26" si="20">COUNTIF(D63:D86,"&lt;0")</f>
        <v>17</v>
      </c>
      <c r="E26" s="30">
        <f t="shared" si="20"/>
        <v>10</v>
      </c>
      <c r="F26" s="30">
        <f t="shared" si="20"/>
        <v>15</v>
      </c>
      <c r="G26" s="30">
        <f t="shared" si="20"/>
        <v>14</v>
      </c>
      <c r="H26" s="30">
        <f t="shared" si="20"/>
        <v>13</v>
      </c>
      <c r="I26" s="30">
        <f t="shared" si="20"/>
        <v>6</v>
      </c>
      <c r="J26" s="30">
        <f t="shared" si="20"/>
        <v>15</v>
      </c>
      <c r="K26" s="30">
        <f t="shared" si="20"/>
        <v>14</v>
      </c>
      <c r="L26" s="30">
        <f t="shared" si="20"/>
        <v>9</v>
      </c>
      <c r="M26" s="30">
        <f t="shared" si="20"/>
        <v>14</v>
      </c>
      <c r="N26" s="30">
        <f t="shared" si="20"/>
        <v>10</v>
      </c>
      <c r="O26" s="30">
        <f t="shared" si="20"/>
        <v>14</v>
      </c>
      <c r="P26" s="30">
        <f t="shared" si="20"/>
        <v>13</v>
      </c>
      <c r="Q26" s="30">
        <f t="shared" si="20"/>
        <v>16</v>
      </c>
      <c r="R26" s="30">
        <f t="shared" si="20"/>
        <v>14</v>
      </c>
      <c r="S26" s="30">
        <f t="shared" si="20"/>
        <v>12</v>
      </c>
      <c r="T26" s="30">
        <f t="shared" si="20"/>
        <v>16</v>
      </c>
      <c r="U26" s="30">
        <f t="shared" si="20"/>
        <v>8</v>
      </c>
      <c r="V26" s="30">
        <f t="shared" si="20"/>
        <v>10</v>
      </c>
      <c r="W26" s="30">
        <f t="shared" si="20"/>
        <v>14</v>
      </c>
    </row>
    <row r="27" spans="2:23" s="20" customFormat="1">
      <c r="B27" s="18" t="s">
        <v>332</v>
      </c>
      <c r="C27" s="14">
        <f t="shared" ref="C27:W27" si="21">(C24/SUM(C24:C26)-0.5)*(SQRT(SUM(C24:C26))/0.5)</f>
        <v>0.81649658092772637</v>
      </c>
      <c r="D27" s="14">
        <f t="shared" si="21"/>
        <v>-2.0412414523193148</v>
      </c>
      <c r="E27" s="14">
        <f t="shared" si="21"/>
        <v>0.81649658092772637</v>
      </c>
      <c r="F27" s="14">
        <f t="shared" si="21"/>
        <v>-1.2247448713915889</v>
      </c>
      <c r="G27" s="14">
        <f t="shared" si="21"/>
        <v>-0.81649658092772581</v>
      </c>
      <c r="H27" s="14">
        <f t="shared" si="21"/>
        <v>-0.40824829046386318</v>
      </c>
      <c r="I27" s="14">
        <f t="shared" si="21"/>
        <v>2.4494897427831779</v>
      </c>
      <c r="J27" s="14">
        <f t="shared" si="21"/>
        <v>-1.2247448713915889</v>
      </c>
      <c r="K27" s="14">
        <f t="shared" si="21"/>
        <v>-0.81649658092772581</v>
      </c>
      <c r="L27" s="14">
        <f t="shared" si="21"/>
        <v>1.2247448713915889</v>
      </c>
      <c r="M27" s="14">
        <f t="shared" si="21"/>
        <v>-0.81649658092772581</v>
      </c>
      <c r="N27" s="14">
        <f t="shared" si="21"/>
        <v>0.81649658092772637</v>
      </c>
      <c r="O27" s="14">
        <f t="shared" si="21"/>
        <v>-0.81649658092772581</v>
      </c>
      <c r="P27" s="14">
        <f t="shared" si="21"/>
        <v>-0.40824829046386318</v>
      </c>
      <c r="Q27" s="14">
        <f t="shared" si="21"/>
        <v>-1.6329931618554521</v>
      </c>
      <c r="R27" s="14">
        <f t="shared" si="21"/>
        <v>-0.81649658092772581</v>
      </c>
      <c r="S27" s="14">
        <f t="shared" si="21"/>
        <v>0</v>
      </c>
      <c r="T27" s="14">
        <f t="shared" si="21"/>
        <v>-1.6329931618554521</v>
      </c>
      <c r="U27" s="14">
        <f t="shared" si="21"/>
        <v>1.6329931618554516</v>
      </c>
      <c r="V27" s="14">
        <f t="shared" si="21"/>
        <v>0.81649658092772637</v>
      </c>
      <c r="W27" s="14">
        <f t="shared" si="21"/>
        <v>-0.81649658092772581</v>
      </c>
    </row>
    <row r="28" spans="2:23" s="20" customFormat="1">
      <c r="B28" s="18" t="s">
        <v>325</v>
      </c>
      <c r="C28" s="10">
        <f>(1-_xlfn.NORM.S.DIST(ABS(C27),1))*2</f>
        <v>0.41421617824252488</v>
      </c>
      <c r="D28" s="10">
        <f t="shared" ref="D28:W28" si="22">(1-_xlfn.NORM.S.DIST(ABS(D27),1))*2</f>
        <v>4.1226833337163704E-2</v>
      </c>
      <c r="E28" s="10">
        <f t="shared" si="22"/>
        <v>0.41421617824252488</v>
      </c>
      <c r="F28" s="10">
        <f t="shared" si="22"/>
        <v>0.22067136191984682</v>
      </c>
      <c r="G28" s="10">
        <f t="shared" si="22"/>
        <v>0.4142161782425251</v>
      </c>
      <c r="H28" s="10">
        <f t="shared" si="22"/>
        <v>0.68309139830960852</v>
      </c>
      <c r="I28" s="10">
        <f t="shared" si="22"/>
        <v>1.4305878435429742E-2</v>
      </c>
      <c r="J28" s="10">
        <f t="shared" si="22"/>
        <v>0.22067136191984682</v>
      </c>
      <c r="K28" s="10">
        <f t="shared" si="22"/>
        <v>0.4142161782425251</v>
      </c>
      <c r="L28" s="10">
        <f t="shared" si="22"/>
        <v>0.22067136191984682</v>
      </c>
      <c r="M28" s="10">
        <f t="shared" si="22"/>
        <v>0.4142161782425251</v>
      </c>
      <c r="N28" s="10">
        <f t="shared" si="22"/>
        <v>0.41421617824252488</v>
      </c>
      <c r="O28" s="10">
        <f t="shared" si="22"/>
        <v>0.4142161782425251</v>
      </c>
      <c r="P28" s="10">
        <f t="shared" si="22"/>
        <v>0.68309139830960852</v>
      </c>
      <c r="Q28" s="10">
        <f t="shared" si="22"/>
        <v>0.10247043485974938</v>
      </c>
      <c r="R28" s="10">
        <f t="shared" si="22"/>
        <v>0.4142161782425251</v>
      </c>
      <c r="S28" s="10">
        <f t="shared" si="22"/>
        <v>1</v>
      </c>
      <c r="T28" s="10">
        <f t="shared" si="22"/>
        <v>0.10247043485974938</v>
      </c>
      <c r="U28" s="10">
        <f t="shared" si="22"/>
        <v>0.1024704348597496</v>
      </c>
      <c r="V28" s="10">
        <f t="shared" si="22"/>
        <v>0.41421617824252488</v>
      </c>
      <c r="W28" s="10">
        <f t="shared" si="22"/>
        <v>0.4142161782425251</v>
      </c>
    </row>
    <row r="29" spans="2:23">
      <c r="B29" s="18" t="s">
        <v>326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8" t="s">
        <v>327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8" t="s">
        <v>328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8" t="s">
        <v>329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173</v>
      </c>
      <c r="B35" s="1" t="s">
        <v>198</v>
      </c>
      <c r="C35" s="25" t="s">
        <v>299</v>
      </c>
      <c r="D35" s="25" t="s">
        <v>300</v>
      </c>
      <c r="E35" s="25" t="s">
        <v>301</v>
      </c>
      <c r="F35" s="25" t="s">
        <v>302</v>
      </c>
      <c r="G35" s="25" t="s">
        <v>303</v>
      </c>
      <c r="H35" s="25" t="s">
        <v>304</v>
      </c>
      <c r="I35" s="25" t="s">
        <v>305</v>
      </c>
      <c r="J35" s="25" t="s">
        <v>306</v>
      </c>
      <c r="K35" s="25" t="s">
        <v>307</v>
      </c>
      <c r="L35" s="25" t="s">
        <v>308</v>
      </c>
      <c r="M35" s="25" t="s">
        <v>309</v>
      </c>
      <c r="N35" s="25" t="s">
        <v>310</v>
      </c>
      <c r="O35" s="25" t="s">
        <v>311</v>
      </c>
      <c r="P35" s="25" t="s">
        <v>312</v>
      </c>
      <c r="Q35" s="25" t="s">
        <v>313</v>
      </c>
      <c r="R35" s="25" t="s">
        <v>314</v>
      </c>
      <c r="S35" s="25" t="s">
        <v>315</v>
      </c>
      <c r="T35" s="25" t="s">
        <v>316</v>
      </c>
      <c r="U35" s="25" t="s">
        <v>317</v>
      </c>
      <c r="V35" s="25" t="s">
        <v>318</v>
      </c>
      <c r="W35" s="25" t="s">
        <v>319</v>
      </c>
    </row>
    <row r="36" spans="1:23">
      <c r="A36" s="1" t="s">
        <v>174</v>
      </c>
      <c r="B36" s="1" t="s">
        <v>199</v>
      </c>
      <c r="C36" s="5">
        <f>EXP(SUM($C63:C63))-1</f>
        <v>-1.213084871454817E-2</v>
      </c>
      <c r="D36" s="5">
        <f>EXP(SUM($C63:D63))-1</f>
        <v>-1.3947335319914211E-2</v>
      </c>
      <c r="E36" s="5">
        <f>EXP(SUM($C63:E63))-1</f>
        <v>-9.2762778943528135E-3</v>
      </c>
      <c r="F36" s="5">
        <f>EXP(SUM($C63:F63))-1</f>
        <v>-1.7511780191033832E-2</v>
      </c>
      <c r="G36" s="5">
        <f>EXP(SUM($C63:G63))-1</f>
        <v>-1.4751136954681554E-2</v>
      </c>
      <c r="H36" s="5">
        <f>EXP(SUM($C63:H63))-1</f>
        <v>-1.6138887747814357E-2</v>
      </c>
      <c r="I36" s="5">
        <f>EXP(SUM($C63:I63))-1</f>
        <v>-2.5714279790854278E-2</v>
      </c>
      <c r="J36" s="5">
        <f>EXP(SUM($C63:J63))-1</f>
        <v>-3.1906650686614801E-2</v>
      </c>
      <c r="K36" s="5">
        <f>EXP(SUM($C63:K63))-1</f>
        <v>-3.4649647213176982E-2</v>
      </c>
      <c r="L36" s="5">
        <f>EXP(SUM($C63:L63))-1</f>
        <v>-3.0347284812310971E-2</v>
      </c>
      <c r="M36" s="5">
        <f>EXP(SUM($C63:M63))-1</f>
        <v>-2.5047160207114616E-2</v>
      </c>
      <c r="N36" s="5">
        <f>EXP(SUM($C63:N63))-1</f>
        <v>-2.4603020231723449E-2</v>
      </c>
      <c r="O36" s="5">
        <f>EXP(SUM($C63:O63))-1</f>
        <v>-1.8169765828783824E-2</v>
      </c>
      <c r="P36" s="5">
        <f>EXP(SUM($C63:P63))-1</f>
        <v>-2.220704943161933E-2</v>
      </c>
      <c r="Q36" s="5">
        <f>EXP(SUM($C63:Q63))-1</f>
        <v>-2.4592785585478727E-2</v>
      </c>
      <c r="R36" s="5">
        <f>EXP(SUM($C63:R63))-1</f>
        <v>-1.6433521604038437E-2</v>
      </c>
      <c r="S36" s="5">
        <f>EXP(SUM($C63:S63))-1</f>
        <v>-4.2574616844460178E-2</v>
      </c>
      <c r="T36" s="5">
        <f>EXP(SUM($C63:T63))-1</f>
        <v>-2.1039095075860992E-2</v>
      </c>
      <c r="U36" s="5">
        <f>EXP(SUM($C63:U63))-1</f>
        <v>-4.071585289757329E-2</v>
      </c>
      <c r="V36" s="5">
        <f>EXP(SUM($C63:V63))-1</f>
        <v>-4.5333069277834426E-2</v>
      </c>
      <c r="W36" s="5">
        <f>EXP(SUM($C63:W63))-1</f>
        <v>-4.8955238776242971E-2</v>
      </c>
    </row>
    <row r="37" spans="1:23">
      <c r="A37" s="1" t="s">
        <v>175</v>
      </c>
      <c r="B37" s="1" t="s">
        <v>199</v>
      </c>
      <c r="C37" s="5">
        <f>EXP(SUM($C64:C64))-1</f>
        <v>-1.68323541037394E-2</v>
      </c>
      <c r="D37" s="5">
        <f>EXP(SUM($C64:D64))-1</f>
        <v>-2.0685296556243626E-2</v>
      </c>
      <c r="E37" s="5">
        <f>EXP(SUM($C64:E64))-1</f>
        <v>-3.043514862988872E-2</v>
      </c>
      <c r="F37" s="5">
        <f>EXP(SUM($C64:F64))-1</f>
        <v>-2.6163519162603843E-2</v>
      </c>
      <c r="G37" s="5">
        <f>EXP(SUM($C64:G64))-1</f>
        <v>-1.724555287277596E-2</v>
      </c>
      <c r="H37" s="5">
        <f>EXP(SUM($C64:H64))-1</f>
        <v>-2.257724132795369E-2</v>
      </c>
      <c r="I37" s="5">
        <f>EXP(SUM($C64:I64))-1</f>
        <v>-1.4345968667570985E-2</v>
      </c>
      <c r="J37" s="5">
        <f>EXP(SUM($C64:J64))-1</f>
        <v>-1.4491567172919106E-2</v>
      </c>
      <c r="K37" s="5">
        <f>EXP(SUM($C64:K64))-1</f>
        <v>2.1642397715179618E-2</v>
      </c>
      <c r="L37" s="5">
        <f>EXP(SUM($C64:L64))-1</f>
        <v>2.5830790216840427E-2</v>
      </c>
      <c r="M37" s="5">
        <f>EXP(SUM($C64:M64))-1</f>
        <v>2.6929120018095887E-2</v>
      </c>
      <c r="N37" s="5">
        <f>EXP(SUM($C64:N64))-1</f>
        <v>1.8624119113558102E-2</v>
      </c>
      <c r="O37" s="5">
        <f>EXP(SUM($C64:O64))-1</f>
        <v>3.7815263066829363E-3</v>
      </c>
      <c r="P37" s="5">
        <f>EXP(SUM($C64:P64))-1</f>
        <v>1.0841024522878051E-2</v>
      </c>
      <c r="Q37" s="5">
        <f>EXP(SUM($C64:Q64))-1</f>
        <v>3.5096812691658652E-2</v>
      </c>
      <c r="R37" s="5">
        <f>EXP(SUM($C64:R64))-1</f>
        <v>5.1880488947020353E-3</v>
      </c>
      <c r="S37" s="5">
        <f>EXP(SUM($C64:S64))-1</f>
        <v>1.4409905111304022E-2</v>
      </c>
      <c r="T37" s="5">
        <f>EXP(SUM($C64:T64))-1</f>
        <v>-1.0429107415742545E-2</v>
      </c>
      <c r="U37" s="5">
        <f>EXP(SUM($C64:U64))-1</f>
        <v>-7.0248296075196004E-3</v>
      </c>
      <c r="V37" s="5">
        <f>EXP(SUM($C64:V64))-1</f>
        <v>-4.3311141203206116E-3</v>
      </c>
      <c r="W37" s="5">
        <f>EXP(SUM($C64:W64))-1</f>
        <v>-1.7061079506196508E-3</v>
      </c>
    </row>
    <row r="38" spans="1:23">
      <c r="A38" s="1" t="s">
        <v>176</v>
      </c>
      <c r="B38" s="1" t="s">
        <v>199</v>
      </c>
      <c r="C38" s="5">
        <f>EXP(SUM($C65:C65))-1</f>
        <v>-9.5368614178462652E-3</v>
      </c>
      <c r="D38" s="5">
        <f>EXP(SUM($C65:D65))-1</f>
        <v>-1.1702077475654771E-2</v>
      </c>
      <c r="E38" s="5">
        <f>EXP(SUM($C65:E65))-1</f>
        <v>-3.3350403854226496E-3</v>
      </c>
      <c r="F38" s="5">
        <f>EXP(SUM($C65:F65))-1</f>
        <v>-8.455287987700566E-3</v>
      </c>
      <c r="G38" s="5">
        <f>EXP(SUM($C65:G65))-1</f>
        <v>-1.0549020495069672E-2</v>
      </c>
      <c r="H38" s="5">
        <f>EXP(SUM($C65:H65))-1</f>
        <v>-1.192370801813547E-2</v>
      </c>
      <c r="I38" s="5">
        <f>EXP(SUM($C65:I65))-1</f>
        <v>1.353916917781639E-2</v>
      </c>
      <c r="J38" s="5">
        <f>EXP(SUM($C65:J65))-1</f>
        <v>1.8453444596653767E-2</v>
      </c>
      <c r="K38" s="5">
        <f>EXP(SUM($C65:K65))-1</f>
        <v>-1.4346099970221626E-3</v>
      </c>
      <c r="L38" s="5">
        <f>EXP(SUM($C65:L65))-1</f>
        <v>3.729738869903354E-3</v>
      </c>
      <c r="M38" s="5">
        <f>EXP(SUM($C65:M65))-1</f>
        <v>2.6898918922265258E-2</v>
      </c>
      <c r="N38" s="5">
        <f>EXP(SUM($C65:N65))-1</f>
        <v>2.9860069705941017E-2</v>
      </c>
      <c r="O38" s="5">
        <f>EXP(SUM($C65:O65))-1</f>
        <v>1.368595295799313E-2</v>
      </c>
      <c r="P38" s="5">
        <f>EXP(SUM($C65:P65))-1</f>
        <v>7.0719395239215999E-3</v>
      </c>
      <c r="Q38" s="5">
        <f>EXP(SUM($C65:Q65))-1</f>
        <v>-1.0110431243258278E-2</v>
      </c>
      <c r="R38" s="5">
        <f>EXP(SUM($C65:R65))-1</f>
        <v>-2.215045472170396E-2</v>
      </c>
      <c r="S38" s="5">
        <f>EXP(SUM($C65:S65))-1</f>
        <v>-2.37115047671701E-2</v>
      </c>
      <c r="T38" s="5">
        <f>EXP(SUM($C65:T65))-1</f>
        <v>-4.6622327366949379E-2</v>
      </c>
      <c r="U38" s="5">
        <f>EXP(SUM($C65:U65))-1</f>
        <v>-4.3298742949552382E-2</v>
      </c>
      <c r="V38" s="5">
        <f>EXP(SUM($C65:V65))-1</f>
        <v>-2.5720731994610668E-2</v>
      </c>
      <c r="W38" s="5">
        <f>EXP(SUM($C65:W65))-1</f>
        <v>-3.1433721532571068E-3</v>
      </c>
    </row>
    <row r="39" spans="1:23">
      <c r="A39" s="1" t="s">
        <v>177</v>
      </c>
      <c r="B39" s="1" t="s">
        <v>199</v>
      </c>
      <c r="C39" s="5">
        <f>EXP(SUM($C66:C66))-1</f>
        <v>2.2409615064140631E-3</v>
      </c>
      <c r="D39" s="5">
        <f>EXP(SUM($C66:D66))-1</f>
        <v>1.2146832777630845E-3</v>
      </c>
      <c r="E39" s="5">
        <f>EXP(SUM($C66:E66))-1</f>
        <v>1.5141193792302943E-2</v>
      </c>
      <c r="F39" s="5">
        <f>EXP(SUM($C66:F66))-1</f>
        <v>9.6629190812493881E-3</v>
      </c>
      <c r="G39" s="5">
        <f>EXP(SUM($C66:G66))-1</f>
        <v>-1.2297343486848966E-3</v>
      </c>
      <c r="H39" s="5">
        <f>EXP(SUM($C66:H66))-1</f>
        <v>-3.841621780267146E-3</v>
      </c>
      <c r="I39" s="5">
        <f>EXP(SUM($C66:I66))-1</f>
        <v>-5.8817047130508282E-3</v>
      </c>
      <c r="J39" s="5">
        <f>EXP(SUM($C66:J66))-1</f>
        <v>-1.1041161620377715E-2</v>
      </c>
      <c r="K39" s="5">
        <f>EXP(SUM($C66:K66))-1</f>
        <v>-1.1053806836150426E-2</v>
      </c>
      <c r="L39" s="5">
        <f>EXP(SUM($C66:L66))-1</f>
        <v>-7.7347210558430524E-3</v>
      </c>
      <c r="M39" s="5">
        <f>EXP(SUM($C66:M66))-1</f>
        <v>-1.4248807597356805E-2</v>
      </c>
      <c r="N39" s="5">
        <f>EXP(SUM($C66:N66))-1</f>
        <v>-1.1594704967141545E-2</v>
      </c>
      <c r="O39" s="5">
        <f>EXP(SUM($C66:O66))-1</f>
        <v>-1.9387118326980479E-2</v>
      </c>
      <c r="P39" s="5">
        <f>EXP(SUM($C66:P66))-1</f>
        <v>-2.4164830524675107E-2</v>
      </c>
      <c r="Q39" s="5">
        <f>EXP(SUM($C66:Q66))-1</f>
        <v>-2.4639532600308378E-2</v>
      </c>
      <c r="R39" s="5">
        <f>EXP(SUM($C66:R66))-1</f>
        <v>-1.302517832478467E-2</v>
      </c>
      <c r="S39" s="5">
        <f>EXP(SUM($C66:S66))-1</f>
        <v>-3.1676702166408832E-3</v>
      </c>
      <c r="T39" s="5">
        <f>EXP(SUM($C66:T66))-1</f>
        <v>-3.240379074614097E-2</v>
      </c>
      <c r="U39" s="5">
        <f>EXP(SUM($C66:U66))-1</f>
        <v>-2.4209127604373437E-2</v>
      </c>
      <c r="V39" s="5">
        <f>EXP(SUM($C66:V66))-1</f>
        <v>-2.9367721788153944E-2</v>
      </c>
      <c r="W39" s="5">
        <f>EXP(SUM($C66:W66))-1</f>
        <v>-4.074728051022547E-2</v>
      </c>
    </row>
    <row r="40" spans="1:23">
      <c r="A40" s="1" t="s">
        <v>178</v>
      </c>
      <c r="B40" s="1" t="s">
        <v>199</v>
      </c>
      <c r="C40" s="5">
        <f>EXP(SUM($C67:C67))-1</f>
        <v>1.9158848780984394E-2</v>
      </c>
      <c r="D40" s="5">
        <f>EXP(SUM($C67:D67))-1</f>
        <v>-7.0066592592032961E-4</v>
      </c>
      <c r="E40" s="5">
        <f>EXP(SUM($C67:E67))-1</f>
        <v>-1.8952607620054684E-2</v>
      </c>
      <c r="F40" s="5">
        <f>EXP(SUM($C67:F67))-1</f>
        <v>-3.3904948295469972E-2</v>
      </c>
      <c r="G40" s="5">
        <f>EXP(SUM($C67:G67))-1</f>
        <v>-4.2936991967375548E-2</v>
      </c>
      <c r="H40" s="5">
        <f>EXP(SUM($C67:H67))-1</f>
        <v>-4.9093327092301631E-2</v>
      </c>
      <c r="I40" s="5">
        <f>EXP(SUM($C67:I67))-1</f>
        <v>-1.5119776940766161E-2</v>
      </c>
      <c r="J40" s="5">
        <f>EXP(SUM($C67:J67))-1</f>
        <v>-2.6275317279724208E-2</v>
      </c>
      <c r="K40" s="5">
        <f>EXP(SUM($C67:K67))-1</f>
        <v>-4.0123605349804081E-2</v>
      </c>
      <c r="L40" s="5">
        <f>EXP(SUM($C67:L67))-1</f>
        <v>-2.0429004856212685E-2</v>
      </c>
      <c r="M40" s="5">
        <f>EXP(SUM($C67:M67))-1</f>
        <v>-2.7925564173908013E-2</v>
      </c>
      <c r="N40" s="5">
        <f>EXP(SUM($C67:N67))-1</f>
        <v>-3.8528492331264541E-2</v>
      </c>
      <c r="O40" s="5">
        <f>EXP(SUM($C67:O67))-1</f>
        <v>-4.4808043584449453E-2</v>
      </c>
      <c r="P40" s="5">
        <f>EXP(SUM($C67:P67))-1</f>
        <v>-4.1844892733864381E-2</v>
      </c>
      <c r="Q40" s="5">
        <f>EXP(SUM($C67:Q67))-1</f>
        <v>-3.9775922580844614E-2</v>
      </c>
      <c r="R40" s="5">
        <f>EXP(SUM($C67:R67))-1</f>
        <v>-5.2457043675902093E-2</v>
      </c>
      <c r="S40" s="5">
        <f>EXP(SUM($C67:S67))-1</f>
        <v>-4.4441215135380352E-2</v>
      </c>
      <c r="T40" s="5">
        <f>EXP(SUM($C67:T67))-1</f>
        <v>-5.8602424331089309E-2</v>
      </c>
      <c r="U40" s="5">
        <f>EXP(SUM($C67:U67))-1</f>
        <v>-8.2320848077647835E-2</v>
      </c>
      <c r="V40" s="5">
        <f>EXP(SUM($C67:V67))-1</f>
        <v>-8.3057746476089545E-2</v>
      </c>
      <c r="W40" s="5">
        <f>EXP(SUM($C67:W67))-1</f>
        <v>-0.1063859149672185</v>
      </c>
    </row>
    <row r="41" spans="1:23">
      <c r="A41" s="1" t="s">
        <v>179</v>
      </c>
      <c r="B41" s="1" t="s">
        <v>199</v>
      </c>
      <c r="C41" s="5">
        <f>EXP(SUM($C68:C68))-1</f>
        <v>2.4221599277907124E-3</v>
      </c>
      <c r="D41" s="5">
        <f>EXP(SUM($C68:D68))-1</f>
        <v>3.4178509506421761E-4</v>
      </c>
      <c r="E41" s="5">
        <f>EXP(SUM($C68:E68))-1</f>
        <v>8.3262109528903228E-3</v>
      </c>
      <c r="F41" s="5">
        <f>EXP(SUM($C68:F68))-1</f>
        <v>1.3996030381154823E-2</v>
      </c>
      <c r="G41" s="5">
        <f>EXP(SUM($C68:G68))-1</f>
        <v>-4.97901538122969E-3</v>
      </c>
      <c r="H41" s="5">
        <f>EXP(SUM($C68:H68))-1</f>
        <v>-7.9542139825351521E-3</v>
      </c>
      <c r="I41" s="5">
        <f>EXP(SUM($C68:I68))-1</f>
        <v>-6.0269016411956811E-3</v>
      </c>
      <c r="J41" s="5">
        <f>EXP(SUM($C68:J68))-1</f>
        <v>-1.2559062517931263E-2</v>
      </c>
      <c r="K41" s="5">
        <f>EXP(SUM($C68:K68))-1</f>
        <v>-1.3151930489352703E-2</v>
      </c>
      <c r="L41" s="5">
        <f>EXP(SUM($C68:L68))-1</f>
        <v>1.3054503502785142E-3</v>
      </c>
      <c r="M41" s="5">
        <f>EXP(SUM($C68:M68))-1</f>
        <v>-5.91306466528152E-3</v>
      </c>
      <c r="N41" s="5">
        <f>EXP(SUM($C68:N68))-1</f>
        <v>-1.1891518046632465E-2</v>
      </c>
      <c r="O41" s="5">
        <f>EXP(SUM($C68:O68))-1</f>
        <v>-5.1779328646824885E-3</v>
      </c>
      <c r="P41" s="5">
        <f>EXP(SUM($C68:P68))-1</f>
        <v>-1.3082716743836986E-2</v>
      </c>
      <c r="Q41" s="5">
        <f>EXP(SUM($C68:Q68))-1</f>
        <v>-3.1160796920296829E-2</v>
      </c>
      <c r="R41" s="5">
        <f>EXP(SUM($C68:R68))-1</f>
        <v>-2.8918614984194013E-2</v>
      </c>
      <c r="S41" s="5">
        <f>EXP(SUM($C68:S68))-1</f>
        <v>-3.6178334328445527E-2</v>
      </c>
      <c r="T41" s="5">
        <f>EXP(SUM($C68:T68))-1</f>
        <v>-2.7490993106463524E-2</v>
      </c>
      <c r="U41" s="5">
        <f>EXP(SUM($C68:U68))-1</f>
        <v>-3.1158847720827221E-2</v>
      </c>
      <c r="V41" s="5">
        <f>EXP(SUM($C68:V68))-1</f>
        <v>-3.9335087955089887E-2</v>
      </c>
      <c r="W41" s="5">
        <f>EXP(SUM($C68:W68))-1</f>
        <v>-1.332094496048164E-2</v>
      </c>
    </row>
    <row r="42" spans="1:23">
      <c r="A42" s="1" t="s">
        <v>180</v>
      </c>
      <c r="B42" s="1" t="s">
        <v>199</v>
      </c>
      <c r="C42" s="5">
        <f>EXP(SUM($C69:C69))-1</f>
        <v>9.2913936426668453E-3</v>
      </c>
      <c r="D42" s="5">
        <f>EXP(SUM($C69:D69))-1</f>
        <v>3.1603368840776636E-2</v>
      </c>
      <c r="E42" s="5">
        <f>EXP(SUM($C69:E69))-1</f>
        <v>3.2016143267111108E-2</v>
      </c>
      <c r="F42" s="5">
        <f>EXP(SUM($C69:F69))-1</f>
        <v>4.2293335860565939E-2</v>
      </c>
      <c r="G42" s="5">
        <f>EXP(SUM($C69:G69))-1</f>
        <v>4.7852612640988168E-2</v>
      </c>
      <c r="H42" s="5">
        <f>EXP(SUM($C69:H69))-1</f>
        <v>5.1090400688841742E-2</v>
      </c>
      <c r="I42" s="5">
        <f>EXP(SUM($C69:I69))-1</f>
        <v>3.1997705884500904E-2</v>
      </c>
      <c r="J42" s="5">
        <f>EXP(SUM($C69:J69))-1</f>
        <v>3.9754609588509737E-2</v>
      </c>
      <c r="K42" s="5">
        <f>EXP(SUM($C69:K69))-1</f>
        <v>5.6920932381912648E-2</v>
      </c>
      <c r="L42" s="5">
        <f>EXP(SUM($C69:L69))-1</f>
        <v>7.3947858430315705E-2</v>
      </c>
      <c r="M42" s="5">
        <f>EXP(SUM($C69:M69))-1</f>
        <v>6.7179792232973767E-2</v>
      </c>
      <c r="N42" s="5">
        <f>EXP(SUM($C69:N69))-1</f>
        <v>5.9418863393133847E-2</v>
      </c>
      <c r="O42" s="5">
        <f>EXP(SUM($C69:O69))-1</f>
        <v>6.6186198958785081E-2</v>
      </c>
      <c r="P42" s="5">
        <f>EXP(SUM($C69:P69))-1</f>
        <v>0.10132967202993126</v>
      </c>
      <c r="Q42" s="5">
        <f>EXP(SUM($C69:Q69))-1</f>
        <v>0.12805730766952506</v>
      </c>
      <c r="R42" s="5">
        <f>EXP(SUM($C69:R69))-1</f>
        <v>0.12194808248356948</v>
      </c>
      <c r="S42" s="5">
        <f>EXP(SUM($C69:S69))-1</f>
        <v>0.14601353699297359</v>
      </c>
      <c r="T42" s="5">
        <f>EXP(SUM($C69:T69))-1</f>
        <v>0.10730466820745299</v>
      </c>
      <c r="U42" s="5">
        <f>EXP(SUM($C69:U69))-1</f>
        <v>0.11034295290974128</v>
      </c>
      <c r="V42" s="5">
        <f>EXP(SUM($C69:V69))-1</f>
        <v>0.11685312890539779</v>
      </c>
      <c r="W42" s="5">
        <f>EXP(SUM($C69:W69))-1</f>
        <v>0.12591787545500832</v>
      </c>
    </row>
    <row r="43" spans="1:23">
      <c r="A43" s="1" t="s">
        <v>181</v>
      </c>
      <c r="B43" s="1" t="s">
        <v>199</v>
      </c>
      <c r="C43" s="5">
        <f>EXP(SUM($C70:C70))-1</f>
        <v>5.6684163938121035E-3</v>
      </c>
      <c r="D43" s="5">
        <f>EXP(SUM($C70:D70))-1</f>
        <v>-9.6881647071500598E-4</v>
      </c>
      <c r="E43" s="5">
        <f>EXP(SUM($C70:E70))-1</f>
        <v>-2.1394197072194254E-3</v>
      </c>
      <c r="F43" s="5">
        <f>EXP(SUM($C70:F70))-1</f>
        <v>2.6091922631454878E-3</v>
      </c>
      <c r="G43" s="5">
        <f>EXP(SUM($C70:G70))-1</f>
        <v>1.3256497220849983E-2</v>
      </c>
      <c r="H43" s="5">
        <f>EXP(SUM($C70:H70))-1</f>
        <v>8.8891527389930447E-2</v>
      </c>
      <c r="I43" s="5">
        <f>EXP(SUM($C70:I70))-1</f>
        <v>0.14154069558717408</v>
      </c>
      <c r="J43" s="5">
        <f>EXP(SUM($C70:J70))-1</f>
        <v>0.17133718191162184</v>
      </c>
      <c r="K43" s="5">
        <f>EXP(SUM($C70:K70))-1</f>
        <v>0.12318617898027906</v>
      </c>
      <c r="L43" s="5">
        <f>EXP(SUM($C70:L70))-1</f>
        <v>0.1230677360791903</v>
      </c>
      <c r="M43" s="5">
        <f>EXP(SUM($C70:M70))-1</f>
        <v>0.12434218352650839</v>
      </c>
      <c r="N43" s="5">
        <f>EXP(SUM($C70:N70))-1</f>
        <v>0.15497801468988115</v>
      </c>
      <c r="O43" s="5">
        <f>EXP(SUM($C70:O70))-1</f>
        <v>0.15514018546573571</v>
      </c>
      <c r="P43" s="5">
        <f>EXP(SUM($C70:P70))-1</f>
        <v>0.15840353914061844</v>
      </c>
      <c r="Q43" s="5">
        <f>EXP(SUM($C70:Q70))-1</f>
        <v>0.14570648488422955</v>
      </c>
      <c r="R43" s="5">
        <f>EXP(SUM($C70:R70))-1</f>
        <v>0.14289824566397979</v>
      </c>
      <c r="S43" s="5">
        <f>EXP(SUM($C70:S70))-1</f>
        <v>0.14020621448906256</v>
      </c>
      <c r="T43" s="5">
        <f>EXP(SUM($C70:T70))-1</f>
        <v>0.10957634115684023</v>
      </c>
      <c r="U43" s="5">
        <f>EXP(SUM($C70:U70))-1</f>
        <v>0.13244387959016701</v>
      </c>
      <c r="V43" s="5">
        <f>EXP(SUM($C70:V70))-1</f>
        <v>0.13641917202840914</v>
      </c>
      <c r="W43" s="5">
        <f>EXP(SUM($C70:W70))-1</f>
        <v>0.1248250989091455</v>
      </c>
    </row>
    <row r="44" spans="1:23">
      <c r="A44" s="1" t="s">
        <v>182</v>
      </c>
      <c r="B44" s="1" t="s">
        <v>199</v>
      </c>
      <c r="C44" s="5">
        <f>EXP(SUM($C71:C71))-1</f>
        <v>-1.4604391992035559E-2</v>
      </c>
      <c r="D44" s="5">
        <f>EXP(SUM($C71:D71))-1</f>
        <v>-2.7282796836644696E-2</v>
      </c>
      <c r="E44" s="5">
        <f>EXP(SUM($C71:E71))-1</f>
        <v>-3.2386285470239029E-2</v>
      </c>
      <c r="F44" s="5">
        <f>EXP(SUM($C71:F71))-1</f>
        <v>-7.780310616152919E-3</v>
      </c>
      <c r="G44" s="5">
        <f>EXP(SUM($C71:G71))-1</f>
        <v>-1.870597300835064E-2</v>
      </c>
      <c r="H44" s="5">
        <f>EXP(SUM($C71:H71))-1</f>
        <v>-1.0275602824748487E-2</v>
      </c>
      <c r="I44" s="5">
        <f>EXP(SUM($C71:I71))-1</f>
        <v>5.7891370805474018E-3</v>
      </c>
      <c r="J44" s="5">
        <f>EXP(SUM($C71:J71))-1</f>
        <v>-2.2182690878060907E-3</v>
      </c>
      <c r="K44" s="5">
        <f>EXP(SUM($C71:K71))-1</f>
        <v>2.9535943731804348E-3</v>
      </c>
      <c r="L44" s="5">
        <f>EXP(SUM($C71:L71))-1</f>
        <v>-1.1773384305121204E-2</v>
      </c>
      <c r="M44" s="5">
        <f>EXP(SUM($C71:M71))-1</f>
        <v>1.5283546254101221E-3</v>
      </c>
      <c r="N44" s="5">
        <f>EXP(SUM($C71:N71))-1</f>
        <v>-1.0701455396752824E-2</v>
      </c>
      <c r="O44" s="5">
        <f>EXP(SUM($C71:O71))-1</f>
        <v>-1.7906358021871238E-2</v>
      </c>
      <c r="P44" s="5">
        <f>EXP(SUM($C71:P71))-1</f>
        <v>-6.0536119630764329E-2</v>
      </c>
      <c r="Q44" s="5">
        <f>EXP(SUM($C71:Q71))-1</f>
        <v>-5.7073223925378835E-2</v>
      </c>
      <c r="R44" s="5">
        <f>EXP(SUM($C71:R71))-1</f>
        <v>-5.7700344860411201E-2</v>
      </c>
      <c r="S44" s="5">
        <f>EXP(SUM($C71:S71))-1</f>
        <v>-3.7951699493124713E-2</v>
      </c>
      <c r="T44" s="5">
        <f>EXP(SUM($C71:T71))-1</f>
        <v>-4.1542421842222343E-2</v>
      </c>
      <c r="U44" s="5">
        <f>EXP(SUM($C71:U71))-1</f>
        <v>-2.320640946308794E-2</v>
      </c>
      <c r="V44" s="5">
        <f>EXP(SUM($C71:V71))-1</f>
        <v>-2.3917524883779406E-2</v>
      </c>
      <c r="W44" s="5">
        <f>EXP(SUM($C71:W71))-1</f>
        <v>-1.5422522034537645E-2</v>
      </c>
    </row>
    <row r="45" spans="1:23">
      <c r="A45" s="1" t="s">
        <v>183</v>
      </c>
      <c r="B45" s="1" t="s">
        <v>199</v>
      </c>
      <c r="C45" s="5">
        <f>EXP(SUM($C72:C72))-1</f>
        <v>-4.4975216922638062E-4</v>
      </c>
      <c r="D45" s="5">
        <f>EXP(SUM($C72:D72))-1</f>
        <v>-1.4198527316656606E-2</v>
      </c>
      <c r="E45" s="5">
        <f>EXP(SUM($C72:E72))-1</f>
        <v>-2.7170923987945073E-2</v>
      </c>
      <c r="F45" s="5">
        <f>EXP(SUM($C72:F72))-1</f>
        <v>-3.3224972362152716E-2</v>
      </c>
      <c r="G45" s="5">
        <f>EXP(SUM($C72:G72))-1</f>
        <v>-3.1323696609141249E-2</v>
      </c>
      <c r="H45" s="5">
        <f>EXP(SUM($C72:H72))-1</f>
        <v>-3.4487456614116896E-2</v>
      </c>
      <c r="I45" s="5">
        <f>EXP(SUM($C72:I72))-1</f>
        <v>-3.2216854126360217E-2</v>
      </c>
      <c r="J45" s="5">
        <f>EXP(SUM($C72:J72))-1</f>
        <v>-1.6009386740964526E-2</v>
      </c>
      <c r="K45" s="5">
        <f>EXP(SUM($C72:K72))-1</f>
        <v>-2.8833818924443588E-2</v>
      </c>
      <c r="L45" s="5">
        <f>EXP(SUM($C72:L72))-1</f>
        <v>-2.5237614759577087E-2</v>
      </c>
      <c r="M45" s="5">
        <f>EXP(SUM($C72:M72))-1</f>
        <v>-3.4134617265739076E-2</v>
      </c>
      <c r="N45" s="5">
        <f>EXP(SUM($C72:N72))-1</f>
        <v>-3.6023089115103213E-2</v>
      </c>
      <c r="O45" s="5">
        <f>EXP(SUM($C72:O72))-1</f>
        <v>-4.8855961175923501E-2</v>
      </c>
      <c r="P45" s="5">
        <f>EXP(SUM($C72:P72))-1</f>
        <v>-3.3101169020092192E-2</v>
      </c>
      <c r="Q45" s="5">
        <f>EXP(SUM($C72:Q72))-1</f>
        <v>-4.033162108943833E-2</v>
      </c>
      <c r="R45" s="5">
        <f>EXP(SUM($C72:R72))-1</f>
        <v>-4.7915186959787248E-2</v>
      </c>
      <c r="S45" s="5">
        <f>EXP(SUM($C72:S72))-1</f>
        <v>-1.9609688150145299E-2</v>
      </c>
      <c r="T45" s="5">
        <f>EXP(SUM($C72:T72))-1</f>
        <v>-4.4587772747090026E-3</v>
      </c>
      <c r="U45" s="5">
        <f>EXP(SUM($C72:U72))-1</f>
        <v>-1.8591804418447211E-2</v>
      </c>
      <c r="V45" s="5">
        <f>EXP(SUM($C72:V72))-1</f>
        <v>-1.7321662005411076E-2</v>
      </c>
      <c r="W45" s="5">
        <f>EXP(SUM($C72:W72))-1</f>
        <v>-3.0128919837555723E-2</v>
      </c>
    </row>
    <row r="46" spans="1:23">
      <c r="A46" s="1" t="s">
        <v>184</v>
      </c>
      <c r="B46" s="1" t="s">
        <v>199</v>
      </c>
      <c r="C46" s="5">
        <f>EXP(SUM($C73:C73))-1</f>
        <v>1.5461332931847593E-3</v>
      </c>
      <c r="D46" s="5">
        <f>EXP(SUM($C73:D73))-1</f>
        <v>1.7031912691889417E-3</v>
      </c>
      <c r="E46" s="5">
        <f>EXP(SUM($C73:E73))-1</f>
        <v>-1.1643780670685944E-3</v>
      </c>
      <c r="F46" s="5">
        <f>EXP(SUM($C73:F73))-1</f>
        <v>-4.8936224944398088E-3</v>
      </c>
      <c r="G46" s="5">
        <f>EXP(SUM($C73:G73))-1</f>
        <v>-7.8760711897311042E-3</v>
      </c>
      <c r="H46" s="5">
        <f>EXP(SUM($C73:H73))-1</f>
        <v>-5.3607942121306484E-3</v>
      </c>
      <c r="I46" s="5">
        <f>EXP(SUM($C73:I73))-1</f>
        <v>-3.0283468406581138E-3</v>
      </c>
      <c r="J46" s="5">
        <f>EXP(SUM($C73:J73))-1</f>
        <v>-2.027632257516232E-3</v>
      </c>
      <c r="K46" s="5">
        <f>EXP(SUM($C73:K73))-1</f>
        <v>3.30273886925192E-3</v>
      </c>
      <c r="L46" s="5">
        <f>EXP(SUM($C73:L73))-1</f>
        <v>5.6717239281709464E-3</v>
      </c>
      <c r="M46" s="5">
        <f>EXP(SUM($C73:M73))-1</f>
        <v>5.1466909631279201E-3</v>
      </c>
      <c r="N46" s="5">
        <f>EXP(SUM($C73:N73))-1</f>
        <v>3.1509295322016406E-3</v>
      </c>
      <c r="O46" s="5">
        <f>EXP(SUM($C73:O73))-1</f>
        <v>3.9388518380683024E-3</v>
      </c>
      <c r="P46" s="5">
        <f>EXP(SUM($C73:P73))-1</f>
        <v>4.5327585566796724E-3</v>
      </c>
      <c r="Q46" s="5">
        <f>EXP(SUM($C73:Q73))-1</f>
        <v>-5.023523664132501E-3</v>
      </c>
      <c r="R46" s="5">
        <f>EXP(SUM($C73:R73))-1</f>
        <v>6.340637300487284E-3</v>
      </c>
      <c r="S46" s="5">
        <f>EXP(SUM($C73:S73))-1</f>
        <v>1.9783373321935471E-3</v>
      </c>
      <c r="T46" s="5">
        <f>EXP(SUM($C73:T73))-1</f>
        <v>-7.5569436061833084E-3</v>
      </c>
      <c r="U46" s="5">
        <f>EXP(SUM($C73:U73))-1</f>
        <v>-5.9884182863962909E-3</v>
      </c>
      <c r="V46" s="5">
        <f>EXP(SUM($C73:V73))-1</f>
        <v>-3.8001081314347207E-3</v>
      </c>
      <c r="W46" s="5">
        <f>EXP(SUM($C73:W73))-1</f>
        <v>6.6541541717075603E-3</v>
      </c>
    </row>
    <row r="47" spans="1:23">
      <c r="A47" s="1" t="s">
        <v>185</v>
      </c>
      <c r="B47" s="1" t="s">
        <v>199</v>
      </c>
      <c r="C47" s="5">
        <f>EXP(SUM($C74:C74))-1</f>
        <v>1.0238242794256891E-2</v>
      </c>
      <c r="D47" s="5">
        <f>EXP(SUM($C74:D74))-1</f>
        <v>1.9248337198895404E-2</v>
      </c>
      <c r="E47" s="5">
        <f>EXP(SUM($C74:E74))-1</f>
        <v>2.5613770896026233E-2</v>
      </c>
      <c r="F47" s="5">
        <f>EXP(SUM($C74:F74))-1</f>
        <v>1.6867365620631958E-2</v>
      </c>
      <c r="G47" s="5">
        <f>EXP(SUM($C74:G74))-1</f>
        <v>3.5506128416275651E-2</v>
      </c>
      <c r="H47" s="5">
        <f>EXP(SUM($C74:H74))-1</f>
        <v>3.4972060481140987E-2</v>
      </c>
      <c r="I47" s="5">
        <f>EXP(SUM($C74:I74))-1</f>
        <v>3.2922598722569418E-2</v>
      </c>
      <c r="J47" s="5">
        <f>EXP(SUM($C74:J74))-1</f>
        <v>3.7816345643702842E-2</v>
      </c>
      <c r="K47" s="5">
        <f>EXP(SUM($C74:K74))-1</f>
        <v>3.7881463017972683E-2</v>
      </c>
      <c r="L47" s="5">
        <f>EXP(SUM($C74:L74))-1</f>
        <v>4.1375457803079607E-2</v>
      </c>
      <c r="M47" s="5">
        <f>EXP(SUM($C74:M74))-1</f>
        <v>3.9683057884223771E-2</v>
      </c>
      <c r="N47" s="5">
        <f>EXP(SUM($C74:N74))-1</f>
        <v>5.5887434067381614E-2</v>
      </c>
      <c r="O47" s="5">
        <f>EXP(SUM($C74:O74))-1</f>
        <v>4.7174913551736308E-2</v>
      </c>
      <c r="P47" s="5">
        <f>EXP(SUM($C74:P74))-1</f>
        <v>4.818384383774621E-2</v>
      </c>
      <c r="Q47" s="5">
        <f>EXP(SUM($C74:Q74))-1</f>
        <v>4.756544787950201E-2</v>
      </c>
      <c r="R47" s="5">
        <f>EXP(SUM($C74:R74))-1</f>
        <v>5.8577097827770652E-2</v>
      </c>
      <c r="S47" s="5">
        <f>EXP(SUM($C74:S74))-1</f>
        <v>3.8979067583971849E-2</v>
      </c>
      <c r="T47" s="5">
        <f>EXP(SUM($C74:T74))-1</f>
        <v>9.487590086690223E-2</v>
      </c>
      <c r="U47" s="5">
        <f>EXP(SUM($C74:U74))-1</f>
        <v>7.2694142578046295E-2</v>
      </c>
      <c r="V47" s="5">
        <f>EXP(SUM($C74:V74))-1</f>
        <v>7.7942567422811582E-2</v>
      </c>
      <c r="W47" s="5">
        <f>EXP(SUM($C74:W74))-1</f>
        <v>7.6208635283519399E-2</v>
      </c>
    </row>
    <row r="48" spans="1:23">
      <c r="A48" s="1" t="s">
        <v>186</v>
      </c>
      <c r="B48" s="1" t="s">
        <v>199</v>
      </c>
      <c r="C48" s="5">
        <f>EXP(SUM($C75:C75))-1</f>
        <v>-8.398371485222933E-3</v>
      </c>
      <c r="D48" s="5">
        <f>EXP(SUM($C75:D75))-1</f>
        <v>4.9445307997693089E-3</v>
      </c>
      <c r="E48" s="5">
        <f>EXP(SUM($C75:E75))-1</f>
        <v>6.2915169120532077E-3</v>
      </c>
      <c r="F48" s="5">
        <f>EXP(SUM($C75:F75))-1</f>
        <v>-4.3948363313218719E-3</v>
      </c>
      <c r="G48" s="5">
        <f>EXP(SUM($C75:G75))-1</f>
        <v>3.2487984408471338E-3</v>
      </c>
      <c r="H48" s="5">
        <f>EXP(SUM($C75:H75))-1</f>
        <v>-5.2164796239735356E-3</v>
      </c>
      <c r="I48" s="5">
        <f>EXP(SUM($C75:I75))-1</f>
        <v>-2.9294418052661086E-4</v>
      </c>
      <c r="J48" s="5">
        <f>EXP(SUM($C75:J75))-1</f>
        <v>1.3433150639250213E-2</v>
      </c>
      <c r="K48" s="5">
        <f>EXP(SUM($C75:K75))-1</f>
        <v>3.7456704936733587E-3</v>
      </c>
      <c r="L48" s="5">
        <f>EXP(SUM($C75:L75))-1</f>
        <v>-4.2798652814949323E-3</v>
      </c>
      <c r="M48" s="5">
        <f>EXP(SUM($C75:M75))-1</f>
        <v>-5.7388731699079543E-3</v>
      </c>
      <c r="N48" s="5">
        <f>EXP(SUM($C75:N75))-1</f>
        <v>-8.6025355207042242E-4</v>
      </c>
      <c r="O48" s="5">
        <f>EXP(SUM($C75:O75))-1</f>
        <v>-4.1056389567016849E-3</v>
      </c>
      <c r="P48" s="5">
        <f>EXP(SUM($C75:P75))-1</f>
        <v>-4.8512787603700591E-3</v>
      </c>
      <c r="Q48" s="5">
        <f>EXP(SUM($C75:Q75))-1</f>
        <v>-2.1835408012891966E-2</v>
      </c>
      <c r="R48" s="5">
        <f>EXP(SUM($C75:R75))-1</f>
        <v>9.5617611487999188E-3</v>
      </c>
      <c r="S48" s="5">
        <f>EXP(SUM($C75:S75))-1</f>
        <v>8.6917749582160475E-4</v>
      </c>
      <c r="T48" s="5">
        <f>EXP(SUM($C75:T75))-1</f>
        <v>2.6540693179781139E-2</v>
      </c>
      <c r="U48" s="5">
        <f>EXP(SUM($C75:U75))-1</f>
        <v>2.3585198826315823E-2</v>
      </c>
      <c r="V48" s="5">
        <f>EXP(SUM($C75:V75))-1</f>
        <v>3.1542036392879114E-2</v>
      </c>
      <c r="W48" s="5">
        <f>EXP(SUM($C75:W75))-1</f>
        <v>3.1474964983955411E-2</v>
      </c>
    </row>
    <row r="49" spans="1:25">
      <c r="A49" s="1" t="s">
        <v>187</v>
      </c>
      <c r="B49" s="1" t="s">
        <v>199</v>
      </c>
      <c r="C49" s="5">
        <f>EXP(SUM($C76:C76))-1</f>
        <v>-4.6543859736588589E-3</v>
      </c>
      <c r="D49" s="5">
        <f>EXP(SUM($C76:D76))-1</f>
        <v>-2.2246333736921975E-2</v>
      </c>
      <c r="E49" s="5">
        <f>EXP(SUM($C76:E76))-1</f>
        <v>-1.5327382230143183E-2</v>
      </c>
      <c r="F49" s="5">
        <f>EXP(SUM($C76:F76))-1</f>
        <v>4.7618355347234242E-4</v>
      </c>
      <c r="G49" s="5">
        <f>EXP(SUM($C76:G76))-1</f>
        <v>-8.5668273030798936E-3</v>
      </c>
      <c r="H49" s="5">
        <f>EXP(SUM($C76:H76))-1</f>
        <v>-1.6669690289920047E-2</v>
      </c>
      <c r="I49" s="5">
        <f>EXP(SUM($C76:I76))-1</f>
        <v>-6.0859375598021348E-4</v>
      </c>
      <c r="J49" s="5">
        <f>EXP(SUM($C76:J76))-1</f>
        <v>-1.1789075359931234E-2</v>
      </c>
      <c r="K49" s="5">
        <f>EXP(SUM($C76:K76))-1</f>
        <v>-1.6499131986175364E-2</v>
      </c>
      <c r="L49" s="5">
        <f>EXP(SUM($C76:L76))-1</f>
        <v>-1.2540997563691758E-2</v>
      </c>
      <c r="M49" s="5">
        <f>EXP(SUM($C76:M76))-1</f>
        <v>-2.5869443295020944E-2</v>
      </c>
      <c r="N49" s="5">
        <f>EXP(SUM($C76:N76))-1</f>
        <v>-1.5125686249372605E-2</v>
      </c>
      <c r="O49" s="5">
        <f>EXP(SUM($C76:O76))-1</f>
        <v>-9.3257254533773981E-3</v>
      </c>
      <c r="P49" s="5">
        <f>EXP(SUM($C76:P76))-1</f>
        <v>-2.1872058942927874E-2</v>
      </c>
      <c r="Q49" s="5">
        <f>EXP(SUM($C76:Q76))-1</f>
        <v>-1.5015863167446075E-2</v>
      </c>
      <c r="R49" s="5">
        <f>EXP(SUM($C76:R76))-1</f>
        <v>-2.0663777681975137E-2</v>
      </c>
      <c r="S49" s="5">
        <f>EXP(SUM($C76:S76))-1</f>
        <v>-8.6062847044431345E-3</v>
      </c>
      <c r="T49" s="5">
        <f>EXP(SUM($C76:T76))-1</f>
        <v>-2.3035864562039432E-2</v>
      </c>
      <c r="U49" s="5">
        <f>EXP(SUM($C76:U76))-1</f>
        <v>-1.1002681905813771E-2</v>
      </c>
      <c r="V49" s="5">
        <f>EXP(SUM($C76:V76))-1</f>
        <v>-9.1457536586768695E-3</v>
      </c>
      <c r="W49" s="5">
        <f>EXP(SUM($C76:W76))-1</f>
        <v>-7.1839464728296054E-3</v>
      </c>
    </row>
    <row r="50" spans="1:25">
      <c r="A50" s="1" t="s">
        <v>188</v>
      </c>
      <c r="B50" s="1" t="s">
        <v>199</v>
      </c>
      <c r="C50" s="5">
        <f>EXP(SUM($C77:C77))-1</f>
        <v>8.3380084110200592E-3</v>
      </c>
      <c r="D50" s="5">
        <f>EXP(SUM($C77:D77))-1</f>
        <v>5.2379684278109906E-3</v>
      </c>
      <c r="E50" s="5">
        <f>EXP(SUM($C77:E77))-1</f>
        <v>2.8131964005102539E-3</v>
      </c>
      <c r="F50" s="5">
        <f>EXP(SUM($C77:F77))-1</f>
        <v>7.869189403943988E-4</v>
      </c>
      <c r="G50" s="5">
        <f>EXP(SUM($C77:G77))-1</f>
        <v>-8.0673339504474528E-3</v>
      </c>
      <c r="H50" s="5">
        <f>EXP(SUM($C77:H77))-1</f>
        <v>-1.0048493091549093E-2</v>
      </c>
      <c r="I50" s="5">
        <f>EXP(SUM($C77:I77))-1</f>
        <v>-8.6474867848626014E-3</v>
      </c>
      <c r="J50" s="5">
        <f>EXP(SUM($C77:J77))-1</f>
        <v>-2.374323818801094E-2</v>
      </c>
      <c r="K50" s="5">
        <f>EXP(SUM($C77:K77))-1</f>
        <v>-2.9961099889208365E-2</v>
      </c>
      <c r="L50" s="5">
        <f>EXP(SUM($C77:L77))-1</f>
        <v>-4.6976144975548362E-2</v>
      </c>
      <c r="M50" s="5">
        <f>EXP(SUM($C77:M77))-1</f>
        <v>-3.5142888398884908E-2</v>
      </c>
      <c r="N50" s="5">
        <f>EXP(SUM($C77:N77))-1</f>
        <v>-3.4536977831792437E-2</v>
      </c>
      <c r="O50" s="5">
        <f>EXP(SUM($C77:O77))-1</f>
        <v>-2.2196287079720101E-2</v>
      </c>
      <c r="P50" s="5">
        <f>EXP(SUM($C77:P77))-1</f>
        <v>-2.8528694714635594E-2</v>
      </c>
      <c r="Q50" s="5">
        <f>EXP(SUM($C77:Q77))-1</f>
        <v>-3.4177305395537649E-2</v>
      </c>
      <c r="R50" s="5">
        <f>EXP(SUM($C77:R77))-1</f>
        <v>-4.4730412478323212E-2</v>
      </c>
      <c r="S50" s="5">
        <f>EXP(SUM($C77:S77))-1</f>
        <v>-3.5640449225365356E-2</v>
      </c>
      <c r="T50" s="5">
        <f>EXP(SUM($C77:T77))-1</f>
        <v>-3.7340312318142943E-2</v>
      </c>
      <c r="U50" s="5">
        <f>EXP(SUM($C77:U77))-1</f>
        <v>-4.06405665594467E-2</v>
      </c>
      <c r="V50" s="5">
        <f>EXP(SUM($C77:V77))-1</f>
        <v>-4.6052031175893848E-2</v>
      </c>
      <c r="W50" s="5">
        <f>EXP(SUM($C77:W77))-1</f>
        <v>-4.2422033053676089E-2</v>
      </c>
    </row>
    <row r="51" spans="1:25">
      <c r="A51" s="1" t="s">
        <v>189</v>
      </c>
      <c r="B51" s="1" t="s">
        <v>199</v>
      </c>
      <c r="C51" s="5">
        <f>EXP(SUM($C78:C78))-1</f>
        <v>9.7463820453758121E-3</v>
      </c>
      <c r="D51" s="5">
        <f>EXP(SUM($C78:D78))-1</f>
        <v>9.4817781195726258E-3</v>
      </c>
      <c r="E51" s="5">
        <f>EXP(SUM($C78:E78))-1</f>
        <v>6.6505634265796587E-3</v>
      </c>
      <c r="F51" s="5">
        <f>EXP(SUM($C78:F78))-1</f>
        <v>1.1223271226999287E-2</v>
      </c>
      <c r="G51" s="5">
        <f>EXP(SUM($C78:G78))-1</f>
        <v>8.5342527909331167E-3</v>
      </c>
      <c r="H51" s="5">
        <f>EXP(SUM($C78:H78))-1</f>
        <v>1.4891654243093688E-2</v>
      </c>
      <c r="I51" s="5">
        <f>EXP(SUM($C78:I78))-1</f>
        <v>1.212420331229902E-2</v>
      </c>
      <c r="J51" s="5">
        <f>EXP(SUM($C78:J78))-1</f>
        <v>1.1279952984370567E-2</v>
      </c>
      <c r="K51" s="5">
        <f>EXP(SUM($C78:K78))-1</f>
        <v>6.9387444428041789E-3</v>
      </c>
      <c r="L51" s="5">
        <f>EXP(SUM($C78:L78))-1</f>
        <v>4.8356474859805321E-3</v>
      </c>
      <c r="M51" s="5">
        <f>EXP(SUM($C78:M78))-1</f>
        <v>8.9123860311519643E-3</v>
      </c>
      <c r="N51" s="5">
        <f>EXP(SUM($C78:N78))-1</f>
        <v>8.4200302400498916E-3</v>
      </c>
      <c r="O51" s="5">
        <f>EXP(SUM($C78:O78))-1</f>
        <v>8.0921615243367828E-3</v>
      </c>
      <c r="P51" s="5">
        <f>EXP(SUM($C78:P78))-1</f>
        <v>1.4178158778104688E-2</v>
      </c>
      <c r="Q51" s="5">
        <f>EXP(SUM($C78:Q78))-1</f>
        <v>9.153815606061988E-3</v>
      </c>
      <c r="R51" s="5">
        <f>EXP(SUM($C78:R78))-1</f>
        <v>3.0729707235284121E-3</v>
      </c>
      <c r="S51" s="5">
        <f>EXP(SUM($C78:S78))-1</f>
        <v>-3.4351933390179834E-3</v>
      </c>
      <c r="T51" s="5">
        <f>EXP(SUM($C78:T78))-1</f>
        <v>8.4660624395420658E-3</v>
      </c>
      <c r="U51" s="5">
        <f>EXP(SUM($C78:U78))-1</f>
        <v>-8.3227346167913385E-4</v>
      </c>
      <c r="V51" s="5">
        <f>EXP(SUM($C78:V78))-1</f>
        <v>-1.0951858004841442E-2</v>
      </c>
      <c r="W51" s="5">
        <f>EXP(SUM($C78:W78))-1</f>
        <v>-4.5273319028075187E-3</v>
      </c>
    </row>
    <row r="52" spans="1:25">
      <c r="A52" s="1" t="s">
        <v>190</v>
      </c>
      <c r="B52" s="1" t="s">
        <v>199</v>
      </c>
      <c r="C52" s="5">
        <f>EXP(SUM($C79:C79))-1</f>
        <v>-4.082355911517066E-3</v>
      </c>
      <c r="D52" s="5">
        <f>EXP(SUM($C79:D79))-1</f>
        <v>-1.1742145488610412E-2</v>
      </c>
      <c r="E52" s="5">
        <f>EXP(SUM($C79:E79))-1</f>
        <v>-5.2320075085102724E-3</v>
      </c>
      <c r="F52" s="5">
        <f>EXP(SUM($C79:F79))-1</f>
        <v>-2.3929805241622581E-3</v>
      </c>
      <c r="G52" s="5">
        <f>EXP(SUM($C79:G79))-1</f>
        <v>-1.1847986609136663E-2</v>
      </c>
      <c r="H52" s="5">
        <f>EXP(SUM($C79:H79))-1</f>
        <v>-1.0122104008845501E-2</v>
      </c>
      <c r="I52" s="5">
        <f>EXP(SUM($C79:I79))-1</f>
        <v>-2.7084953862818728E-2</v>
      </c>
      <c r="J52" s="5">
        <f>EXP(SUM($C79:J79))-1</f>
        <v>-2.7783219979926166E-2</v>
      </c>
      <c r="K52" s="5">
        <f>EXP(SUM($C79:K79))-1</f>
        <v>-3.0773875650395466E-2</v>
      </c>
      <c r="L52" s="5">
        <f>EXP(SUM($C79:L79))-1</f>
        <v>-3.6896188872961422E-2</v>
      </c>
      <c r="M52" s="5">
        <f>EXP(SUM($C79:M79))-1</f>
        <v>-3.8915841730638778E-2</v>
      </c>
      <c r="N52" s="5">
        <f>EXP(SUM($C79:N79))-1</f>
        <v>-4.0523527288688133E-2</v>
      </c>
      <c r="O52" s="5">
        <f>EXP(SUM($C79:O79))-1</f>
        <v>-3.181279542180826E-2</v>
      </c>
      <c r="P52" s="5">
        <f>EXP(SUM($C79:P79))-1</f>
        <v>-3.0743628548795754E-2</v>
      </c>
      <c r="Q52" s="5">
        <f>EXP(SUM($C79:Q79))-1</f>
        <v>-2.8097708187804438E-2</v>
      </c>
      <c r="R52" s="5">
        <f>EXP(SUM($C79:R79))-1</f>
        <v>-3.7449798426131831E-2</v>
      </c>
      <c r="S52" s="5">
        <f>EXP(SUM($C79:S79))-1</f>
        <v>-7.197427539503265E-2</v>
      </c>
      <c r="T52" s="5">
        <f>EXP(SUM($C79:T79))-1</f>
        <v>-7.0080955352318952E-2</v>
      </c>
      <c r="U52" s="5">
        <f>EXP(SUM($C79:U79))-1</f>
        <v>-6.4885988428448726E-2</v>
      </c>
      <c r="V52" s="5">
        <f>EXP(SUM($C79:V79))-1</f>
        <v>-7.3280797251019325E-2</v>
      </c>
      <c r="W52" s="5">
        <f>EXP(SUM($C79:W79))-1</f>
        <v>-7.2391005190035274E-2</v>
      </c>
    </row>
    <row r="53" spans="1:25">
      <c r="A53" s="1" t="s">
        <v>191</v>
      </c>
      <c r="B53" s="1" t="s">
        <v>199</v>
      </c>
      <c r="C53" s="5">
        <f>EXP(SUM($C80:C80))-1</f>
        <v>-2.3191915198284008E-6</v>
      </c>
      <c r="D53" s="5">
        <f>EXP(SUM($C80:D80))-1</f>
        <v>5.6760045672654691E-3</v>
      </c>
      <c r="E53" s="5">
        <f>EXP(SUM($C80:E80))-1</f>
        <v>-3.9806506055856117E-3</v>
      </c>
      <c r="F53" s="5">
        <f>EXP(SUM($C80:F80))-1</f>
        <v>-1.3579862533816267E-2</v>
      </c>
      <c r="G53" s="5">
        <f>EXP(SUM($C80:G80))-1</f>
        <v>-3.165605809625549E-2</v>
      </c>
      <c r="H53" s="5">
        <f>EXP(SUM($C80:H80))-1</f>
        <v>-2.6658840228411473E-2</v>
      </c>
      <c r="I53" s="5">
        <f>EXP(SUM($C80:I80))-1</f>
        <v>-1.3669650234432118E-2</v>
      </c>
      <c r="J53" s="5">
        <f>EXP(SUM($C80:J80))-1</f>
        <v>-2.760575863710435E-2</v>
      </c>
      <c r="K53" s="5">
        <f>EXP(SUM($C80:K80))-1</f>
        <v>-1.7722523241311627E-2</v>
      </c>
      <c r="L53" s="5">
        <f>EXP(SUM($C80:L80))-1</f>
        <v>-2.1166379380977318E-2</v>
      </c>
      <c r="M53" s="5">
        <f>EXP(SUM($C80:M80))-1</f>
        <v>-2.6820608421181169E-2</v>
      </c>
      <c r="N53" s="5">
        <f>EXP(SUM($C80:N80))-1</f>
        <v>-2.6039196338724757E-2</v>
      </c>
      <c r="O53" s="5">
        <f>EXP(SUM($C80:O80))-1</f>
        <v>-3.5695855196204329E-2</v>
      </c>
      <c r="P53" s="5">
        <f>EXP(SUM($C80:P80))-1</f>
        <v>-5.3139570816442383E-2</v>
      </c>
      <c r="Q53" s="5">
        <f>EXP(SUM($C80:Q80))-1</f>
        <v>-6.9203060031485797E-2</v>
      </c>
      <c r="R53" s="5">
        <f>EXP(SUM($C80:R80))-1</f>
        <v>-6.6557317347032963E-2</v>
      </c>
      <c r="S53" s="5">
        <f>EXP(SUM($C80:S80))-1</f>
        <v>-5.4540427833819516E-2</v>
      </c>
      <c r="T53" s="5">
        <f>EXP(SUM($C80:T80))-1</f>
        <v>-7.5086608243134623E-2</v>
      </c>
      <c r="U53" s="5">
        <f>EXP(SUM($C80:U80))-1</f>
        <v>-7.2801559487310152E-2</v>
      </c>
      <c r="V53" s="5">
        <f>EXP(SUM($C80:V80))-1</f>
        <v>-6.8403328515380002E-2</v>
      </c>
      <c r="W53" s="5">
        <f>EXP(SUM($C80:W80))-1</f>
        <v>-8.5265696084329545E-2</v>
      </c>
    </row>
    <row r="54" spans="1:25">
      <c r="A54" s="1" t="s">
        <v>192</v>
      </c>
      <c r="B54" s="1" t="s">
        <v>199</v>
      </c>
      <c r="C54" s="5">
        <f>EXP(SUM($C81:C81))-1</f>
        <v>1.9750850109780949E-2</v>
      </c>
      <c r="D54" s="5">
        <f>EXP(SUM($C81:D81))-1</f>
        <v>1.2220346249385949E-2</v>
      </c>
      <c r="E54" s="5">
        <f>EXP(SUM($C81:E81))-1</f>
        <v>2.4016753287011472E-2</v>
      </c>
      <c r="F54" s="5">
        <f>EXP(SUM($C81:F81))-1</f>
        <v>2.3924773198487959E-2</v>
      </c>
      <c r="G54" s="5">
        <f>EXP(SUM($C81:G81))-1</f>
        <v>2.6225774908141597E-2</v>
      </c>
      <c r="H54" s="5">
        <f>EXP(SUM($C81:H81))-1</f>
        <v>2.8983691080145091E-2</v>
      </c>
      <c r="I54" s="5">
        <f>EXP(SUM($C81:I81))-1</f>
        <v>4.075700092401191E-2</v>
      </c>
      <c r="J54" s="5">
        <f>EXP(SUM($C81:J81))-1</f>
        <v>3.3935377777259523E-2</v>
      </c>
      <c r="K54" s="5">
        <f>EXP(SUM($C81:K81))-1</f>
        <v>4.3864897467077446E-2</v>
      </c>
      <c r="L54" s="5">
        <f>EXP(SUM($C81:L81))-1</f>
        <v>4.6697694352216601E-2</v>
      </c>
      <c r="M54" s="5">
        <f>EXP(SUM($C81:M81))-1</f>
        <v>4.7679561540326487E-2</v>
      </c>
      <c r="N54" s="5">
        <f>EXP(SUM($C81:N81))-1</f>
        <v>5.1889743560552981E-2</v>
      </c>
      <c r="O54" s="5">
        <f>EXP(SUM($C81:O81))-1</f>
        <v>4.643326008891635E-2</v>
      </c>
      <c r="P54" s="5">
        <f>EXP(SUM($C81:P81))-1</f>
        <v>4.7948140962414731E-2</v>
      </c>
      <c r="Q54" s="5">
        <f>EXP(SUM($C81:Q81))-1</f>
        <v>5.2898175268726089E-2</v>
      </c>
      <c r="R54" s="5">
        <f>EXP(SUM($C81:R81))-1</f>
        <v>6.9545897993820605E-2</v>
      </c>
      <c r="S54" s="5">
        <f>EXP(SUM($C81:S81))-1</f>
        <v>6.5610553945569361E-2</v>
      </c>
      <c r="T54" s="5">
        <f>EXP(SUM($C81:T81))-1</f>
        <v>6.4294567955748505E-2</v>
      </c>
      <c r="U54" s="5">
        <f>EXP(SUM($C81:U81))-1</f>
        <v>9.2404777284844641E-2</v>
      </c>
      <c r="V54" s="5">
        <f>EXP(SUM($C81:V81))-1</f>
        <v>9.7712162306262007E-2</v>
      </c>
      <c r="W54" s="5">
        <f>EXP(SUM($C81:W81))-1</f>
        <v>9.1658629465940056E-2</v>
      </c>
    </row>
    <row r="55" spans="1:25">
      <c r="A55" s="1" t="s">
        <v>193</v>
      </c>
      <c r="B55" s="1" t="s">
        <v>199</v>
      </c>
      <c r="C55" s="5">
        <f>EXP(SUM($C82:C82))-1</f>
        <v>-1.2298611118115144E-2</v>
      </c>
      <c r="D55" s="5">
        <f>EXP(SUM($C82:D82))-1</f>
        <v>-2.2018549196449855E-2</v>
      </c>
      <c r="E55" s="5">
        <f>EXP(SUM($C82:E82))-1</f>
        <v>-3.9653361288317424E-2</v>
      </c>
      <c r="F55" s="5">
        <f>EXP(SUM($C82:F82))-1</f>
        <v>-2.4424429763638789E-2</v>
      </c>
      <c r="G55" s="5">
        <f>EXP(SUM($C82:G82))-1</f>
        <v>-6.5939016419458429E-3</v>
      </c>
      <c r="H55" s="5">
        <f>EXP(SUM($C82:H82))-1</f>
        <v>-2.3359323483105321E-2</v>
      </c>
      <c r="I55" s="5">
        <f>EXP(SUM($C82:I82))-1</f>
        <v>-1.5445181441081646E-2</v>
      </c>
      <c r="J55" s="5">
        <f>EXP(SUM($C82:J82))-1</f>
        <v>-2.4051759036297193E-2</v>
      </c>
      <c r="K55" s="5">
        <f>EXP(SUM($C82:K82))-1</f>
        <v>-2.2443340718573013E-2</v>
      </c>
      <c r="L55" s="5">
        <f>EXP(SUM($C82:L82))-1</f>
        <v>-1.789670194246884E-2</v>
      </c>
      <c r="M55" s="5">
        <f>EXP(SUM($C82:M82))-1</f>
        <v>-3.9220372704583895E-2</v>
      </c>
      <c r="N55" s="5">
        <f>EXP(SUM($C82:N82))-1</f>
        <v>-4.2235386348252413E-2</v>
      </c>
      <c r="O55" s="5">
        <f>EXP(SUM($C82:O82))-1</f>
        <v>-4.6611998678268374E-2</v>
      </c>
      <c r="P55" s="5">
        <f>EXP(SUM($C82:P82))-1</f>
        <v>-5.2333600734773555E-2</v>
      </c>
      <c r="Q55" s="5">
        <f>EXP(SUM($C82:Q82))-1</f>
        <v>-4.7236910750842909E-2</v>
      </c>
      <c r="R55" s="5">
        <f>EXP(SUM($C82:R82))-1</f>
        <v>-5.5235295081363933E-2</v>
      </c>
      <c r="S55" s="5">
        <f>EXP(SUM($C82:S82))-1</f>
        <v>-6.2222801113917758E-2</v>
      </c>
      <c r="T55" s="5">
        <f>EXP(SUM($C82:T82))-1</f>
        <v>-8.5030382576965602E-2</v>
      </c>
      <c r="U55" s="5">
        <f>EXP(SUM($C82:U82))-1</f>
        <v>-6.9379915852195051E-2</v>
      </c>
      <c r="V55" s="5">
        <f>EXP(SUM($C82:V82))-1</f>
        <v>-6.7671298541155167E-2</v>
      </c>
      <c r="W55" s="5">
        <f>EXP(SUM($C82:W82))-1</f>
        <v>-7.4892395510005261E-2</v>
      </c>
    </row>
    <row r="56" spans="1:25">
      <c r="A56" s="1" t="s">
        <v>194</v>
      </c>
      <c r="B56" s="1" t="s">
        <v>199</v>
      </c>
      <c r="C56" s="5">
        <f>EXP(SUM($C83:C83))-1</f>
        <v>7.3514582572185017E-3</v>
      </c>
      <c r="D56" s="5">
        <f>EXP(SUM($C83:D83))-1</f>
        <v>2.2373522667384904E-4</v>
      </c>
      <c r="E56" s="5">
        <f>EXP(SUM($C83:E83))-1</f>
        <v>5.7750180875861812E-3</v>
      </c>
      <c r="F56" s="5">
        <f>EXP(SUM($C83:F83))-1</f>
        <v>-8.3405373967586627E-3</v>
      </c>
      <c r="G56" s="5">
        <f>EXP(SUM($C83:G83))-1</f>
        <v>-8.6076129100259857E-3</v>
      </c>
      <c r="H56" s="5">
        <f>EXP(SUM($C83:H83))-1</f>
        <v>-1.7509789491455874E-2</v>
      </c>
      <c r="I56" s="5">
        <f>EXP(SUM($C83:I83))-1</f>
        <v>-7.522776817022736E-3</v>
      </c>
      <c r="J56" s="5">
        <f>EXP(SUM($C83:J83))-1</f>
        <v>-6.2203858778073773E-3</v>
      </c>
      <c r="K56" s="5">
        <f>EXP(SUM($C83:K83))-1</f>
        <v>-6.5062681968024449E-3</v>
      </c>
      <c r="L56" s="5">
        <f>EXP(SUM($C83:L83))-1</f>
        <v>3.4204394355823453E-3</v>
      </c>
      <c r="M56" s="5">
        <f>EXP(SUM($C83:M83))-1</f>
        <v>1.4638922985273695E-2</v>
      </c>
      <c r="N56" s="5">
        <f>EXP(SUM($C83:N83))-1</f>
        <v>2.8461329090689436E-2</v>
      </c>
      <c r="O56" s="5">
        <f>EXP(SUM($C83:O83))-1</f>
        <v>1.860457870428478E-2</v>
      </c>
      <c r="P56" s="5">
        <f>EXP(SUM($C83:P83))-1</f>
        <v>1.1945411637352965E-2</v>
      </c>
      <c r="Q56" s="5">
        <f>EXP(SUM($C83:Q83))-1</f>
        <v>-7.5611563510391555E-3</v>
      </c>
      <c r="R56" s="5">
        <f>EXP(SUM($C83:R83))-1</f>
        <v>-1.5784980320009412E-2</v>
      </c>
      <c r="S56" s="5">
        <f>EXP(SUM($C83:S83))-1</f>
        <v>2.3749761210548392E-2</v>
      </c>
      <c r="T56" s="5">
        <f>EXP(SUM($C83:T83))-1</f>
        <v>1.0887459121955434E-3</v>
      </c>
      <c r="U56" s="5">
        <f>EXP(SUM($C83:U83))-1</f>
        <v>1.5838183286629892E-2</v>
      </c>
      <c r="V56" s="5">
        <f>EXP(SUM($C83:V83))-1</f>
        <v>2.5056807493923472E-2</v>
      </c>
      <c r="W56" s="5">
        <f>EXP(SUM($C83:W83))-1</f>
        <v>1.1698032418658855E-2</v>
      </c>
    </row>
    <row r="57" spans="1:25">
      <c r="A57" s="1" t="s">
        <v>195</v>
      </c>
      <c r="B57" s="1" t="s">
        <v>199</v>
      </c>
      <c r="C57" s="5">
        <f>EXP(SUM($C84:C84))-1</f>
        <v>1.3867684044581718E-2</v>
      </c>
      <c r="D57" s="5">
        <f>EXP(SUM($C84:D84))-1</f>
        <v>3.5706989417667589E-3</v>
      </c>
      <c r="E57" s="5">
        <f>EXP(SUM($C84:E84))-1</f>
        <v>9.2663826049173004E-3</v>
      </c>
      <c r="F57" s="5">
        <f>EXP(SUM($C84:F84))-1</f>
        <v>-2.2284931817210252E-3</v>
      </c>
      <c r="G57" s="5">
        <f>EXP(SUM($C84:G84))-1</f>
        <v>-6.1153442813611791E-3</v>
      </c>
      <c r="H57" s="5">
        <f>EXP(SUM($C84:H84))-1</f>
        <v>-2.5266082648554011E-3</v>
      </c>
      <c r="I57" s="5">
        <f>EXP(SUM($C84:I84))-1</f>
        <v>2.350801369653599E-3</v>
      </c>
      <c r="J57" s="5">
        <f>EXP(SUM($C84:J84))-1</f>
        <v>6.1396851169859268E-4</v>
      </c>
      <c r="K57" s="5">
        <f>EXP(SUM($C84:K84))-1</f>
        <v>-6.4776037962465116E-3</v>
      </c>
      <c r="L57" s="5">
        <f>EXP(SUM($C84:L84))-1</f>
        <v>3.5237184385654707E-3</v>
      </c>
      <c r="M57" s="5">
        <f>EXP(SUM($C84:M84))-1</f>
        <v>9.7720624552133373E-4</v>
      </c>
      <c r="N57" s="5">
        <f>EXP(SUM($C84:N84))-1</f>
        <v>1.8601177594208096E-2</v>
      </c>
      <c r="O57" s="5">
        <f>EXP(SUM($C84:O84))-1</f>
        <v>8.4016889191933508E-3</v>
      </c>
      <c r="P57" s="5">
        <f>EXP(SUM($C84:P84))-1</f>
        <v>-1.0632079184681453E-3</v>
      </c>
      <c r="Q57" s="5">
        <f>EXP(SUM($C84:Q84))-1</f>
        <v>-1.7571262957753131E-2</v>
      </c>
      <c r="R57" s="5">
        <f>EXP(SUM($C84:R84))-1</f>
        <v>-2.3926655201979452E-2</v>
      </c>
      <c r="S57" s="5">
        <f>EXP(SUM($C84:S84))-1</f>
        <v>-3.5780411758037034E-2</v>
      </c>
      <c r="T57" s="5">
        <f>EXP(SUM($C84:T84))-1</f>
        <v>-3.2202446699732157E-2</v>
      </c>
      <c r="U57" s="5">
        <f>EXP(SUM($C84:U84))-1</f>
        <v>-8.5819235178447029E-3</v>
      </c>
      <c r="V57" s="5">
        <f>EXP(SUM($C84:V84))-1</f>
        <v>-1.1469757780202983E-2</v>
      </c>
      <c r="W57" s="5">
        <f>EXP(SUM($C84:W84))-1</f>
        <v>-2.0430524399027261E-2</v>
      </c>
    </row>
    <row r="58" spans="1:25">
      <c r="A58" s="1" t="s">
        <v>196</v>
      </c>
      <c r="B58" s="1" t="s">
        <v>199</v>
      </c>
      <c r="C58" s="5">
        <f>EXP(SUM($C85:C85))-1</f>
        <v>3.921777224067613E-3</v>
      </c>
      <c r="D58" s="5">
        <f>EXP(SUM($C85:D85))-1</f>
        <v>6.728874107396754E-3</v>
      </c>
      <c r="E58" s="5">
        <f>EXP(SUM($C85:E85))-1</f>
        <v>3.5461310073396701E-2</v>
      </c>
      <c r="F58" s="5">
        <f>EXP(SUM($C85:F85))-1</f>
        <v>3.2850840144947657E-2</v>
      </c>
      <c r="G58" s="5">
        <f>EXP(SUM($C85:G85))-1</f>
        <v>2.2801803674887378E-2</v>
      </c>
      <c r="H58" s="5">
        <f>EXP(SUM($C85:H85))-1</f>
        <v>2.7517428973179658E-2</v>
      </c>
      <c r="I58" s="5">
        <f>EXP(SUM($C85:I85))-1</f>
        <v>6.6205427059220945E-2</v>
      </c>
      <c r="J58" s="5">
        <f>EXP(SUM($C85:J85))-1</f>
        <v>3.3681398962941644E-2</v>
      </c>
      <c r="K58" s="5">
        <f>EXP(SUM($C85:K85))-1</f>
        <v>3.5383095926670993E-2</v>
      </c>
      <c r="L58" s="5">
        <f>EXP(SUM($C85:L85))-1</f>
        <v>2.4427161071677528E-2</v>
      </c>
      <c r="M58" s="5">
        <f>EXP(SUM($C85:M85))-1</f>
        <v>1.3146818426893025E-2</v>
      </c>
      <c r="N58" s="5">
        <f>EXP(SUM($C85:N85))-1</f>
        <v>1.8763884490610172E-2</v>
      </c>
      <c r="O58" s="5">
        <f>EXP(SUM($C85:O85))-1</f>
        <v>2.0979283114541447E-2</v>
      </c>
      <c r="P58" s="5">
        <f>EXP(SUM($C85:P85))-1</f>
        <v>1.9075395385035776E-2</v>
      </c>
      <c r="Q58" s="5">
        <f>EXP(SUM($C85:Q85))-1</f>
        <v>1.1873434672965422E-2</v>
      </c>
      <c r="R58" s="5">
        <f>EXP(SUM($C85:R85))-1</f>
        <v>3.8425800633693497E-2</v>
      </c>
      <c r="S58" s="5">
        <f>EXP(SUM($C85:S85))-1</f>
        <v>5.7879844637251709E-2</v>
      </c>
      <c r="T58" s="5">
        <f>EXP(SUM($C85:T85))-1</f>
        <v>3.2759090776367072E-2</v>
      </c>
      <c r="U58" s="5">
        <f>EXP(SUM($C85:U85))-1</f>
        <v>3.77531048685531E-2</v>
      </c>
      <c r="V58" s="5">
        <f>EXP(SUM($C85:V85))-1</f>
        <v>3.7736030136869658E-2</v>
      </c>
      <c r="W58" s="5">
        <f>EXP(SUM($C85:W85))-1</f>
        <v>3.7551387824784399E-2</v>
      </c>
    </row>
    <row r="59" spans="1:25">
      <c r="A59" s="1" t="s">
        <v>197</v>
      </c>
      <c r="B59" s="1" t="s">
        <v>199</v>
      </c>
      <c r="C59" s="5">
        <f>EXP(SUM($C86:C86))-1</f>
        <v>2.4492938172535617E-3</v>
      </c>
      <c r="D59" s="5">
        <f>EXP(SUM($C86:D86))-1</f>
        <v>8.6283384849041855E-3</v>
      </c>
      <c r="E59" s="5">
        <f>EXP(SUM($C86:E86))-1</f>
        <v>3.017705955099359E-2</v>
      </c>
      <c r="F59" s="5">
        <f>EXP(SUM($C86:F86))-1</f>
        <v>2.7493008612560876E-2</v>
      </c>
      <c r="G59" s="5">
        <f>EXP(SUM($C86:G86))-1</f>
        <v>4.2802462774985672E-2</v>
      </c>
      <c r="H59" s="5">
        <f>EXP(SUM($C86:H86))-1</f>
        <v>4.7549780478160386E-2</v>
      </c>
      <c r="I59" s="5">
        <f>EXP(SUM($C86:I86))-1</f>
        <v>4.8424822570810377E-2</v>
      </c>
      <c r="J59" s="5">
        <f>EXP(SUM($C86:J86))-1</f>
        <v>5.6516850769861016E-2</v>
      </c>
      <c r="K59" s="5">
        <f>EXP(SUM($C86:K86))-1</f>
        <v>6.6491027080604503E-2</v>
      </c>
      <c r="L59" s="5">
        <f>EXP(SUM($C86:L86))-1</f>
        <v>5.4071947821656696E-2</v>
      </c>
      <c r="M59" s="5">
        <f>EXP(SUM($C86:M86))-1</f>
        <v>6.1032809086995821E-2</v>
      </c>
      <c r="N59" s="5">
        <f>EXP(SUM($C86:N86))-1</f>
        <v>6.7298815977542503E-2</v>
      </c>
      <c r="O59" s="5">
        <f>EXP(SUM($C86:O86))-1</f>
        <v>6.9106620897330995E-2</v>
      </c>
      <c r="P59" s="5">
        <f>EXP(SUM($C86:P86))-1</f>
        <v>8.9745121782852211E-2</v>
      </c>
      <c r="Q59" s="5">
        <f>EXP(SUM($C86:Q86))-1</f>
        <v>7.2621671918775554E-2</v>
      </c>
      <c r="R59" s="5">
        <f>EXP(SUM($C86:R86))-1</f>
        <v>8.8989230678885312E-2</v>
      </c>
      <c r="S59" s="5">
        <f>EXP(SUM($C86:S86))-1</f>
        <v>9.9180723522955594E-2</v>
      </c>
      <c r="T59" s="5">
        <f>EXP(SUM($C86:T86))-1</f>
        <v>7.5209849860776057E-2</v>
      </c>
      <c r="U59" s="5">
        <f>EXP(SUM($C86:U86))-1</f>
        <v>0.1013951471133574</v>
      </c>
      <c r="V59" s="5">
        <f>EXP(SUM($C86:V86))-1</f>
        <v>0.10452004362375877</v>
      </c>
      <c r="W59" s="5">
        <f>EXP(SUM($C86:W86))-1</f>
        <v>7.4405614822277366E-2</v>
      </c>
    </row>
    <row r="62" spans="1:25">
      <c r="A62" s="26" t="s">
        <v>0</v>
      </c>
      <c r="B62" s="26" t="s">
        <v>25</v>
      </c>
      <c r="C62" s="26" t="s">
        <v>98</v>
      </c>
      <c r="D62" s="26" t="s">
        <v>99</v>
      </c>
      <c r="E62" s="26" t="s">
        <v>100</v>
      </c>
      <c r="F62" s="26" t="s">
        <v>101</v>
      </c>
      <c r="G62" s="26" t="s">
        <v>102</v>
      </c>
      <c r="H62" s="26" t="s">
        <v>103</v>
      </c>
      <c r="I62" s="26" t="s">
        <v>104</v>
      </c>
      <c r="J62" s="26" t="s">
        <v>105</v>
      </c>
      <c r="K62" s="26" t="s">
        <v>106</v>
      </c>
      <c r="L62" s="26" t="s">
        <v>107</v>
      </c>
      <c r="M62" s="26" t="s">
        <v>108</v>
      </c>
      <c r="N62" s="26" t="s">
        <v>109</v>
      </c>
      <c r="O62" s="26" t="s">
        <v>110</v>
      </c>
      <c r="P62" s="26" t="s">
        <v>111</v>
      </c>
      <c r="Q62" s="26" t="s">
        <v>112</v>
      </c>
      <c r="R62" s="26" t="s">
        <v>113</v>
      </c>
      <c r="S62" s="26" t="s">
        <v>114</v>
      </c>
      <c r="T62" s="26" t="s">
        <v>115</v>
      </c>
      <c r="U62" s="26" t="s">
        <v>116</v>
      </c>
      <c r="V62" s="26" t="s">
        <v>117</v>
      </c>
      <c r="W62" s="26" t="s">
        <v>118</v>
      </c>
      <c r="Y62" s="25" t="s">
        <v>321</v>
      </c>
    </row>
    <row r="63" spans="1:25">
      <c r="A63" s="26" t="s">
        <v>1</v>
      </c>
      <c r="B63" s="26" t="s">
        <v>28</v>
      </c>
      <c r="C63" s="3">
        <v>-1.2205027975142002E-2</v>
      </c>
      <c r="D63" s="3">
        <v>-1.8404853763058782E-3</v>
      </c>
      <c r="E63" s="3">
        <v>4.7259428538382053E-3</v>
      </c>
      <c r="F63" s="3">
        <v>-8.3473548293113708E-3</v>
      </c>
      <c r="G63" s="3">
        <v>2.8059084434062243E-3</v>
      </c>
      <c r="H63" s="3">
        <v>-1.4095210935920477E-3</v>
      </c>
      <c r="I63" s="3">
        <v>-9.7801331430673599E-3</v>
      </c>
      <c r="J63" s="3">
        <v>-6.3760899938642979E-3</v>
      </c>
      <c r="K63" s="3">
        <v>-2.8374225366860628E-3</v>
      </c>
      <c r="L63" s="3">
        <v>4.4468864798545837E-3</v>
      </c>
      <c r="M63" s="3">
        <v>5.4511185735464096E-3</v>
      </c>
      <c r="N63" s="3">
        <v>4.5544648310169578E-4</v>
      </c>
      <c r="O63" s="3">
        <v>6.573868915438652E-3</v>
      </c>
      <c r="P63" s="3">
        <v>-4.1204751469194889E-3</v>
      </c>
      <c r="Q63" s="3">
        <v>-2.4429010227322578E-3</v>
      </c>
      <c r="R63" s="3">
        <v>8.330189622938633E-3</v>
      </c>
      <c r="S63" s="3">
        <v>-2.6937440037727356E-2</v>
      </c>
      <c r="T63" s="3">
        <v>2.2243918851017952E-2</v>
      </c>
      <c r="U63" s="3">
        <v>-2.0304381847381592E-2</v>
      </c>
      <c r="V63" s="3">
        <v>-4.8248101957142353E-3</v>
      </c>
      <c r="W63" s="3">
        <v>-3.8013870362192392E-3</v>
      </c>
      <c r="Y63" s="1">
        <f>_xlfn.VAR.S(C63:W63)</f>
        <v>1.067135534566649E-4</v>
      </c>
    </row>
    <row r="64" spans="1:25">
      <c r="A64" s="26" t="s">
        <v>2</v>
      </c>
      <c r="B64" s="26" t="s">
        <v>28</v>
      </c>
      <c r="C64" s="3">
        <v>-1.6975628212094307E-2</v>
      </c>
      <c r="D64" s="3">
        <v>-3.9266059175133705E-3</v>
      </c>
      <c r="E64" s="3">
        <v>-1.0005680844187737E-2</v>
      </c>
      <c r="F64" s="3">
        <v>4.396041389554739E-3</v>
      </c>
      <c r="G64" s="3">
        <v>9.115884080529213E-3</v>
      </c>
      <c r="H64" s="3">
        <v>-5.4400200024247169E-3</v>
      </c>
      <c r="I64" s="3">
        <v>8.3861425518989563E-3</v>
      </c>
      <c r="J64" s="3">
        <v>-1.4772856957279146E-4</v>
      </c>
      <c r="K64" s="3">
        <v>3.6009121686220169E-2</v>
      </c>
      <c r="L64" s="3">
        <v>4.0912851691246033E-3</v>
      </c>
      <c r="M64" s="3">
        <v>1.0701006976887584E-3</v>
      </c>
      <c r="N64" s="3">
        <v>-8.1200981512665749E-3</v>
      </c>
      <c r="O64" s="3">
        <v>-1.4678419567644596E-2</v>
      </c>
      <c r="P64" s="3">
        <v>7.0082875899970531E-3</v>
      </c>
      <c r="Q64" s="3">
        <v>2.37122792750597E-2</v>
      </c>
      <c r="R64" s="3">
        <v>-2.9320323839783669E-2</v>
      </c>
      <c r="S64" s="3">
        <v>9.1324318200349808E-3</v>
      </c>
      <c r="T64" s="3">
        <v>-2.4790940806269646E-2</v>
      </c>
      <c r="U64" s="3">
        <v>3.4342517610639334E-3</v>
      </c>
      <c r="V64" s="3">
        <v>2.7090993244200945E-3</v>
      </c>
      <c r="W64" s="3">
        <v>2.6329555548727512E-3</v>
      </c>
      <c r="Y64" s="26">
        <f t="shared" ref="Y64:Y86" si="27">_xlfn.VAR.S(C64:W64)</f>
        <v>2.1984962998338226E-4</v>
      </c>
    </row>
    <row r="65" spans="1:25">
      <c r="A65" s="26" t="s">
        <v>3</v>
      </c>
      <c r="B65" s="26" t="s">
        <v>28</v>
      </c>
      <c r="C65" s="3">
        <v>-9.58262849599123E-3</v>
      </c>
      <c r="D65" s="3">
        <v>-2.1884571760892868E-3</v>
      </c>
      <c r="E65" s="3">
        <v>8.4304716438055038E-3</v>
      </c>
      <c r="F65" s="3">
        <v>-5.1506226882338524E-3</v>
      </c>
      <c r="G65" s="3">
        <v>-2.1138191223144531E-3</v>
      </c>
      <c r="H65" s="3">
        <v>-1.3903097715228796E-3</v>
      </c>
      <c r="I65" s="3">
        <v>2.5443699210882187E-2</v>
      </c>
      <c r="J65" s="3">
        <v>4.8369122669100761E-3</v>
      </c>
      <c r="K65" s="3">
        <v>-1.9720885902643204E-2</v>
      </c>
      <c r="L65" s="3">
        <v>5.158440675586462E-3</v>
      </c>
      <c r="M65" s="3">
        <v>2.2820701822638512E-2</v>
      </c>
      <c r="N65" s="3">
        <v>2.879435895010829E-3</v>
      </c>
      <c r="O65" s="3">
        <v>-1.5829792246222496E-2</v>
      </c>
      <c r="P65" s="3">
        <v>-6.5460954792797565E-3</v>
      </c>
      <c r="Q65" s="3">
        <v>-1.7208939418196678E-2</v>
      </c>
      <c r="R65" s="3">
        <v>-1.2237571179866791E-2</v>
      </c>
      <c r="S65" s="3">
        <v>-1.5976869035512209E-3</v>
      </c>
      <c r="T65" s="3">
        <v>-2.3747008293867111E-2</v>
      </c>
      <c r="U65" s="3">
        <v>3.4800528082996607E-3</v>
      </c>
      <c r="V65" s="3">
        <v>1.8206808716058731E-2</v>
      </c>
      <c r="W65" s="3">
        <v>2.2908970713615417E-2</v>
      </c>
      <c r="Y65" s="26">
        <f t="shared" si="27"/>
        <v>1.9948775442718501E-4</v>
      </c>
    </row>
    <row r="66" spans="1:25">
      <c r="A66" s="26" t="s">
        <v>4</v>
      </c>
      <c r="B66" s="26" t="s">
        <v>28</v>
      </c>
      <c r="C66" s="3">
        <v>2.2384542971849442E-3</v>
      </c>
      <c r="D66" s="3">
        <v>-1.0245081502944231E-3</v>
      </c>
      <c r="E66" s="3">
        <v>1.3813763856887817E-2</v>
      </c>
      <c r="F66" s="3">
        <v>-5.4111783392727375E-3</v>
      </c>
      <c r="G66" s="3">
        <v>-1.0847022756934166E-2</v>
      </c>
      <c r="H66" s="3">
        <v>-2.6185286697000265E-3</v>
      </c>
      <c r="I66" s="3">
        <v>-2.050050301477313E-3</v>
      </c>
      <c r="J66" s="3">
        <v>-5.2034975960850716E-3</v>
      </c>
      <c r="K66" s="3">
        <v>-1.278647414437728E-5</v>
      </c>
      <c r="L66" s="3">
        <v>3.3505649771541357E-3</v>
      </c>
      <c r="M66" s="3">
        <v>-6.5865074284374714E-3</v>
      </c>
      <c r="N66" s="3">
        <v>2.6888488791882992E-3</v>
      </c>
      <c r="O66" s="3">
        <v>-7.915065623819828E-3</v>
      </c>
      <c r="P66" s="3">
        <v>-4.8840772360563278E-3</v>
      </c>
      <c r="Q66" s="3">
        <v>-4.8657559091225266E-4</v>
      </c>
      <c r="R66" s="3">
        <v>1.183741632848978E-2</v>
      </c>
      <c r="S66" s="3">
        <v>9.9380519241094589E-3</v>
      </c>
      <c r="T66" s="3">
        <v>-2.9767720028758049E-2</v>
      </c>
      <c r="U66" s="3">
        <v>8.4334323182702065E-3</v>
      </c>
      <c r="V66" s="3">
        <v>-5.3006010130047798E-3</v>
      </c>
      <c r="W66" s="3">
        <v>-1.1793128214776516E-2</v>
      </c>
      <c r="Y66" s="26">
        <f t="shared" si="27"/>
        <v>9.0571280221936242E-5</v>
      </c>
    </row>
    <row r="67" spans="1:25">
      <c r="A67" s="26" t="s">
        <v>5</v>
      </c>
      <c r="B67" s="26" t="s">
        <v>28</v>
      </c>
      <c r="C67" s="3">
        <v>1.8977629020810127E-2</v>
      </c>
      <c r="D67" s="3">
        <v>-1.9678540527820587E-2</v>
      </c>
      <c r="E67" s="3">
        <v>-1.8433598801493645E-2</v>
      </c>
      <c r="F67" s="3">
        <v>-1.5358542092144489E-2</v>
      </c>
      <c r="G67" s="3">
        <v>-9.392998181283474E-3</v>
      </c>
      <c r="H67" s="3">
        <v>-6.4533064141869545E-3</v>
      </c>
      <c r="I67" s="3">
        <v>3.5104110836982727E-2</v>
      </c>
      <c r="J67" s="3">
        <v>-1.1391435749828815E-2</v>
      </c>
      <c r="K67" s="3">
        <v>-1.4324076473712921E-2</v>
      </c>
      <c r="L67" s="3">
        <v>2.0310195162892342E-2</v>
      </c>
      <c r="M67" s="3">
        <v>-7.682334166020155E-3</v>
      </c>
      <c r="N67" s="3">
        <v>-1.0967450216412544E-2</v>
      </c>
      <c r="O67" s="3">
        <v>-6.5526096150279045E-3</v>
      </c>
      <c r="P67" s="3">
        <v>3.0973504763096571E-3</v>
      </c>
      <c r="Q67" s="3">
        <v>2.1569989621639252E-3</v>
      </c>
      <c r="R67" s="3">
        <v>-1.3294398784637451E-2</v>
      </c>
      <c r="S67" s="3">
        <v>8.4240119904279709E-3</v>
      </c>
      <c r="T67" s="3">
        <v>-1.4930730685591698E-2</v>
      </c>
      <c r="U67" s="3">
        <v>-2.5517731904983521E-2</v>
      </c>
      <c r="V67" s="3">
        <v>-8.0332480138167739E-4</v>
      </c>
      <c r="W67" s="3">
        <v>-2.5770487263798714E-2</v>
      </c>
      <c r="Y67" s="26">
        <f t="shared" si="27"/>
        <v>2.4266279399769755E-4</v>
      </c>
    </row>
    <row r="68" spans="1:25">
      <c r="A68" s="26" t="s">
        <v>6</v>
      </c>
      <c r="B68" s="26" t="s">
        <v>28</v>
      </c>
      <c r="C68" s="3">
        <v>2.4192312266677618E-3</v>
      </c>
      <c r="D68" s="3">
        <v>-2.0775045268237591E-3</v>
      </c>
      <c r="E68" s="3">
        <v>7.9500125721096992E-3</v>
      </c>
      <c r="F68" s="3">
        <v>5.6072510778903961E-3</v>
      </c>
      <c r="G68" s="3">
        <v>-1.8890442326664925E-2</v>
      </c>
      <c r="H68" s="3">
        <v>-2.9945655260235071E-3</v>
      </c>
      <c r="I68" s="3">
        <v>1.9408807856962085E-3</v>
      </c>
      <c r="J68" s="3">
        <v>-6.5934574231505394E-3</v>
      </c>
      <c r="K68" s="3">
        <v>-6.0058885719627142E-4</v>
      </c>
      <c r="L68" s="3">
        <v>1.4543781988322735E-2</v>
      </c>
      <c r="M68" s="3">
        <v>-7.2352150455117226E-3</v>
      </c>
      <c r="N68" s="3">
        <v>-6.0321716591715813E-3</v>
      </c>
      <c r="O68" s="3">
        <v>6.7714028991758823E-3</v>
      </c>
      <c r="P68" s="3">
        <v>-7.9776644706726074E-3</v>
      </c>
      <c r="Q68" s="3">
        <v>-1.848757266998291E-2</v>
      </c>
      <c r="R68" s="3">
        <v>2.3116234224289656E-3</v>
      </c>
      <c r="S68" s="3">
        <v>-7.5039970688521862E-3</v>
      </c>
      <c r="T68" s="3">
        <v>8.9730536565184593E-3</v>
      </c>
      <c r="U68" s="3">
        <v>-3.7786681205034256E-3</v>
      </c>
      <c r="V68" s="3">
        <v>-8.475007489323616E-3</v>
      </c>
      <c r="W68" s="3">
        <v>2.6719152927398682E-2</v>
      </c>
      <c r="Y68" s="26">
        <f t="shared" si="27"/>
        <v>1.1016976773780098E-4</v>
      </c>
    </row>
    <row r="69" spans="1:25">
      <c r="A69" s="26" t="s">
        <v>7</v>
      </c>
      <c r="B69" s="26" t="s">
        <v>28</v>
      </c>
      <c r="C69" s="3">
        <v>9.2484941706061363E-3</v>
      </c>
      <c r="D69" s="3">
        <v>2.1865766495466232E-2</v>
      </c>
      <c r="E69" s="3">
        <v>4.0004897164180875E-4</v>
      </c>
      <c r="F69" s="3">
        <v>9.9091064184904099E-3</v>
      </c>
      <c r="G69" s="3">
        <v>5.3195231594145298E-3</v>
      </c>
      <c r="H69" s="3">
        <v>3.0851629562675953E-3</v>
      </c>
      <c r="I69" s="3">
        <v>-1.8331658095121384E-2</v>
      </c>
      <c r="J69" s="3">
        <v>7.4882889166474342E-3</v>
      </c>
      <c r="K69" s="3">
        <v>1.6375167295336723E-2</v>
      </c>
      <c r="L69" s="3">
        <v>1.5981545671820641E-2</v>
      </c>
      <c r="M69" s="3">
        <v>-6.321985274553299E-3</v>
      </c>
      <c r="N69" s="3">
        <v>-7.2989449836313725E-3</v>
      </c>
      <c r="O69" s="3">
        <v>6.3674654811620712E-3</v>
      </c>
      <c r="P69" s="3">
        <v>3.2430261373519897E-2</v>
      </c>
      <c r="Q69" s="3">
        <v>2.3978713899850845E-2</v>
      </c>
      <c r="R69" s="3">
        <v>-5.4304227232933044E-3</v>
      </c>
      <c r="S69" s="3">
        <v>2.1222896873950958E-2</v>
      </c>
      <c r="T69" s="3">
        <v>-3.4360595047473907E-2</v>
      </c>
      <c r="U69" s="3">
        <v>2.7400986291468143E-3</v>
      </c>
      <c r="V69" s="3">
        <v>5.8460901491343975E-3</v>
      </c>
      <c r="W69" s="3">
        <v>8.0835679545998573E-3</v>
      </c>
      <c r="Y69" s="26">
        <f t="shared" si="27"/>
        <v>2.2368841616574519E-4</v>
      </c>
    </row>
    <row r="70" spans="1:25">
      <c r="A70" s="26" t="s">
        <v>8</v>
      </c>
      <c r="B70" s="26" t="s">
        <v>28</v>
      </c>
      <c r="C70" s="3">
        <v>5.652411375194788E-3</v>
      </c>
      <c r="D70" s="3">
        <v>-6.6216974519193172E-3</v>
      </c>
      <c r="E70" s="3">
        <v>-1.1724254582077265E-3</v>
      </c>
      <c r="F70" s="3">
        <v>4.7475057654082775E-3</v>
      </c>
      <c r="G70" s="3">
        <v>1.0563604533672333E-2</v>
      </c>
      <c r="H70" s="3">
        <v>7.1990832686424255E-2</v>
      </c>
      <c r="I70" s="3">
        <v>4.7218605875968933E-2</v>
      </c>
      <c r="J70" s="3">
        <v>2.5767149403691292E-2</v>
      </c>
      <c r="K70" s="3">
        <v>-4.1976537555456161E-2</v>
      </c>
      <c r="L70" s="3">
        <v>-1.0545815894147381E-4</v>
      </c>
      <c r="M70" s="3">
        <v>1.1341478675603867E-3</v>
      </c>
      <c r="N70" s="3">
        <v>2.6883170008659363E-2</v>
      </c>
      <c r="O70" s="3">
        <v>1.4040041423868388E-4</v>
      </c>
      <c r="P70" s="3">
        <v>2.8210885357111692E-3</v>
      </c>
      <c r="Q70" s="3">
        <v>-1.1021333746612072E-2</v>
      </c>
      <c r="R70" s="3">
        <v>-2.4541071616113186E-3</v>
      </c>
      <c r="S70" s="3">
        <v>-2.3582209832966328E-3</v>
      </c>
      <c r="T70" s="3">
        <v>-2.7230868116021156E-2</v>
      </c>
      <c r="U70" s="3">
        <v>2.0399754866957664E-2</v>
      </c>
      <c r="V70" s="3">
        <v>3.5042189992964268E-3</v>
      </c>
      <c r="W70" s="3">
        <v>-1.0254685766994953E-2</v>
      </c>
      <c r="Y70" s="26">
        <f t="shared" si="27"/>
        <v>5.7654129881858876E-4</v>
      </c>
    </row>
    <row r="71" spans="1:25">
      <c r="A71" s="26" t="s">
        <v>9</v>
      </c>
      <c r="B71" s="26" t="s">
        <v>28</v>
      </c>
      <c r="C71" s="3">
        <v>-1.4712085947394371E-2</v>
      </c>
      <c r="D71" s="3">
        <v>-1.2949797324836254E-2</v>
      </c>
      <c r="E71" s="3">
        <v>-5.260443314909935E-3</v>
      </c>
      <c r="F71" s="3">
        <v>2.5111591443419456E-2</v>
      </c>
      <c r="G71" s="3">
        <v>-1.1072407476603985E-2</v>
      </c>
      <c r="H71" s="3">
        <v>8.5543813183903694E-3</v>
      </c>
      <c r="I71" s="3">
        <v>1.6101205721497536E-2</v>
      </c>
      <c r="J71" s="3">
        <v>-7.9931775107979774E-3</v>
      </c>
      <c r="K71" s="3">
        <v>5.1699741743505001E-3</v>
      </c>
      <c r="L71" s="3">
        <v>-1.4792480506002903E-2</v>
      </c>
      <c r="M71" s="3">
        <v>1.3370427303016186E-2</v>
      </c>
      <c r="N71" s="3">
        <v>-1.228631567209959E-2</v>
      </c>
      <c r="O71" s="3">
        <v>-7.3094889521598816E-3</v>
      </c>
      <c r="P71" s="3">
        <v>-4.4377289712429047E-2</v>
      </c>
      <c r="Q71" s="3">
        <v>3.6792571190744638E-3</v>
      </c>
      <c r="R71" s="3">
        <v>-6.6530040930956602E-4</v>
      </c>
      <c r="S71" s="3">
        <v>2.0741328597068787E-2</v>
      </c>
      <c r="T71" s="3">
        <v>-3.7393548991531134E-3</v>
      </c>
      <c r="U71" s="3">
        <v>1.8950058147311211E-2</v>
      </c>
      <c r="V71" s="3">
        <v>-7.2827504482120275E-4</v>
      </c>
      <c r="W71" s="3">
        <v>8.6655067279934883E-3</v>
      </c>
      <c r="Y71" s="26">
        <f t="shared" si="27"/>
        <v>2.5203751990989724E-4</v>
      </c>
    </row>
    <row r="72" spans="1:25">
      <c r="A72" s="26" t="s">
        <v>10</v>
      </c>
      <c r="B72" s="26" t="s">
        <v>28</v>
      </c>
      <c r="C72" s="3">
        <v>-4.4985333806835115E-4</v>
      </c>
      <c r="D72" s="3">
        <v>-1.3850437477231026E-2</v>
      </c>
      <c r="E72" s="3">
        <v>-1.3246588408946991E-2</v>
      </c>
      <c r="F72" s="3">
        <v>-6.2425811775028706E-3</v>
      </c>
      <c r="G72" s="3">
        <v>1.9646852742880583E-3</v>
      </c>
      <c r="H72" s="3">
        <v>-3.2714104745537043E-3</v>
      </c>
      <c r="I72" s="3">
        <v>2.3489459417760372E-3</v>
      </c>
      <c r="J72" s="3">
        <v>1.6608318313956261E-2</v>
      </c>
      <c r="K72" s="3">
        <v>-1.3118759728968143E-2</v>
      </c>
      <c r="L72" s="3">
        <v>3.6961359437555075E-3</v>
      </c>
      <c r="M72" s="3">
        <v>-9.1692646965384483E-3</v>
      </c>
      <c r="N72" s="3">
        <v>-1.9571261946111917E-3</v>
      </c>
      <c r="O72" s="3">
        <v>-1.340183150023222E-2</v>
      </c>
      <c r="P72" s="3">
        <v>1.6428356990218163E-2</v>
      </c>
      <c r="Q72" s="3">
        <v>-7.5060823000967503E-3</v>
      </c>
      <c r="R72" s="3">
        <v>-7.9336659982800484E-3</v>
      </c>
      <c r="S72" s="3">
        <v>2.9296649619936943E-2</v>
      </c>
      <c r="T72" s="3">
        <v>1.5335761941969395E-2</v>
      </c>
      <c r="U72" s="3">
        <v>-1.4298057183623314E-2</v>
      </c>
      <c r="V72" s="3">
        <v>1.2933672405779362E-3</v>
      </c>
      <c r="W72" s="3">
        <v>-1.3118686154484749E-2</v>
      </c>
      <c r="Y72" s="26">
        <f t="shared" si="27"/>
        <v>1.4859844960331292E-4</v>
      </c>
    </row>
    <row r="73" spans="1:25">
      <c r="A73" s="26" t="s">
        <v>11</v>
      </c>
      <c r="B73" s="26" t="s">
        <v>28</v>
      </c>
      <c r="C73" s="4">
        <v>1.54493925970279E-3</v>
      </c>
      <c r="D73" s="4">
        <v>1.56803224042385E-4</v>
      </c>
      <c r="E73" s="4">
        <v>-2.8667989656272902E-3</v>
      </c>
      <c r="F73" s="4">
        <v>-3.74057899046019E-3</v>
      </c>
      <c r="G73" s="4">
        <v>-3.00161579164603E-3</v>
      </c>
      <c r="H73" s="4">
        <v>2.53203643416658E-3</v>
      </c>
      <c r="I73" s="4">
        <v>2.3422732682528702E-3</v>
      </c>
      <c r="J73" s="4">
        <v>1.00325087480446E-3</v>
      </c>
      <c r="K73" s="4">
        <v>5.3269874931800004E-3</v>
      </c>
      <c r="L73" s="4">
        <v>2.3584034549229802E-3</v>
      </c>
      <c r="M73" s="4">
        <v>-5.2220824425155195E-4</v>
      </c>
      <c r="N73" s="4">
        <v>-1.9875162600738101E-3</v>
      </c>
      <c r="O73" s="4">
        <v>7.8513911401051296E-4</v>
      </c>
      <c r="P73" s="4">
        <v>5.9140167363869796E-4</v>
      </c>
      <c r="Q73" s="4">
        <v>-9.5587005211801405E-3</v>
      </c>
      <c r="R73" s="4">
        <v>1.13568040065924E-2</v>
      </c>
      <c r="S73" s="4">
        <v>-4.3442370300534197E-3</v>
      </c>
      <c r="T73" s="4">
        <v>-9.5620249772707597E-3</v>
      </c>
      <c r="U73" s="4">
        <v>1.5792212071505901E-3</v>
      </c>
      <c r="V73" s="4">
        <v>2.1990738832374499E-3</v>
      </c>
      <c r="W73" s="4">
        <v>1.04394598975274E-2</v>
      </c>
      <c r="Y73" s="26">
        <f t="shared" si="27"/>
        <v>2.6526583846449163E-5</v>
      </c>
    </row>
    <row r="74" spans="1:25">
      <c r="A74" s="26" t="s">
        <v>12</v>
      </c>
      <c r="B74" s="26" t="s">
        <v>28</v>
      </c>
      <c r="C74" s="3">
        <v>1.0186186991631985E-2</v>
      </c>
      <c r="D74" s="3">
        <v>8.879244327545166E-3</v>
      </c>
      <c r="E74" s="3">
        <v>6.2258029356598854E-3</v>
      </c>
      <c r="F74" s="3">
        <v>-8.5645429790019989E-3</v>
      </c>
      <c r="G74" s="3">
        <v>1.8163628876209259E-2</v>
      </c>
      <c r="H74" s="3">
        <v>-5.1588850328698754E-4</v>
      </c>
      <c r="I74" s="3">
        <v>-1.9821729511022568E-3</v>
      </c>
      <c r="J74" s="3">
        <v>4.726579412817955E-3</v>
      </c>
      <c r="K74" s="3">
        <v>6.2742634327150881E-5</v>
      </c>
      <c r="L74" s="3">
        <v>3.360814182087779E-3</v>
      </c>
      <c r="M74" s="3">
        <v>-1.6264802543446422E-3</v>
      </c>
      <c r="N74" s="3">
        <v>1.5465668402612209E-2</v>
      </c>
      <c r="O74" s="3">
        <v>-8.2856034860014915E-3</v>
      </c>
      <c r="P74" s="3">
        <v>9.6301443409174681E-4</v>
      </c>
      <c r="Q74" s="3">
        <v>-5.901430849917233E-4</v>
      </c>
      <c r="R74" s="3">
        <v>1.0456794872879982E-2</v>
      </c>
      <c r="S74" s="3">
        <v>-1.8687080591917038E-2</v>
      </c>
      <c r="T74" s="3">
        <v>5.240245908498764E-2</v>
      </c>
      <c r="U74" s="3">
        <v>-2.0467650145292282E-2</v>
      </c>
      <c r="V74" s="3">
        <v>4.8808199353516102E-3</v>
      </c>
      <c r="W74" s="3">
        <v>-1.6098521882668138E-3</v>
      </c>
      <c r="Y74" s="26">
        <f t="shared" si="27"/>
        <v>2.1836351025161498E-4</v>
      </c>
    </row>
    <row r="75" spans="1:25">
      <c r="A75" s="26" t="s">
        <v>13</v>
      </c>
      <c r="B75" s="26" t="s">
        <v>28</v>
      </c>
      <c r="C75" s="3">
        <v>-8.4338365122675896E-3</v>
      </c>
      <c r="D75" s="3">
        <v>1.3366183266043663E-2</v>
      </c>
      <c r="E75" s="3">
        <v>1.3394611887633801E-3</v>
      </c>
      <c r="F75" s="3">
        <v>-1.0676329955458641E-2</v>
      </c>
      <c r="G75" s="3">
        <v>7.6480545103549957E-3</v>
      </c>
      <c r="H75" s="3">
        <v>-8.4736654534935951E-3</v>
      </c>
      <c r="I75" s="3">
        <v>4.937145859003067E-3</v>
      </c>
      <c r="J75" s="3">
        <v>1.3636712916195393E-2</v>
      </c>
      <c r="K75" s="3">
        <v>-9.6050528809428215E-3</v>
      </c>
      <c r="L75" s="3">
        <v>-8.0277230590581894E-3</v>
      </c>
      <c r="M75" s="3">
        <v>-1.4663536567240953E-3</v>
      </c>
      <c r="N75" s="3">
        <v>4.8947799950838089E-3</v>
      </c>
      <c r="O75" s="3">
        <v>-3.2534664496779442E-3</v>
      </c>
      <c r="P75" s="3">
        <v>-7.4899417813867331E-4</v>
      </c>
      <c r="Q75" s="3">
        <v>-1.7214244231581688E-2</v>
      </c>
      <c r="R75" s="3">
        <v>3.1593665480613708E-2</v>
      </c>
      <c r="S75" s="3">
        <v>-8.6475368589162827E-3</v>
      </c>
      <c r="T75" s="3">
        <v>2.5325799360871315E-2</v>
      </c>
      <c r="U75" s="3">
        <v>-2.8832340613007545E-3</v>
      </c>
      <c r="V75" s="3">
        <v>7.7434401027858257E-3</v>
      </c>
      <c r="W75" s="3">
        <v>-6.5022642957046628E-5</v>
      </c>
      <c r="Y75" s="26">
        <f t="shared" si="27"/>
        <v>1.4666812494657419E-4</v>
      </c>
    </row>
    <row r="76" spans="1:25">
      <c r="A76" s="26" t="s">
        <v>14</v>
      </c>
      <c r="B76" s="26" t="s">
        <v>28</v>
      </c>
      <c r="C76" s="3">
        <v>-4.6652513556182384E-3</v>
      </c>
      <c r="D76" s="3">
        <v>-1.7832264304161072E-2</v>
      </c>
      <c r="E76" s="3">
        <v>7.0514548569917679E-3</v>
      </c>
      <c r="F76" s="3">
        <v>1.5922131016850471E-2</v>
      </c>
      <c r="G76" s="3">
        <v>-9.0798037126660347E-3</v>
      </c>
      <c r="H76" s="3">
        <v>-8.2064596936106682E-3</v>
      </c>
      <c r="I76" s="3">
        <v>1.6201414167881012E-2</v>
      </c>
      <c r="J76" s="3">
        <v>-1.1250338517129421E-2</v>
      </c>
      <c r="K76" s="3">
        <v>-4.7776410356163979E-3</v>
      </c>
      <c r="L76" s="3">
        <v>4.0164589881896973E-3</v>
      </c>
      <c r="M76" s="3">
        <v>-1.3589642941951752E-2</v>
      </c>
      <c r="N76" s="3">
        <v>1.096869632601738E-2</v>
      </c>
      <c r="O76" s="3">
        <v>5.8717639185488224E-3</v>
      </c>
      <c r="P76" s="3">
        <v>-1.274531614035368E-2</v>
      </c>
      <c r="Q76" s="3">
        <v>6.98505574837327E-3</v>
      </c>
      <c r="R76" s="3">
        <v>-5.7505182921886444E-3</v>
      </c>
      <c r="S76" s="3">
        <v>1.2236728332936764E-2</v>
      </c>
      <c r="T76" s="3">
        <v>-1.4661803841590881E-2</v>
      </c>
      <c r="U76" s="3">
        <v>1.224167738109827E-2</v>
      </c>
      <c r="V76" s="3">
        <v>1.8758262740448117E-3</v>
      </c>
      <c r="W76" s="3">
        <v>1.9779575522989035E-3</v>
      </c>
      <c r="Y76" s="26">
        <f t="shared" si="27"/>
        <v>1.1620426332518844E-4</v>
      </c>
    </row>
    <row r="77" spans="1:25">
      <c r="A77" s="26" t="s">
        <v>15</v>
      </c>
      <c r="B77" s="26" t="s">
        <v>28</v>
      </c>
      <c r="C77" s="3">
        <v>8.3034392446279526E-3</v>
      </c>
      <c r="D77" s="3">
        <v>-3.0791412573307753E-3</v>
      </c>
      <c r="E77" s="3">
        <v>-2.4150512181222439E-3</v>
      </c>
      <c r="F77" s="3">
        <v>-2.0226372871547937E-3</v>
      </c>
      <c r="G77" s="3">
        <v>-8.8866604492068291E-3</v>
      </c>
      <c r="H77" s="3">
        <v>-1.9992690067738295E-3</v>
      </c>
      <c r="I77" s="3">
        <v>1.4142267173156142E-3</v>
      </c>
      <c r="J77" s="3">
        <v>-1.5344558283686638E-2</v>
      </c>
      <c r="K77" s="3">
        <v>-6.3894535414874554E-3</v>
      </c>
      <c r="L77" s="3">
        <v>-1.7696239054203033E-2</v>
      </c>
      <c r="M77" s="3">
        <v>1.234008464962244E-2</v>
      </c>
      <c r="N77" s="3">
        <v>6.2778248684480786E-4</v>
      </c>
      <c r="O77" s="3">
        <v>1.2701145373284817E-2</v>
      </c>
      <c r="P77" s="3">
        <v>-6.4972154796123505E-3</v>
      </c>
      <c r="Q77" s="3">
        <v>-5.8314604684710503E-3</v>
      </c>
      <c r="R77" s="3">
        <v>-1.0986680164933205E-2</v>
      </c>
      <c r="S77" s="3">
        <v>9.4706118106842041E-3</v>
      </c>
      <c r="T77" s="3">
        <v>-1.7642413731664419E-3</v>
      </c>
      <c r="U77" s="3">
        <v>-3.4341567661613226E-3</v>
      </c>
      <c r="V77" s="3">
        <v>-5.6566749699413776E-3</v>
      </c>
      <c r="W77" s="3">
        <v>3.7980154156684875E-3</v>
      </c>
      <c r="Y77" s="26">
        <f t="shared" si="27"/>
        <v>6.6760955691677208E-5</v>
      </c>
    </row>
    <row r="78" spans="1:25">
      <c r="A78" s="26" t="s">
        <v>16</v>
      </c>
      <c r="B78" s="26" t="s">
        <v>28</v>
      </c>
      <c r="C78" s="4">
        <v>9.6991924347887698E-3</v>
      </c>
      <c r="D78" s="4">
        <v>-2.6208422855623198E-4</v>
      </c>
      <c r="E78" s="4">
        <v>-2.8085622116236901E-3</v>
      </c>
      <c r="F78" s="4">
        <v>4.5322116271084498E-3</v>
      </c>
      <c r="G78" s="4">
        <v>-2.6627156902386401E-3</v>
      </c>
      <c r="H78" s="4">
        <v>6.2838202765779496E-3</v>
      </c>
      <c r="I78" s="4">
        <v>-2.7305683278100999E-3</v>
      </c>
      <c r="J78" s="4">
        <v>-8.3448516629100401E-4</v>
      </c>
      <c r="K78" s="4">
        <v>-4.3020265766875298E-3</v>
      </c>
      <c r="L78" s="4">
        <v>-2.0907888393292399E-3</v>
      </c>
      <c r="M78" s="4">
        <v>4.0489118268164899E-3</v>
      </c>
      <c r="N78" s="4">
        <v>-4.8812560280792001E-4</v>
      </c>
      <c r="O78" s="4">
        <v>-3.25183968578265E-4</v>
      </c>
      <c r="P78" s="4">
        <v>6.0189931745759E-3</v>
      </c>
      <c r="Q78" s="4">
        <v>-4.9664153612797102E-3</v>
      </c>
      <c r="R78" s="4">
        <v>-6.04391456706895E-3</v>
      </c>
      <c r="S78" s="4">
        <v>-6.5093659625556702E-3</v>
      </c>
      <c r="T78" s="4">
        <v>1.1871533486346999E-2</v>
      </c>
      <c r="U78" s="4">
        <v>-9.2630463169104602E-3</v>
      </c>
      <c r="V78" s="4">
        <v>-1.01796511035342E-2</v>
      </c>
      <c r="W78" s="4">
        <v>6.4746597899200996E-3</v>
      </c>
      <c r="Y78" s="26">
        <f t="shared" si="27"/>
        <v>3.6400751143226527E-5</v>
      </c>
    </row>
    <row r="79" spans="1:25">
      <c r="A79" s="26" t="s">
        <v>17</v>
      </c>
      <c r="B79" s="26" t="s">
        <v>28</v>
      </c>
      <c r="C79" s="3">
        <v>-4.0907114744186401E-3</v>
      </c>
      <c r="D79" s="3">
        <v>-7.7209174633026123E-3</v>
      </c>
      <c r="E79" s="3">
        <v>6.5658865496516228E-3</v>
      </c>
      <c r="F79" s="3">
        <v>2.8498941101133823E-3</v>
      </c>
      <c r="G79" s="3">
        <v>-9.5228850841522217E-3</v>
      </c>
      <c r="H79" s="3">
        <v>1.7450525192543864E-3</v>
      </c>
      <c r="I79" s="3">
        <v>-1.7284831032156944E-2</v>
      </c>
      <c r="J79" s="3">
        <v>-7.1796280099079013E-4</v>
      </c>
      <c r="K79" s="3">
        <v>-3.0808611772954464E-3</v>
      </c>
      <c r="L79" s="3">
        <v>-6.3367374241352081E-3</v>
      </c>
      <c r="M79" s="3">
        <v>-2.0992269273847342E-3</v>
      </c>
      <c r="N79" s="3">
        <v>-1.6741839936003089E-3</v>
      </c>
      <c r="O79" s="3">
        <v>9.037666954100132E-3</v>
      </c>
      <c r="P79" s="3">
        <v>1.1036883806809783E-3</v>
      </c>
      <c r="Q79" s="3">
        <v>2.7261264622211456E-3</v>
      </c>
      <c r="R79" s="3">
        <v>-9.6690542995929718E-3</v>
      </c>
      <c r="S79" s="3">
        <v>-3.6526769399642944E-2</v>
      </c>
      <c r="T79" s="3">
        <v>2.0380807109177113E-3</v>
      </c>
      <c r="U79" s="3">
        <v>5.570925772190094E-3</v>
      </c>
      <c r="V79" s="3">
        <v>-9.0178493410348892E-3</v>
      </c>
      <c r="W79" s="3">
        <v>9.5969217363744974E-4</v>
      </c>
      <c r="Y79" s="26">
        <f t="shared" si="27"/>
        <v>9.7200448343811408E-5</v>
      </c>
    </row>
    <row r="80" spans="1:25">
      <c r="A80" s="26" t="s">
        <v>18</v>
      </c>
      <c r="B80" s="26" t="s">
        <v>28</v>
      </c>
      <c r="C80" s="3">
        <v>-2.3191942091216333E-6</v>
      </c>
      <c r="D80" s="3">
        <v>5.6622759439051151E-3</v>
      </c>
      <c r="E80" s="3">
        <v>-9.648551233112812E-3</v>
      </c>
      <c r="F80" s="3">
        <v>-9.6843177452683449E-3</v>
      </c>
      <c r="G80" s="3">
        <v>-1.8495030701160431E-2</v>
      </c>
      <c r="H80" s="3">
        <v>5.1473113708198071E-3</v>
      </c>
      <c r="I80" s="3">
        <v>1.325669139623642E-2</v>
      </c>
      <c r="J80" s="3">
        <v>-1.4230018481612206E-2</v>
      </c>
      <c r="K80" s="3">
        <v>1.0112510994076729E-2</v>
      </c>
      <c r="L80" s="3">
        <v>-3.5121515393257141E-3</v>
      </c>
      <c r="M80" s="3">
        <v>-5.793245043605566E-3</v>
      </c>
      <c r="N80" s="3">
        <v>8.0262543633580208E-4</v>
      </c>
      <c r="O80" s="3">
        <v>-9.9643124267458916E-3</v>
      </c>
      <c r="P80" s="3">
        <v>-1.8255047500133514E-2</v>
      </c>
      <c r="Q80" s="3">
        <v>-1.7110556364059448E-2</v>
      </c>
      <c r="R80" s="3">
        <v>2.8384167235344648E-3</v>
      </c>
      <c r="S80" s="3">
        <v>1.2791568413376808E-2</v>
      </c>
      <c r="T80" s="3">
        <v>-2.1971026435494423E-2</v>
      </c>
      <c r="U80" s="3">
        <v>2.4675074964761734E-3</v>
      </c>
      <c r="V80" s="3">
        <v>4.7323550097644329E-3</v>
      </c>
      <c r="W80" s="3">
        <v>-1.826632022857666E-2</v>
      </c>
      <c r="Y80" s="26">
        <f t="shared" si="27"/>
        <v>1.2390862440994152E-4</v>
      </c>
    </row>
    <row r="81" spans="1:25">
      <c r="A81" s="26" t="s">
        <v>19</v>
      </c>
      <c r="B81" s="26" t="s">
        <v>28</v>
      </c>
      <c r="C81" s="3">
        <v>1.9558332860469818E-2</v>
      </c>
      <c r="D81" s="3">
        <v>-7.4120522476732731E-3</v>
      </c>
      <c r="E81" s="3">
        <v>1.1586606502532959E-2</v>
      </c>
      <c r="F81" s="3">
        <v>-8.9826869952958077E-5</v>
      </c>
      <c r="G81" s="3">
        <v>2.2447158116847277E-3</v>
      </c>
      <c r="H81" s="3">
        <v>2.6838313788175583E-3</v>
      </c>
      <c r="I81" s="3">
        <v>1.1376726441085339E-2</v>
      </c>
      <c r="J81" s="3">
        <v>-6.5760570578277111E-3</v>
      </c>
      <c r="K81" s="3">
        <v>9.5577957108616829E-3</v>
      </c>
      <c r="L81" s="3">
        <v>2.7100825682282448E-3</v>
      </c>
      <c r="M81" s="3">
        <v>9.3762215692549944E-4</v>
      </c>
      <c r="N81" s="3">
        <v>4.0105250664055347E-3</v>
      </c>
      <c r="O81" s="3">
        <v>-5.2008158527314663E-3</v>
      </c>
      <c r="P81" s="3">
        <v>1.4466143911704421E-3</v>
      </c>
      <c r="Q81" s="3">
        <v>4.7124279662966728E-3</v>
      </c>
      <c r="R81" s="3">
        <v>1.5687635168433189E-2</v>
      </c>
      <c r="S81" s="3">
        <v>-3.6862390115857124E-3</v>
      </c>
      <c r="T81" s="3">
        <v>-1.2357227969914675E-3</v>
      </c>
      <c r="U81" s="3">
        <v>2.6069281622767448E-2</v>
      </c>
      <c r="V81" s="3">
        <v>4.8466776497662067E-3</v>
      </c>
      <c r="W81" s="3">
        <v>-5.5299433879554272E-3</v>
      </c>
      <c r="Y81" s="26">
        <f t="shared" si="27"/>
        <v>7.7615320440286808E-5</v>
      </c>
    </row>
    <row r="82" spans="1:25">
      <c r="A82" s="26" t="s">
        <v>20</v>
      </c>
      <c r="B82" s="26" t="s">
        <v>28</v>
      </c>
      <c r="C82" s="3">
        <v>-1.2374864891171455E-2</v>
      </c>
      <c r="D82" s="3">
        <v>-9.8897106945514679E-3</v>
      </c>
      <c r="E82" s="3">
        <v>-1.8196402117609978E-2</v>
      </c>
      <c r="F82" s="3">
        <v>1.5733323991298676E-2</v>
      </c>
      <c r="G82" s="3">
        <v>1.811191625893116E-2</v>
      </c>
      <c r="H82" s="3">
        <v>-1.7020739614963531E-2</v>
      </c>
      <c r="I82" s="3">
        <v>8.0707762390375137E-3</v>
      </c>
      <c r="J82" s="3">
        <v>-8.7800249457359314E-3</v>
      </c>
      <c r="K82" s="3">
        <v>1.6467004315927625E-3</v>
      </c>
      <c r="L82" s="3">
        <v>4.6402406878769398E-3</v>
      </c>
      <c r="M82" s="3">
        <v>-2.1951427683234215E-2</v>
      </c>
      <c r="N82" s="3">
        <v>-3.1430248636752367E-3</v>
      </c>
      <c r="O82" s="3">
        <v>-4.5800842344760895E-3</v>
      </c>
      <c r="P82" s="3">
        <v>-6.019416730850935E-3</v>
      </c>
      <c r="Q82" s="3">
        <v>5.3637372329831123E-3</v>
      </c>
      <c r="R82" s="3">
        <v>-8.4303710609674454E-3</v>
      </c>
      <c r="S82" s="3">
        <v>-7.4235140345990658E-3</v>
      </c>
      <c r="T82" s="3">
        <v>-2.462153322994709E-2</v>
      </c>
      <c r="U82" s="3">
        <v>1.6960261389613152E-2</v>
      </c>
      <c r="V82" s="3">
        <v>1.8343153642490506E-3</v>
      </c>
      <c r="W82" s="3">
        <v>-7.7753765508532524E-3</v>
      </c>
      <c r="Y82" s="26">
        <f t="shared" si="27"/>
        <v>1.4934183311613152E-4</v>
      </c>
    </row>
    <row r="83" spans="1:25">
      <c r="A83" s="26" t="s">
        <v>21</v>
      </c>
      <c r="B83" s="26" t="s">
        <v>28</v>
      </c>
      <c r="C83" s="3">
        <v>7.3245679959654808E-3</v>
      </c>
      <c r="D83" s="3">
        <v>-7.1008577942848206E-3</v>
      </c>
      <c r="E83" s="3">
        <v>5.5346963927149773E-3</v>
      </c>
      <c r="F83" s="3">
        <v>-1.4133920893073082E-2</v>
      </c>
      <c r="G83" s="3">
        <v>-2.6935807545669377E-4</v>
      </c>
      <c r="H83" s="3">
        <v>-9.0200267732143402E-3</v>
      </c>
      <c r="I83" s="3">
        <v>1.011368352919817E-2</v>
      </c>
      <c r="J83" s="3">
        <v>1.3114025350660086E-3</v>
      </c>
      <c r="K83" s="3">
        <v>-2.877131337299943E-4</v>
      </c>
      <c r="L83" s="3">
        <v>9.9421292543411255E-3</v>
      </c>
      <c r="M83" s="3">
        <v>1.1118205264210701E-2</v>
      </c>
      <c r="N83" s="3">
        <v>1.3531021773815155E-2</v>
      </c>
      <c r="O83" s="3">
        <v>-9.630199521780014E-3</v>
      </c>
      <c r="P83" s="3">
        <v>-6.5590022131800652E-3</v>
      </c>
      <c r="Q83" s="3">
        <v>-1.9464515149593353E-2</v>
      </c>
      <c r="R83" s="3">
        <v>-8.3210030570626259E-3</v>
      </c>
      <c r="S83" s="3">
        <v>3.9383012801408768E-2</v>
      </c>
      <c r="T83" s="3">
        <v>-2.2383969277143478E-2</v>
      </c>
      <c r="U83" s="3">
        <v>1.4625914394855499E-2</v>
      </c>
      <c r="V83" s="3">
        <v>9.0339649468660355E-3</v>
      </c>
      <c r="W83" s="3">
        <v>-1.3117893598973751E-2</v>
      </c>
      <c r="Y83" s="26">
        <f t="shared" si="27"/>
        <v>2.0113215808142187E-4</v>
      </c>
    </row>
    <row r="84" spans="1:25">
      <c r="A84" s="26" t="s">
        <v>22</v>
      </c>
      <c r="B84" s="26" t="s">
        <v>28</v>
      </c>
      <c r="C84" s="3">
        <v>1.3772407546639442E-2</v>
      </c>
      <c r="D84" s="3">
        <v>-1.0208068415522575E-2</v>
      </c>
      <c r="E84" s="3">
        <v>5.6593739427626133E-3</v>
      </c>
      <c r="F84" s="3">
        <v>-1.1454693041741848E-2</v>
      </c>
      <c r="G84" s="3">
        <v>-3.903139615431428E-3</v>
      </c>
      <c r="H84" s="3">
        <v>3.6043140571564436E-3</v>
      </c>
      <c r="I84" s="3">
        <v>4.8778480850160122E-3</v>
      </c>
      <c r="J84" s="3">
        <v>-1.7342624487355351E-3</v>
      </c>
      <c r="K84" s="3">
        <v>-7.1124546229839325E-3</v>
      </c>
      <c r="L84" s="3">
        <v>1.0016199201345444E-2</v>
      </c>
      <c r="M84" s="3">
        <v>-2.5407955981791019E-3</v>
      </c>
      <c r="N84" s="3">
        <v>1.7453562468290329E-2</v>
      </c>
      <c r="O84" s="3">
        <v>-1.0063700377941132E-2</v>
      </c>
      <c r="P84" s="3">
        <v>-9.4303647056221962E-3</v>
      </c>
      <c r="Q84" s="3">
        <v>-1.6663696616888046E-2</v>
      </c>
      <c r="R84" s="3">
        <v>-6.4900768920779228E-3</v>
      </c>
      <c r="S84" s="3">
        <v>-1.2218674644827843E-2</v>
      </c>
      <c r="T84" s="3">
        <v>3.7038689479231834E-3</v>
      </c>
      <c r="U84" s="3">
        <v>2.411339245736599E-2</v>
      </c>
      <c r="V84" s="3">
        <v>-2.9170825146138668E-3</v>
      </c>
      <c r="W84" s="3">
        <v>-9.1060716658830643E-3</v>
      </c>
      <c r="Y84" s="26">
        <f t="shared" si="27"/>
        <v>1.1498812135285254E-4</v>
      </c>
    </row>
    <row r="85" spans="1:25">
      <c r="A85" s="26" t="s">
        <v>23</v>
      </c>
      <c r="B85" s="26" t="s">
        <v>28</v>
      </c>
      <c r="C85" s="3">
        <v>3.9141071029007435E-3</v>
      </c>
      <c r="D85" s="3">
        <v>2.7922291774302721E-3</v>
      </c>
      <c r="E85" s="3">
        <v>2.8140701353549957E-2</v>
      </c>
      <c r="F85" s="3">
        <v>-2.5242527481168509E-3</v>
      </c>
      <c r="G85" s="3">
        <v>-9.777056984603405E-3</v>
      </c>
      <c r="H85" s="3">
        <v>4.5999018475413322E-3</v>
      </c>
      <c r="I85" s="3">
        <v>3.6960385739803314E-2</v>
      </c>
      <c r="J85" s="3">
        <v>-3.097941167652607E-2</v>
      </c>
      <c r="K85" s="3">
        <v>1.6448954120278358E-3</v>
      </c>
      <c r="L85" s="3">
        <v>-1.0637910105288029E-2</v>
      </c>
      <c r="M85" s="3">
        <v>-1.1072440072894096E-2</v>
      </c>
      <c r="N85" s="3">
        <v>5.5288653820753098E-3</v>
      </c>
      <c r="O85" s="3">
        <v>2.1722337696701288E-3</v>
      </c>
      <c r="P85" s="3">
        <v>-1.8665071111172438E-3</v>
      </c>
      <c r="Q85" s="3">
        <v>-7.0922425948083401E-3</v>
      </c>
      <c r="R85" s="3">
        <v>2.5902414694428444E-2</v>
      </c>
      <c r="S85" s="3">
        <v>1.8560845404863358E-2</v>
      </c>
      <c r="T85" s="3">
        <v>-2.4032808840274811E-2</v>
      </c>
      <c r="U85" s="3">
        <v>4.8239501193165779E-3</v>
      </c>
      <c r="V85" s="3">
        <v>-1.6453694115625694E-5</v>
      </c>
      <c r="W85" s="3">
        <v>-1.7794384621083736E-4</v>
      </c>
      <c r="Y85" s="26">
        <f t="shared" si="27"/>
        <v>2.5715400899943536E-4</v>
      </c>
    </row>
    <row r="86" spans="1:25">
      <c r="A86" s="26" t="s">
        <v>24</v>
      </c>
      <c r="B86" s="26" t="s">
        <v>28</v>
      </c>
      <c r="C86" s="3">
        <v>2.4462991859763861E-3</v>
      </c>
      <c r="D86" s="3">
        <v>6.145027931779623E-3</v>
      </c>
      <c r="E86" s="3">
        <v>2.1139362826943398E-2</v>
      </c>
      <c r="F86" s="3">
        <v>-2.6088268496096134E-3</v>
      </c>
      <c r="G86" s="3">
        <v>1.4789901673793793E-2</v>
      </c>
      <c r="H86" s="3">
        <v>4.5421300455927849E-3</v>
      </c>
      <c r="I86" s="3">
        <v>8.3497399464249611E-4</v>
      </c>
      <c r="J86" s="3">
        <v>7.6886387541890144E-3</v>
      </c>
      <c r="K86" s="3">
        <v>9.3963379040360451E-3</v>
      </c>
      <c r="L86" s="3">
        <v>-1.1713135987520218E-2</v>
      </c>
      <c r="M86" s="3">
        <v>6.5820724703371525E-3</v>
      </c>
      <c r="N86" s="3">
        <v>5.8882036246359348E-3</v>
      </c>
      <c r="O86" s="3">
        <v>1.6923804068937898E-3</v>
      </c>
      <c r="P86" s="3">
        <v>1.9120469689369202E-2</v>
      </c>
      <c r="Q86" s="3">
        <v>-1.5838023275136948E-2</v>
      </c>
      <c r="R86" s="3">
        <v>1.514414232224226E-2</v>
      </c>
      <c r="S86" s="3">
        <v>9.3151507899165154E-3</v>
      </c>
      <c r="T86" s="3">
        <v>-2.2049253806471825E-2</v>
      </c>
      <c r="U86" s="3">
        <v>2.4061840027570724E-2</v>
      </c>
      <c r="V86" s="3">
        <v>2.8331992216408253E-3</v>
      </c>
      <c r="W86" s="3">
        <v>-2.7643298730254173E-2</v>
      </c>
      <c r="Y86" s="26">
        <f t="shared" si="27"/>
        <v>1.8137817229118067E-4</v>
      </c>
    </row>
  </sheetData>
  <conditionalFormatting sqref="C7:W7">
    <cfRule type="cellIs" dxfId="8" priority="3" operator="lessThan">
      <formula>0.1</formula>
    </cfRule>
  </conditionalFormatting>
  <conditionalFormatting sqref="C17:W17">
    <cfRule type="cellIs" dxfId="7" priority="2" operator="lessThan">
      <formula>0.1</formula>
    </cfRule>
  </conditionalFormatting>
  <conditionalFormatting sqref="C28:W28">
    <cfRule type="cellIs" dxfId="6" priority="1" operator="lessThan"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8140-7A17-43A8-83EE-C019B0D4E0F8}">
  <dimension ref="C4:D5"/>
  <sheetViews>
    <sheetView zoomScale="160" workbookViewId="0">
      <selection activeCell="D5" sqref="D5"/>
    </sheetView>
  </sheetViews>
  <sheetFormatPr baseColWidth="10" defaultRowHeight="14.4"/>
  <cols>
    <col min="4" max="4" width="15.44140625" bestFit="1" customWidth="1"/>
  </cols>
  <sheetData>
    <row r="4" spans="3:4">
      <c r="C4" s="19" t="s">
        <v>402</v>
      </c>
      <c r="D4" s="44" t="s">
        <v>400</v>
      </c>
    </row>
    <row r="5" spans="3:4">
      <c r="C5" s="19" t="s">
        <v>403</v>
      </c>
      <c r="D5" s="44" t="s">
        <v>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EC80-5966-468D-8A5F-738606BD2EE5}">
  <dimension ref="A1:Y47"/>
  <sheetViews>
    <sheetView workbookViewId="0">
      <selection activeCell="C27" sqref="C27"/>
    </sheetView>
  </sheetViews>
  <sheetFormatPr baseColWidth="10" defaultColWidth="8.88671875" defaultRowHeight="14.4"/>
  <cols>
    <col min="1" max="1" width="12.33203125" style="35" bestFit="1" customWidth="1"/>
    <col min="2" max="2" width="28.77734375" style="35" bestFit="1" customWidth="1"/>
    <col min="3" max="3" width="24.88671875" style="35" bestFit="1" customWidth="1"/>
    <col min="4" max="12" width="23.88671875" style="35" bestFit="1" customWidth="1"/>
    <col min="13" max="22" width="22.88671875" style="35" bestFit="1" customWidth="1"/>
    <col min="23" max="23" width="23.88671875" style="35" bestFit="1" customWidth="1"/>
    <col min="24" max="16384" width="8.88671875" style="35"/>
  </cols>
  <sheetData>
    <row r="1" spans="2:25"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>
      <c r="C2" s="8">
        <v>10</v>
      </c>
      <c r="D2" s="8">
        <v>9</v>
      </c>
      <c r="E2" s="8">
        <v>8</v>
      </c>
      <c r="F2" s="8">
        <v>7</v>
      </c>
      <c r="G2" s="8">
        <v>6</v>
      </c>
      <c r="H2" s="8">
        <v>5</v>
      </c>
      <c r="I2" s="8">
        <v>4</v>
      </c>
      <c r="J2" s="8">
        <v>3</v>
      </c>
      <c r="K2" s="8">
        <v>2</v>
      </c>
      <c r="L2" s="8">
        <v>1</v>
      </c>
      <c r="M2" s="8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</row>
    <row r="3" spans="2:25">
      <c r="B3" s="16" t="s">
        <v>320</v>
      </c>
      <c r="C3" s="43">
        <f>1-EXP(SUM(D13:$L$13))</f>
        <v>4.7072290437971676E-3</v>
      </c>
      <c r="D3" s="43">
        <f>1-EXP(SUM(E13:$L$13))</f>
        <v>3.7395113087326237E-3</v>
      </c>
      <c r="E3" s="43">
        <f>1-EXP(SUM(F13:$L$13))</f>
        <v>5.2402572789411739E-3</v>
      </c>
      <c r="F3" s="43">
        <f>1-EXP(SUM(G13:$L$13))</f>
        <v>6.7905436938763275E-3</v>
      </c>
      <c r="G3" s="43">
        <f>1-EXP(SUM(H13:$L$13))</f>
        <v>4.3207025070518545E-3</v>
      </c>
      <c r="H3" s="43">
        <f>1-EXP(SUM(I13:$L$13))</f>
        <v>1.4919089172049649E-3</v>
      </c>
      <c r="I3" s="43">
        <f>1-EXP(SUM(J13:$L$13))</f>
        <v>2.6729266599716528E-3</v>
      </c>
      <c r="J3" s="43">
        <f>1-EXP(SUM(K13:$L$13))</f>
        <v>1.5193331245543229E-3</v>
      </c>
      <c r="K3" s="43">
        <f>1-EXP(SUM(L13:$L$13))</f>
        <v>-1.5296739492960398E-3</v>
      </c>
      <c r="L3" s="27">
        <v>0</v>
      </c>
      <c r="M3" s="43">
        <f>EXP(SUM($M$13:M13))-1</f>
        <v>-2.9403348514420724E-3</v>
      </c>
      <c r="N3" s="43">
        <f>EXP(SUM($M$13:N13))-1</f>
        <v>-2.4140117613551393E-2</v>
      </c>
      <c r="O3" s="43">
        <f>EXP(SUM($M$13:O13))-1</f>
        <v>-2.3373927284738527E-2</v>
      </c>
      <c r="P3" s="43">
        <f>EXP(SUM($M$13:P13))-1</f>
        <v>-2.3034998488924652E-2</v>
      </c>
      <c r="Q3" s="43">
        <f>EXP(SUM($M$13:Q13))-1</f>
        <v>-3.1911692528104996E-2</v>
      </c>
      <c r="R3" s="43">
        <f>EXP(SUM($M$13:R13))-1</f>
        <v>-6.4569171729390362E-2</v>
      </c>
      <c r="S3" s="43">
        <f>EXP(SUM($M$13:S13))-1</f>
        <v>-7.8471342313210735E-2</v>
      </c>
      <c r="T3" s="43">
        <f>EXP(SUM($M$13:T13))-1</f>
        <v>-7.8102384678970349E-2</v>
      </c>
      <c r="U3" s="43">
        <f>EXP(SUM($M$13:U13))-1</f>
        <v>-7.7758189304770298E-2</v>
      </c>
      <c r="V3" s="43">
        <f>EXP(SUM($M$13:V13))-1</f>
        <v>-7.1750529783617845E-2</v>
      </c>
      <c r="W3" s="43">
        <f>EXP(SUM($M$13:W13))-1</f>
        <v>-5.7110566038551469E-2</v>
      </c>
    </row>
    <row r="4" spans="2:25">
      <c r="B4" s="16" t="s">
        <v>323</v>
      </c>
      <c r="C4" s="35">
        <f t="shared" ref="C4:W4" si="0">SUM($Y$24:$Y$47)/(COUNT($Y$24:$Y$47)^2)*C2</f>
        <v>6.6327949610464675E-4</v>
      </c>
      <c r="D4" s="35">
        <f t="shared" si="0"/>
        <v>5.9695154649418202E-4</v>
      </c>
      <c r="E4" s="35">
        <f t="shared" si="0"/>
        <v>5.306235968837174E-4</v>
      </c>
      <c r="F4" s="35">
        <f t="shared" si="0"/>
        <v>4.6429564727325272E-4</v>
      </c>
      <c r="G4" s="35">
        <f t="shared" si="0"/>
        <v>3.9796769766278805E-4</v>
      </c>
      <c r="H4" s="35">
        <f t="shared" si="0"/>
        <v>3.3163974805232337E-4</v>
      </c>
      <c r="I4" s="35">
        <f t="shared" si="0"/>
        <v>2.653117984418587E-4</v>
      </c>
      <c r="J4" s="35">
        <f t="shared" si="0"/>
        <v>1.9898384883139402E-4</v>
      </c>
      <c r="K4" s="35">
        <f t="shared" si="0"/>
        <v>1.3265589922092935E-4</v>
      </c>
      <c r="L4" s="35">
        <f t="shared" si="0"/>
        <v>6.6327949610464675E-5</v>
      </c>
      <c r="M4" s="35">
        <f t="shared" si="0"/>
        <v>0</v>
      </c>
      <c r="N4" s="35">
        <f t="shared" si="0"/>
        <v>6.6327949610464675E-5</v>
      </c>
      <c r="O4" s="35">
        <f t="shared" si="0"/>
        <v>1.3265589922092935E-4</v>
      </c>
      <c r="P4" s="35">
        <f t="shared" si="0"/>
        <v>1.9898384883139402E-4</v>
      </c>
      <c r="Q4" s="35">
        <f t="shared" si="0"/>
        <v>2.653117984418587E-4</v>
      </c>
      <c r="R4" s="35">
        <f t="shared" si="0"/>
        <v>3.3163974805232337E-4</v>
      </c>
      <c r="S4" s="35">
        <f t="shared" si="0"/>
        <v>3.9796769766278805E-4</v>
      </c>
      <c r="T4" s="35">
        <f t="shared" si="0"/>
        <v>4.6429564727325272E-4</v>
      </c>
      <c r="U4" s="35">
        <f t="shared" si="0"/>
        <v>5.306235968837174E-4</v>
      </c>
      <c r="V4" s="35">
        <f t="shared" si="0"/>
        <v>5.9695154649418202E-4</v>
      </c>
      <c r="W4" s="35">
        <f t="shared" si="0"/>
        <v>6.6327949610464675E-4</v>
      </c>
    </row>
    <row r="5" spans="2:25">
      <c r="B5" s="16" t="s">
        <v>330</v>
      </c>
      <c r="C5" s="4">
        <f>SQRT(C4)</f>
        <v>2.5754213171919012E-2</v>
      </c>
      <c r="D5" s="4">
        <f t="shared" ref="D5:W5" si="1">SQRT(D4)</f>
        <v>2.4432591890632113E-2</v>
      </c>
      <c r="E5" s="4">
        <f t="shared" si="1"/>
        <v>2.3035268543772556E-2</v>
      </c>
      <c r="F5" s="4">
        <f t="shared" si="1"/>
        <v>2.1547520675782E-2</v>
      </c>
      <c r="G5" s="4">
        <f t="shared" si="1"/>
        <v>1.9949127741903605E-2</v>
      </c>
      <c r="H5" s="4">
        <f t="shared" si="1"/>
        <v>1.8210978777987837E-2</v>
      </c>
      <c r="I5" s="4">
        <f t="shared" si="1"/>
        <v>1.6288394593754741E-2</v>
      </c>
      <c r="J5" s="4">
        <f t="shared" si="1"/>
        <v>1.4106163505056718E-2</v>
      </c>
      <c r="K5" s="4">
        <f t="shared" si="1"/>
        <v>1.1517634271886278E-2</v>
      </c>
      <c r="L5" s="4">
        <f t="shared" si="1"/>
        <v>8.1441972968773705E-3</v>
      </c>
      <c r="M5" s="4">
        <f t="shared" si="1"/>
        <v>0</v>
      </c>
      <c r="N5" s="4">
        <f t="shared" si="1"/>
        <v>8.1441972968773705E-3</v>
      </c>
      <c r="O5" s="4">
        <f t="shared" si="1"/>
        <v>1.1517634271886278E-2</v>
      </c>
      <c r="P5" s="4">
        <f t="shared" si="1"/>
        <v>1.4106163505056718E-2</v>
      </c>
      <c r="Q5" s="4">
        <f t="shared" si="1"/>
        <v>1.6288394593754741E-2</v>
      </c>
      <c r="R5" s="4">
        <f t="shared" si="1"/>
        <v>1.8210978777987837E-2</v>
      </c>
      <c r="S5" s="4">
        <f t="shared" si="1"/>
        <v>1.9949127741903605E-2</v>
      </c>
      <c r="T5" s="4">
        <f t="shared" si="1"/>
        <v>2.1547520675782E-2</v>
      </c>
      <c r="U5" s="4">
        <f t="shared" si="1"/>
        <v>2.3035268543772556E-2</v>
      </c>
      <c r="V5" s="4">
        <f t="shared" si="1"/>
        <v>2.4432591890632113E-2</v>
      </c>
      <c r="W5" s="4">
        <f t="shared" si="1"/>
        <v>2.5754213171919012E-2</v>
      </c>
    </row>
    <row r="6" spans="2:25">
      <c r="B6" s="16" t="s">
        <v>324</v>
      </c>
      <c r="C6" s="36">
        <f>C3/C5</f>
        <v>0.18277510605253797</v>
      </c>
      <c r="D6" s="36">
        <f t="shared" ref="D6:W6" si="2">D3/D5</f>
        <v>0.15305422058665902</v>
      </c>
      <c r="E6" s="36">
        <f t="shared" si="2"/>
        <v>0.22748843882516168</v>
      </c>
      <c r="F6" s="36">
        <f t="shared" si="2"/>
        <v>0.31514269302957221</v>
      </c>
      <c r="G6" s="36">
        <f t="shared" si="2"/>
        <v>0.21658603638975749</v>
      </c>
      <c r="H6" s="36">
        <f t="shared" si="2"/>
        <v>8.1923598692470095E-2</v>
      </c>
      <c r="I6" s="36">
        <f t="shared" si="2"/>
        <v>0.16410006797087912</v>
      </c>
      <c r="J6" s="36">
        <f t="shared" si="2"/>
        <v>0.10770704054363744</v>
      </c>
      <c r="K6" s="36">
        <f t="shared" si="2"/>
        <v>-0.13281147093113249</v>
      </c>
      <c r="L6" s="36">
        <f t="shared" si="2"/>
        <v>0</v>
      </c>
      <c r="M6" s="36" t="e">
        <f t="shared" si="2"/>
        <v>#DIV/0!</v>
      </c>
      <c r="N6" s="36">
        <f t="shared" si="2"/>
        <v>-2.9640880167290571</v>
      </c>
      <c r="O6" s="36">
        <f t="shared" si="2"/>
        <v>-2.0294034984070133</v>
      </c>
      <c r="P6" s="36">
        <f t="shared" si="2"/>
        <v>-1.6329740173979383</v>
      </c>
      <c r="Q6" s="36">
        <f t="shared" si="2"/>
        <v>-1.9591674516738748</v>
      </c>
      <c r="R6" s="36">
        <f t="shared" si="2"/>
        <v>-3.5456178669230609</v>
      </c>
      <c r="S6" s="36">
        <f t="shared" si="2"/>
        <v>-3.9335726016922465</v>
      </c>
      <c r="T6" s="36">
        <f t="shared" si="2"/>
        <v>-3.6246576046566834</v>
      </c>
      <c r="U6" s="36">
        <f t="shared" si="2"/>
        <v>-3.3756146214232761</v>
      </c>
      <c r="V6" s="36">
        <f t="shared" si="2"/>
        <v>-2.9366728714168171</v>
      </c>
      <c r="W6" s="36">
        <f t="shared" si="2"/>
        <v>-2.2175232323083245</v>
      </c>
    </row>
    <row r="7" spans="2:25">
      <c r="B7" s="16" t="s">
        <v>325</v>
      </c>
      <c r="C7" s="10">
        <f>(1-_xlfn.NORM.S.DIST(ABS(C6),1))*2</f>
        <v>0.8549744820480556</v>
      </c>
      <c r="D7" s="10">
        <f t="shared" ref="D7:W7" si="3">(1-_xlfn.NORM.S.DIST(ABS(D6),1))*2</f>
        <v>0.87835551710437887</v>
      </c>
      <c r="E7" s="10">
        <f t="shared" si="3"/>
        <v>0.82004395807966368</v>
      </c>
      <c r="F7" s="10">
        <f t="shared" si="3"/>
        <v>0.75265331441587158</v>
      </c>
      <c r="G7" s="10">
        <f t="shared" si="3"/>
        <v>0.82853096879338706</v>
      </c>
      <c r="H7" s="10">
        <f t="shared" si="3"/>
        <v>0.93470746846967878</v>
      </c>
      <c r="I7" s="10">
        <f t="shared" si="3"/>
        <v>0.86965236830554349</v>
      </c>
      <c r="J7" s="10">
        <f t="shared" si="3"/>
        <v>0.91422808446089476</v>
      </c>
      <c r="K7" s="10">
        <f t="shared" si="3"/>
        <v>0.89434248223887236</v>
      </c>
      <c r="L7" s="10">
        <f t="shared" si="3"/>
        <v>1</v>
      </c>
      <c r="M7" s="10" t="e">
        <f t="shared" si="3"/>
        <v>#DIV/0!</v>
      </c>
      <c r="N7" s="10">
        <f t="shared" si="3"/>
        <v>3.0358144164992495E-3</v>
      </c>
      <c r="O7" s="10">
        <f t="shared" si="3"/>
        <v>4.2417209083215557E-2</v>
      </c>
      <c r="P7" s="10">
        <f t="shared" si="3"/>
        <v>0.10247446138665461</v>
      </c>
      <c r="Q7" s="10">
        <f t="shared" si="3"/>
        <v>5.0093179543978295E-2</v>
      </c>
      <c r="R7" s="10">
        <f t="shared" si="3"/>
        <v>3.9169377052528098E-4</v>
      </c>
      <c r="S7" s="10">
        <f t="shared" si="3"/>
        <v>8.3692544180280493E-5</v>
      </c>
      <c r="T7" s="10">
        <f t="shared" si="3"/>
        <v>2.8934452956441703E-4</v>
      </c>
      <c r="U7" s="10">
        <f t="shared" si="3"/>
        <v>7.3651005653418977E-4</v>
      </c>
      <c r="V7" s="10">
        <f t="shared" si="3"/>
        <v>3.3175385707338023E-3</v>
      </c>
      <c r="W7" s="10">
        <f t="shared" si="3"/>
        <v>2.6587357277752188E-2</v>
      </c>
    </row>
    <row r="8" spans="2:25">
      <c r="B8" s="16" t="s">
        <v>326</v>
      </c>
      <c r="C8" s="4">
        <f>_xlfn.NORM.INV(0.975,0,C5)</f>
        <v>5.047733026712832E-2</v>
      </c>
      <c r="D8" s="4">
        <f t="shared" ref="D8:W8" si="4">_xlfn.NORM.INV(0.975,0,D5)</f>
        <v>4.7887000154604321E-2</v>
      </c>
      <c r="E8" s="4">
        <f t="shared" si="4"/>
        <v>4.5148296720002618E-2</v>
      </c>
      <c r="F8" s="4">
        <f t="shared" si="4"/>
        <v>4.2232364480664877E-2</v>
      </c>
      <c r="G8" s="4">
        <f t="shared" si="4"/>
        <v>3.9099571897119913E-2</v>
      </c>
      <c r="H8" s="4">
        <f t="shared" si="4"/>
        <v>3.5692862528079398E-2</v>
      </c>
      <c r="I8" s="4">
        <f t="shared" si="4"/>
        <v>3.192466676973621E-2</v>
      </c>
      <c r="J8" s="4">
        <f t="shared" si="4"/>
        <v>2.7647572429944454E-2</v>
      </c>
      <c r="K8" s="4">
        <f t="shared" si="4"/>
        <v>2.2574148360001309E-2</v>
      </c>
      <c r="L8" s="4">
        <f t="shared" si="4"/>
        <v>1.5962333384868105E-2</v>
      </c>
      <c r="M8" s="4" t="e">
        <f t="shared" si="4"/>
        <v>#NUM!</v>
      </c>
      <c r="N8" s="4">
        <f t="shared" si="4"/>
        <v>1.5962333384868105E-2</v>
      </c>
      <c r="O8" s="4">
        <f t="shared" si="4"/>
        <v>2.2574148360001309E-2</v>
      </c>
      <c r="P8" s="4">
        <f t="shared" si="4"/>
        <v>2.7647572429944454E-2</v>
      </c>
      <c r="Q8" s="4">
        <f t="shared" si="4"/>
        <v>3.192466676973621E-2</v>
      </c>
      <c r="R8" s="4">
        <f t="shared" si="4"/>
        <v>3.5692862528079398E-2</v>
      </c>
      <c r="S8" s="4">
        <f t="shared" si="4"/>
        <v>3.9099571897119913E-2</v>
      </c>
      <c r="T8" s="4">
        <f t="shared" si="4"/>
        <v>4.2232364480664877E-2</v>
      </c>
      <c r="U8" s="4">
        <f t="shared" si="4"/>
        <v>4.5148296720002618E-2</v>
      </c>
      <c r="V8" s="4">
        <f t="shared" si="4"/>
        <v>4.7887000154604321E-2</v>
      </c>
      <c r="W8" s="4">
        <f t="shared" si="4"/>
        <v>5.047733026712832E-2</v>
      </c>
    </row>
    <row r="9" spans="2:25">
      <c r="B9" s="16" t="s">
        <v>327</v>
      </c>
      <c r="C9" s="4">
        <f>_xlfn.NORM.INV(0.995,0,C5)</f>
        <v>6.6338456978074056E-2</v>
      </c>
      <c r="D9" s="4">
        <f t="shared" ref="D9:W9" si="5">_xlfn.NORM.INV(0.995,0,D5)</f>
        <v>6.2934186153541419E-2</v>
      </c>
      <c r="E9" s="4">
        <f t="shared" si="5"/>
        <v>5.9334919730167544E-2</v>
      </c>
      <c r="F9" s="4">
        <f t="shared" si="5"/>
        <v>5.5502735175505073E-2</v>
      </c>
      <c r="G9" s="4">
        <f t="shared" si="5"/>
        <v>5.1385547817835601E-2</v>
      </c>
      <c r="H9" s="4">
        <f t="shared" si="5"/>
        <v>4.6908372782648207E-2</v>
      </c>
      <c r="I9" s="4">
        <f t="shared" si="5"/>
        <v>4.1956124102360944E-2</v>
      </c>
      <c r="J9" s="4">
        <f t="shared" si="5"/>
        <v>3.6335069316977157E-2</v>
      </c>
      <c r="K9" s="4">
        <f t="shared" si="5"/>
        <v>2.9667459865083772E-2</v>
      </c>
      <c r="L9" s="4">
        <f t="shared" si="5"/>
        <v>2.0978062051180472E-2</v>
      </c>
      <c r="M9" s="4" t="e">
        <f t="shared" si="5"/>
        <v>#NUM!</v>
      </c>
      <c r="N9" s="4">
        <f t="shared" si="5"/>
        <v>2.0978062051180472E-2</v>
      </c>
      <c r="O9" s="4">
        <f t="shared" si="5"/>
        <v>2.9667459865083772E-2</v>
      </c>
      <c r="P9" s="4">
        <f t="shared" si="5"/>
        <v>3.6335069316977157E-2</v>
      </c>
      <c r="Q9" s="4">
        <f t="shared" si="5"/>
        <v>4.1956124102360944E-2</v>
      </c>
      <c r="R9" s="4">
        <f t="shared" si="5"/>
        <v>4.6908372782648207E-2</v>
      </c>
      <c r="S9" s="4">
        <f t="shared" si="5"/>
        <v>5.1385547817835601E-2</v>
      </c>
      <c r="T9" s="4">
        <f t="shared" si="5"/>
        <v>5.5502735175505073E-2</v>
      </c>
      <c r="U9" s="4">
        <f t="shared" si="5"/>
        <v>5.9334919730167544E-2</v>
      </c>
      <c r="V9" s="4">
        <f t="shared" si="5"/>
        <v>6.2934186153541419E-2</v>
      </c>
      <c r="W9" s="4">
        <f t="shared" si="5"/>
        <v>6.6338456978074056E-2</v>
      </c>
    </row>
    <row r="10" spans="2:25">
      <c r="B10" s="16" t="s">
        <v>328</v>
      </c>
      <c r="C10" s="4">
        <f>_xlfn.NORM.INV(0.025,0,C5)</f>
        <v>-5.0477330267128327E-2</v>
      </c>
      <c r="D10" s="4">
        <f t="shared" ref="D10:W10" si="6">_xlfn.NORM.INV(0.025,0,D5)</f>
        <v>-4.7887000154604321E-2</v>
      </c>
      <c r="E10" s="4">
        <f t="shared" si="6"/>
        <v>-4.5148296720002624E-2</v>
      </c>
      <c r="F10" s="4">
        <f t="shared" si="6"/>
        <v>-4.2232364480664884E-2</v>
      </c>
      <c r="G10" s="4">
        <f t="shared" si="6"/>
        <v>-3.909957189711992E-2</v>
      </c>
      <c r="H10" s="4">
        <f t="shared" si="6"/>
        <v>-3.5692862528079398E-2</v>
      </c>
      <c r="I10" s="4">
        <f t="shared" si="6"/>
        <v>-3.1924666769736217E-2</v>
      </c>
      <c r="J10" s="4">
        <f t="shared" si="6"/>
        <v>-2.7647572429944457E-2</v>
      </c>
      <c r="K10" s="4">
        <f t="shared" si="6"/>
        <v>-2.2574148360001312E-2</v>
      </c>
      <c r="L10" s="4">
        <f t="shared" si="6"/>
        <v>-1.5962333384868108E-2</v>
      </c>
      <c r="M10" s="4" t="e">
        <f t="shared" si="6"/>
        <v>#NUM!</v>
      </c>
      <c r="N10" s="4">
        <f t="shared" si="6"/>
        <v>-1.5962333384868108E-2</v>
      </c>
      <c r="O10" s="4">
        <f t="shared" si="6"/>
        <v>-2.2574148360001312E-2</v>
      </c>
      <c r="P10" s="4">
        <f t="shared" si="6"/>
        <v>-2.7647572429944457E-2</v>
      </c>
      <c r="Q10" s="4">
        <f t="shared" si="6"/>
        <v>-3.1924666769736217E-2</v>
      </c>
      <c r="R10" s="4">
        <f t="shared" si="6"/>
        <v>-3.5692862528079398E-2</v>
      </c>
      <c r="S10" s="4">
        <f t="shared" si="6"/>
        <v>-3.909957189711992E-2</v>
      </c>
      <c r="T10" s="4">
        <f t="shared" si="6"/>
        <v>-4.2232364480664884E-2</v>
      </c>
      <c r="U10" s="4">
        <f t="shared" si="6"/>
        <v>-4.5148296720002624E-2</v>
      </c>
      <c r="V10" s="4">
        <f t="shared" si="6"/>
        <v>-4.7887000154604321E-2</v>
      </c>
      <c r="W10" s="4">
        <f t="shared" si="6"/>
        <v>-5.0477330267128327E-2</v>
      </c>
    </row>
    <row r="11" spans="2:25">
      <c r="B11" s="16" t="s">
        <v>329</v>
      </c>
      <c r="C11" s="4">
        <f>_xlfn.NORM.INV(0.005,0,C5)</f>
        <v>-6.6338456978074056E-2</v>
      </c>
      <c r="D11" s="4">
        <f t="shared" ref="D11:W11" si="7">_xlfn.NORM.INV(0.005,0,D5)</f>
        <v>-6.2934186153541419E-2</v>
      </c>
      <c r="E11" s="4">
        <f t="shared" si="7"/>
        <v>-5.9334919730167544E-2</v>
      </c>
      <c r="F11" s="4">
        <f t="shared" si="7"/>
        <v>-5.5502735175505073E-2</v>
      </c>
      <c r="G11" s="4">
        <f t="shared" si="7"/>
        <v>-5.1385547817835601E-2</v>
      </c>
      <c r="H11" s="4">
        <f t="shared" si="7"/>
        <v>-4.6908372782648207E-2</v>
      </c>
      <c r="I11" s="4">
        <f t="shared" si="7"/>
        <v>-4.1956124102360944E-2</v>
      </c>
      <c r="J11" s="4">
        <f t="shared" si="7"/>
        <v>-3.6335069316977157E-2</v>
      </c>
      <c r="K11" s="4">
        <f t="shared" si="7"/>
        <v>-2.9667459865083772E-2</v>
      </c>
      <c r="L11" s="4">
        <f t="shared" si="7"/>
        <v>-2.0978062051180472E-2</v>
      </c>
      <c r="M11" s="4" t="e">
        <f t="shared" si="7"/>
        <v>#NUM!</v>
      </c>
      <c r="N11" s="4">
        <f t="shared" si="7"/>
        <v>-2.0978062051180472E-2</v>
      </c>
      <c r="O11" s="4">
        <f t="shared" si="7"/>
        <v>-2.9667459865083772E-2</v>
      </c>
      <c r="P11" s="4">
        <f t="shared" si="7"/>
        <v>-3.6335069316977157E-2</v>
      </c>
      <c r="Q11" s="4">
        <f t="shared" si="7"/>
        <v>-4.1956124102360944E-2</v>
      </c>
      <c r="R11" s="4">
        <f t="shared" si="7"/>
        <v>-4.6908372782648207E-2</v>
      </c>
      <c r="S11" s="4">
        <f t="shared" si="7"/>
        <v>-5.1385547817835601E-2</v>
      </c>
      <c r="T11" s="4">
        <f t="shared" si="7"/>
        <v>-5.5502735175505073E-2</v>
      </c>
      <c r="U11" s="4">
        <f t="shared" si="7"/>
        <v>-5.9334919730167544E-2</v>
      </c>
      <c r="V11" s="4">
        <f t="shared" si="7"/>
        <v>-6.2934186153541419E-2</v>
      </c>
      <c r="W11" s="4">
        <f t="shared" si="7"/>
        <v>-6.6338456978074056E-2</v>
      </c>
    </row>
    <row r="13" spans="2:25">
      <c r="B13" s="15" t="s">
        <v>331</v>
      </c>
      <c r="C13" s="5">
        <f>AVERAGE(C24:C47)</f>
        <v>-6.8594464998265421E-3</v>
      </c>
      <c r="D13" s="5">
        <f t="shared" ref="D13:W13" si="8">AVERAGE(D24:D47)</f>
        <v>-9.7182217602191179E-4</v>
      </c>
      <c r="E13" s="5">
        <f t="shared" si="8"/>
        <v>1.5075148215449492E-3</v>
      </c>
      <c r="F13" s="5">
        <f t="shared" si="8"/>
        <v>1.5596687614258069E-3</v>
      </c>
      <c r="G13" s="5">
        <f t="shared" si="8"/>
        <v>-2.4836406276638931E-3</v>
      </c>
      <c r="H13" s="5">
        <f t="shared" si="8"/>
        <v>-2.8370407950812173E-3</v>
      </c>
      <c r="I13" s="5">
        <f t="shared" si="8"/>
        <v>1.1834823853860144E-3</v>
      </c>
      <c r="J13" s="5">
        <f t="shared" si="8"/>
        <v>-1.156016825310265E-3</v>
      </c>
      <c r="K13" s="5">
        <f t="shared" si="8"/>
        <v>-3.0489936713517332E-3</v>
      </c>
      <c r="L13" s="5">
        <f t="shared" si="8"/>
        <v>1.5285051898293507E-3</v>
      </c>
      <c r="M13" s="5">
        <f t="shared" si="8"/>
        <v>-2.9446661283145659E-3</v>
      </c>
      <c r="N13" s="5">
        <f t="shared" si="8"/>
        <v>-2.1491599875541095E-2</v>
      </c>
      <c r="O13" s="5">
        <f t="shared" si="8"/>
        <v>7.8483572815457592E-4</v>
      </c>
      <c r="P13" s="5">
        <f t="shared" si="8"/>
        <v>3.4698029048740864E-4</v>
      </c>
      <c r="Q13" s="5">
        <f t="shared" si="8"/>
        <v>-9.1275191540868637E-3</v>
      </c>
      <c r="R13" s="5">
        <f t="shared" si="8"/>
        <v>-3.4316107781099468E-2</v>
      </c>
      <c r="S13" s="5">
        <f t="shared" si="8"/>
        <v>-1.49733264806855E-2</v>
      </c>
      <c r="T13" s="5">
        <f t="shared" si="8"/>
        <v>4.0029551989088458E-4</v>
      </c>
      <c r="U13" s="5">
        <f t="shared" si="8"/>
        <v>3.732856348506175E-4</v>
      </c>
      <c r="V13" s="5">
        <f t="shared" si="8"/>
        <v>6.493065587468057E-3</v>
      </c>
      <c r="W13" s="5">
        <f t="shared" si="8"/>
        <v>1.564850419041856E-2</v>
      </c>
      <c r="Y13" s="35">
        <f>_xlfn.VAR.S(C13:W13)</f>
        <v>1.0445633787884078E-4</v>
      </c>
    </row>
    <row r="14" spans="2:25">
      <c r="B14" s="15" t="s">
        <v>323</v>
      </c>
      <c r="C14" s="35">
        <f t="shared" ref="C14:W14" si="9">$Y$13*C2</f>
        <v>1.0445633787884078E-3</v>
      </c>
      <c r="D14" s="35">
        <f t="shared" si="9"/>
        <v>9.40107040909567E-4</v>
      </c>
      <c r="E14" s="35">
        <f t="shared" si="9"/>
        <v>8.3565070303072626E-4</v>
      </c>
      <c r="F14" s="35">
        <f t="shared" si="9"/>
        <v>7.3119436515188551E-4</v>
      </c>
      <c r="G14" s="35">
        <f t="shared" si="9"/>
        <v>6.2673802727304466E-4</v>
      </c>
      <c r="H14" s="35">
        <f t="shared" si="9"/>
        <v>5.2228168939420392E-4</v>
      </c>
      <c r="I14" s="35">
        <f t="shared" si="9"/>
        <v>4.1782535151536313E-4</v>
      </c>
      <c r="J14" s="35">
        <f t="shared" si="9"/>
        <v>3.1336901363652233E-4</v>
      </c>
      <c r="K14" s="35">
        <f t="shared" si="9"/>
        <v>2.0891267575768156E-4</v>
      </c>
      <c r="L14" s="35">
        <f t="shared" si="9"/>
        <v>1.0445633787884078E-4</v>
      </c>
      <c r="M14" s="35">
        <f t="shared" si="9"/>
        <v>0</v>
      </c>
      <c r="N14" s="35">
        <f t="shared" si="9"/>
        <v>1.0445633787884078E-4</v>
      </c>
      <c r="O14" s="35">
        <f t="shared" si="9"/>
        <v>2.0891267575768156E-4</v>
      </c>
      <c r="P14" s="35">
        <f t="shared" si="9"/>
        <v>3.1336901363652233E-4</v>
      </c>
      <c r="Q14" s="35">
        <f t="shared" si="9"/>
        <v>4.1782535151536313E-4</v>
      </c>
      <c r="R14" s="35">
        <f t="shared" si="9"/>
        <v>5.2228168939420392E-4</v>
      </c>
      <c r="S14" s="35">
        <f t="shared" si="9"/>
        <v>6.2673802727304466E-4</v>
      </c>
      <c r="T14" s="35">
        <f t="shared" si="9"/>
        <v>7.3119436515188551E-4</v>
      </c>
      <c r="U14" s="35">
        <f t="shared" si="9"/>
        <v>8.3565070303072626E-4</v>
      </c>
      <c r="V14" s="35">
        <f t="shared" si="9"/>
        <v>9.40107040909567E-4</v>
      </c>
      <c r="W14" s="35">
        <f t="shared" si="9"/>
        <v>1.0445633787884078E-3</v>
      </c>
    </row>
    <row r="15" spans="2:25">
      <c r="B15" s="15" t="s">
        <v>330</v>
      </c>
      <c r="C15" s="4">
        <f>SQRT(C14)</f>
        <v>3.2319705734867199E-2</v>
      </c>
      <c r="D15" s="4">
        <f t="shared" ref="D15:W15" si="10">SQRT(D14)</f>
        <v>3.066116502857592E-2</v>
      </c>
      <c r="E15" s="4">
        <f t="shared" si="10"/>
        <v>2.8907623614381144E-2</v>
      </c>
      <c r="F15" s="4">
        <f t="shared" si="10"/>
        <v>2.7040605857707508E-2</v>
      </c>
      <c r="G15" s="4">
        <f t="shared" si="10"/>
        <v>2.5034736413093003E-2</v>
      </c>
      <c r="H15" s="4">
        <f t="shared" si="10"/>
        <v>2.2853483091078347E-2</v>
      </c>
      <c r="I15" s="4">
        <f t="shared" si="10"/>
        <v>2.0440776685717279E-2</v>
      </c>
      <c r="J15" s="4">
        <f t="shared" si="10"/>
        <v>1.7702231882915847E-2</v>
      </c>
      <c r="K15" s="4">
        <f t="shared" si="10"/>
        <v>1.4453811807190572E-2</v>
      </c>
      <c r="L15" s="4">
        <f t="shared" si="10"/>
        <v>1.0220388342858639E-2</v>
      </c>
      <c r="M15" s="4">
        <f t="shared" si="10"/>
        <v>0</v>
      </c>
      <c r="N15" s="4">
        <f t="shared" si="10"/>
        <v>1.0220388342858639E-2</v>
      </c>
      <c r="O15" s="4">
        <f t="shared" si="10"/>
        <v>1.4453811807190572E-2</v>
      </c>
      <c r="P15" s="4">
        <f t="shared" si="10"/>
        <v>1.7702231882915847E-2</v>
      </c>
      <c r="Q15" s="4">
        <f t="shared" si="10"/>
        <v>2.0440776685717279E-2</v>
      </c>
      <c r="R15" s="4">
        <f t="shared" si="10"/>
        <v>2.2853483091078347E-2</v>
      </c>
      <c r="S15" s="4">
        <f t="shared" si="10"/>
        <v>2.5034736413093003E-2</v>
      </c>
      <c r="T15" s="4">
        <f t="shared" si="10"/>
        <v>2.7040605857707508E-2</v>
      </c>
      <c r="U15" s="4">
        <f t="shared" si="10"/>
        <v>2.8907623614381144E-2</v>
      </c>
      <c r="V15" s="4">
        <f t="shared" si="10"/>
        <v>3.066116502857592E-2</v>
      </c>
      <c r="W15" s="4">
        <f t="shared" si="10"/>
        <v>3.2319705734867199E-2</v>
      </c>
    </row>
    <row r="16" spans="2:25">
      <c r="B16" s="15" t="s">
        <v>324</v>
      </c>
      <c r="C16" s="36">
        <f>C3/C15</f>
        <v>0.1456457890555268</v>
      </c>
      <c r="D16" s="36">
        <f t="shared" ref="D16:W16" si="11">D3/D15</f>
        <v>0.12196246637228018</v>
      </c>
      <c r="E16" s="36">
        <f t="shared" si="11"/>
        <v>0.18127596196922316</v>
      </c>
      <c r="F16" s="36">
        <f t="shared" si="11"/>
        <v>0.25112394779944575</v>
      </c>
      <c r="G16" s="36">
        <f t="shared" si="11"/>
        <v>0.17258829634779599</v>
      </c>
      <c r="H16" s="36">
        <f t="shared" si="11"/>
        <v>6.5281467654590628E-2</v>
      </c>
      <c r="I16" s="36">
        <f t="shared" si="11"/>
        <v>0.13076443723585732</v>
      </c>
      <c r="J16" s="36">
        <f t="shared" si="11"/>
        <v>8.5827207247274176E-2</v>
      </c>
      <c r="K16" s="36">
        <f t="shared" si="11"/>
        <v>-0.10583187118397711</v>
      </c>
      <c r="L16" s="36">
        <f t="shared" si="11"/>
        <v>0</v>
      </c>
      <c r="M16" s="36" t="e">
        <f t="shared" si="11"/>
        <v>#DIV/0!</v>
      </c>
      <c r="N16" s="36">
        <f t="shared" si="11"/>
        <v>-2.3619569828204208</v>
      </c>
      <c r="O16" s="36">
        <f t="shared" si="11"/>
        <v>-1.6171462308033042</v>
      </c>
      <c r="P16" s="36">
        <f t="shared" si="11"/>
        <v>-1.3012482630032305</v>
      </c>
      <c r="Q16" s="36">
        <f t="shared" si="11"/>
        <v>-1.5611780813790146</v>
      </c>
      <c r="R16" s="36">
        <f t="shared" si="11"/>
        <v>-2.8253536439964893</v>
      </c>
      <c r="S16" s="36">
        <f t="shared" si="11"/>
        <v>-3.1344984432179097</v>
      </c>
      <c r="T16" s="36">
        <f t="shared" si="11"/>
        <v>-2.8883370842339491</v>
      </c>
      <c r="U16" s="36">
        <f t="shared" si="11"/>
        <v>-2.6898852130510886</v>
      </c>
      <c r="V16" s="36">
        <f t="shared" si="11"/>
        <v>-2.3401110074175921</v>
      </c>
      <c r="W16" s="36">
        <f t="shared" si="11"/>
        <v>-1.7670509288374909</v>
      </c>
    </row>
    <row r="17" spans="1:25">
      <c r="B17" s="15" t="s">
        <v>325</v>
      </c>
      <c r="C17" s="10">
        <f>(1-_xlfn.NORM.S.DIST(ABS(C16),1))*2</f>
        <v>0.88420101893257685</v>
      </c>
      <c r="D17" s="10">
        <f t="shared" ref="D17:W17" si="12">(1-_xlfn.NORM.S.DIST(ABS(D16),1))*2</f>
        <v>0.90292874379902655</v>
      </c>
      <c r="E17" s="10">
        <f t="shared" si="12"/>
        <v>0.85615097300579102</v>
      </c>
      <c r="F17" s="10">
        <f t="shared" si="12"/>
        <v>0.8017182813631476</v>
      </c>
      <c r="G17" s="10">
        <f t="shared" si="12"/>
        <v>0.8629750520055528</v>
      </c>
      <c r="H17" s="10">
        <f t="shared" si="12"/>
        <v>0.94794989753501779</v>
      </c>
      <c r="I17" s="10">
        <f t="shared" si="12"/>
        <v>0.89596165634905978</v>
      </c>
      <c r="J17" s="10">
        <f t="shared" si="12"/>
        <v>0.93160377801999439</v>
      </c>
      <c r="K17" s="10">
        <f t="shared" si="12"/>
        <v>0.91571574923477206</v>
      </c>
      <c r="L17" s="10">
        <f t="shared" si="12"/>
        <v>1</v>
      </c>
      <c r="M17" s="10" t="e">
        <f t="shared" si="12"/>
        <v>#DIV/0!</v>
      </c>
      <c r="N17" s="10">
        <f t="shared" si="12"/>
        <v>1.8178751462810006E-2</v>
      </c>
      <c r="O17" s="10">
        <f t="shared" si="12"/>
        <v>0.10584671959534631</v>
      </c>
      <c r="P17" s="10">
        <f t="shared" si="12"/>
        <v>0.19317349007347029</v>
      </c>
      <c r="Q17" s="10">
        <f t="shared" si="12"/>
        <v>0.11848173909976367</v>
      </c>
      <c r="R17" s="10">
        <f t="shared" si="12"/>
        <v>4.7228458299382048E-3</v>
      </c>
      <c r="S17" s="10">
        <f t="shared" si="12"/>
        <v>1.7214816731401239E-3</v>
      </c>
      <c r="T17" s="10">
        <f t="shared" si="12"/>
        <v>3.8728459248418279E-3</v>
      </c>
      <c r="U17" s="10">
        <f t="shared" si="12"/>
        <v>7.1476600100492949E-3</v>
      </c>
      <c r="V17" s="10">
        <f t="shared" si="12"/>
        <v>1.9278008972336336E-2</v>
      </c>
      <c r="W17" s="10">
        <f t="shared" si="12"/>
        <v>7.7219699503314532E-2</v>
      </c>
    </row>
    <row r="18" spans="1:25">
      <c r="B18" s="15" t="s">
        <v>326</v>
      </c>
      <c r="C18" s="4">
        <f>_xlfn.NORM.INV(0.975,0,C15)</f>
        <v>6.3345459231272341E-2</v>
      </c>
      <c r="D18" s="4">
        <f t="shared" ref="D18:W18" si="13">_xlfn.NORM.INV(0.975,0,D15)</f>
        <v>6.0094779180047804E-2</v>
      </c>
      <c r="E18" s="4">
        <f t="shared" si="13"/>
        <v>5.665790116282661E-2</v>
      </c>
      <c r="F18" s="4">
        <f t="shared" si="13"/>
        <v>5.2998613601249522E-2</v>
      </c>
      <c r="G18" s="4">
        <f t="shared" si="13"/>
        <v>4.9067181732115731E-2</v>
      </c>
      <c r="H18" s="4">
        <f t="shared" si="13"/>
        <v>4.4792003779808659E-2</v>
      </c>
      <c r="I18" s="4">
        <f t="shared" si="13"/>
        <v>4.0063186120031867E-2</v>
      </c>
      <c r="J18" s="4">
        <f t="shared" si="13"/>
        <v>3.4695736936491722E-2</v>
      </c>
      <c r="K18" s="4">
        <f t="shared" si="13"/>
        <v>2.8328950581413305E-2</v>
      </c>
      <c r="L18" s="4">
        <f t="shared" si="13"/>
        <v>2.0031593060015934E-2</v>
      </c>
      <c r="M18" s="4" t="e">
        <f t="shared" si="13"/>
        <v>#NUM!</v>
      </c>
      <c r="N18" s="4">
        <f t="shared" si="13"/>
        <v>2.0031593060015934E-2</v>
      </c>
      <c r="O18" s="4">
        <f t="shared" si="13"/>
        <v>2.8328950581413305E-2</v>
      </c>
      <c r="P18" s="4">
        <f t="shared" si="13"/>
        <v>3.4695736936491722E-2</v>
      </c>
      <c r="Q18" s="4">
        <f t="shared" si="13"/>
        <v>4.0063186120031867E-2</v>
      </c>
      <c r="R18" s="4">
        <f t="shared" si="13"/>
        <v>4.4792003779808659E-2</v>
      </c>
      <c r="S18" s="4">
        <f t="shared" si="13"/>
        <v>4.9067181732115731E-2</v>
      </c>
      <c r="T18" s="4">
        <f t="shared" si="13"/>
        <v>5.2998613601249522E-2</v>
      </c>
      <c r="U18" s="4">
        <f t="shared" si="13"/>
        <v>5.665790116282661E-2</v>
      </c>
      <c r="V18" s="4">
        <f t="shared" si="13"/>
        <v>6.0094779180047804E-2</v>
      </c>
      <c r="W18" s="4">
        <f t="shared" si="13"/>
        <v>6.3345459231272341E-2</v>
      </c>
    </row>
    <row r="19" spans="1:25">
      <c r="B19" s="15" t="s">
        <v>327</v>
      </c>
      <c r="C19" s="4">
        <f>_xlfn.NORM.INV(0.995,0,C15)</f>
        <v>8.3250045113948359E-2</v>
      </c>
      <c r="D19" s="4">
        <f t="shared" ref="D19:W19" si="14">_xlfn.NORM.INV(0.995,0,D15)</f>
        <v>7.8977927361554595E-2</v>
      </c>
      <c r="E19" s="4">
        <f t="shared" si="14"/>
        <v>7.4461104001885117E-2</v>
      </c>
      <c r="F19" s="4">
        <f t="shared" si="14"/>
        <v>6.9651984953999033E-2</v>
      </c>
      <c r="G19" s="4">
        <f t="shared" si="14"/>
        <v>6.4485207659467636E-2</v>
      </c>
      <c r="H19" s="4">
        <f t="shared" si="14"/>
        <v>5.8866671434158899E-2</v>
      </c>
      <c r="I19" s="4">
        <f t="shared" si="14"/>
        <v>5.2651951574369728E-2</v>
      </c>
      <c r="J19" s="4">
        <f t="shared" si="14"/>
        <v>4.5597927622232255E-2</v>
      </c>
      <c r="K19" s="4">
        <f t="shared" si="14"/>
        <v>3.7230552000942559E-2</v>
      </c>
      <c r="L19" s="4">
        <f t="shared" si="14"/>
        <v>2.6325975787184864E-2</v>
      </c>
      <c r="M19" s="4" t="e">
        <f t="shared" si="14"/>
        <v>#NUM!</v>
      </c>
      <c r="N19" s="4">
        <f t="shared" si="14"/>
        <v>2.6325975787184864E-2</v>
      </c>
      <c r="O19" s="4">
        <f t="shared" si="14"/>
        <v>3.7230552000942559E-2</v>
      </c>
      <c r="P19" s="4">
        <f t="shared" si="14"/>
        <v>4.5597927622232255E-2</v>
      </c>
      <c r="Q19" s="4">
        <f t="shared" si="14"/>
        <v>5.2651951574369728E-2</v>
      </c>
      <c r="R19" s="4">
        <f t="shared" si="14"/>
        <v>5.8866671434158899E-2</v>
      </c>
      <c r="S19" s="4">
        <f t="shared" si="14"/>
        <v>6.4485207659467636E-2</v>
      </c>
      <c r="T19" s="4">
        <f t="shared" si="14"/>
        <v>6.9651984953999033E-2</v>
      </c>
      <c r="U19" s="4">
        <f t="shared" si="14"/>
        <v>7.4461104001885117E-2</v>
      </c>
      <c r="V19" s="4">
        <f t="shared" si="14"/>
        <v>7.8977927361554595E-2</v>
      </c>
      <c r="W19" s="4">
        <f t="shared" si="14"/>
        <v>8.3250045113948359E-2</v>
      </c>
    </row>
    <row r="20" spans="1:25">
      <c r="B20" s="15" t="s">
        <v>328</v>
      </c>
      <c r="C20" s="4">
        <f>_xlfn.NORM.INV(0.025,0,C15)</f>
        <v>-6.3345459231272341E-2</v>
      </c>
      <c r="D20" s="4">
        <f t="shared" ref="D20:W20" si="15">_xlfn.NORM.INV(0.025,0,D15)</f>
        <v>-6.0094779180047811E-2</v>
      </c>
      <c r="E20" s="4">
        <f t="shared" si="15"/>
        <v>-5.6657901162826617E-2</v>
      </c>
      <c r="F20" s="4">
        <f t="shared" si="15"/>
        <v>-5.2998613601249529E-2</v>
      </c>
      <c r="G20" s="4">
        <f t="shared" si="15"/>
        <v>-4.9067181732115737E-2</v>
      </c>
      <c r="H20" s="4">
        <f t="shared" si="15"/>
        <v>-4.4792003779808666E-2</v>
      </c>
      <c r="I20" s="4">
        <f t="shared" si="15"/>
        <v>-4.0063186120031874E-2</v>
      </c>
      <c r="J20" s="4">
        <f t="shared" si="15"/>
        <v>-3.4695736936491722E-2</v>
      </c>
      <c r="K20" s="4">
        <f t="shared" si="15"/>
        <v>-2.8328950581413308E-2</v>
      </c>
      <c r="L20" s="4">
        <f t="shared" si="15"/>
        <v>-2.0031593060015937E-2</v>
      </c>
      <c r="M20" s="4" t="e">
        <f t="shared" si="15"/>
        <v>#NUM!</v>
      </c>
      <c r="N20" s="4">
        <f t="shared" si="15"/>
        <v>-2.0031593060015937E-2</v>
      </c>
      <c r="O20" s="4">
        <f t="shared" si="15"/>
        <v>-2.8328950581413308E-2</v>
      </c>
      <c r="P20" s="4">
        <f t="shared" si="15"/>
        <v>-3.4695736936491722E-2</v>
      </c>
      <c r="Q20" s="4">
        <f t="shared" si="15"/>
        <v>-4.0063186120031874E-2</v>
      </c>
      <c r="R20" s="4">
        <f t="shared" si="15"/>
        <v>-4.4792003779808666E-2</v>
      </c>
      <c r="S20" s="4">
        <f t="shared" si="15"/>
        <v>-4.9067181732115737E-2</v>
      </c>
      <c r="T20" s="4">
        <f t="shared" si="15"/>
        <v>-5.2998613601249529E-2</v>
      </c>
      <c r="U20" s="4">
        <f t="shared" si="15"/>
        <v>-5.6657901162826617E-2</v>
      </c>
      <c r="V20" s="4">
        <f t="shared" si="15"/>
        <v>-6.0094779180047811E-2</v>
      </c>
      <c r="W20" s="4">
        <f t="shared" si="15"/>
        <v>-6.3345459231272341E-2</v>
      </c>
    </row>
    <row r="21" spans="1:25">
      <c r="B21" s="15" t="s">
        <v>329</v>
      </c>
      <c r="C21" s="4">
        <f>_xlfn.NORM.INV(0.005,0,C15)</f>
        <v>-8.3250045113948359E-2</v>
      </c>
      <c r="D21" s="4">
        <f t="shared" ref="D21:W21" si="16">_xlfn.NORM.INV(0.005,0,D15)</f>
        <v>-7.8977927361554595E-2</v>
      </c>
      <c r="E21" s="4">
        <f t="shared" si="16"/>
        <v>-7.4461104001885117E-2</v>
      </c>
      <c r="F21" s="4">
        <f t="shared" si="16"/>
        <v>-6.9651984953999033E-2</v>
      </c>
      <c r="G21" s="4">
        <f t="shared" si="16"/>
        <v>-6.4485207659467636E-2</v>
      </c>
      <c r="H21" s="4">
        <f t="shared" si="16"/>
        <v>-5.8866671434158899E-2</v>
      </c>
      <c r="I21" s="4">
        <f t="shared" si="16"/>
        <v>-5.2651951574369728E-2</v>
      </c>
      <c r="J21" s="4">
        <f t="shared" si="16"/>
        <v>-4.5597927622232255E-2</v>
      </c>
      <c r="K21" s="4">
        <f t="shared" si="16"/>
        <v>-3.7230552000942559E-2</v>
      </c>
      <c r="L21" s="4">
        <f t="shared" si="16"/>
        <v>-2.6325975787184864E-2</v>
      </c>
      <c r="M21" s="4" t="e">
        <f t="shared" si="16"/>
        <v>#NUM!</v>
      </c>
      <c r="N21" s="4">
        <f t="shared" si="16"/>
        <v>-2.6325975787184864E-2</v>
      </c>
      <c r="O21" s="4">
        <f t="shared" si="16"/>
        <v>-3.7230552000942559E-2</v>
      </c>
      <c r="P21" s="4">
        <f t="shared" si="16"/>
        <v>-4.5597927622232255E-2</v>
      </c>
      <c r="Q21" s="4">
        <f t="shared" si="16"/>
        <v>-5.2651951574369728E-2</v>
      </c>
      <c r="R21" s="4">
        <f t="shared" si="16"/>
        <v>-5.8866671434158899E-2</v>
      </c>
      <c r="S21" s="4">
        <f t="shared" si="16"/>
        <v>-6.4485207659467636E-2</v>
      </c>
      <c r="T21" s="4">
        <f t="shared" si="16"/>
        <v>-6.9651984953999033E-2</v>
      </c>
      <c r="U21" s="4">
        <f t="shared" si="16"/>
        <v>-7.4461104001885117E-2</v>
      </c>
      <c r="V21" s="4">
        <f t="shared" si="16"/>
        <v>-7.8977927361554595E-2</v>
      </c>
      <c r="W21" s="4">
        <f t="shared" si="16"/>
        <v>-8.3250045113948359E-2</v>
      </c>
    </row>
    <row r="23" spans="1:25">
      <c r="A23" s="35" t="s">
        <v>0</v>
      </c>
      <c r="B23" s="35" t="s">
        <v>25</v>
      </c>
      <c r="C23" s="35" t="s">
        <v>98</v>
      </c>
      <c r="D23" s="35" t="s">
        <v>99</v>
      </c>
      <c r="E23" s="35" t="s">
        <v>100</v>
      </c>
      <c r="F23" s="35" t="s">
        <v>101</v>
      </c>
      <c r="G23" s="35" t="s">
        <v>102</v>
      </c>
      <c r="H23" s="35" t="s">
        <v>103</v>
      </c>
      <c r="I23" s="35" t="s">
        <v>104</v>
      </c>
      <c r="J23" s="35" t="s">
        <v>105</v>
      </c>
      <c r="K23" s="35" t="s">
        <v>106</v>
      </c>
      <c r="L23" s="35" t="s">
        <v>107</v>
      </c>
      <c r="M23" s="35" t="s">
        <v>108</v>
      </c>
      <c r="N23" s="35" t="s">
        <v>109</v>
      </c>
      <c r="O23" s="35" t="s">
        <v>110</v>
      </c>
      <c r="P23" s="35" t="s">
        <v>111</v>
      </c>
      <c r="Q23" s="35" t="s">
        <v>112</v>
      </c>
      <c r="R23" s="35" t="s">
        <v>113</v>
      </c>
      <c r="S23" s="35" t="s">
        <v>114</v>
      </c>
      <c r="T23" s="35" t="s">
        <v>115</v>
      </c>
      <c r="U23" s="35" t="s">
        <v>116</v>
      </c>
      <c r="V23" s="35" t="s">
        <v>117</v>
      </c>
      <c r="W23" s="35" t="s">
        <v>118</v>
      </c>
      <c r="Y23" s="34" t="s">
        <v>321</v>
      </c>
    </row>
    <row r="24" spans="1:25">
      <c r="A24" s="35" t="s">
        <v>1</v>
      </c>
      <c r="B24" s="35" t="s">
        <v>26</v>
      </c>
      <c r="C24" s="3">
        <v>3.0605755746364594E-3</v>
      </c>
      <c r="D24" s="3">
        <v>2.3760905489325523E-2</v>
      </c>
      <c r="E24" s="3">
        <v>-7.8959893435239792E-3</v>
      </c>
      <c r="F24" s="3">
        <v>-1.2441707774996758E-2</v>
      </c>
      <c r="G24" s="3">
        <v>-1.6020039096474648E-2</v>
      </c>
      <c r="H24" s="3">
        <v>-9.5270071178674698E-3</v>
      </c>
      <c r="I24" s="3">
        <v>-1.8140312749892473E-3</v>
      </c>
      <c r="J24" s="3">
        <v>1.6376053914427757E-2</v>
      </c>
      <c r="K24" s="3">
        <v>-1.8366269068792462E-3</v>
      </c>
      <c r="L24" s="3">
        <v>-8.7029356509447098E-3</v>
      </c>
      <c r="M24" s="3">
        <v>6.71370979398489E-3</v>
      </c>
      <c r="N24" s="3">
        <v>8.9677751064300537E-2</v>
      </c>
      <c r="O24" s="3">
        <v>-2.2611925378441811E-3</v>
      </c>
      <c r="P24" s="3">
        <v>2.9219623655080795E-2</v>
      </c>
      <c r="Q24" s="3">
        <v>-3.2206609845161438E-2</v>
      </c>
      <c r="R24" s="3">
        <v>2.1143389865756035E-2</v>
      </c>
      <c r="S24" s="3">
        <v>8.6990799754858017E-3</v>
      </c>
      <c r="T24" s="3">
        <v>-0.11939109861850739</v>
      </c>
      <c r="U24" s="3">
        <v>-2.0508805755525827E-3</v>
      </c>
      <c r="V24" s="3">
        <v>-6.2808886170387268E-2</v>
      </c>
      <c r="W24" s="3">
        <v>4.226289689540863E-2</v>
      </c>
      <c r="Y24" s="35">
        <f>_xlfn.VAR.S(C24:W24)</f>
        <v>1.5961409218488616E-3</v>
      </c>
    </row>
    <row r="25" spans="1:25">
      <c r="A25" s="35" t="s">
        <v>2</v>
      </c>
      <c r="B25" s="35" t="s">
        <v>26</v>
      </c>
      <c r="C25" s="3">
        <v>6.8548298440873623E-3</v>
      </c>
      <c r="D25" s="3">
        <v>4.5359130017459393E-3</v>
      </c>
      <c r="E25" s="3">
        <v>-1.0716147720813751E-2</v>
      </c>
      <c r="F25" s="3">
        <v>1.6274569556117058E-2</v>
      </c>
      <c r="G25" s="3">
        <v>4.4279014691710472E-3</v>
      </c>
      <c r="H25" s="3">
        <v>-1.5257618390023708E-2</v>
      </c>
      <c r="I25" s="3">
        <v>1.4059392735362053E-2</v>
      </c>
      <c r="J25" s="3">
        <v>1.8885534256696701E-2</v>
      </c>
      <c r="K25" s="3">
        <v>2.1619288250803947E-2</v>
      </c>
      <c r="L25" s="3">
        <v>-4.3989792466163635E-2</v>
      </c>
      <c r="M25" s="3">
        <v>5.7695463299751282E-2</v>
      </c>
      <c r="N25" s="3">
        <v>5.7682596147060394E-2</v>
      </c>
      <c r="O25" s="3">
        <v>-3.8360070902854204E-4</v>
      </c>
      <c r="P25" s="3">
        <v>-2.9932476580142975E-2</v>
      </c>
      <c r="Q25" s="3">
        <v>5.1799159497022629E-2</v>
      </c>
      <c r="R25" s="3">
        <v>-4.8345547169446945E-2</v>
      </c>
      <c r="S25" s="3">
        <v>-5.2191212773323059E-2</v>
      </c>
      <c r="T25" s="3">
        <v>-1.6263546422123909E-2</v>
      </c>
      <c r="U25" s="3">
        <v>-6.4510124502703547E-4</v>
      </c>
      <c r="V25" s="3">
        <v>-7.0495747029781342E-2</v>
      </c>
      <c r="W25" s="3">
        <v>-2.3995552211999893E-2</v>
      </c>
      <c r="Y25" s="35">
        <f t="shared" ref="Y25:Y47" si="17">_xlfn.VAR.S(C25:W25)</f>
        <v>1.2300526821958921E-3</v>
      </c>
    </row>
    <row r="26" spans="1:25">
      <c r="A26" s="35" t="s">
        <v>3</v>
      </c>
      <c r="B26" s="35" t="s">
        <v>26</v>
      </c>
      <c r="C26" s="3">
        <v>5.0738103687763214E-2</v>
      </c>
      <c r="D26" s="3">
        <v>-2.3902991786599159E-2</v>
      </c>
      <c r="E26" s="3">
        <v>-1.0175092611461878E-3</v>
      </c>
      <c r="F26" s="3">
        <v>2.8420969843864441E-2</v>
      </c>
      <c r="G26" s="3">
        <v>-6.8767373450100422E-3</v>
      </c>
      <c r="H26" s="3">
        <v>2.9364731162786484E-3</v>
      </c>
      <c r="I26" s="3">
        <v>-4.3810778297483921E-3</v>
      </c>
      <c r="J26" s="3">
        <v>2.7874449733644724E-3</v>
      </c>
      <c r="K26" s="3">
        <v>-3.9394847117364407E-3</v>
      </c>
      <c r="L26" s="3">
        <v>7.4998810887336731E-3</v>
      </c>
      <c r="M26" s="3">
        <v>-4.8010228201746941E-3</v>
      </c>
      <c r="N26" s="3">
        <v>-8.8454009965062141E-3</v>
      </c>
      <c r="O26" s="3">
        <v>1.005102414637804E-3</v>
      </c>
      <c r="P26" s="3">
        <v>2.9206819832324982E-2</v>
      </c>
      <c r="Q26" s="3">
        <v>-1.0687639005482197E-2</v>
      </c>
      <c r="R26" s="3">
        <v>-5.4877005517482758E-2</v>
      </c>
      <c r="S26" s="3">
        <v>-1.2784121558070183E-2</v>
      </c>
      <c r="T26" s="3">
        <v>-1.7634430900216103E-2</v>
      </c>
      <c r="U26" s="3">
        <v>9.8817853722721338E-4</v>
      </c>
      <c r="V26" s="3">
        <v>-2.4610947817564011E-2</v>
      </c>
      <c r="W26" s="3">
        <v>-3.7255946546792984E-2</v>
      </c>
      <c r="Y26" s="35">
        <f t="shared" si="17"/>
        <v>5.1451264086699528E-4</v>
      </c>
    </row>
    <row r="27" spans="1:25">
      <c r="A27" s="35" t="s">
        <v>4</v>
      </c>
      <c r="B27" s="35" t="s">
        <v>26</v>
      </c>
      <c r="C27" s="3">
        <v>-1.2673959136009216E-2</v>
      </c>
      <c r="D27" s="3">
        <v>-1.2220320291817188E-2</v>
      </c>
      <c r="E27" s="3">
        <v>-1.4786848798394203E-2</v>
      </c>
      <c r="F27" s="3">
        <v>2.5120055302977562E-2</v>
      </c>
      <c r="G27" s="3">
        <v>5.8116298168897629E-3</v>
      </c>
      <c r="H27" s="3">
        <v>3.7437684368342161E-3</v>
      </c>
      <c r="I27" s="3">
        <v>-1.1714366264641285E-2</v>
      </c>
      <c r="J27" s="3">
        <v>1.102699339389801E-2</v>
      </c>
      <c r="K27" s="3">
        <v>3.7657536566257477E-2</v>
      </c>
      <c r="L27" s="3">
        <v>1.435541920363903E-2</v>
      </c>
      <c r="M27" s="3">
        <v>9.2005071928724647E-4</v>
      </c>
      <c r="N27" s="3">
        <v>-1.5596715966239572E-3</v>
      </c>
      <c r="O27" s="3">
        <v>-5.4684648057445884E-4</v>
      </c>
      <c r="P27" s="3">
        <v>-4.6541839838027954E-2</v>
      </c>
      <c r="Q27" s="3">
        <v>2.5824856013059616E-2</v>
      </c>
      <c r="R27" s="3">
        <v>2.5040619075298309E-2</v>
      </c>
      <c r="S27" s="3">
        <v>6.5294608473777771E-2</v>
      </c>
      <c r="T27" s="3">
        <v>-2.6903862133622169E-2</v>
      </c>
      <c r="U27" s="3">
        <v>-4.5854048221372068E-4</v>
      </c>
      <c r="V27" s="3">
        <v>6.3000574707984924E-2</v>
      </c>
      <c r="W27" s="3">
        <v>-3.2976027578115463E-2</v>
      </c>
      <c r="Y27" s="35">
        <f t="shared" si="17"/>
        <v>7.9707592250888011E-4</v>
      </c>
    </row>
    <row r="28" spans="1:25">
      <c r="A28" s="35" t="s">
        <v>5</v>
      </c>
      <c r="B28" s="35" t="s">
        <v>26</v>
      </c>
      <c r="C28" s="3">
        <v>-2.4320812895894051E-2</v>
      </c>
      <c r="D28" s="3">
        <v>1.1863565072417259E-2</v>
      </c>
      <c r="E28" s="3">
        <v>2.5235176086425781E-2</v>
      </c>
      <c r="F28" s="3">
        <v>1.018957793712616E-2</v>
      </c>
      <c r="G28" s="3">
        <v>-5.7795356959104538E-2</v>
      </c>
      <c r="H28" s="3">
        <v>1.4538966119289398E-2</v>
      </c>
      <c r="I28" s="3">
        <v>6.5740365535020828E-3</v>
      </c>
      <c r="J28" s="3">
        <v>1.6978006809949875E-2</v>
      </c>
      <c r="K28" s="3">
        <v>-7.3924258351325989E-2</v>
      </c>
      <c r="L28" s="3">
        <v>5.5963646620512009E-2</v>
      </c>
      <c r="M28" s="3">
        <v>3.2213408499956131E-2</v>
      </c>
      <c r="N28" s="3">
        <v>-8.3441874012351036E-3</v>
      </c>
      <c r="O28" s="3">
        <v>2.4047954939305782E-3</v>
      </c>
      <c r="P28" s="3">
        <v>-0.12175064533948898</v>
      </c>
      <c r="Q28" s="3">
        <v>4.9915455281734467E-2</v>
      </c>
      <c r="R28" s="3">
        <v>-0.10662611573934555</v>
      </c>
      <c r="S28" s="3">
        <v>-6.9636017084121704E-2</v>
      </c>
      <c r="T28" s="3">
        <v>1.4513398520648479E-2</v>
      </c>
      <c r="U28" s="3">
        <v>2.2940842900425196E-3</v>
      </c>
      <c r="V28" s="3">
        <v>7.5671330094337463E-2</v>
      </c>
      <c r="W28" s="3">
        <v>8.8283300399780273E-2</v>
      </c>
      <c r="Y28" s="35">
        <f t="shared" si="17"/>
        <v>3.1093450439540204E-3</v>
      </c>
    </row>
    <row r="29" spans="1:25">
      <c r="A29" s="35" t="s">
        <v>6</v>
      </c>
      <c r="B29" s="35" t="s">
        <v>26</v>
      </c>
      <c r="C29" s="3">
        <v>1.6045290976762772E-2</v>
      </c>
      <c r="D29" s="3">
        <v>-3.9364468306303024E-2</v>
      </c>
      <c r="E29" s="3">
        <v>1.2599889189004898E-2</v>
      </c>
      <c r="F29" s="3">
        <v>3.1454199925065041E-3</v>
      </c>
      <c r="G29" s="3">
        <v>4.7711534425616264E-3</v>
      </c>
      <c r="H29" s="3">
        <v>-1.3967490755021572E-2</v>
      </c>
      <c r="I29" s="3">
        <v>2.6579122990369797E-2</v>
      </c>
      <c r="J29" s="3">
        <v>-2.3503754287958145E-2</v>
      </c>
      <c r="K29" s="3">
        <v>1.0794620029628277E-2</v>
      </c>
      <c r="L29" s="3">
        <v>4.1311521083116531E-2</v>
      </c>
      <c r="M29" s="3">
        <v>-3.9703208953142166E-2</v>
      </c>
      <c r="N29" s="3">
        <v>-0.10896054655313492</v>
      </c>
      <c r="O29" s="3">
        <v>1.3825943460687995E-3</v>
      </c>
      <c r="P29" s="3">
        <v>5.7092916220426559E-2</v>
      </c>
      <c r="Q29" s="3">
        <v>-7.3649883270263672E-2</v>
      </c>
      <c r="R29" s="3">
        <v>-6.9980211555957794E-2</v>
      </c>
      <c r="S29" s="3">
        <v>9.3631289899349213E-2</v>
      </c>
      <c r="T29" s="3">
        <v>0.14293904602527618</v>
      </c>
      <c r="U29" s="3">
        <v>1.1446818243712187E-3</v>
      </c>
      <c r="V29" s="3">
        <v>3.8816945161670446E-3</v>
      </c>
      <c r="W29" s="3">
        <v>1.8953530117869377E-2</v>
      </c>
      <c r="Y29" s="35">
        <f t="shared" si="17"/>
        <v>3.0839639562087275E-3</v>
      </c>
    </row>
    <row r="30" spans="1:25">
      <c r="A30" s="35" t="s">
        <v>7</v>
      </c>
      <c r="B30" s="35" t="s">
        <v>26</v>
      </c>
      <c r="C30" s="3">
        <v>1.4908512122929096E-2</v>
      </c>
      <c r="D30" s="3">
        <v>-2.6679415255784988E-2</v>
      </c>
      <c r="E30" s="3">
        <v>9.40516940318048E-4</v>
      </c>
      <c r="F30" s="3">
        <v>-2.3257720749825239E-3</v>
      </c>
      <c r="G30" s="3">
        <v>1.2961642816662788E-2</v>
      </c>
      <c r="H30" s="3">
        <v>1.5117118135094643E-2</v>
      </c>
      <c r="I30" s="3">
        <v>3.692676080390811E-3</v>
      </c>
      <c r="J30" s="3">
        <v>-3.135225921869278E-2</v>
      </c>
      <c r="K30" s="3">
        <v>-9.1894656419754028E-2</v>
      </c>
      <c r="L30" s="3">
        <v>-2.8439272195100784E-2</v>
      </c>
      <c r="M30" s="3">
        <v>1.691022515296936E-2</v>
      </c>
      <c r="N30" s="3">
        <v>-2.2620843723416328E-2</v>
      </c>
      <c r="O30" s="3">
        <v>4.7803455963730812E-3</v>
      </c>
      <c r="P30" s="3">
        <v>7.1726523339748383E-2</v>
      </c>
      <c r="Q30" s="3">
        <v>-9.1131404042243958E-2</v>
      </c>
      <c r="R30" s="3">
        <v>-1.1999182170256972E-3</v>
      </c>
      <c r="S30" s="3">
        <v>2.6114264503121376E-2</v>
      </c>
      <c r="T30" s="3">
        <v>2.178548090159893E-2</v>
      </c>
      <c r="U30" s="3">
        <v>2.2537785116583109E-3</v>
      </c>
      <c r="V30" s="3">
        <v>8.0628626048564911E-2</v>
      </c>
      <c r="W30" s="3">
        <v>-2.704896405339241E-2</v>
      </c>
      <c r="Y30" s="35">
        <f t="shared" si="17"/>
        <v>1.7064750124038449E-3</v>
      </c>
    </row>
    <row r="31" spans="1:25">
      <c r="A31" s="35" t="s">
        <v>8</v>
      </c>
      <c r="B31" s="35" t="s">
        <v>26</v>
      </c>
      <c r="C31" s="3">
        <v>-2.2968435660004616E-2</v>
      </c>
      <c r="D31" s="3">
        <v>-2.8988765552639961E-2</v>
      </c>
      <c r="E31" s="3">
        <v>-8.7656537070870399E-3</v>
      </c>
      <c r="F31" s="3">
        <v>-1.1110017076134682E-2</v>
      </c>
      <c r="G31" s="3">
        <v>-3.8375549018383026E-2</v>
      </c>
      <c r="H31" s="3">
        <v>-4.3809879571199417E-2</v>
      </c>
      <c r="I31" s="3">
        <v>-2.305249497294426E-2</v>
      </c>
      <c r="J31" s="3">
        <v>-4.3186619877815247E-2</v>
      </c>
      <c r="K31" s="3">
        <v>2.0061546936631203E-2</v>
      </c>
      <c r="L31" s="3">
        <v>8.1655215471982956E-3</v>
      </c>
      <c r="M31" s="3">
        <v>-4.4611778110265732E-2</v>
      </c>
      <c r="N31" s="3">
        <v>1.3810552656650543E-2</v>
      </c>
      <c r="O31" s="3">
        <v>1.7802974907681346E-3</v>
      </c>
      <c r="P31" s="3">
        <v>9.0902157127857208E-2</v>
      </c>
      <c r="Q31" s="3">
        <v>-6.2676668167114258E-2</v>
      </c>
      <c r="R31" s="3">
        <v>-7.3678962886333466E-2</v>
      </c>
      <c r="S31" s="3">
        <v>-1.5640400350093842E-2</v>
      </c>
      <c r="T31" s="3">
        <v>-1.9211627542972565E-2</v>
      </c>
      <c r="U31" s="3">
        <v>-5.212882999330759E-3</v>
      </c>
      <c r="V31" s="3">
        <v>-1.2271418236196041E-2</v>
      </c>
      <c r="W31" s="3">
        <v>1.5029856003820896E-2</v>
      </c>
      <c r="Y31" s="35">
        <f t="shared" si="17"/>
        <v>1.212606765366984E-3</v>
      </c>
    </row>
    <row r="32" spans="1:25">
      <c r="A32" s="35" t="s">
        <v>9</v>
      </c>
      <c r="B32" s="35" t="s">
        <v>26</v>
      </c>
      <c r="C32" s="3">
        <v>-2.6666067540645599E-2</v>
      </c>
      <c r="D32" s="3">
        <v>4.0265750139951706E-3</v>
      </c>
      <c r="E32" s="3">
        <v>-3.2898873090744019E-2</v>
      </c>
      <c r="F32" s="3">
        <v>1.7968310043215752E-2</v>
      </c>
      <c r="G32" s="3">
        <v>2.2769434377551079E-2</v>
      </c>
      <c r="H32" s="3">
        <v>4.0401180740445852E-4</v>
      </c>
      <c r="I32" s="3">
        <v>2.8903325437568128E-4</v>
      </c>
      <c r="J32" s="3">
        <v>-2.2855665534734726E-2</v>
      </c>
      <c r="K32" s="3">
        <v>-1.1322529055178165E-2</v>
      </c>
      <c r="L32" s="3">
        <v>1.4562612399458885E-2</v>
      </c>
      <c r="M32" s="3">
        <v>-4.392247274518013E-2</v>
      </c>
      <c r="N32" s="3">
        <v>-4.3555289506912231E-2</v>
      </c>
      <c r="O32" s="3">
        <v>1.818740158341825E-3</v>
      </c>
      <c r="P32" s="3">
        <v>-7.5383640825748444E-2</v>
      </c>
      <c r="Q32" s="3">
        <v>0.13809818029403687</v>
      </c>
      <c r="R32" s="3">
        <v>6.0462201945483685E-3</v>
      </c>
      <c r="S32" s="3">
        <v>6.8522185087203979E-2</v>
      </c>
      <c r="T32" s="3">
        <v>2.8842905536293983E-2</v>
      </c>
      <c r="U32" s="3">
        <v>1.596262154635042E-4</v>
      </c>
      <c r="V32" s="3">
        <v>-3.6445274949073792E-2</v>
      </c>
      <c r="W32" s="3">
        <v>-1.3092848239466548E-3</v>
      </c>
      <c r="Y32" s="35">
        <f t="shared" si="17"/>
        <v>1.9493480236262319E-3</v>
      </c>
    </row>
    <row r="33" spans="1:25">
      <c r="A33" s="35" t="s">
        <v>10</v>
      </c>
      <c r="B33" s="35" t="s">
        <v>26</v>
      </c>
      <c r="C33" s="3">
        <v>-2.7740256860852242E-2</v>
      </c>
      <c r="D33" s="3">
        <v>3.8288556970655918E-3</v>
      </c>
      <c r="E33" s="3">
        <v>-2.8160341084003448E-2</v>
      </c>
      <c r="F33" s="3">
        <v>3.3420935273170471E-2</v>
      </c>
      <c r="G33" s="3">
        <v>3.1099202111363411E-2</v>
      </c>
      <c r="H33" s="3">
        <v>2.3196563124656677E-2</v>
      </c>
      <c r="I33" s="3">
        <v>-1.5171238221228123E-2</v>
      </c>
      <c r="J33" s="3">
        <v>9.9820438772439957E-3</v>
      </c>
      <c r="K33" s="3">
        <v>-1.1937950737774372E-2</v>
      </c>
      <c r="L33" s="3">
        <v>1.5958366915583611E-2</v>
      </c>
      <c r="M33" s="3">
        <v>-1.4247310347855091E-2</v>
      </c>
      <c r="N33" s="3">
        <v>-9.2037439346313477E-2</v>
      </c>
      <c r="O33" s="3">
        <v>-1.2755179777741432E-3</v>
      </c>
      <c r="P33" s="3">
        <v>-2.1166959777474403E-2</v>
      </c>
      <c r="Q33" s="3">
        <v>3.7785351276397705E-2</v>
      </c>
      <c r="R33" s="3">
        <v>-0.10072667151689529</v>
      </c>
      <c r="S33" s="3">
        <v>-6.6586710512638092E-2</v>
      </c>
      <c r="T33" s="3">
        <v>2.6144318282604218E-2</v>
      </c>
      <c r="U33" s="3">
        <v>-1.2169480323791504E-3</v>
      </c>
      <c r="V33" s="3">
        <v>7.4583694338798523E-2</v>
      </c>
      <c r="W33" s="3">
        <v>0.1295340359210968</v>
      </c>
      <c r="Y33" s="35">
        <f t="shared" si="17"/>
        <v>2.6541393272506617E-3</v>
      </c>
    </row>
    <row r="34" spans="1:25">
      <c r="A34" s="35" t="s">
        <v>11</v>
      </c>
      <c r="B34" s="35" t="s">
        <v>26</v>
      </c>
      <c r="C34" s="3">
        <v>-2.2788552567362785E-2</v>
      </c>
      <c r="D34" s="3">
        <v>-1.2979112565517426E-2</v>
      </c>
      <c r="E34" s="3">
        <v>2.0227425557095557E-4</v>
      </c>
      <c r="F34" s="3">
        <v>2.5163723155856133E-2</v>
      </c>
      <c r="G34" s="3">
        <v>-9.4825811684131622E-3</v>
      </c>
      <c r="H34" s="3">
        <v>-1.8421843415126204E-3</v>
      </c>
      <c r="I34" s="3">
        <v>-8.7181280832737684E-4</v>
      </c>
      <c r="J34" s="3">
        <v>-3.8403674960136414E-2</v>
      </c>
      <c r="K34" s="3">
        <v>-6.9111241027712822E-3</v>
      </c>
      <c r="L34" s="3">
        <v>-3.6883514374494553E-2</v>
      </c>
      <c r="M34" s="3">
        <v>-2.2059591487050056E-2</v>
      </c>
      <c r="N34" s="3">
        <v>-7.6467260718345642E-2</v>
      </c>
      <c r="O34" s="3">
        <v>2.9287687502801418E-3</v>
      </c>
      <c r="P34" s="3">
        <v>7.3272418230772018E-3</v>
      </c>
      <c r="Q34" s="3">
        <v>1.160909072495997E-3</v>
      </c>
      <c r="R34" s="3">
        <v>-8.7577015161514282E-2</v>
      </c>
      <c r="S34" s="3">
        <v>-9.0596385300159454E-2</v>
      </c>
      <c r="T34" s="3">
        <v>-1.6469854861497879E-2</v>
      </c>
      <c r="U34" s="3">
        <v>2.4737538769841194E-3</v>
      </c>
      <c r="V34" s="3">
        <v>1.7785823438316584E-3</v>
      </c>
      <c r="W34" s="3">
        <v>-1.3397380709648132E-2</v>
      </c>
      <c r="Y34" s="35">
        <f t="shared" si="17"/>
        <v>9.7885641994093528E-4</v>
      </c>
    </row>
    <row r="35" spans="1:25">
      <c r="A35" s="35" t="s">
        <v>12</v>
      </c>
      <c r="B35" s="35" t="s">
        <v>26</v>
      </c>
      <c r="C35" s="3">
        <v>-2.1584983915090561E-2</v>
      </c>
      <c r="D35" s="3">
        <v>-3.2629417255520821E-3</v>
      </c>
      <c r="E35" s="3">
        <v>2.0727984607219696E-2</v>
      </c>
      <c r="F35" s="3">
        <v>-2.4583876132965088E-2</v>
      </c>
      <c r="G35" s="3">
        <v>8.1882206723093987E-3</v>
      </c>
      <c r="H35" s="3">
        <v>5.2964724600315094E-3</v>
      </c>
      <c r="I35" s="3">
        <v>7.7711758203804493E-3</v>
      </c>
      <c r="J35" s="3">
        <v>1.4563541859388351E-2</v>
      </c>
      <c r="K35" s="3">
        <v>-1.7779553309082985E-2</v>
      </c>
      <c r="L35" s="3">
        <v>1.2884515337646008E-2</v>
      </c>
      <c r="M35" s="3">
        <v>-4.8674307763576508E-2</v>
      </c>
      <c r="N35" s="3">
        <v>-4.0589179843664169E-2</v>
      </c>
      <c r="O35" s="3">
        <v>5.8936455752700567E-4</v>
      </c>
      <c r="P35" s="3">
        <v>-7.4626747518777847E-3</v>
      </c>
      <c r="Q35" s="3">
        <v>-5.541912280023098E-3</v>
      </c>
      <c r="R35" s="3">
        <v>-1.3224009424448013E-2</v>
      </c>
      <c r="S35" s="3">
        <v>-3.2316010445356369E-2</v>
      </c>
      <c r="T35" s="3">
        <v>5.6281063705682755E-2</v>
      </c>
      <c r="U35" s="3">
        <v>6.3404033426195383E-4</v>
      </c>
      <c r="V35" s="3">
        <v>-1.7404230311512947E-2</v>
      </c>
      <c r="W35" s="3">
        <v>9.410431981086731E-2</v>
      </c>
      <c r="Y35" s="35">
        <f t="shared" si="17"/>
        <v>1.0001613013539512E-3</v>
      </c>
    </row>
    <row r="36" spans="1:25">
      <c r="A36" s="35" t="s">
        <v>13</v>
      </c>
      <c r="B36" s="35" t="s">
        <v>26</v>
      </c>
      <c r="C36" s="3">
        <v>4.6908333897590637E-3</v>
      </c>
      <c r="D36" s="3">
        <v>1.4529706910252571E-2</v>
      </c>
      <c r="E36" s="3">
        <v>5.4843984544277191E-3</v>
      </c>
      <c r="F36" s="3">
        <v>-5.9253517538309097E-3</v>
      </c>
      <c r="G36" s="3">
        <v>3.0735936015844345E-3</v>
      </c>
      <c r="H36" s="3">
        <v>-1.2467918917536736E-2</v>
      </c>
      <c r="I36" s="3">
        <v>8.936670608818531E-3</v>
      </c>
      <c r="J36" s="3">
        <v>1.2339801527559757E-2</v>
      </c>
      <c r="K36" s="3">
        <v>7.2295859456062317E-2</v>
      </c>
      <c r="L36" s="3">
        <v>1.47127415984869E-2</v>
      </c>
      <c r="M36" s="3">
        <v>3.018915094435215E-2</v>
      </c>
      <c r="N36" s="3">
        <v>5.4264217615127563E-2</v>
      </c>
      <c r="O36" s="3">
        <v>-7.5553939677774906E-4</v>
      </c>
      <c r="P36" s="3">
        <v>-7.9014904797077179E-2</v>
      </c>
      <c r="Q36" s="3">
        <v>2.8868069872260094E-2</v>
      </c>
      <c r="R36" s="3">
        <v>7.7314175665378571E-2</v>
      </c>
      <c r="S36" s="3">
        <v>9.6459411084651947E-2</v>
      </c>
      <c r="T36" s="3">
        <v>-4.2474889196455479E-3</v>
      </c>
      <c r="U36" s="3">
        <v>-3.4542474895715714E-4</v>
      </c>
      <c r="V36" s="3">
        <v>-1.1278193444013596E-2</v>
      </c>
      <c r="W36" s="3">
        <v>-6.7512288689613342E-2</v>
      </c>
      <c r="Y36" s="35">
        <f t="shared" si="17"/>
        <v>1.7138562306741483E-3</v>
      </c>
    </row>
    <row r="37" spans="1:25">
      <c r="A37" s="35" t="s">
        <v>14</v>
      </c>
      <c r="B37" s="35" t="s">
        <v>26</v>
      </c>
      <c r="C37" s="3">
        <v>-3.3648163080215454E-3</v>
      </c>
      <c r="D37" s="3">
        <v>1.2545662000775337E-2</v>
      </c>
      <c r="E37" s="3">
        <v>-6.0962121933698654E-3</v>
      </c>
      <c r="F37" s="3">
        <v>-8.2013309001922607E-3</v>
      </c>
      <c r="G37" s="3">
        <v>2.5505458936095238E-2</v>
      </c>
      <c r="H37" s="3">
        <v>-3.9521515369415283E-2</v>
      </c>
      <c r="I37" s="3">
        <v>1.2997877784073353E-3</v>
      </c>
      <c r="J37" s="3">
        <v>2.2170746698975563E-2</v>
      </c>
      <c r="K37" s="3">
        <v>-8.2818642258644104E-3</v>
      </c>
      <c r="L37" s="3">
        <v>1.1773185804486275E-2</v>
      </c>
      <c r="M37" s="3">
        <v>-1.0351062752306461E-2</v>
      </c>
      <c r="N37" s="3">
        <v>-2.1058473736047745E-2</v>
      </c>
      <c r="O37" s="3">
        <v>-7.6607924711424857E-5</v>
      </c>
      <c r="P37" s="3">
        <v>1.7459027469158173E-2</v>
      </c>
      <c r="Q37" s="3">
        <v>-5.3408734500408173E-2</v>
      </c>
      <c r="R37" s="3">
        <v>-4.9203392118215561E-2</v>
      </c>
      <c r="S37" s="3">
        <v>-4.8765890300273895E-2</v>
      </c>
      <c r="T37" s="3">
        <v>-8.8272793218493462E-3</v>
      </c>
      <c r="U37" s="3">
        <v>7.0079322904348373E-4</v>
      </c>
      <c r="V37" s="3">
        <v>4.8920445144176483E-2</v>
      </c>
      <c r="W37" s="3">
        <v>0.11674109846353531</v>
      </c>
      <c r="Y37" s="35">
        <f t="shared" si="17"/>
        <v>1.3896580259199283E-3</v>
      </c>
    </row>
    <row r="38" spans="1:25">
      <c r="A38" s="35" t="s">
        <v>15</v>
      </c>
      <c r="B38" s="35" t="s">
        <v>26</v>
      </c>
      <c r="C38" s="3">
        <v>3.3511859364807606E-3</v>
      </c>
      <c r="D38" s="3">
        <v>-4.305579885840416E-2</v>
      </c>
      <c r="E38" s="3">
        <v>-9.4741135835647583E-3</v>
      </c>
      <c r="F38" s="3">
        <v>4.9312274903059006E-2</v>
      </c>
      <c r="G38" s="3">
        <v>-3.8618497550487518E-2</v>
      </c>
      <c r="H38" s="3">
        <v>8.3965212106704712E-3</v>
      </c>
      <c r="I38" s="3">
        <v>7.4436678551137447E-3</v>
      </c>
      <c r="J38" s="3">
        <v>-1.2845322489738464E-3</v>
      </c>
      <c r="K38" s="3">
        <v>1.2633680365979671E-2</v>
      </c>
      <c r="L38" s="3">
        <v>-4.4270968064665794E-3</v>
      </c>
      <c r="M38" s="3">
        <v>-1.3984191231429577E-2</v>
      </c>
      <c r="N38" s="3">
        <v>-2.7451284229755402E-2</v>
      </c>
      <c r="O38" s="3">
        <v>5.5779074318706989E-4</v>
      </c>
      <c r="P38" s="3">
        <v>-4.8284553922712803E-3</v>
      </c>
      <c r="Q38" s="3">
        <v>-6.5364630427211523E-4</v>
      </c>
      <c r="R38" s="3">
        <v>-5.604703351855278E-2</v>
      </c>
      <c r="S38" s="3">
        <v>-2.2061637137085199E-3</v>
      </c>
      <c r="T38" s="3">
        <v>-1.4775007963180542E-2</v>
      </c>
      <c r="U38" s="3">
        <v>5.5287440773099661E-4</v>
      </c>
      <c r="V38" s="3">
        <v>1.6200246289372444E-2</v>
      </c>
      <c r="W38" s="3">
        <v>1.2406647205352783E-2</v>
      </c>
      <c r="Y38" s="35">
        <f t="shared" si="17"/>
        <v>5.2021979341402452E-4</v>
      </c>
    </row>
    <row r="39" spans="1:25">
      <c r="A39" s="35" t="s">
        <v>16</v>
      </c>
      <c r="B39" s="35" t="s">
        <v>26</v>
      </c>
      <c r="C39" s="3">
        <v>8.100915583781898E-4</v>
      </c>
      <c r="D39" s="3">
        <v>-4.8637241707183421E-4</v>
      </c>
      <c r="E39" s="3">
        <v>2.5653555057942867E-3</v>
      </c>
      <c r="F39" s="3">
        <v>-2.5758786126971245E-2</v>
      </c>
      <c r="G39" s="3">
        <v>1.5571910887956619E-2</v>
      </c>
      <c r="H39" s="3">
        <v>-8.3103552460670471E-3</v>
      </c>
      <c r="I39" s="3">
        <v>4.6218670904636383E-3</v>
      </c>
      <c r="J39" s="3">
        <v>-8.7931649759411812E-3</v>
      </c>
      <c r="K39" s="3">
        <v>-1.3355252332985401E-2</v>
      </c>
      <c r="L39" s="3">
        <v>4.4205309823155403E-3</v>
      </c>
      <c r="M39" s="3">
        <v>-8.7216887623071671E-3</v>
      </c>
      <c r="N39" s="3">
        <v>-5.5656850337982178E-2</v>
      </c>
      <c r="O39" s="3">
        <v>-1.6792829846963286E-3</v>
      </c>
      <c r="P39" s="3">
        <v>3.2143749296665192E-2</v>
      </c>
      <c r="Q39" s="3">
        <v>-5.0001461058855057E-2</v>
      </c>
      <c r="R39" s="3">
        <v>-3.9998702704906464E-2</v>
      </c>
      <c r="S39" s="3">
        <v>1.6802541213110089E-3</v>
      </c>
      <c r="T39" s="3">
        <v>-8.7262459099292755E-2</v>
      </c>
      <c r="U39" s="3">
        <v>-1.5788956079632044E-3</v>
      </c>
      <c r="V39" s="3">
        <v>-7.1616373956203461E-2</v>
      </c>
      <c r="W39" s="3">
        <v>9.8648637533187866E-2</v>
      </c>
      <c r="Y39" s="35">
        <f t="shared" si="17"/>
        <v>1.4956980511456942E-3</v>
      </c>
    </row>
    <row r="40" spans="1:25">
      <c r="A40" s="35" t="s">
        <v>17</v>
      </c>
      <c r="B40" s="35" t="s">
        <v>26</v>
      </c>
      <c r="C40" s="3">
        <v>2.2850599139928818E-2</v>
      </c>
      <c r="D40" s="3">
        <v>1.5793731436133385E-2</v>
      </c>
      <c r="E40" s="3">
        <v>1.0208450257778168E-3</v>
      </c>
      <c r="F40" s="3">
        <v>-2.0454471930861473E-2</v>
      </c>
      <c r="G40" s="3">
        <v>-2.1411169320344925E-2</v>
      </c>
      <c r="H40" s="3">
        <v>-6.2746410258114338E-3</v>
      </c>
      <c r="I40" s="3">
        <v>-2.1684106439352036E-2</v>
      </c>
      <c r="J40" s="3">
        <v>8.0765355378389359E-3</v>
      </c>
      <c r="K40" s="3">
        <v>-1.7268029972910881E-2</v>
      </c>
      <c r="L40" s="3">
        <v>2.6454858481884003E-2</v>
      </c>
      <c r="M40" s="3">
        <v>-7.4317194521427155E-3</v>
      </c>
      <c r="N40" s="3">
        <v>3.4943472594022751E-2</v>
      </c>
      <c r="O40" s="3">
        <v>-3.2357615418732166E-3</v>
      </c>
      <c r="P40" s="3">
        <v>4.4558141380548477E-3</v>
      </c>
      <c r="Q40" s="3">
        <v>6.2316847033798695E-3</v>
      </c>
      <c r="R40" s="3">
        <v>5.7278074324131012E-2</v>
      </c>
      <c r="S40" s="3">
        <v>-4.6015359461307526E-2</v>
      </c>
      <c r="T40" s="3">
        <v>-3.45354825258255E-2</v>
      </c>
      <c r="U40" s="3">
        <v>-2.820292254909873E-3</v>
      </c>
      <c r="V40" s="3">
        <v>-3.5605389624834061E-2</v>
      </c>
      <c r="W40" s="3">
        <v>-1.8254408612847328E-2</v>
      </c>
      <c r="Y40" s="35">
        <f t="shared" si="17"/>
        <v>6.3039969359211529E-4</v>
      </c>
    </row>
    <row r="41" spans="1:25">
      <c r="A41" s="35" t="s">
        <v>18</v>
      </c>
      <c r="B41" s="35" t="s">
        <v>26</v>
      </c>
      <c r="C41" s="3">
        <v>-5.0016786903142929E-2</v>
      </c>
      <c r="D41" s="3">
        <v>2.1757284179329872E-2</v>
      </c>
      <c r="E41" s="3">
        <v>4.2669855058193207E-2</v>
      </c>
      <c r="F41" s="3">
        <v>6.3809350831434131E-4</v>
      </c>
      <c r="G41" s="3">
        <v>-2.4058626964688301E-2</v>
      </c>
      <c r="H41" s="3">
        <v>3.6293741315603256E-2</v>
      </c>
      <c r="I41" s="3">
        <v>-1.2874369276687503E-3</v>
      </c>
      <c r="J41" s="3">
        <v>-2.4667134508490562E-2</v>
      </c>
      <c r="K41" s="3">
        <v>2.2354241460561752E-2</v>
      </c>
      <c r="L41" s="3">
        <v>1.6224244609475136E-2</v>
      </c>
      <c r="M41" s="3">
        <v>7.1147307753562927E-2</v>
      </c>
      <c r="N41" s="3">
        <v>-8.384394645690918E-2</v>
      </c>
      <c r="O41" s="3">
        <v>3.9319302886724472E-3</v>
      </c>
      <c r="P41" s="3">
        <v>6.0317769646644592E-2</v>
      </c>
      <c r="Q41" s="3">
        <v>-5.8713633567094803E-2</v>
      </c>
      <c r="R41" s="3">
        <v>-0.10176337510347366</v>
      </c>
      <c r="S41" s="3">
        <v>-0.12327352911233902</v>
      </c>
      <c r="T41" s="3">
        <v>-7.4760178104043007E-3</v>
      </c>
      <c r="U41" s="3">
        <v>3.9630853570997715E-3</v>
      </c>
      <c r="V41" s="3">
        <v>0.10485517978668213</v>
      </c>
      <c r="W41" s="3">
        <v>-2.7146002277731895E-2</v>
      </c>
      <c r="Y41" s="35">
        <f t="shared" si="17"/>
        <v>3.1974593156870075E-3</v>
      </c>
    </row>
    <row r="42" spans="1:25">
      <c r="A42" s="35" t="s">
        <v>19</v>
      </c>
      <c r="B42" s="35" t="s">
        <v>26</v>
      </c>
      <c r="C42" s="3">
        <v>-3.4183082170784473E-3</v>
      </c>
      <c r="D42" s="3">
        <v>-9.4984890893101692E-3</v>
      </c>
      <c r="E42" s="3">
        <v>1.8023510929197073E-3</v>
      </c>
      <c r="F42" s="3">
        <v>-5.6276745162904263E-3</v>
      </c>
      <c r="G42" s="3">
        <v>5.0217756070196629E-3</v>
      </c>
      <c r="H42" s="3">
        <v>-7.8650852665305138E-3</v>
      </c>
      <c r="I42" s="3">
        <v>9.8263788968324661E-3</v>
      </c>
      <c r="J42" s="3">
        <v>9.5620052888989449E-3</v>
      </c>
      <c r="K42" s="3">
        <v>-2.2487211972475052E-2</v>
      </c>
      <c r="L42" s="3">
        <v>2.5407964130863547E-4</v>
      </c>
      <c r="M42" s="3">
        <v>-3.0858511105179787E-2</v>
      </c>
      <c r="N42" s="3">
        <v>9.7922645509243011E-3</v>
      </c>
      <c r="O42" s="3">
        <v>4.7246902249753475E-3</v>
      </c>
      <c r="P42" s="3">
        <v>6.0697216540575027E-2</v>
      </c>
      <c r="Q42" s="3">
        <v>6.4075440168380737E-3</v>
      </c>
      <c r="R42" s="3">
        <v>4.3917261064052582E-2</v>
      </c>
      <c r="S42" s="3">
        <v>6.6347601823508739E-3</v>
      </c>
      <c r="T42" s="3">
        <v>-2.9190476052463055E-3</v>
      </c>
      <c r="U42" s="3">
        <v>4.5994259417057037E-3</v>
      </c>
      <c r="V42" s="3">
        <v>3.0813568737357855E-3</v>
      </c>
      <c r="W42" s="3">
        <v>-8.5599735379219055E-2</v>
      </c>
      <c r="Y42" s="35">
        <f t="shared" si="17"/>
        <v>7.5261744309588184E-4</v>
      </c>
    </row>
    <row r="43" spans="1:25">
      <c r="A43" s="35" t="s">
        <v>20</v>
      </c>
      <c r="B43" s="35" t="s">
        <v>26</v>
      </c>
      <c r="C43" s="3">
        <v>5.9147244319319725E-3</v>
      </c>
      <c r="D43" s="3">
        <v>-1.5402530319988728E-2</v>
      </c>
      <c r="E43" s="3">
        <v>-1.0519316419959068E-2</v>
      </c>
      <c r="F43" s="3">
        <v>6.916477344930172E-3</v>
      </c>
      <c r="G43" s="3">
        <v>-3.1492091715335846E-2</v>
      </c>
      <c r="H43" s="3">
        <v>4.0691327303647995E-3</v>
      </c>
      <c r="I43" s="3">
        <v>-7.0618237368762493E-3</v>
      </c>
      <c r="J43" s="3">
        <v>-3.0186556279659271E-2</v>
      </c>
      <c r="K43" s="3">
        <v>-1.2444820255041122E-2</v>
      </c>
      <c r="L43" s="3">
        <v>-2.9159572441130877E-3</v>
      </c>
      <c r="M43" s="3">
        <v>-4.5649353414773941E-3</v>
      </c>
      <c r="N43" s="3">
        <v>-5.895872600376606E-3</v>
      </c>
      <c r="O43" s="3">
        <v>5.9912732103839517E-4</v>
      </c>
      <c r="P43" s="3">
        <v>4.5993693172931671E-2</v>
      </c>
      <c r="Q43" s="3">
        <v>-6.7440038546919823E-3</v>
      </c>
      <c r="R43" s="3">
        <v>-6.8200565874576569E-2</v>
      </c>
      <c r="S43" s="3">
        <v>-5.9880506247282028E-2</v>
      </c>
      <c r="T43" s="3">
        <v>4.5497361570596695E-2</v>
      </c>
      <c r="U43" s="3">
        <v>2.6648995117284358E-4</v>
      </c>
      <c r="V43" s="3">
        <v>-4.8665874637663364E-3</v>
      </c>
      <c r="W43" s="3">
        <v>2.5001531466841698E-2</v>
      </c>
      <c r="Y43" s="35">
        <f t="shared" si="17"/>
        <v>7.490594083896867E-4</v>
      </c>
    </row>
    <row r="44" spans="1:25">
      <c r="A44" s="35" t="s">
        <v>21</v>
      </c>
      <c r="B44" s="35" t="s">
        <v>26</v>
      </c>
      <c r="C44" s="3">
        <v>-1.4846609905362129E-2</v>
      </c>
      <c r="D44" s="3">
        <v>2.924717590212822E-2</v>
      </c>
      <c r="E44" s="3">
        <v>3.566427156329155E-2</v>
      </c>
      <c r="F44" s="3">
        <v>8.2822050899267197E-3</v>
      </c>
      <c r="G44" s="3">
        <v>-1.0920851491391659E-3</v>
      </c>
      <c r="H44" s="3">
        <v>-1.0604152455925941E-2</v>
      </c>
      <c r="I44" s="3">
        <v>-3.3135211560875177E-3</v>
      </c>
      <c r="J44" s="3">
        <v>1.8901700153946877E-2</v>
      </c>
      <c r="K44" s="3">
        <v>4.9996264278888702E-2</v>
      </c>
      <c r="L44" s="3">
        <v>-6.1985861510038376E-2</v>
      </c>
      <c r="M44" s="3">
        <v>3.764965757727623E-2</v>
      </c>
      <c r="N44" s="3">
        <v>3.9780698716640472E-3</v>
      </c>
      <c r="O44" s="3">
        <v>2.9982670675963163E-3</v>
      </c>
      <c r="P44" s="3">
        <v>-0.13501444458961487</v>
      </c>
      <c r="Q44" s="3">
        <v>1.2924956157803535E-2</v>
      </c>
      <c r="R44" s="3">
        <v>-4.301273450255394E-2</v>
      </c>
      <c r="S44" s="3">
        <v>-0.1478913426399231</v>
      </c>
      <c r="T44" s="3">
        <v>0.15814310312271118</v>
      </c>
      <c r="U44" s="3">
        <v>2.7151955291628838E-3</v>
      </c>
      <c r="V44" s="3">
        <v>2.7915239334106445E-2</v>
      </c>
      <c r="W44" s="3">
        <v>3.7930510938167572E-2</v>
      </c>
      <c r="Y44" s="35">
        <f t="shared" si="17"/>
        <v>4.0015710045389766E-3</v>
      </c>
    </row>
    <row r="45" spans="1:25">
      <c r="A45" s="35" t="s">
        <v>22</v>
      </c>
      <c r="B45" s="35" t="s">
        <v>26</v>
      </c>
      <c r="C45" s="3">
        <v>-1.0237478651106358E-2</v>
      </c>
      <c r="D45" s="3">
        <v>8.4161935374140739E-3</v>
      </c>
      <c r="E45" s="3">
        <v>2.3009806871414185E-2</v>
      </c>
      <c r="F45" s="3">
        <v>-3.033000510185957E-3</v>
      </c>
      <c r="G45" s="3">
        <v>9.4691338017582893E-3</v>
      </c>
      <c r="H45" s="3">
        <v>-1.0128495283424854E-2</v>
      </c>
      <c r="I45" s="3">
        <v>4.2314454913139343E-3</v>
      </c>
      <c r="J45" s="3">
        <v>3.3324483782052994E-2</v>
      </c>
      <c r="K45" s="3">
        <v>4.8574693500995636E-2</v>
      </c>
      <c r="L45" s="3">
        <v>-1.6901468858122826E-2</v>
      </c>
      <c r="M45" s="3">
        <v>-3.5138912498950958E-2</v>
      </c>
      <c r="N45" s="3">
        <v>1.3952765613794327E-2</v>
      </c>
      <c r="O45" s="3">
        <v>-2.9055331833660603E-4</v>
      </c>
      <c r="P45" s="3">
        <v>2.0964480936527252E-2</v>
      </c>
      <c r="Q45" s="3">
        <v>-0.13206364214420319</v>
      </c>
      <c r="R45" s="3">
        <v>-0.12503848969936371</v>
      </c>
      <c r="S45" s="3">
        <v>4.1839815676212311E-2</v>
      </c>
      <c r="T45" s="3">
        <v>-1.1426785960793495E-2</v>
      </c>
      <c r="U45" s="3">
        <v>6.5583386458456516E-4</v>
      </c>
      <c r="V45" s="3">
        <v>2.870605094358325E-3</v>
      </c>
      <c r="W45" s="3">
        <v>4.2993567883968353E-2</v>
      </c>
      <c r="Y45" s="35">
        <f t="shared" si="17"/>
        <v>2.147123171820448E-3</v>
      </c>
    </row>
    <row r="46" spans="1:25">
      <c r="A46" s="35" t="s">
        <v>23</v>
      </c>
      <c r="B46" s="35" t="s">
        <v>26</v>
      </c>
      <c r="C46" s="3">
        <v>-1.8650511279702187E-2</v>
      </c>
      <c r="D46" s="3">
        <v>4.3265663087368011E-2</v>
      </c>
      <c r="E46" s="3">
        <v>-4.8388801515102386E-3</v>
      </c>
      <c r="F46" s="3">
        <v>-4.409085214138031E-2</v>
      </c>
      <c r="G46" s="3">
        <v>3.7771262228488922E-2</v>
      </c>
      <c r="H46" s="3">
        <v>-2.9354789294302464E-3</v>
      </c>
      <c r="I46" s="3">
        <v>5.5210641585290432E-4</v>
      </c>
      <c r="J46" s="3">
        <v>2.7973654214292765E-3</v>
      </c>
      <c r="K46" s="3">
        <v>-2.2865232080221176E-2</v>
      </c>
      <c r="L46" s="3">
        <v>1.409427379257977E-3</v>
      </c>
      <c r="M46" s="3">
        <v>7.044284138828516E-3</v>
      </c>
      <c r="N46" s="3">
        <v>-9.2712074518203735E-2</v>
      </c>
      <c r="O46" s="3">
        <v>3.7731599877588451E-4</v>
      </c>
      <c r="P46" s="3">
        <v>7.7291196212172508E-3</v>
      </c>
      <c r="Q46" s="3">
        <v>-2.9299905872903764E-4</v>
      </c>
      <c r="R46" s="3">
        <v>1.1702436022460461E-2</v>
      </c>
      <c r="S46" s="3">
        <v>-1.6801070887595415E-4</v>
      </c>
      <c r="T46" s="3">
        <v>-2.1771565079689026E-3</v>
      </c>
      <c r="U46" s="3">
        <v>3.4878920996561646E-4</v>
      </c>
      <c r="V46" s="3">
        <v>2.5283815921284258E-4</v>
      </c>
      <c r="W46" s="3">
        <v>-1.5694202855229378E-2</v>
      </c>
      <c r="Y46" s="35">
        <f t="shared" si="17"/>
        <v>7.426437630204517E-4</v>
      </c>
    </row>
    <row r="47" spans="1:25">
      <c r="A47" s="35" t="s">
        <v>24</v>
      </c>
      <c r="B47" s="35" t="s">
        <v>26</v>
      </c>
      <c r="C47" s="3">
        <v>-3.4573882818222046E-2</v>
      </c>
      <c r="D47" s="3">
        <v>-1.0537573834881186E-3</v>
      </c>
      <c r="E47" s="3">
        <v>-5.7248357916250825E-4</v>
      </c>
      <c r="F47" s="3">
        <v>-2.3867720738053322E-2</v>
      </c>
      <c r="G47" s="3">
        <v>-8.2696054596453905E-4</v>
      </c>
      <c r="H47" s="3">
        <v>4.300751315895468E-4</v>
      </c>
      <c r="I47" s="3">
        <v>2.2878125309944153E-2</v>
      </c>
      <c r="J47" s="3">
        <v>-1.2832994107156992E-3</v>
      </c>
      <c r="K47" s="3">
        <v>-5.2914984524250031E-2</v>
      </c>
      <c r="L47" s="3">
        <v>-5.02052903175354E-3</v>
      </c>
      <c r="M47" s="3">
        <v>-2.0845315884798765E-3</v>
      </c>
      <c r="N47" s="3">
        <v>-0.10430176556110382</v>
      </c>
      <c r="O47" s="3">
        <v>-5.381701048463583E-4</v>
      </c>
      <c r="P47" s="3">
        <v>-5.8125839568674564E-3</v>
      </c>
      <c r="Q47" s="3">
        <v>-3.0438878457061946E-4</v>
      </c>
      <c r="R47" s="3">
        <v>-2.6529012247920036E-2</v>
      </c>
      <c r="S47" s="3">
        <v>-2.8384433244355023E-4</v>
      </c>
      <c r="T47" s="3">
        <v>-9.5018438994884491E-2</v>
      </c>
      <c r="U47" s="3">
        <v>-4.6280989772640169E-4</v>
      </c>
      <c r="V47" s="3">
        <v>-4.0378962876275182E-4</v>
      </c>
      <c r="W47" s="3">
        <v>3.8639616686850786E-3</v>
      </c>
      <c r="Y47" s="35">
        <f t="shared" si="17"/>
        <v>1.0319150568032902E-3</v>
      </c>
    </row>
  </sheetData>
  <conditionalFormatting sqref="C7:W7">
    <cfRule type="cellIs" dxfId="5" priority="3" operator="lessThan">
      <formula>0.1</formula>
    </cfRule>
  </conditionalFormatting>
  <conditionalFormatting sqref="C17:W17">
    <cfRule type="cellIs" dxfId="4" priority="2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7A76-F621-4092-ACD7-7526D97431E8}">
  <dimension ref="A1:Y47"/>
  <sheetViews>
    <sheetView workbookViewId="0">
      <selection activeCell="C2" sqref="C2"/>
    </sheetView>
  </sheetViews>
  <sheetFormatPr baseColWidth="10" defaultColWidth="8.88671875" defaultRowHeight="14.4"/>
  <cols>
    <col min="1" max="1" width="12.33203125" style="35" bestFit="1" customWidth="1"/>
    <col min="2" max="2" width="28.77734375" style="35" bestFit="1" customWidth="1"/>
    <col min="3" max="3" width="24.88671875" style="35" bestFit="1" customWidth="1"/>
    <col min="4" max="12" width="23.88671875" style="35" bestFit="1" customWidth="1"/>
    <col min="13" max="22" width="22.88671875" style="35" bestFit="1" customWidth="1"/>
    <col min="23" max="23" width="23.88671875" style="35" bestFit="1" customWidth="1"/>
    <col min="24" max="16384" width="8.88671875" style="35"/>
  </cols>
  <sheetData>
    <row r="1" spans="2:25"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>
      <c r="C2" s="8">
        <v>10</v>
      </c>
      <c r="D2" s="8">
        <v>9</v>
      </c>
      <c r="E2" s="8">
        <v>8</v>
      </c>
      <c r="F2" s="8">
        <v>7</v>
      </c>
      <c r="G2" s="8">
        <v>6</v>
      </c>
      <c r="H2" s="8">
        <v>5</v>
      </c>
      <c r="I2" s="8">
        <v>4</v>
      </c>
      <c r="J2" s="8">
        <v>3</v>
      </c>
      <c r="K2" s="8">
        <v>2</v>
      </c>
      <c r="L2" s="8">
        <v>1</v>
      </c>
      <c r="M2" s="8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</row>
    <row r="3" spans="2:25">
      <c r="B3" s="16" t="s">
        <v>320</v>
      </c>
      <c r="C3" s="43">
        <f>1-EXP(SUM(D13:$L$13))</f>
        <v>6.8195822043361498E-2</v>
      </c>
      <c r="D3" s="43">
        <f>1-EXP(SUM(E13:$L$13))</f>
        <v>4.8243992776951461E-2</v>
      </c>
      <c r="E3" s="43">
        <f>1-EXP(SUM(F13:$L$13))</f>
        <v>4.9037244734484009E-2</v>
      </c>
      <c r="F3" s="43">
        <f>1-EXP(SUM(G13:$L$13))</f>
        <v>4.9750877519916692E-2</v>
      </c>
      <c r="G3" s="43">
        <f>1-EXP(SUM(H13:$L$13))</f>
        <v>4.1013652360364583E-2</v>
      </c>
      <c r="H3" s="43">
        <f>1-EXP(SUM(I13:$L$13))</f>
        <v>7.8231970323155986E-3</v>
      </c>
      <c r="I3" s="43">
        <f>1-EXP(SUM(J13:$L$13))</f>
        <v>-7.2088780087609106E-3</v>
      </c>
      <c r="J3" s="43">
        <f>1-EXP(SUM(K13:$L$13))</f>
        <v>-6.8622428496782906E-3</v>
      </c>
      <c r="K3" s="43">
        <f>1-EXP(SUM(L13:$L$13))</f>
        <v>-6.485320475144718E-3</v>
      </c>
      <c r="L3" s="27">
        <v>0</v>
      </c>
      <c r="M3" s="43">
        <f>EXP(SUM($M$13:M13))-1</f>
        <v>1.5346223548908133E-2</v>
      </c>
      <c r="N3" s="43">
        <f>EXP(SUM($M$13:N13))-1</f>
        <v>2.986493412986202E-2</v>
      </c>
      <c r="O3" s="43">
        <f>EXP(SUM($M$13:O13))-1</f>
        <v>3.4091430138019296E-2</v>
      </c>
      <c r="P3" s="43">
        <f>EXP(SUM($M$13:P13))-1</f>
        <v>2.6901087199080242E-2</v>
      </c>
      <c r="Q3" s="43">
        <f>EXP(SUM($M$13:Q13))-1</f>
        <v>3.266651616623939E-2</v>
      </c>
      <c r="R3" s="43">
        <f>EXP(SUM($M$13:R13))-1</f>
        <v>2.7959160431809016E-2</v>
      </c>
      <c r="S3" s="43">
        <f>EXP(SUM($M$13:S13))-1</f>
        <v>2.7653503360276943E-2</v>
      </c>
      <c r="T3" s="43">
        <f>EXP(SUM($M$13:T13))-1</f>
        <v>1.724354364191294E-2</v>
      </c>
      <c r="U3" s="43">
        <f>EXP(SUM($M$13:U13))-1</f>
        <v>2.5838869450395929E-2</v>
      </c>
      <c r="V3" s="43">
        <f>EXP(SUM($M$13:V13))-1</f>
        <v>2.1756651129242632E-2</v>
      </c>
      <c r="W3" s="43">
        <f>EXP(SUM($M$13:W13))-1</f>
        <v>1.942936922578542E-2</v>
      </c>
    </row>
    <row r="4" spans="2:25">
      <c r="B4" s="16" t="s">
        <v>323</v>
      </c>
      <c r="C4" s="35">
        <f t="shared" ref="C4:W4" si="0">SUM($Y$24:$Y$47)/(COUNT($Y$24:$Y$47)^2)*C2</f>
        <v>8.5878420781461439E-4</v>
      </c>
      <c r="D4" s="35">
        <f t="shared" si="0"/>
        <v>7.7290578703315301E-4</v>
      </c>
      <c r="E4" s="35">
        <f t="shared" si="0"/>
        <v>6.8702736625169151E-4</v>
      </c>
      <c r="F4" s="35">
        <f t="shared" si="0"/>
        <v>6.0114894547023002E-4</v>
      </c>
      <c r="G4" s="35">
        <f t="shared" si="0"/>
        <v>5.1527052468876863E-4</v>
      </c>
      <c r="H4" s="35">
        <f t="shared" si="0"/>
        <v>4.2939210390730719E-4</v>
      </c>
      <c r="I4" s="35">
        <f t="shared" si="0"/>
        <v>3.4351368312584576E-4</v>
      </c>
      <c r="J4" s="35">
        <f t="shared" si="0"/>
        <v>2.5763526234438432E-4</v>
      </c>
      <c r="K4" s="35">
        <f t="shared" si="0"/>
        <v>1.7175684156292288E-4</v>
      </c>
      <c r="L4" s="35">
        <f t="shared" si="0"/>
        <v>8.5878420781461439E-5</v>
      </c>
      <c r="M4" s="35">
        <f t="shared" si="0"/>
        <v>0</v>
      </c>
      <c r="N4" s="35">
        <f t="shared" si="0"/>
        <v>8.5878420781461439E-5</v>
      </c>
      <c r="O4" s="35">
        <f t="shared" si="0"/>
        <v>1.7175684156292288E-4</v>
      </c>
      <c r="P4" s="35">
        <f t="shared" si="0"/>
        <v>2.5763526234438432E-4</v>
      </c>
      <c r="Q4" s="35">
        <f t="shared" si="0"/>
        <v>3.4351368312584576E-4</v>
      </c>
      <c r="R4" s="35">
        <f t="shared" si="0"/>
        <v>4.2939210390730719E-4</v>
      </c>
      <c r="S4" s="35">
        <f t="shared" si="0"/>
        <v>5.1527052468876863E-4</v>
      </c>
      <c r="T4" s="35">
        <f t="shared" si="0"/>
        <v>6.0114894547023002E-4</v>
      </c>
      <c r="U4" s="35">
        <f t="shared" si="0"/>
        <v>6.8702736625169151E-4</v>
      </c>
      <c r="V4" s="35">
        <f t="shared" si="0"/>
        <v>7.7290578703315301E-4</v>
      </c>
      <c r="W4" s="35">
        <f t="shared" si="0"/>
        <v>8.5878420781461439E-4</v>
      </c>
    </row>
    <row r="5" spans="2:25">
      <c r="B5" s="16" t="s">
        <v>330</v>
      </c>
      <c r="C5" s="4">
        <f>SQRT(C4)</f>
        <v>2.9305020181098911E-2</v>
      </c>
      <c r="D5" s="4">
        <f t="shared" ref="D5:W5" si="1">SQRT(D4)</f>
        <v>2.7801183194841782E-2</v>
      </c>
      <c r="E5" s="4">
        <f t="shared" si="1"/>
        <v>2.6211206882776145E-2</v>
      </c>
      <c r="F5" s="4">
        <f t="shared" si="1"/>
        <v>2.4518338962299831E-2</v>
      </c>
      <c r="G5" s="4">
        <f t="shared" si="1"/>
        <v>2.2699571024333669E-2</v>
      </c>
      <c r="H5" s="4">
        <f t="shared" si="1"/>
        <v>2.0721778492863666E-2</v>
      </c>
      <c r="I5" s="4">
        <f t="shared" si="1"/>
        <v>1.8534122129894519E-2</v>
      </c>
      <c r="J5" s="4">
        <f t="shared" si="1"/>
        <v>1.6051020601332001E-2</v>
      </c>
      <c r="K5" s="4">
        <f t="shared" si="1"/>
        <v>1.3105603441388072E-2</v>
      </c>
      <c r="L5" s="4">
        <f t="shared" si="1"/>
        <v>9.2670610649472594E-3</v>
      </c>
      <c r="M5" s="4">
        <f t="shared" si="1"/>
        <v>0</v>
      </c>
      <c r="N5" s="4">
        <f t="shared" si="1"/>
        <v>9.2670610649472594E-3</v>
      </c>
      <c r="O5" s="4">
        <f t="shared" si="1"/>
        <v>1.3105603441388072E-2</v>
      </c>
      <c r="P5" s="4">
        <f t="shared" si="1"/>
        <v>1.6051020601332001E-2</v>
      </c>
      <c r="Q5" s="4">
        <f t="shared" si="1"/>
        <v>1.8534122129894519E-2</v>
      </c>
      <c r="R5" s="4">
        <f t="shared" si="1"/>
        <v>2.0721778492863666E-2</v>
      </c>
      <c r="S5" s="4">
        <f t="shared" si="1"/>
        <v>2.2699571024333669E-2</v>
      </c>
      <c r="T5" s="4">
        <f t="shared" si="1"/>
        <v>2.4518338962299831E-2</v>
      </c>
      <c r="U5" s="4">
        <f t="shared" si="1"/>
        <v>2.6211206882776145E-2</v>
      </c>
      <c r="V5" s="4">
        <f t="shared" si="1"/>
        <v>2.7801183194841782E-2</v>
      </c>
      <c r="W5" s="4">
        <f t="shared" si="1"/>
        <v>2.9305020181098911E-2</v>
      </c>
    </row>
    <row r="6" spans="2:25">
      <c r="B6" s="16" t="s">
        <v>324</v>
      </c>
      <c r="C6" s="9">
        <f>C3/C5</f>
        <v>2.3271037392885434</v>
      </c>
      <c r="D6" s="9">
        <f t="shared" ref="D6:W6" si="2">D3/D5</f>
        <v>1.735321566669962</v>
      </c>
      <c r="E6" s="9">
        <f t="shared" si="2"/>
        <v>1.870850318102188</v>
      </c>
      <c r="F6" s="9">
        <f t="shared" si="2"/>
        <v>2.0291291998375258</v>
      </c>
      <c r="G6" s="9">
        <f t="shared" si="2"/>
        <v>1.8068029706992452</v>
      </c>
      <c r="H6" s="9">
        <f t="shared" si="2"/>
        <v>0.37753501877311424</v>
      </c>
      <c r="I6" s="9">
        <f t="shared" si="2"/>
        <v>-0.38895168372357852</v>
      </c>
      <c r="J6" s="9">
        <f t="shared" si="2"/>
        <v>-0.42752688568033015</v>
      </c>
      <c r="K6" s="9">
        <f t="shared" si="2"/>
        <v>-0.49485096234972215</v>
      </c>
      <c r="L6" s="9">
        <f t="shared" si="2"/>
        <v>0</v>
      </c>
      <c r="M6" s="9" t="e">
        <f t="shared" si="2"/>
        <v>#DIV/0!</v>
      </c>
      <c r="N6" s="9">
        <f t="shared" si="2"/>
        <v>3.2226974572150384</v>
      </c>
      <c r="O6" s="9">
        <f t="shared" si="2"/>
        <v>2.601286563452474</v>
      </c>
      <c r="P6" s="9">
        <f t="shared" si="2"/>
        <v>1.6759736260539</v>
      </c>
      <c r="Q6" s="9">
        <f t="shared" si="2"/>
        <v>1.7625067935400134</v>
      </c>
      <c r="R6" s="9">
        <f t="shared" si="2"/>
        <v>1.3492645161436223</v>
      </c>
      <c r="S6" s="9">
        <f t="shared" si="2"/>
        <v>1.2182390288623832</v>
      </c>
      <c r="T6" s="9">
        <f t="shared" si="2"/>
        <v>0.70329167356839117</v>
      </c>
      <c r="U6" s="9">
        <f t="shared" si="2"/>
        <v>0.98579472383528877</v>
      </c>
      <c r="V6" s="9">
        <f t="shared" si="2"/>
        <v>0.78258004261053715</v>
      </c>
      <c r="W6" s="9">
        <f t="shared" si="2"/>
        <v>0.66300480619757196</v>
      </c>
    </row>
    <row r="7" spans="2:25">
      <c r="B7" s="16" t="s">
        <v>325</v>
      </c>
      <c r="C7" s="10">
        <f>(1-_xlfn.NORM.S.DIST(ABS(C6),1))*2</f>
        <v>1.9959744550772429E-2</v>
      </c>
      <c r="D7" s="10">
        <f t="shared" ref="D7:W7" si="3">(1-_xlfn.NORM.S.DIST(ABS(D6),1))*2</f>
        <v>8.2683863843948435E-2</v>
      </c>
      <c r="E7" s="10">
        <f t="shared" si="3"/>
        <v>6.1365830899842821E-2</v>
      </c>
      <c r="F7" s="10">
        <f t="shared" si="3"/>
        <v>4.2445132478611036E-2</v>
      </c>
      <c r="G7" s="10">
        <f t="shared" si="3"/>
        <v>7.0793005367211892E-2</v>
      </c>
      <c r="H7" s="10">
        <f t="shared" si="3"/>
        <v>0.70577604522327952</v>
      </c>
      <c r="I7" s="10">
        <f t="shared" si="3"/>
        <v>0.69731188837002778</v>
      </c>
      <c r="J7" s="10">
        <f t="shared" si="3"/>
        <v>0.66899560689060689</v>
      </c>
      <c r="K7" s="10">
        <f t="shared" si="3"/>
        <v>0.62070532773550102</v>
      </c>
      <c r="L7" s="10">
        <f t="shared" si="3"/>
        <v>1</v>
      </c>
      <c r="M7" s="10" t="e">
        <f t="shared" si="3"/>
        <v>#DIV/0!</v>
      </c>
      <c r="N7" s="10">
        <f t="shared" si="3"/>
        <v>1.269896052896069E-3</v>
      </c>
      <c r="O7" s="10">
        <f t="shared" si="3"/>
        <v>9.2874837445329206E-3</v>
      </c>
      <c r="P7" s="10">
        <f t="shared" si="3"/>
        <v>9.3743358717857994E-2</v>
      </c>
      <c r="Q7" s="10">
        <f t="shared" si="3"/>
        <v>7.7983709586574301E-2</v>
      </c>
      <c r="R7" s="10">
        <f t="shared" si="3"/>
        <v>0.17725201871069118</v>
      </c>
      <c r="S7" s="10">
        <f t="shared" si="3"/>
        <v>0.2231331522133011</v>
      </c>
      <c r="T7" s="10">
        <f t="shared" si="3"/>
        <v>0.48187399861091307</v>
      </c>
      <c r="U7" s="10">
        <f t="shared" si="3"/>
        <v>0.3242338553885471</v>
      </c>
      <c r="V7" s="10">
        <f t="shared" si="3"/>
        <v>0.43387376487435514</v>
      </c>
      <c r="W7" s="10">
        <f t="shared" si="3"/>
        <v>0.50732747592713201</v>
      </c>
    </row>
    <row r="8" spans="2:25">
      <c r="B8" s="16" t="s">
        <v>326</v>
      </c>
      <c r="C8" s="4">
        <f>_xlfn.NORM.INV(0.975,0,C5)</f>
        <v>5.7436784121173305E-2</v>
      </c>
      <c r="D8" s="4">
        <f t="shared" ref="D8:W8" si="4">_xlfn.NORM.INV(0.975,0,D5)</f>
        <v>5.4489317789490073E-2</v>
      </c>
      <c r="E8" s="4">
        <f t="shared" si="4"/>
        <v>5.1373021481569608E-2</v>
      </c>
      <c r="F8" s="4">
        <f t="shared" si="4"/>
        <v>4.8055061326852819E-2</v>
      </c>
      <c r="G8" s="4">
        <f t="shared" si="4"/>
        <v>4.4490341672202963E-2</v>
      </c>
      <c r="H8" s="4">
        <f t="shared" si="4"/>
        <v>4.0613939541629458E-2</v>
      </c>
      <c r="I8" s="4">
        <f t="shared" si="4"/>
        <v>3.6326211859660049E-2</v>
      </c>
      <c r="J8" s="4">
        <f t="shared" si="4"/>
        <v>3.1459422293721152E-2</v>
      </c>
      <c r="K8" s="4">
        <f t="shared" si="4"/>
        <v>2.5686510740784804E-2</v>
      </c>
      <c r="L8" s="4">
        <f t="shared" si="4"/>
        <v>1.8163105929830024E-2</v>
      </c>
      <c r="M8" s="4" t="e">
        <f t="shared" si="4"/>
        <v>#NUM!</v>
      </c>
      <c r="N8" s="4">
        <f t="shared" si="4"/>
        <v>1.8163105929830024E-2</v>
      </c>
      <c r="O8" s="4">
        <f t="shared" si="4"/>
        <v>2.5686510740784804E-2</v>
      </c>
      <c r="P8" s="4">
        <f t="shared" si="4"/>
        <v>3.1459422293721152E-2</v>
      </c>
      <c r="Q8" s="4">
        <f t="shared" si="4"/>
        <v>3.6326211859660049E-2</v>
      </c>
      <c r="R8" s="4">
        <f t="shared" si="4"/>
        <v>4.0613939541629458E-2</v>
      </c>
      <c r="S8" s="4">
        <f t="shared" si="4"/>
        <v>4.4490341672202963E-2</v>
      </c>
      <c r="T8" s="4">
        <f t="shared" si="4"/>
        <v>4.8055061326852819E-2</v>
      </c>
      <c r="U8" s="4">
        <f t="shared" si="4"/>
        <v>5.1373021481569608E-2</v>
      </c>
      <c r="V8" s="4">
        <f t="shared" si="4"/>
        <v>5.4489317789490073E-2</v>
      </c>
      <c r="W8" s="4">
        <f t="shared" si="4"/>
        <v>5.7436784121173305E-2</v>
      </c>
    </row>
    <row r="9" spans="2:25">
      <c r="B9" s="16" t="s">
        <v>327</v>
      </c>
      <c r="C9" s="4">
        <f>_xlfn.NORM.INV(0.995,0,C5)</f>
        <v>7.5484729723566471E-2</v>
      </c>
      <c r="D9" s="4">
        <f t="shared" ref="D9:W9" si="5">_xlfn.NORM.INV(0.995,0,D5)</f>
        <v>7.1611102346604685E-2</v>
      </c>
      <c r="E9" s="4">
        <f t="shared" si="5"/>
        <v>6.7515594770037407E-2</v>
      </c>
      <c r="F9" s="4">
        <f t="shared" si="5"/>
        <v>6.3155055973436625E-2</v>
      </c>
      <c r="G9" s="4">
        <f t="shared" si="5"/>
        <v>5.8470220222468186E-2</v>
      </c>
      <c r="H9" s="4">
        <f t="shared" si="5"/>
        <v>5.3375764263567591E-2</v>
      </c>
      <c r="I9" s="4">
        <f t="shared" si="5"/>
        <v>4.7740734897736455E-2</v>
      </c>
      <c r="J9" s="4">
        <f t="shared" si="5"/>
        <v>4.1344689216778051E-2</v>
      </c>
      <c r="K9" s="4">
        <f t="shared" si="5"/>
        <v>3.3757797385018704E-2</v>
      </c>
      <c r="L9" s="4">
        <f t="shared" si="5"/>
        <v>2.3870367448868227E-2</v>
      </c>
      <c r="M9" s="4" t="e">
        <f t="shared" si="5"/>
        <v>#NUM!</v>
      </c>
      <c r="N9" s="4">
        <f t="shared" si="5"/>
        <v>2.3870367448868227E-2</v>
      </c>
      <c r="O9" s="4">
        <f t="shared" si="5"/>
        <v>3.3757797385018704E-2</v>
      </c>
      <c r="P9" s="4">
        <f t="shared" si="5"/>
        <v>4.1344689216778051E-2</v>
      </c>
      <c r="Q9" s="4">
        <f t="shared" si="5"/>
        <v>4.7740734897736455E-2</v>
      </c>
      <c r="R9" s="4">
        <f t="shared" si="5"/>
        <v>5.3375764263567591E-2</v>
      </c>
      <c r="S9" s="4">
        <f t="shared" si="5"/>
        <v>5.8470220222468186E-2</v>
      </c>
      <c r="T9" s="4">
        <f t="shared" si="5"/>
        <v>6.3155055973436625E-2</v>
      </c>
      <c r="U9" s="4">
        <f t="shared" si="5"/>
        <v>6.7515594770037407E-2</v>
      </c>
      <c r="V9" s="4">
        <f t="shared" si="5"/>
        <v>7.1611102346604685E-2</v>
      </c>
      <c r="W9" s="4">
        <f t="shared" si="5"/>
        <v>7.5484729723566471E-2</v>
      </c>
    </row>
    <row r="10" spans="2:25">
      <c r="B10" s="16" t="s">
        <v>328</v>
      </c>
      <c r="C10" s="4">
        <f>_xlfn.NORM.INV(0.025,0,C5)</f>
        <v>-5.7436784121173312E-2</v>
      </c>
      <c r="D10" s="4">
        <f t="shared" ref="D10:W10" si="6">_xlfn.NORM.INV(0.025,0,D5)</f>
        <v>-5.448931778949008E-2</v>
      </c>
      <c r="E10" s="4">
        <f t="shared" si="6"/>
        <v>-5.1373021481569615E-2</v>
      </c>
      <c r="F10" s="4">
        <f t="shared" si="6"/>
        <v>-4.8055061326852826E-2</v>
      </c>
      <c r="G10" s="4">
        <f t="shared" si="6"/>
        <v>-4.449034167220297E-2</v>
      </c>
      <c r="H10" s="4">
        <f t="shared" si="6"/>
        <v>-4.0613939541629465E-2</v>
      </c>
      <c r="I10" s="4">
        <f t="shared" si="6"/>
        <v>-3.6326211859660049E-2</v>
      </c>
      <c r="J10" s="4">
        <f t="shared" si="6"/>
        <v>-3.1459422293721159E-2</v>
      </c>
      <c r="K10" s="4">
        <f t="shared" si="6"/>
        <v>-2.5686510740784808E-2</v>
      </c>
      <c r="L10" s="4">
        <f t="shared" si="6"/>
        <v>-1.8163105929830024E-2</v>
      </c>
      <c r="M10" s="4" t="e">
        <f t="shared" si="6"/>
        <v>#NUM!</v>
      </c>
      <c r="N10" s="4">
        <f t="shared" si="6"/>
        <v>-1.8163105929830024E-2</v>
      </c>
      <c r="O10" s="4">
        <f t="shared" si="6"/>
        <v>-2.5686510740784808E-2</v>
      </c>
      <c r="P10" s="4">
        <f t="shared" si="6"/>
        <v>-3.1459422293721159E-2</v>
      </c>
      <c r="Q10" s="4">
        <f t="shared" si="6"/>
        <v>-3.6326211859660049E-2</v>
      </c>
      <c r="R10" s="4">
        <f t="shared" si="6"/>
        <v>-4.0613939541629465E-2</v>
      </c>
      <c r="S10" s="4">
        <f t="shared" si="6"/>
        <v>-4.449034167220297E-2</v>
      </c>
      <c r="T10" s="4">
        <f t="shared" si="6"/>
        <v>-4.8055061326852826E-2</v>
      </c>
      <c r="U10" s="4">
        <f t="shared" si="6"/>
        <v>-5.1373021481569615E-2</v>
      </c>
      <c r="V10" s="4">
        <f t="shared" si="6"/>
        <v>-5.448931778949008E-2</v>
      </c>
      <c r="W10" s="4">
        <f t="shared" si="6"/>
        <v>-5.7436784121173312E-2</v>
      </c>
    </row>
    <row r="11" spans="2:25">
      <c r="B11" s="16" t="s">
        <v>329</v>
      </c>
      <c r="C11" s="4">
        <f>_xlfn.NORM.INV(0.005,0,C5)</f>
        <v>-7.5484729723566471E-2</v>
      </c>
      <c r="D11" s="4">
        <f t="shared" ref="D11:W11" si="7">_xlfn.NORM.INV(0.005,0,D5)</f>
        <v>-7.1611102346604685E-2</v>
      </c>
      <c r="E11" s="4">
        <f t="shared" si="7"/>
        <v>-6.7515594770037407E-2</v>
      </c>
      <c r="F11" s="4">
        <f t="shared" si="7"/>
        <v>-6.3155055973436625E-2</v>
      </c>
      <c r="G11" s="4">
        <f t="shared" si="7"/>
        <v>-5.8470220222468186E-2</v>
      </c>
      <c r="H11" s="4">
        <f t="shared" si="7"/>
        <v>-5.3375764263567591E-2</v>
      </c>
      <c r="I11" s="4">
        <f t="shared" si="7"/>
        <v>-4.7740734897736455E-2</v>
      </c>
      <c r="J11" s="4">
        <f t="shared" si="7"/>
        <v>-4.1344689216778051E-2</v>
      </c>
      <c r="K11" s="4">
        <f t="shared" si="7"/>
        <v>-3.3757797385018704E-2</v>
      </c>
      <c r="L11" s="4">
        <f t="shared" si="7"/>
        <v>-2.3870367448868227E-2</v>
      </c>
      <c r="M11" s="4" t="e">
        <f t="shared" si="7"/>
        <v>#NUM!</v>
      </c>
      <c r="N11" s="4">
        <f t="shared" si="7"/>
        <v>-2.3870367448868227E-2</v>
      </c>
      <c r="O11" s="4">
        <f t="shared" si="7"/>
        <v>-3.3757797385018704E-2</v>
      </c>
      <c r="P11" s="4">
        <f t="shared" si="7"/>
        <v>-4.1344689216778051E-2</v>
      </c>
      <c r="Q11" s="4">
        <f t="shared" si="7"/>
        <v>-4.7740734897736455E-2</v>
      </c>
      <c r="R11" s="4">
        <f t="shared" si="7"/>
        <v>-5.3375764263567591E-2</v>
      </c>
      <c r="S11" s="4">
        <f t="shared" si="7"/>
        <v>-5.8470220222468186E-2</v>
      </c>
      <c r="T11" s="4">
        <f t="shared" si="7"/>
        <v>-6.3155055973436625E-2</v>
      </c>
      <c r="U11" s="4">
        <f t="shared" si="7"/>
        <v>-6.7515594770037407E-2</v>
      </c>
      <c r="V11" s="4">
        <f t="shared" si="7"/>
        <v>-7.1611102346604685E-2</v>
      </c>
      <c r="W11" s="4">
        <f t="shared" si="7"/>
        <v>-7.5484729723566471E-2</v>
      </c>
    </row>
    <row r="13" spans="2:25">
      <c r="B13" s="15" t="s">
        <v>331</v>
      </c>
      <c r="C13" s="5">
        <f>AVERAGE(C24:C47)</f>
        <v>-2.846305666025728E-3</v>
      </c>
      <c r="D13" s="5">
        <f t="shared" ref="D13:W13" si="8">AVERAGE(D24:D47)</f>
        <v>-2.1186023887518484E-2</v>
      </c>
      <c r="E13" s="5">
        <f t="shared" si="8"/>
        <v>8.3380898862136143E-4</v>
      </c>
      <c r="F13" s="5">
        <f t="shared" si="8"/>
        <v>7.5071361303950346E-4</v>
      </c>
      <c r="G13" s="5">
        <f t="shared" si="8"/>
        <v>-9.1526543374129687E-3</v>
      </c>
      <c r="H13" s="5">
        <f t="shared" si="8"/>
        <v>-3.4024481457890943E-2</v>
      </c>
      <c r="I13" s="5">
        <f t="shared" si="8"/>
        <v>-1.5036977033256941E-2</v>
      </c>
      <c r="J13" s="5">
        <f t="shared" si="8"/>
        <v>3.4421342813099426E-4</v>
      </c>
      <c r="K13" s="5">
        <f t="shared" si="8"/>
        <v>3.7442355786273157E-4</v>
      </c>
      <c r="L13" s="5">
        <f t="shared" si="8"/>
        <v>6.4643812672026497E-3</v>
      </c>
      <c r="M13" s="5">
        <f t="shared" si="8"/>
        <v>1.5229661274740161E-2</v>
      </c>
      <c r="N13" s="5">
        <f t="shared" si="8"/>
        <v>1.4198000455508009E-2</v>
      </c>
      <c r="O13" s="5">
        <f t="shared" si="8"/>
        <v>4.095534178001496E-3</v>
      </c>
      <c r="P13" s="5">
        <f t="shared" si="8"/>
        <v>-6.9775819671728341E-3</v>
      </c>
      <c r="Q13" s="5">
        <f t="shared" si="8"/>
        <v>5.5986936458793934E-3</v>
      </c>
      <c r="R13" s="5">
        <f t="shared" si="8"/>
        <v>-4.5688685495406389E-3</v>
      </c>
      <c r="S13" s="5">
        <f t="shared" si="8"/>
        <v>-2.973878096478681E-4</v>
      </c>
      <c r="T13" s="5">
        <f t="shared" si="8"/>
        <v>-1.0181490222748835E-2</v>
      </c>
      <c r="U13" s="5">
        <f t="shared" si="8"/>
        <v>8.4141260910352376E-3</v>
      </c>
      <c r="V13" s="5">
        <f t="shared" si="8"/>
        <v>-3.9873341083875857E-3</v>
      </c>
      <c r="W13" s="5">
        <f t="shared" si="8"/>
        <v>-2.280324173019229E-3</v>
      </c>
      <c r="Y13" s="35">
        <f>_xlfn.VAR.S(C13:W13)</f>
        <v>1.2872911060914772E-4</v>
      </c>
    </row>
    <row r="14" spans="2:25">
      <c r="B14" s="15" t="s">
        <v>323</v>
      </c>
      <c r="C14" s="35">
        <f>$Y$13*C2</f>
        <v>1.2872911060914771E-3</v>
      </c>
      <c r="D14" s="35">
        <f t="shared" ref="D14:W14" si="9">$Y$13*D2</f>
        <v>1.1585619954823294E-3</v>
      </c>
      <c r="E14" s="35">
        <f t="shared" si="9"/>
        <v>1.0298328848731817E-3</v>
      </c>
      <c r="F14" s="35">
        <f t="shared" si="9"/>
        <v>9.0110377426403407E-4</v>
      </c>
      <c r="G14" s="35">
        <f t="shared" si="9"/>
        <v>7.723746636548863E-4</v>
      </c>
      <c r="H14" s="35">
        <f t="shared" si="9"/>
        <v>6.4364555304573853E-4</v>
      </c>
      <c r="I14" s="35">
        <f t="shared" si="9"/>
        <v>5.1491644243659086E-4</v>
      </c>
      <c r="J14" s="35">
        <f t="shared" si="9"/>
        <v>3.8618733182744315E-4</v>
      </c>
      <c r="K14" s="35">
        <f t="shared" si="9"/>
        <v>2.5745822121829543E-4</v>
      </c>
      <c r="L14" s="35">
        <f t="shared" si="9"/>
        <v>1.2872911060914772E-4</v>
      </c>
      <c r="M14" s="35">
        <f t="shared" si="9"/>
        <v>0</v>
      </c>
      <c r="N14" s="35">
        <f t="shared" si="9"/>
        <v>1.2872911060914772E-4</v>
      </c>
      <c r="O14" s="35">
        <f t="shared" si="9"/>
        <v>2.5745822121829543E-4</v>
      </c>
      <c r="P14" s="35">
        <f t="shared" si="9"/>
        <v>3.8618733182744315E-4</v>
      </c>
      <c r="Q14" s="35">
        <f t="shared" si="9"/>
        <v>5.1491644243659086E-4</v>
      </c>
      <c r="R14" s="35">
        <f t="shared" si="9"/>
        <v>6.4364555304573853E-4</v>
      </c>
      <c r="S14" s="35">
        <f t="shared" si="9"/>
        <v>7.723746636548863E-4</v>
      </c>
      <c r="T14" s="35">
        <f t="shared" si="9"/>
        <v>9.0110377426403407E-4</v>
      </c>
      <c r="U14" s="35">
        <f t="shared" si="9"/>
        <v>1.0298328848731817E-3</v>
      </c>
      <c r="V14" s="35">
        <f t="shared" si="9"/>
        <v>1.1585619954823294E-3</v>
      </c>
      <c r="W14" s="35">
        <f t="shared" si="9"/>
        <v>1.2872911060914771E-3</v>
      </c>
    </row>
    <row r="15" spans="2:25">
      <c r="B15" s="15" t="s">
        <v>330</v>
      </c>
      <c r="C15" s="4">
        <f>SQRT(C14)</f>
        <v>3.5878839252287374E-2</v>
      </c>
      <c r="D15" s="4">
        <f t="shared" ref="D15:W15" si="10">SQRT(D14)</f>
        <v>3.4037655552084212E-2</v>
      </c>
      <c r="E15" s="4">
        <f t="shared" si="10"/>
        <v>3.2091009408760918E-2</v>
      </c>
      <c r="F15" s="4">
        <f t="shared" si="10"/>
        <v>3.0018390600830586E-2</v>
      </c>
      <c r="G15" s="4">
        <f t="shared" si="10"/>
        <v>2.7791629381072394E-2</v>
      </c>
      <c r="H15" s="4">
        <f t="shared" si="10"/>
        <v>2.5370170536394478E-2</v>
      </c>
      <c r="I15" s="4">
        <f t="shared" si="10"/>
        <v>2.2691770368056145E-2</v>
      </c>
      <c r="J15" s="4">
        <f t="shared" si="10"/>
        <v>1.9651649595579582E-2</v>
      </c>
      <c r="K15" s="4">
        <f t="shared" si="10"/>
        <v>1.6045504704380459E-2</v>
      </c>
      <c r="L15" s="4">
        <f t="shared" si="10"/>
        <v>1.1345885184028072E-2</v>
      </c>
      <c r="M15" s="4">
        <f t="shared" si="10"/>
        <v>0</v>
      </c>
      <c r="N15" s="4">
        <f t="shared" si="10"/>
        <v>1.1345885184028072E-2</v>
      </c>
      <c r="O15" s="4">
        <f t="shared" si="10"/>
        <v>1.6045504704380459E-2</v>
      </c>
      <c r="P15" s="4">
        <f t="shared" si="10"/>
        <v>1.9651649595579582E-2</v>
      </c>
      <c r="Q15" s="4">
        <f t="shared" si="10"/>
        <v>2.2691770368056145E-2</v>
      </c>
      <c r="R15" s="4">
        <f t="shared" si="10"/>
        <v>2.5370170536394478E-2</v>
      </c>
      <c r="S15" s="4">
        <f t="shared" si="10"/>
        <v>2.7791629381072394E-2</v>
      </c>
      <c r="T15" s="4">
        <f t="shared" si="10"/>
        <v>3.0018390600830586E-2</v>
      </c>
      <c r="U15" s="4">
        <f t="shared" si="10"/>
        <v>3.2091009408760918E-2</v>
      </c>
      <c r="V15" s="4">
        <f t="shared" si="10"/>
        <v>3.4037655552084212E-2</v>
      </c>
      <c r="W15" s="4">
        <f t="shared" si="10"/>
        <v>3.5878839252287374E-2</v>
      </c>
    </row>
    <row r="16" spans="2:25">
      <c r="B16" s="15" t="s">
        <v>324</v>
      </c>
      <c r="C16" s="9">
        <f>C3/C15</f>
        <v>1.9007254265900988</v>
      </c>
      <c r="D16" s="9">
        <f t="shared" ref="D16:W16" si="11">D3/D15</f>
        <v>1.4173712024063703</v>
      </c>
      <c r="E16" s="9">
        <f t="shared" si="11"/>
        <v>1.5280680052742974</v>
      </c>
      <c r="F16" s="9">
        <f t="shared" si="11"/>
        <v>1.6573465973402359</v>
      </c>
      <c r="G16" s="9">
        <f t="shared" si="11"/>
        <v>1.4757555880583635</v>
      </c>
      <c r="H16" s="9">
        <f t="shared" si="11"/>
        <v>0.30836201991992618</v>
      </c>
      <c r="I16" s="9">
        <f t="shared" si="11"/>
        <v>-0.31768689228889141</v>
      </c>
      <c r="J16" s="9">
        <f t="shared" si="11"/>
        <v>-0.34919424022408146</v>
      </c>
      <c r="K16" s="9">
        <f t="shared" si="11"/>
        <v>-0.40418301540706358</v>
      </c>
      <c r="L16" s="9">
        <f t="shared" si="11"/>
        <v>0</v>
      </c>
      <c r="M16" s="9" t="e">
        <f t="shared" si="11"/>
        <v>#DIV/0!</v>
      </c>
      <c r="N16" s="9">
        <f t="shared" si="11"/>
        <v>2.6322260137008739</v>
      </c>
      <c r="O16" s="9">
        <f t="shared" si="11"/>
        <v>2.1246717237079031</v>
      </c>
      <c r="P16" s="9">
        <f t="shared" si="11"/>
        <v>1.3688971538110133</v>
      </c>
      <c r="Q16" s="9">
        <f t="shared" si="11"/>
        <v>1.4395754776465119</v>
      </c>
      <c r="R16" s="9">
        <f t="shared" si="11"/>
        <v>1.1020485807023068</v>
      </c>
      <c r="S16" s="9">
        <f t="shared" si="11"/>
        <v>0.99502994160934222</v>
      </c>
      <c r="T16" s="9">
        <f t="shared" si="11"/>
        <v>0.57443264934515925</v>
      </c>
      <c r="U16" s="9">
        <f t="shared" si="11"/>
        <v>0.80517471798010376</v>
      </c>
      <c r="V16" s="9">
        <f t="shared" si="11"/>
        <v>0.63919358652509828</v>
      </c>
      <c r="W16" s="9">
        <f t="shared" si="11"/>
        <v>0.54152725201517615</v>
      </c>
    </row>
    <row r="17" spans="1:25">
      <c r="B17" s="15" t="s">
        <v>325</v>
      </c>
      <c r="C17" s="10">
        <f>(1-_xlfn.NORM.S.DIST(ABS(C16),1))*2</f>
        <v>5.7337986303507726E-2</v>
      </c>
      <c r="D17" s="10">
        <f t="shared" ref="D17:W17" si="12">(1-_xlfn.NORM.S.DIST(ABS(D16),1))*2</f>
        <v>0.15637442764130371</v>
      </c>
      <c r="E17" s="10">
        <f t="shared" si="12"/>
        <v>0.12649565423479414</v>
      </c>
      <c r="F17" s="10">
        <f t="shared" si="12"/>
        <v>9.7449421491615063E-2</v>
      </c>
      <c r="G17" s="10">
        <f t="shared" si="12"/>
        <v>0.14000951719110666</v>
      </c>
      <c r="H17" s="10">
        <f t="shared" si="12"/>
        <v>0.75780687848545769</v>
      </c>
      <c r="I17" s="10">
        <f t="shared" si="12"/>
        <v>0.75072245497150325</v>
      </c>
      <c r="J17" s="10">
        <f t="shared" si="12"/>
        <v>0.72694349001554759</v>
      </c>
      <c r="K17" s="10">
        <f t="shared" si="12"/>
        <v>0.68607814251436272</v>
      </c>
      <c r="L17" s="10">
        <f t="shared" si="12"/>
        <v>1</v>
      </c>
      <c r="M17" s="10" t="e">
        <f t="shared" si="12"/>
        <v>#DIV/0!</v>
      </c>
      <c r="N17" s="10">
        <f t="shared" si="12"/>
        <v>8.4827411487158333E-3</v>
      </c>
      <c r="O17" s="10">
        <f t="shared" si="12"/>
        <v>3.3614014473472897E-2</v>
      </c>
      <c r="P17" s="10">
        <f t="shared" si="12"/>
        <v>0.1710314255739136</v>
      </c>
      <c r="Q17" s="10">
        <f t="shared" si="12"/>
        <v>0.14998754161833006</v>
      </c>
      <c r="R17" s="10">
        <f t="shared" si="12"/>
        <v>0.2704405519115376</v>
      </c>
      <c r="S17" s="10">
        <f t="shared" si="12"/>
        <v>0.31972170213277318</v>
      </c>
      <c r="T17" s="10">
        <f t="shared" si="12"/>
        <v>0.56567506444160598</v>
      </c>
      <c r="U17" s="10">
        <f t="shared" si="12"/>
        <v>0.42071886359783184</v>
      </c>
      <c r="V17" s="10">
        <f t="shared" si="12"/>
        <v>0.52269700382090889</v>
      </c>
      <c r="W17" s="10">
        <f t="shared" si="12"/>
        <v>0.58814421906136216</v>
      </c>
    </row>
    <row r="18" spans="1:25">
      <c r="B18" s="15" t="s">
        <v>326</v>
      </c>
      <c r="C18" s="4">
        <f>_xlfn.NORM.INV(0.975,0,C15)</f>
        <v>7.0321232741585235E-2</v>
      </c>
      <c r="D18" s="4">
        <f t="shared" ref="D18:W18" si="13">_xlfn.NORM.INV(0.975,0,D15)</f>
        <v>6.6712579000264852E-2</v>
      </c>
      <c r="E18" s="4">
        <f t="shared" si="13"/>
        <v>6.2897222668707398E-2</v>
      </c>
      <c r="F18" s="4">
        <f t="shared" si="13"/>
        <v>5.8834964451483611E-2</v>
      </c>
      <c r="G18" s="4">
        <f t="shared" si="13"/>
        <v>5.4470592658587072E-2</v>
      </c>
      <c r="H18" s="4">
        <f t="shared" si="13"/>
        <v>4.9724620532972393E-2</v>
      </c>
      <c r="I18" s="4">
        <f t="shared" si="13"/>
        <v>4.4475052666843241E-2</v>
      </c>
      <c r="J18" s="4">
        <f t="shared" si="13"/>
        <v>3.8516525444137091E-2</v>
      </c>
      <c r="K18" s="4">
        <f t="shared" si="13"/>
        <v>3.1448611334353699E-2</v>
      </c>
      <c r="L18" s="4">
        <f t="shared" si="13"/>
        <v>2.2237526333421621E-2</v>
      </c>
      <c r="M18" s="4" t="e">
        <f t="shared" si="13"/>
        <v>#NUM!</v>
      </c>
      <c r="N18" s="4">
        <f t="shared" si="13"/>
        <v>2.2237526333421621E-2</v>
      </c>
      <c r="O18" s="4">
        <f t="shared" si="13"/>
        <v>3.1448611334353699E-2</v>
      </c>
      <c r="P18" s="4">
        <f t="shared" si="13"/>
        <v>3.8516525444137091E-2</v>
      </c>
      <c r="Q18" s="4">
        <f t="shared" si="13"/>
        <v>4.4475052666843241E-2</v>
      </c>
      <c r="R18" s="4">
        <f t="shared" si="13"/>
        <v>4.9724620532972393E-2</v>
      </c>
      <c r="S18" s="4">
        <f t="shared" si="13"/>
        <v>5.4470592658587072E-2</v>
      </c>
      <c r="T18" s="4">
        <f t="shared" si="13"/>
        <v>5.8834964451483611E-2</v>
      </c>
      <c r="U18" s="4">
        <f t="shared" si="13"/>
        <v>6.2897222668707398E-2</v>
      </c>
      <c r="V18" s="4">
        <f t="shared" si="13"/>
        <v>6.6712579000264852E-2</v>
      </c>
      <c r="W18" s="4">
        <f t="shared" si="13"/>
        <v>7.0321232741585235E-2</v>
      </c>
    </row>
    <row r="19" spans="1:25">
      <c r="B19" s="15" t="s">
        <v>327</v>
      </c>
      <c r="C19" s="4">
        <f>_xlfn.NORM.INV(0.995,0,C15)</f>
        <v>9.2417765523362325E-2</v>
      </c>
      <c r="D19" s="4">
        <f t="shared" ref="D19:W19" si="14">_xlfn.NORM.INV(0.995,0,D15)</f>
        <v>8.7675190595162419E-2</v>
      </c>
      <c r="E19" s="4">
        <f t="shared" si="14"/>
        <v>8.2660962415549835E-2</v>
      </c>
      <c r="F19" s="4">
        <f t="shared" si="14"/>
        <v>7.7322250154996289E-2</v>
      </c>
      <c r="G19" s="4">
        <f t="shared" si="14"/>
        <v>7.1586493353136854E-2</v>
      </c>
      <c r="H19" s="4">
        <f t="shared" si="14"/>
        <v>6.5349228703677806E-2</v>
      </c>
      <c r="I19" s="4">
        <f t="shared" si="14"/>
        <v>5.8450127063441625E-2</v>
      </c>
      <c r="J19" s="4">
        <f t="shared" si="14"/>
        <v>5.061929489136878E-2</v>
      </c>
      <c r="K19" s="4">
        <f t="shared" si="14"/>
        <v>4.1330481207774918E-2</v>
      </c>
      <c r="L19" s="4">
        <f t="shared" si="14"/>
        <v>2.9225063531720812E-2</v>
      </c>
      <c r="M19" s="4" t="e">
        <f t="shared" si="14"/>
        <v>#NUM!</v>
      </c>
      <c r="N19" s="4">
        <f t="shared" si="14"/>
        <v>2.9225063531720812E-2</v>
      </c>
      <c r="O19" s="4">
        <f t="shared" si="14"/>
        <v>4.1330481207774918E-2</v>
      </c>
      <c r="P19" s="4">
        <f t="shared" si="14"/>
        <v>5.061929489136878E-2</v>
      </c>
      <c r="Q19" s="4">
        <f t="shared" si="14"/>
        <v>5.8450127063441625E-2</v>
      </c>
      <c r="R19" s="4">
        <f t="shared" si="14"/>
        <v>6.5349228703677806E-2</v>
      </c>
      <c r="S19" s="4">
        <f t="shared" si="14"/>
        <v>7.1586493353136854E-2</v>
      </c>
      <c r="T19" s="4">
        <f t="shared" si="14"/>
        <v>7.7322250154996289E-2</v>
      </c>
      <c r="U19" s="4">
        <f t="shared" si="14"/>
        <v>8.2660962415549835E-2</v>
      </c>
      <c r="V19" s="4">
        <f t="shared" si="14"/>
        <v>8.7675190595162419E-2</v>
      </c>
      <c r="W19" s="4">
        <f t="shared" si="14"/>
        <v>9.2417765523362325E-2</v>
      </c>
    </row>
    <row r="20" spans="1:25">
      <c r="B20" s="15" t="s">
        <v>328</v>
      </c>
      <c r="C20" s="4">
        <f>_xlfn.NORM.INV(0.025,0,C15)</f>
        <v>-7.0321232741585249E-2</v>
      </c>
      <c r="D20" s="4">
        <f t="shared" ref="D20:W20" si="15">_xlfn.NORM.INV(0.025,0,D15)</f>
        <v>-6.6712579000264852E-2</v>
      </c>
      <c r="E20" s="4">
        <f t="shared" si="15"/>
        <v>-6.2897222668707412E-2</v>
      </c>
      <c r="F20" s="4">
        <f t="shared" si="15"/>
        <v>-5.8834964451483618E-2</v>
      </c>
      <c r="G20" s="4">
        <f t="shared" si="15"/>
        <v>-5.4470592658587079E-2</v>
      </c>
      <c r="H20" s="4">
        <f t="shared" si="15"/>
        <v>-4.9724620532972399E-2</v>
      </c>
      <c r="I20" s="4">
        <f t="shared" si="15"/>
        <v>-4.4475052666843248E-2</v>
      </c>
      <c r="J20" s="4">
        <f t="shared" si="15"/>
        <v>-3.8516525444137098E-2</v>
      </c>
      <c r="K20" s="4">
        <f t="shared" si="15"/>
        <v>-3.1448611334353706E-2</v>
      </c>
      <c r="L20" s="4">
        <f t="shared" si="15"/>
        <v>-2.2237526333421624E-2</v>
      </c>
      <c r="M20" s="4" t="e">
        <f t="shared" si="15"/>
        <v>#NUM!</v>
      </c>
      <c r="N20" s="4">
        <f t="shared" si="15"/>
        <v>-2.2237526333421624E-2</v>
      </c>
      <c r="O20" s="4">
        <f t="shared" si="15"/>
        <v>-3.1448611334353706E-2</v>
      </c>
      <c r="P20" s="4">
        <f t="shared" si="15"/>
        <v>-3.8516525444137098E-2</v>
      </c>
      <c r="Q20" s="4">
        <f t="shared" si="15"/>
        <v>-4.4475052666843248E-2</v>
      </c>
      <c r="R20" s="4">
        <f t="shared" si="15"/>
        <v>-4.9724620532972399E-2</v>
      </c>
      <c r="S20" s="4">
        <f t="shared" si="15"/>
        <v>-5.4470592658587079E-2</v>
      </c>
      <c r="T20" s="4">
        <f t="shared" si="15"/>
        <v>-5.8834964451483618E-2</v>
      </c>
      <c r="U20" s="4">
        <f t="shared" si="15"/>
        <v>-6.2897222668707412E-2</v>
      </c>
      <c r="V20" s="4">
        <f t="shared" si="15"/>
        <v>-6.6712579000264852E-2</v>
      </c>
      <c r="W20" s="4">
        <f t="shared" si="15"/>
        <v>-7.0321232741585249E-2</v>
      </c>
    </row>
    <row r="21" spans="1:25">
      <c r="B21" s="15" t="s">
        <v>329</v>
      </c>
      <c r="C21" s="4">
        <f>_xlfn.NORM.INV(0.005,0,C15)</f>
        <v>-9.2417765523362325E-2</v>
      </c>
      <c r="D21" s="4">
        <f t="shared" ref="D21:W21" si="16">_xlfn.NORM.INV(0.005,0,D15)</f>
        <v>-8.7675190595162419E-2</v>
      </c>
      <c r="E21" s="4">
        <f t="shared" si="16"/>
        <v>-8.2660962415549835E-2</v>
      </c>
      <c r="F21" s="4">
        <f t="shared" si="16"/>
        <v>-7.7322250154996289E-2</v>
      </c>
      <c r="G21" s="4">
        <f t="shared" si="16"/>
        <v>-7.1586493353136854E-2</v>
      </c>
      <c r="H21" s="4">
        <f t="shared" si="16"/>
        <v>-6.5349228703677806E-2</v>
      </c>
      <c r="I21" s="4">
        <f t="shared" si="16"/>
        <v>-5.8450127063441625E-2</v>
      </c>
      <c r="J21" s="4">
        <f t="shared" si="16"/>
        <v>-5.061929489136878E-2</v>
      </c>
      <c r="K21" s="4">
        <f t="shared" si="16"/>
        <v>-4.1330481207774918E-2</v>
      </c>
      <c r="L21" s="4">
        <f t="shared" si="16"/>
        <v>-2.9225063531720812E-2</v>
      </c>
      <c r="M21" s="4" t="e">
        <f t="shared" si="16"/>
        <v>#NUM!</v>
      </c>
      <c r="N21" s="4">
        <f t="shared" si="16"/>
        <v>-2.9225063531720812E-2</v>
      </c>
      <c r="O21" s="4">
        <f t="shared" si="16"/>
        <v>-4.1330481207774918E-2</v>
      </c>
      <c r="P21" s="4">
        <f t="shared" si="16"/>
        <v>-5.061929489136878E-2</v>
      </c>
      <c r="Q21" s="4">
        <f t="shared" si="16"/>
        <v>-5.8450127063441625E-2</v>
      </c>
      <c r="R21" s="4">
        <f t="shared" si="16"/>
        <v>-6.5349228703677806E-2</v>
      </c>
      <c r="S21" s="4">
        <f t="shared" si="16"/>
        <v>-7.1586493353136854E-2</v>
      </c>
      <c r="T21" s="4">
        <f t="shared" si="16"/>
        <v>-7.7322250154996289E-2</v>
      </c>
      <c r="U21" s="4">
        <f t="shared" si="16"/>
        <v>-8.2660962415549835E-2</v>
      </c>
      <c r="V21" s="4">
        <f t="shared" si="16"/>
        <v>-8.7675190595162419E-2</v>
      </c>
      <c r="W21" s="4">
        <f t="shared" si="16"/>
        <v>-9.2417765523362325E-2</v>
      </c>
    </row>
    <row r="23" spans="1:25">
      <c r="A23" s="35" t="s">
        <v>0</v>
      </c>
      <c r="B23" s="35" t="s">
        <v>25</v>
      </c>
      <c r="C23" s="35" t="s">
        <v>98</v>
      </c>
      <c r="D23" s="35" t="s">
        <v>99</v>
      </c>
      <c r="E23" s="35" t="s">
        <v>100</v>
      </c>
      <c r="F23" s="35" t="s">
        <v>101</v>
      </c>
      <c r="G23" s="35" t="s">
        <v>102</v>
      </c>
      <c r="H23" s="35" t="s">
        <v>103</v>
      </c>
      <c r="I23" s="35" t="s">
        <v>104</v>
      </c>
      <c r="J23" s="35" t="s">
        <v>105</v>
      </c>
      <c r="K23" s="35" t="s">
        <v>106</v>
      </c>
      <c r="L23" s="35" t="s">
        <v>107</v>
      </c>
      <c r="M23" s="35" t="s">
        <v>108</v>
      </c>
      <c r="N23" s="35" t="s">
        <v>109</v>
      </c>
      <c r="O23" s="35" t="s">
        <v>110</v>
      </c>
      <c r="P23" s="35" t="s">
        <v>111</v>
      </c>
      <c r="Q23" s="35" t="s">
        <v>112</v>
      </c>
      <c r="R23" s="35" t="s">
        <v>113</v>
      </c>
      <c r="S23" s="35" t="s">
        <v>114</v>
      </c>
      <c r="T23" s="35" t="s">
        <v>115</v>
      </c>
      <c r="U23" s="35" t="s">
        <v>116</v>
      </c>
      <c r="V23" s="35" t="s">
        <v>117</v>
      </c>
      <c r="W23" s="35" t="s">
        <v>118</v>
      </c>
      <c r="Y23" s="34" t="s">
        <v>321</v>
      </c>
    </row>
    <row r="24" spans="1:25">
      <c r="A24" s="35" t="s">
        <v>1</v>
      </c>
      <c r="B24" s="35" t="s">
        <v>27</v>
      </c>
      <c r="C24" s="3">
        <v>6.457943469285965E-3</v>
      </c>
      <c r="D24" s="3">
        <v>8.8863499462604523E-2</v>
      </c>
      <c r="E24" s="3">
        <v>-1.8619438633322716E-3</v>
      </c>
      <c r="F24" s="3">
        <v>2.7382580563426018E-2</v>
      </c>
      <c r="G24" s="3">
        <v>-3.1855486333370209E-2</v>
      </c>
      <c r="H24" s="3">
        <v>1.9935650750994682E-2</v>
      </c>
      <c r="I24" s="3">
        <v>9.1736773028969765E-3</v>
      </c>
      <c r="J24" s="3">
        <v>-0.11876475065946579</v>
      </c>
      <c r="K24" s="3">
        <v>-1.6988621791824698E-3</v>
      </c>
      <c r="L24" s="3">
        <v>-6.2449008226394653E-2</v>
      </c>
      <c r="M24" s="3">
        <v>4.4174611568450928E-2</v>
      </c>
      <c r="N24" s="3">
        <v>6.6273319534957409E-3</v>
      </c>
      <c r="O24" s="3">
        <v>1.7254708334803581E-2</v>
      </c>
      <c r="P24" s="3">
        <v>-5.8709429576992989E-3</v>
      </c>
      <c r="Q24" s="3">
        <v>-3.3283621072769165E-2</v>
      </c>
      <c r="R24" s="3">
        <v>7.0266202092170715E-2</v>
      </c>
      <c r="S24" s="3">
        <v>-3.0449580401182175E-2</v>
      </c>
      <c r="T24" s="3">
        <v>-6.3509427011013031E-2</v>
      </c>
      <c r="U24" s="3">
        <v>2.3612618446350098E-2</v>
      </c>
      <c r="V24" s="3">
        <v>1.7986046150326729E-2</v>
      </c>
      <c r="W24" s="3">
        <v>-2.5908395648002625E-2</v>
      </c>
      <c r="Y24" s="35">
        <f>_xlfn.VAR.S(C24:W24)</f>
        <v>2.1494808498582025E-3</v>
      </c>
    </row>
    <row r="25" spans="1:25">
      <c r="A25" s="35" t="s">
        <v>2</v>
      </c>
      <c r="B25" s="35" t="s">
        <v>27</v>
      </c>
      <c r="C25" s="3">
        <v>5.8890566229820251E-2</v>
      </c>
      <c r="D25" s="3">
        <v>5.9320606291294098E-2</v>
      </c>
      <c r="E25" s="3">
        <v>5.7010713499039412E-4</v>
      </c>
      <c r="F25" s="3">
        <v>-2.8350887820124626E-2</v>
      </c>
      <c r="G25" s="3">
        <v>5.2574407309293747E-2</v>
      </c>
      <c r="H25" s="3">
        <v>-4.7053884714841843E-2</v>
      </c>
      <c r="I25" s="3">
        <v>-5.1268324255943298E-2</v>
      </c>
      <c r="J25" s="3">
        <v>-1.5777386724948883E-2</v>
      </c>
      <c r="K25" s="3">
        <v>-1.7447613572585396E-5</v>
      </c>
      <c r="L25" s="3">
        <v>-7.0031501352787018E-2</v>
      </c>
      <c r="M25" s="3">
        <v>-2.4677449837327003E-2</v>
      </c>
      <c r="N25" s="3">
        <v>2.8800997883081436E-2</v>
      </c>
      <c r="O25" s="3">
        <v>8.4919430315494537E-2</v>
      </c>
      <c r="P25" s="3">
        <v>1.0121173225343227E-2</v>
      </c>
      <c r="Q25" s="3">
        <v>-3.7628348916769028E-2</v>
      </c>
      <c r="R25" s="3">
        <v>2.6134353131055832E-2</v>
      </c>
      <c r="S25" s="3">
        <v>3.8497563451528549E-2</v>
      </c>
      <c r="T25" s="3">
        <v>-4.3337587267160416E-3</v>
      </c>
      <c r="U25" s="3">
        <v>-7.2514116764068604E-3</v>
      </c>
      <c r="V25" s="3">
        <v>-8.7451841682195663E-3</v>
      </c>
      <c r="W25" s="3">
        <v>-4.0999110788106918E-2</v>
      </c>
      <c r="Y25" s="35">
        <f t="shared" ref="Y25:Y47" si="17">_xlfn.VAR.S(C25:W25)</f>
        <v>1.7343131056451512E-3</v>
      </c>
    </row>
    <row r="26" spans="1:25">
      <c r="A26" s="35" t="s">
        <v>3</v>
      </c>
      <c r="B26" s="35" t="s">
        <v>27</v>
      </c>
      <c r="C26" s="3">
        <v>-2.4467657785862684E-3</v>
      </c>
      <c r="D26" s="3">
        <v>-3.6021014675498009E-3</v>
      </c>
      <c r="E26" s="3">
        <v>5.7984085287898779E-4</v>
      </c>
      <c r="F26" s="3">
        <v>3.8357041776180267E-2</v>
      </c>
      <c r="G26" s="3">
        <v>-1.120974775403738E-2</v>
      </c>
      <c r="H26" s="3">
        <v>-4.8702355474233627E-2</v>
      </c>
      <c r="I26" s="3">
        <v>-1.3574718497693539E-2</v>
      </c>
      <c r="J26" s="3">
        <v>-1.9315959885716438E-2</v>
      </c>
      <c r="K26" s="3">
        <v>5.6996213970705867E-4</v>
      </c>
      <c r="L26" s="3">
        <v>-2.5308828800916672E-2</v>
      </c>
      <c r="M26" s="3">
        <v>-4.4810924679040909E-2</v>
      </c>
      <c r="N26" s="3">
        <v>8.9887138456106186E-3</v>
      </c>
      <c r="O26" s="3">
        <v>-1.7167888581752777E-2</v>
      </c>
      <c r="P26" s="3">
        <v>3.0190479010343552E-2</v>
      </c>
      <c r="Q26" s="3">
        <v>4.1357245296239853E-2</v>
      </c>
      <c r="R26" s="3">
        <v>-6.8387766368687153E-3</v>
      </c>
      <c r="S26" s="3">
        <v>-1.6606094315648079E-2</v>
      </c>
      <c r="T26" s="3">
        <v>-2.1323567256331444E-2</v>
      </c>
      <c r="U26" s="3">
        <v>-3.8260500878095627E-3</v>
      </c>
      <c r="V26" s="3">
        <v>2.77713593095541E-3</v>
      </c>
      <c r="W26" s="3">
        <v>1.3030780246481299E-3</v>
      </c>
      <c r="Y26" s="35">
        <f t="shared" si="17"/>
        <v>5.205245936411141E-4</v>
      </c>
    </row>
    <row r="27" spans="1:25">
      <c r="A27" s="35" t="s">
        <v>4</v>
      </c>
      <c r="B27" s="35" t="s">
        <v>27</v>
      </c>
      <c r="C27" s="3">
        <v>1.133347162976861E-3</v>
      </c>
      <c r="D27" s="3">
        <v>-1.551763853058219E-3</v>
      </c>
      <c r="E27" s="3">
        <v>-1.0312836093362421E-4</v>
      </c>
      <c r="F27" s="3">
        <v>-4.6943239867687225E-2</v>
      </c>
      <c r="G27" s="3">
        <v>2.6129379868507385E-2</v>
      </c>
      <c r="H27" s="3">
        <v>2.4760214611887932E-2</v>
      </c>
      <c r="I27" s="3">
        <v>6.582292914390564E-2</v>
      </c>
      <c r="J27" s="3">
        <v>-2.6375358924269676E-2</v>
      </c>
      <c r="K27" s="3">
        <v>-2.4789118469925597E-5</v>
      </c>
      <c r="L27" s="3">
        <v>6.3460730016231537E-2</v>
      </c>
      <c r="M27" s="3">
        <v>-3.2145172357559204E-2</v>
      </c>
      <c r="N27" s="3">
        <v>-1.1534913443028927E-2</v>
      </c>
      <c r="O27" s="3">
        <v>-2.4234669283032417E-2</v>
      </c>
      <c r="P27" s="3">
        <v>-3.8399387151002884E-2</v>
      </c>
      <c r="Q27" s="3">
        <v>7.2806596755981445E-2</v>
      </c>
      <c r="R27" s="3">
        <v>-4.7345953062176704E-3</v>
      </c>
      <c r="S27" s="3">
        <v>-6.0415461659431458E-2</v>
      </c>
      <c r="T27" s="3">
        <v>2.1684173494577408E-2</v>
      </c>
      <c r="U27" s="3">
        <v>-7.8786779195070267E-3</v>
      </c>
      <c r="V27" s="3">
        <v>-1.6469573602080345E-2</v>
      </c>
      <c r="W27" s="3">
        <v>4.8047793097794056E-3</v>
      </c>
      <c r="Y27" s="35">
        <f t="shared" si="17"/>
        <v>1.2791126885167662E-3</v>
      </c>
    </row>
    <row r="28" spans="1:25">
      <c r="A28" s="35" t="s">
        <v>5</v>
      </c>
      <c r="B28" s="35" t="s">
        <v>27</v>
      </c>
      <c r="C28" s="3">
        <v>3.2574683427810669E-2</v>
      </c>
      <c r="D28" s="3">
        <v>-8.3425538614392281E-3</v>
      </c>
      <c r="E28" s="3">
        <v>3.3542674500495195E-3</v>
      </c>
      <c r="F28" s="3">
        <v>-0.12309765070676804</v>
      </c>
      <c r="G28" s="3">
        <v>5.0553902983665466E-2</v>
      </c>
      <c r="H28" s="3">
        <v>-0.10739273577928543</v>
      </c>
      <c r="I28" s="3">
        <v>-6.8646885454654694E-2</v>
      </c>
      <c r="J28" s="3">
        <v>1.5574034303426743E-2</v>
      </c>
      <c r="K28" s="3">
        <v>3.1329849734902382E-3</v>
      </c>
      <c r="L28" s="3">
        <v>7.6506897807121277E-2</v>
      </c>
      <c r="M28" s="3">
        <v>9.0464398264884949E-2</v>
      </c>
      <c r="N28" s="3">
        <v>7.6834417879581451E-2</v>
      </c>
      <c r="O28" s="3">
        <v>3.5696018487215042E-2</v>
      </c>
      <c r="P28" s="3">
        <v>-7.9481024295091629E-3</v>
      </c>
      <c r="Q28" s="3">
        <v>5.4714169353246689E-2</v>
      </c>
      <c r="R28" s="3">
        <v>7.161261048167944E-3</v>
      </c>
      <c r="S28" s="3">
        <v>-1.7169302329421043E-2</v>
      </c>
      <c r="T28" s="3">
        <v>-3.0089305713772774E-2</v>
      </c>
      <c r="U28" s="3">
        <v>1.2495752424001694E-2</v>
      </c>
      <c r="V28" s="3">
        <v>-1.5479612164199352E-2</v>
      </c>
      <c r="W28" s="3">
        <v>-3.421461209654808E-2</v>
      </c>
      <c r="Y28" s="35">
        <f t="shared" si="17"/>
        <v>3.1167186260231449E-3</v>
      </c>
    </row>
    <row r="29" spans="1:25">
      <c r="A29" s="35" t="s">
        <v>6</v>
      </c>
      <c r="B29" s="35" t="s">
        <v>27</v>
      </c>
      <c r="C29" s="3">
        <v>-3.804006427526474E-2</v>
      </c>
      <c r="D29" s="3">
        <v>-0.10549229383468628</v>
      </c>
      <c r="E29" s="3">
        <v>1.209528767503798E-3</v>
      </c>
      <c r="F29" s="3">
        <v>6.3072726130485535E-2</v>
      </c>
      <c r="G29" s="3">
        <v>-7.3895804584026337E-2</v>
      </c>
      <c r="H29" s="3">
        <v>-6.5871894359588623E-2</v>
      </c>
      <c r="I29" s="3">
        <v>9.3212209641933441E-2</v>
      </c>
      <c r="J29" s="3">
        <v>0.14195893704891205</v>
      </c>
      <c r="K29" s="3">
        <v>9.7549136262387037E-4</v>
      </c>
      <c r="L29" s="3">
        <v>3.5772684495896101E-3</v>
      </c>
      <c r="M29" s="3">
        <v>1.4145232737064362E-2</v>
      </c>
      <c r="N29" s="3">
        <v>-9.7337931394577026E-2</v>
      </c>
      <c r="O29" s="3">
        <v>7.7027589082717896E-2</v>
      </c>
      <c r="P29" s="3">
        <v>-5.6720811873674393E-2</v>
      </c>
      <c r="Q29" s="3">
        <v>2.3832103237509727E-2</v>
      </c>
      <c r="R29" s="3">
        <v>-1.3266624882817268E-3</v>
      </c>
      <c r="S29" s="3">
        <v>-3.5151201300323009E-3</v>
      </c>
      <c r="T29" s="3">
        <v>-1.6123028472065926E-2</v>
      </c>
      <c r="U29" s="3">
        <v>-1.6654586652293801E-3</v>
      </c>
      <c r="V29" s="3">
        <v>-1.9936873577535152E-3</v>
      </c>
      <c r="W29" s="3">
        <v>2.5823755189776421E-2</v>
      </c>
      <c r="Y29" s="35">
        <f t="shared" si="17"/>
        <v>3.7768256587569146E-3</v>
      </c>
    </row>
    <row r="30" spans="1:25">
      <c r="A30" s="35" t="s">
        <v>7</v>
      </c>
      <c r="B30" s="35" t="s">
        <v>27</v>
      </c>
      <c r="C30" s="3">
        <v>1.5060801059007645E-2</v>
      </c>
      <c r="D30" s="3">
        <v>-2.604568749666214E-2</v>
      </c>
      <c r="E30" s="3">
        <v>4.2225937359035015E-3</v>
      </c>
      <c r="F30" s="3">
        <v>6.6939249634742737E-2</v>
      </c>
      <c r="G30" s="3">
        <v>-9.1460347175598145E-2</v>
      </c>
      <c r="H30" s="3">
        <v>-4.5384294353425503E-3</v>
      </c>
      <c r="I30" s="3">
        <v>2.5750879198312759E-2</v>
      </c>
      <c r="J30" s="3">
        <v>2.1859299391508102E-2</v>
      </c>
      <c r="K30" s="3">
        <v>1.7132909270003438E-3</v>
      </c>
      <c r="L30" s="3">
        <v>8.0270156264305115E-2</v>
      </c>
      <c r="M30" s="3">
        <v>-2.3992922157049179E-2</v>
      </c>
      <c r="N30" s="3">
        <v>-2.8768490999937057E-2</v>
      </c>
      <c r="O30" s="3">
        <v>-4.8206910490989685E-2</v>
      </c>
      <c r="P30" s="3">
        <v>2.3157121613621712E-3</v>
      </c>
      <c r="Q30" s="3">
        <v>4.236052930355072E-2</v>
      </c>
      <c r="R30" s="3">
        <v>3.0877618119120598E-2</v>
      </c>
      <c r="S30" s="3">
        <v>7.0880696177482605E-2</v>
      </c>
      <c r="T30" s="3">
        <v>7.5839795172214508E-2</v>
      </c>
      <c r="U30" s="3">
        <v>-3.4730240702629089E-2</v>
      </c>
      <c r="V30" s="3">
        <v>-1.520992536097765E-2</v>
      </c>
      <c r="W30" s="3">
        <v>3.620065376162529E-2</v>
      </c>
      <c r="Y30" s="35">
        <f t="shared" si="17"/>
        <v>1.9725242903060841E-3</v>
      </c>
    </row>
    <row r="31" spans="1:25">
      <c r="A31" s="35" t="s">
        <v>8</v>
      </c>
      <c r="B31" s="35" t="s">
        <v>27</v>
      </c>
      <c r="C31" s="3">
        <v>-4.5909397304058075E-2</v>
      </c>
      <c r="D31" s="3">
        <v>1.2524544261395931E-2</v>
      </c>
      <c r="E31" s="3">
        <v>2.361656166613102E-3</v>
      </c>
      <c r="F31" s="3">
        <v>8.7529942393302917E-2</v>
      </c>
      <c r="G31" s="3">
        <v>-6.2153670936822891E-2</v>
      </c>
      <c r="H31" s="3">
        <v>-7.5235716998577118E-2</v>
      </c>
      <c r="I31" s="3">
        <v>-1.5603823587298393E-2</v>
      </c>
      <c r="J31" s="3">
        <v>-1.8756238743662834E-2</v>
      </c>
      <c r="K31" s="3">
        <v>-5.1666032522916794E-3</v>
      </c>
      <c r="L31" s="3">
        <v>-1.2452521361410618E-2</v>
      </c>
      <c r="M31" s="3">
        <v>1.7922762781381607E-2</v>
      </c>
      <c r="N31" s="3">
        <v>-6.4488664269447327E-2</v>
      </c>
      <c r="O31" s="3">
        <v>4.7216243110597134E-3</v>
      </c>
      <c r="P31" s="3">
        <v>-8.5523314774036407E-2</v>
      </c>
      <c r="Q31" s="3">
        <v>4.1418492794036865E-2</v>
      </c>
      <c r="R31" s="3">
        <v>3.4081794321537018E-2</v>
      </c>
      <c r="S31" s="3">
        <v>2.1394602954387665E-2</v>
      </c>
      <c r="T31" s="3">
        <v>-8.7914604227989912E-4</v>
      </c>
      <c r="U31" s="3">
        <v>-1.4474949799478054E-2</v>
      </c>
      <c r="V31" s="3">
        <v>-1.4108802191913128E-2</v>
      </c>
      <c r="W31" s="3">
        <v>4.1851806454360485E-3</v>
      </c>
      <c r="Y31" s="35">
        <f t="shared" si="17"/>
        <v>1.705815455747568E-3</v>
      </c>
    </row>
    <row r="32" spans="1:25">
      <c r="A32" s="35" t="s">
        <v>9</v>
      </c>
      <c r="B32" s="35" t="s">
        <v>27</v>
      </c>
      <c r="C32" s="3">
        <v>-4.504157230257988E-2</v>
      </c>
      <c r="D32" s="3">
        <v>-4.5737944543361664E-2</v>
      </c>
      <c r="E32" s="3">
        <v>1.8300872761756182E-3</v>
      </c>
      <c r="F32" s="3">
        <v>-7.9096481204032898E-2</v>
      </c>
      <c r="G32" s="3">
        <v>0.13835535943508148</v>
      </c>
      <c r="H32" s="3">
        <v>3.7062519695609808E-3</v>
      </c>
      <c r="I32" s="3">
        <v>6.8861782550811768E-2</v>
      </c>
      <c r="J32" s="3">
        <v>2.9454154893755913E-2</v>
      </c>
      <c r="K32" s="3">
        <v>2.816470805555582E-4</v>
      </c>
      <c r="L32" s="3">
        <v>-3.6256883293390274E-2</v>
      </c>
      <c r="M32" s="3">
        <v>1.4265744248405099E-3</v>
      </c>
      <c r="N32" s="3">
        <v>-1.0801258496940136E-2</v>
      </c>
      <c r="O32" s="3">
        <v>-3.0110970139503479E-2</v>
      </c>
      <c r="P32" s="3">
        <v>5.4912222549319267E-3</v>
      </c>
      <c r="Q32" s="3">
        <v>2.8198286890983582E-2</v>
      </c>
      <c r="R32" s="3">
        <v>-1.7673695459961891E-2</v>
      </c>
      <c r="S32" s="3">
        <v>-9.186270646750927E-3</v>
      </c>
      <c r="T32" s="3">
        <v>-4.8670228570699692E-3</v>
      </c>
      <c r="U32" s="3">
        <v>-2.4899842217564583E-2</v>
      </c>
      <c r="V32" s="3">
        <v>2.972945012152195E-2</v>
      </c>
      <c r="W32" s="3">
        <v>1.5917344018816948E-2</v>
      </c>
      <c r="Y32" s="35">
        <f t="shared" si="17"/>
        <v>2.0235216439232801E-3</v>
      </c>
    </row>
    <row r="33" spans="1:25">
      <c r="A33" s="35" t="s">
        <v>10</v>
      </c>
      <c r="B33" s="35" t="s">
        <v>27</v>
      </c>
      <c r="C33" s="3">
        <v>-1.1913730762898922E-2</v>
      </c>
      <c r="D33" s="3">
        <v>-8.7589733302593231E-2</v>
      </c>
      <c r="E33" s="3">
        <v>-1.0343483882024884E-3</v>
      </c>
      <c r="F33" s="3">
        <v>-1.4014163054525852E-2</v>
      </c>
      <c r="G33" s="3">
        <v>3.7889573723077774E-2</v>
      </c>
      <c r="H33" s="3">
        <v>-9.5734588801860809E-2</v>
      </c>
      <c r="I33" s="3">
        <v>-6.6591657698154449E-2</v>
      </c>
      <c r="J33" s="3">
        <v>2.5472242385149002E-2</v>
      </c>
      <c r="K33" s="3">
        <v>-9.5866923220455647E-4</v>
      </c>
      <c r="L33" s="3">
        <v>7.472681999206543E-2</v>
      </c>
      <c r="M33" s="3">
        <v>0.12441988289356232</v>
      </c>
      <c r="N33" s="3">
        <v>0.16081714630126953</v>
      </c>
      <c r="O33" s="3">
        <v>-3.6237924359738827E-3</v>
      </c>
      <c r="P33" s="3">
        <v>2.0233025774359703E-2</v>
      </c>
      <c r="Q33" s="3">
        <v>-0.10011777281761169</v>
      </c>
      <c r="R33" s="3">
        <v>-7.8269772231578827E-2</v>
      </c>
      <c r="S33" s="3">
        <v>3.9256677031517029E-2</v>
      </c>
      <c r="T33" s="3">
        <v>1.4016180299222469E-2</v>
      </c>
      <c r="U33" s="3">
        <v>-5.898580327630043E-2</v>
      </c>
      <c r="V33" s="3">
        <v>-4.1489984840154648E-2</v>
      </c>
      <c r="W33" s="3">
        <v>-4.7256913967430592E-3</v>
      </c>
      <c r="Y33" s="35">
        <f t="shared" si="17"/>
        <v>4.6967051031843766E-3</v>
      </c>
    </row>
    <row r="34" spans="1:25">
      <c r="A34" s="35" t="s">
        <v>11</v>
      </c>
      <c r="B34" s="35" t="s">
        <v>27</v>
      </c>
      <c r="C34" s="3">
        <v>-2.2025339305400848E-2</v>
      </c>
      <c r="D34" s="3">
        <v>-7.5628183782100677E-2</v>
      </c>
      <c r="E34" s="3">
        <v>2.1595288999378681E-3</v>
      </c>
      <c r="F34" s="3">
        <v>9.2475917190313339E-3</v>
      </c>
      <c r="G34" s="3">
        <v>3.3411776530556381E-4</v>
      </c>
      <c r="H34" s="3">
        <v>-8.645898848772049E-2</v>
      </c>
      <c r="I34" s="3">
        <v>-9.1513700783252716E-2</v>
      </c>
      <c r="J34" s="3">
        <v>-1.7554430291056633E-2</v>
      </c>
      <c r="K34" s="3">
        <v>1.7511394107714295E-3</v>
      </c>
      <c r="L34" s="3">
        <v>1.0070649441331625E-3</v>
      </c>
      <c r="M34" s="3">
        <v>-1.6223344951868057E-2</v>
      </c>
      <c r="N34" s="3">
        <v>0.12290322780609131</v>
      </c>
      <c r="O34" s="3">
        <v>-4.5513935387134552E-2</v>
      </c>
      <c r="P34" s="3">
        <v>1.9492307910695672E-3</v>
      </c>
      <c r="Q34" s="3">
        <v>-4.6769012697041035E-3</v>
      </c>
      <c r="R34" s="3">
        <v>-1.1190775781869888E-2</v>
      </c>
      <c r="S34" s="3">
        <v>7.6021645218133926E-3</v>
      </c>
      <c r="T34" s="3">
        <v>1.3758164132013917E-3</v>
      </c>
      <c r="U34" s="3">
        <v>4.8129732022061944E-4</v>
      </c>
      <c r="V34" s="3">
        <v>3.6108110100030899E-2</v>
      </c>
      <c r="W34" s="3">
        <v>-1.0024887509644032E-2</v>
      </c>
      <c r="Y34" s="35">
        <f t="shared" si="17"/>
        <v>1.9842458606623547E-3</v>
      </c>
    </row>
    <row r="35" spans="1:25">
      <c r="A35" s="35" t="s">
        <v>12</v>
      </c>
      <c r="B35" s="35" t="s">
        <v>27</v>
      </c>
      <c r="C35" s="3">
        <v>-4.7274019569158554E-2</v>
      </c>
      <c r="D35" s="3">
        <v>-3.7825226783752441E-2</v>
      </c>
      <c r="E35" s="3">
        <v>5.9489271370694041E-4</v>
      </c>
      <c r="F35" s="3">
        <v>-2.772059291601181E-3</v>
      </c>
      <c r="G35" s="3">
        <v>-5.5709946900606155E-3</v>
      </c>
      <c r="H35" s="3">
        <v>-9.9700503051280975E-3</v>
      </c>
      <c r="I35" s="3">
        <v>-3.2488182187080383E-2</v>
      </c>
      <c r="J35" s="3">
        <v>5.569072812795639E-2</v>
      </c>
      <c r="K35" s="3">
        <v>6.5879890462383628E-4</v>
      </c>
      <c r="L35" s="3">
        <v>-1.7483746632933617E-2</v>
      </c>
      <c r="M35" s="3">
        <v>9.0536139905452728E-2</v>
      </c>
      <c r="N35" s="3">
        <v>2.0747970789670944E-2</v>
      </c>
      <c r="O35" s="3">
        <v>-2.2525159642100334E-2</v>
      </c>
      <c r="P35" s="3">
        <v>-9.9752545356750488E-3</v>
      </c>
      <c r="Q35" s="3">
        <v>-6.097889319062233E-2</v>
      </c>
      <c r="R35" s="3">
        <v>-1.9297530874609947E-2</v>
      </c>
      <c r="S35" s="3">
        <v>8.1984158605337143E-3</v>
      </c>
      <c r="T35" s="3">
        <v>6.3573834486305714E-3</v>
      </c>
      <c r="U35" s="3">
        <v>6.3074931502342224E-2</v>
      </c>
      <c r="V35" s="3">
        <v>3.807855024933815E-2</v>
      </c>
      <c r="W35" s="3">
        <v>-1.2012511491775513E-2</v>
      </c>
      <c r="Y35" s="35">
        <f t="shared" si="17"/>
        <v>1.3635431260497176E-3</v>
      </c>
    </row>
    <row r="36" spans="1:25">
      <c r="A36" s="35" t="s">
        <v>13</v>
      </c>
      <c r="B36" s="35" t="s">
        <v>27</v>
      </c>
      <c r="C36" s="3">
        <v>3.3862277865409851E-2</v>
      </c>
      <c r="D36" s="3">
        <v>6.0544967651367188E-2</v>
      </c>
      <c r="E36" s="3">
        <v>7.4682978447526693E-4</v>
      </c>
      <c r="F36" s="3">
        <v>-7.0452071726322174E-2</v>
      </c>
      <c r="G36" s="3">
        <v>2.9906997457146645E-2</v>
      </c>
      <c r="H36" s="3">
        <v>8.3432219922542572E-2</v>
      </c>
      <c r="I36" s="3">
        <v>9.7629092633724213E-2</v>
      </c>
      <c r="J36" s="3">
        <v>-3.9455355145037174E-3</v>
      </c>
      <c r="K36" s="3">
        <v>9.9962286185473204E-4</v>
      </c>
      <c r="L36" s="3">
        <v>-1.0268786922097206E-2</v>
      </c>
      <c r="M36" s="3">
        <v>-7.2178468108177185E-2</v>
      </c>
      <c r="N36" s="3">
        <v>1.9783342722803354E-3</v>
      </c>
      <c r="O36" s="3">
        <v>1.7904806882143021E-2</v>
      </c>
      <c r="P36" s="3">
        <v>1.8173165619373322E-2</v>
      </c>
      <c r="Q36" s="3">
        <v>-5.932936817407608E-2</v>
      </c>
      <c r="R36" s="3">
        <v>2.6373498141765594E-2</v>
      </c>
      <c r="S36" s="3">
        <v>-1.9087044522166252E-2</v>
      </c>
      <c r="T36" s="3">
        <v>-7.4366116896271706E-3</v>
      </c>
      <c r="U36" s="3">
        <v>5.2675623446702957E-3</v>
      </c>
      <c r="V36" s="3">
        <v>2.990763820707798E-2</v>
      </c>
      <c r="W36" s="3">
        <v>5.9730447828769684E-3</v>
      </c>
      <c r="Y36" s="35">
        <f t="shared" si="17"/>
        <v>1.8683263871096E-3</v>
      </c>
    </row>
    <row r="37" spans="1:25">
      <c r="A37" s="35" t="s">
        <v>14</v>
      </c>
      <c r="B37" s="35" t="s">
        <v>27</v>
      </c>
      <c r="C37" s="3">
        <v>-1.1109808459877968E-2</v>
      </c>
      <c r="D37" s="3">
        <v>-2.1839121356606483E-2</v>
      </c>
      <c r="E37" s="3">
        <v>-7.082418305799365E-4</v>
      </c>
      <c r="F37" s="3">
        <v>1.7028629779815674E-2</v>
      </c>
      <c r="G37" s="3">
        <v>-5.3850434720516205E-2</v>
      </c>
      <c r="H37" s="3">
        <v>-4.9741897732019424E-2</v>
      </c>
      <c r="I37" s="3">
        <v>-4.9463082104921341E-2</v>
      </c>
      <c r="J37" s="3">
        <v>-9.4609642401337624E-3</v>
      </c>
      <c r="K37" s="3">
        <v>4.2712872527772561E-5</v>
      </c>
      <c r="L37" s="3">
        <v>4.8381824046373367E-2</v>
      </c>
      <c r="M37" s="3">
        <v>0.11625402420759201</v>
      </c>
      <c r="N37" s="3">
        <v>-8.6157605051994324E-2</v>
      </c>
      <c r="O37" s="3">
        <v>-1.7503350973129272E-2</v>
      </c>
      <c r="P37" s="3">
        <v>3.5163119435310364E-2</v>
      </c>
      <c r="Q37" s="3">
        <v>-2.8470417484641075E-2</v>
      </c>
      <c r="R37" s="3">
        <v>2.5862930342555046E-3</v>
      </c>
      <c r="S37" s="3">
        <v>-3.1148338690400124E-2</v>
      </c>
      <c r="T37" s="3">
        <v>-1.9644228741526604E-2</v>
      </c>
      <c r="U37" s="3">
        <v>2.8391389176249504E-2</v>
      </c>
      <c r="V37" s="3">
        <v>-1.2167042121291161E-2</v>
      </c>
      <c r="W37" s="3">
        <v>-7.2022783569991589E-4</v>
      </c>
      <c r="Y37" s="35">
        <f t="shared" si="17"/>
        <v>1.7880759385456011E-3</v>
      </c>
    </row>
    <row r="38" spans="1:25">
      <c r="A38" s="35" t="s">
        <v>15</v>
      </c>
      <c r="B38" s="35" t="s">
        <v>27</v>
      </c>
      <c r="C38" s="3">
        <v>-1.3343543745577335E-2</v>
      </c>
      <c r="D38" s="3">
        <v>-2.6265310123562813E-2</v>
      </c>
      <c r="E38" s="3">
        <v>8.8582513853907585E-4</v>
      </c>
      <c r="F38" s="3">
        <v>-3.4103328362107277E-3</v>
      </c>
      <c r="G38" s="3">
        <v>-4.7596814692951739E-4</v>
      </c>
      <c r="H38" s="3">
        <v>-5.5101506412029266E-2</v>
      </c>
      <c r="I38" s="3">
        <v>-1.9449855899438262E-3</v>
      </c>
      <c r="J38" s="3">
        <v>-1.4702093787491322E-2</v>
      </c>
      <c r="K38" s="3">
        <v>8.1026513362303376E-4</v>
      </c>
      <c r="L38" s="3">
        <v>1.6342926770448685E-2</v>
      </c>
      <c r="M38" s="3">
        <v>1.160318311303854E-2</v>
      </c>
      <c r="N38" s="3">
        <v>1.6492597758769989E-2</v>
      </c>
      <c r="O38" s="3">
        <v>-7.8510819002985954E-4</v>
      </c>
      <c r="P38" s="3">
        <v>-1.3676301576197147E-2</v>
      </c>
      <c r="Q38" s="3">
        <v>2.9158100951462984E-3</v>
      </c>
      <c r="R38" s="3">
        <v>1.1381513904780149E-3</v>
      </c>
      <c r="S38" s="3">
        <v>2.3062847554683685E-2</v>
      </c>
      <c r="T38" s="3">
        <v>7.9781645908951759E-3</v>
      </c>
      <c r="U38" s="3">
        <v>-1.0658581741154194E-2</v>
      </c>
      <c r="V38" s="3">
        <v>1.4468261040747166E-2</v>
      </c>
      <c r="W38" s="3">
        <v>2.5287704542279243E-2</v>
      </c>
      <c r="Y38" s="35">
        <f t="shared" si="17"/>
        <v>3.2742899589365091E-4</v>
      </c>
    </row>
    <row r="39" spans="1:25">
      <c r="A39" s="35" t="s">
        <v>16</v>
      </c>
      <c r="B39" s="35" t="s">
        <v>27</v>
      </c>
      <c r="C39" s="3">
        <v>-9.0037202462553978E-3</v>
      </c>
      <c r="D39" s="3">
        <v>-5.6029438972473145E-2</v>
      </c>
      <c r="E39" s="3">
        <v>-1.829414744861424E-3</v>
      </c>
      <c r="F39" s="3">
        <v>3.2640267163515091E-2</v>
      </c>
      <c r="G39" s="3">
        <v>-4.9728043377399445E-2</v>
      </c>
      <c r="H39" s="3">
        <v>-3.9416953921318054E-2</v>
      </c>
      <c r="I39" s="3">
        <v>1.4518677489832044E-3</v>
      </c>
      <c r="J39" s="3">
        <v>-8.7286710739135742E-2</v>
      </c>
      <c r="K39" s="3">
        <v>-1.6354434192180634E-3</v>
      </c>
      <c r="L39" s="3">
        <v>-7.2047159075737E-2</v>
      </c>
      <c r="M39" s="3">
        <v>9.86771360039711E-2</v>
      </c>
      <c r="N39" s="3">
        <v>5.1024869084358215E-2</v>
      </c>
      <c r="O39" s="3">
        <v>-6.5830066800117493E-2</v>
      </c>
      <c r="P39" s="3">
        <v>5.3457193076610565E-2</v>
      </c>
      <c r="Q39" s="3">
        <v>-6.4283870160579681E-2</v>
      </c>
      <c r="R39" s="3">
        <v>3.314579650759697E-2</v>
      </c>
      <c r="S39" s="3">
        <v>6.9733387790620327E-3</v>
      </c>
      <c r="T39" s="3">
        <v>-3.760141134262085E-2</v>
      </c>
      <c r="U39" s="3">
        <v>2.6857117190957069E-2</v>
      </c>
      <c r="V39" s="3">
        <v>-2.7763498947024345E-2</v>
      </c>
      <c r="W39" s="3">
        <v>-1.4111066237092018E-2</v>
      </c>
      <c r="Y39" s="35">
        <f t="shared" si="17"/>
        <v>2.3346480112987956E-3</v>
      </c>
    </row>
    <row r="40" spans="1:25">
      <c r="A40" s="35" t="s">
        <v>17</v>
      </c>
      <c r="B40" s="35" t="s">
        <v>27</v>
      </c>
      <c r="C40" s="3">
        <v>-6.590905599296093E-3</v>
      </c>
      <c r="D40" s="3">
        <v>3.63490991294384E-2</v>
      </c>
      <c r="E40" s="3">
        <v>-2.8465951327234507E-3</v>
      </c>
      <c r="F40" s="3">
        <v>6.3581923022866249E-3</v>
      </c>
      <c r="G40" s="3">
        <v>6.525977049022913E-3</v>
      </c>
      <c r="H40" s="3">
        <v>5.8683671057224274E-2</v>
      </c>
      <c r="I40" s="3">
        <v>-4.5689921826124191E-2</v>
      </c>
      <c r="J40" s="3">
        <v>-3.4417983144521713E-2</v>
      </c>
      <c r="K40" s="3">
        <v>-2.4808323942124844E-3</v>
      </c>
      <c r="L40" s="3">
        <v>-3.5346385091543198E-2</v>
      </c>
      <c r="M40" s="3">
        <v>-1.9156668335199356E-2</v>
      </c>
      <c r="N40" s="3">
        <v>-6.6194884479045868E-2</v>
      </c>
      <c r="O40" s="3">
        <v>4.6559777110815048E-2</v>
      </c>
      <c r="P40" s="3">
        <v>-2.951606921851635E-2</v>
      </c>
      <c r="Q40" s="3">
        <v>6.2937229871749878E-2</v>
      </c>
      <c r="R40" s="3">
        <v>-5.4670866578817368E-2</v>
      </c>
      <c r="S40" s="3">
        <v>-5.2719488739967346E-2</v>
      </c>
      <c r="T40" s="3">
        <v>-2.0378835499286652E-2</v>
      </c>
      <c r="U40" s="3">
        <v>3.0182512477040291E-2</v>
      </c>
      <c r="V40" s="3">
        <v>-5.8544804342091084E-3</v>
      </c>
      <c r="W40" s="3">
        <v>-1.911812461912632E-2</v>
      </c>
      <c r="Y40" s="35">
        <f t="shared" si="17"/>
        <v>1.3818012338505604E-3</v>
      </c>
    </row>
    <row r="41" spans="1:25">
      <c r="A41" s="35" t="s">
        <v>18</v>
      </c>
      <c r="B41" s="35" t="s">
        <v>27</v>
      </c>
      <c r="C41" s="3">
        <v>7.1075618267059326E-2</v>
      </c>
      <c r="D41" s="3">
        <v>-8.4929607808589935E-2</v>
      </c>
      <c r="E41" s="3">
        <v>5.2257748320698738E-3</v>
      </c>
      <c r="F41" s="3">
        <v>5.8653078973293304E-2</v>
      </c>
      <c r="G41" s="3">
        <v>-5.6825049221515656E-2</v>
      </c>
      <c r="H41" s="3">
        <v>-0.10231667011976242</v>
      </c>
      <c r="I41" s="3">
        <v>-0.12145701050758362</v>
      </c>
      <c r="J41" s="3">
        <v>-5.82538777962327E-3</v>
      </c>
      <c r="K41" s="3">
        <v>5.0737145356833935E-3</v>
      </c>
      <c r="L41" s="3">
        <v>0.10606387257575989</v>
      </c>
      <c r="M41" s="3">
        <v>-2.2617960348725319E-2</v>
      </c>
      <c r="N41" s="3">
        <v>6.8776741623878479E-2</v>
      </c>
      <c r="O41" s="3">
        <v>8.2375206053256989E-2</v>
      </c>
      <c r="P41" s="3">
        <v>1.8059186404570937E-3</v>
      </c>
      <c r="Q41" s="3">
        <v>5.4995033890008926E-2</v>
      </c>
      <c r="R41" s="3">
        <v>-1.6161170788109303E-3</v>
      </c>
      <c r="S41" s="3">
        <v>4.7871384769678116E-2</v>
      </c>
      <c r="T41" s="3">
        <v>-3.0916288495063782E-2</v>
      </c>
      <c r="U41" s="3">
        <v>2.1549433469772339E-2</v>
      </c>
      <c r="V41" s="3">
        <v>-2.5632647797465324E-2</v>
      </c>
      <c r="W41" s="3">
        <v>-1.375588309019804E-2</v>
      </c>
      <c r="Y41" s="35">
        <f t="shared" si="17"/>
        <v>3.7474591734384978E-3</v>
      </c>
    </row>
    <row r="42" spans="1:25">
      <c r="A42" s="35" t="s">
        <v>19</v>
      </c>
      <c r="B42" s="35" t="s">
        <v>27</v>
      </c>
      <c r="C42" s="3">
        <v>-3.1272981315851212E-2</v>
      </c>
      <c r="D42" s="3">
        <v>9.4973193481564522E-3</v>
      </c>
      <c r="E42" s="3">
        <v>4.1639111004769802E-3</v>
      </c>
      <c r="F42" s="3">
        <v>5.8962918817996979E-2</v>
      </c>
      <c r="G42" s="3">
        <v>3.7862651515752077E-3</v>
      </c>
      <c r="H42" s="3">
        <v>4.1679564863443375E-2</v>
      </c>
      <c r="I42" s="3">
        <v>3.8867176044732332E-3</v>
      </c>
      <c r="J42" s="3">
        <v>-3.7745502777397633E-3</v>
      </c>
      <c r="K42" s="3">
        <v>3.7890118546783924E-3</v>
      </c>
      <c r="L42" s="3">
        <v>2.0183662418276072E-3</v>
      </c>
      <c r="M42" s="3">
        <v>-8.9208915829658508E-2</v>
      </c>
      <c r="N42" s="3">
        <v>-3.3953055739402771E-2</v>
      </c>
      <c r="O42" s="3">
        <v>9.8349209874868393E-3</v>
      </c>
      <c r="P42" s="3">
        <v>9.5832701772451401E-3</v>
      </c>
      <c r="Q42" s="3">
        <v>4.8404890112578869E-3</v>
      </c>
      <c r="R42" s="3">
        <v>2.3279407992959023E-2</v>
      </c>
      <c r="S42" s="3">
        <v>-1.6933465376496315E-2</v>
      </c>
      <c r="T42" s="3">
        <v>-5.8758560568094254E-2</v>
      </c>
      <c r="U42" s="3">
        <v>4.8116289079189301E-2</v>
      </c>
      <c r="V42" s="3">
        <v>4.8952217912301421E-4</v>
      </c>
      <c r="W42" s="3">
        <v>-4.0510711260139942E-3</v>
      </c>
      <c r="Y42" s="35">
        <f t="shared" si="17"/>
        <v>1.1144103838552119E-3</v>
      </c>
    </row>
    <row r="43" spans="1:25">
      <c r="A43" s="35" t="s">
        <v>20</v>
      </c>
      <c r="B43" s="35" t="s">
        <v>27</v>
      </c>
      <c r="C43" s="3">
        <v>-5.4808314889669418E-3</v>
      </c>
      <c r="D43" s="3">
        <v>-7.0208907127380371E-3</v>
      </c>
      <c r="E43" s="3">
        <v>-5.0312263192608953E-4</v>
      </c>
      <c r="F43" s="3">
        <v>4.5643653720617294E-2</v>
      </c>
      <c r="G43" s="3">
        <v>-7.553398609161377E-3</v>
      </c>
      <c r="H43" s="3">
        <v>-6.8377301096916199E-2</v>
      </c>
      <c r="I43" s="3">
        <v>-6.0714635998010635E-2</v>
      </c>
      <c r="J43" s="3">
        <v>4.4671081006526947E-2</v>
      </c>
      <c r="K43" s="3">
        <v>-5.4853456094861031E-4</v>
      </c>
      <c r="L43" s="3">
        <v>-5.5615333840250969E-3</v>
      </c>
      <c r="M43" s="3">
        <v>2.4113258346915245E-2</v>
      </c>
      <c r="N43" s="3">
        <v>3.7499640136957169E-2</v>
      </c>
      <c r="O43" s="3">
        <v>-1.1857784353196621E-2</v>
      </c>
      <c r="P43" s="3">
        <v>1.2840059585869312E-2</v>
      </c>
      <c r="Q43" s="3">
        <v>2.5343846064060926E-3</v>
      </c>
      <c r="R43" s="3">
        <v>-5.6476891040802002E-2</v>
      </c>
      <c r="S43" s="3">
        <v>-7.2557948529720306E-2</v>
      </c>
      <c r="T43" s="3">
        <v>2.8518000617623329E-3</v>
      </c>
      <c r="U43" s="3">
        <v>3.0982637777924538E-2</v>
      </c>
      <c r="V43" s="3">
        <v>-2.1899489685893059E-2</v>
      </c>
      <c r="W43" s="3">
        <v>-8.8202429469674826E-4</v>
      </c>
      <c r="Y43" s="35">
        <f t="shared" si="17"/>
        <v>1.2072164687129607E-3</v>
      </c>
    </row>
    <row r="44" spans="1:25">
      <c r="A44" s="35" t="s">
        <v>21</v>
      </c>
      <c r="B44" s="35" t="s">
        <v>27</v>
      </c>
      <c r="C44" s="3">
        <v>3.4567065536975861E-2</v>
      </c>
      <c r="D44" s="3">
        <v>-8.7073503527790308E-4</v>
      </c>
      <c r="E44" s="3">
        <v>1.3539481442421675E-3</v>
      </c>
      <c r="F44" s="3">
        <v>-0.14116626977920532</v>
      </c>
      <c r="G44" s="3">
        <v>1.1623966507613659E-2</v>
      </c>
      <c r="H44" s="3">
        <v>-4.7626607120037079E-2</v>
      </c>
      <c r="I44" s="3">
        <v>-0.14934870600700378</v>
      </c>
      <c r="J44" s="3">
        <v>0.15739484131336212</v>
      </c>
      <c r="K44" s="3">
        <v>1.2709720758721232E-3</v>
      </c>
      <c r="L44" s="3">
        <v>2.6739921420812607E-2</v>
      </c>
      <c r="M44" s="3">
        <v>4.077477753162384E-2</v>
      </c>
      <c r="N44" s="3">
        <v>7.5862035155296326E-2</v>
      </c>
      <c r="O44" s="3">
        <v>2.4250756949186325E-2</v>
      </c>
      <c r="P44" s="3">
        <v>-3.7639148533344269E-2</v>
      </c>
      <c r="Q44" s="3">
        <v>-3.5911842714995146E-3</v>
      </c>
      <c r="R44" s="3">
        <v>-0.10371299833059311</v>
      </c>
      <c r="S44" s="3">
        <v>6.0661237686872482E-2</v>
      </c>
      <c r="T44" s="3">
        <v>-4.6203833073377609E-2</v>
      </c>
      <c r="U44" s="3">
        <v>5.827920138835907E-2</v>
      </c>
      <c r="V44" s="3">
        <v>-6.7822918295860291E-2</v>
      </c>
      <c r="W44" s="3">
        <v>8.748144842684269E-3</v>
      </c>
      <c r="Y44" s="35">
        <f t="shared" si="17"/>
        <v>5.2479910044877631E-3</v>
      </c>
    </row>
    <row r="45" spans="1:25">
      <c r="A45" s="35" t="s">
        <v>22</v>
      </c>
      <c r="B45" s="35" t="s">
        <v>27</v>
      </c>
      <c r="C45" s="3">
        <v>-3.6470331251621246E-2</v>
      </c>
      <c r="D45" s="3">
        <v>1.1576060205698013E-2</v>
      </c>
      <c r="E45" s="3">
        <v>-4.9856567056849599E-4</v>
      </c>
      <c r="F45" s="3">
        <v>1.7160743474960327E-2</v>
      </c>
      <c r="G45" s="3">
        <v>-0.13219454884529114</v>
      </c>
      <c r="H45" s="3">
        <v>-0.12767492234706879</v>
      </c>
      <c r="I45" s="3">
        <v>4.172380268573761E-2</v>
      </c>
      <c r="J45" s="3">
        <v>-1.1187593452632427E-2</v>
      </c>
      <c r="K45" s="3">
        <v>4.1472070734016597E-4</v>
      </c>
      <c r="L45" s="3">
        <v>2.7117033023387194E-3</v>
      </c>
      <c r="M45" s="3">
        <v>4.5548997819423676E-2</v>
      </c>
      <c r="N45" s="3">
        <v>6.8651318550109863E-2</v>
      </c>
      <c r="O45" s="3">
        <v>-1.6908025369048119E-2</v>
      </c>
      <c r="P45" s="3">
        <v>-2.5202790275216103E-2</v>
      </c>
      <c r="Q45" s="3">
        <v>3.5644799470901489E-2</v>
      </c>
      <c r="R45" s="3">
        <v>-1.1791734024882317E-2</v>
      </c>
      <c r="S45" s="3">
        <v>1.863427460193634E-3</v>
      </c>
      <c r="T45" s="3">
        <v>-1.1036129668354988E-2</v>
      </c>
      <c r="U45" s="3">
        <v>1.8943516537547112E-2</v>
      </c>
      <c r="V45" s="3">
        <v>-2.2763362154364586E-2</v>
      </c>
      <c r="W45" s="3">
        <v>3.0272293370217085E-3</v>
      </c>
      <c r="Y45" s="35">
        <f t="shared" si="17"/>
        <v>2.3244472984174742E-3</v>
      </c>
    </row>
    <row r="46" spans="1:25">
      <c r="A46" s="35" t="s">
        <v>23</v>
      </c>
      <c r="B46" s="35" t="s">
        <v>27</v>
      </c>
      <c r="C46" s="3">
        <v>6.3407332636415958E-3</v>
      </c>
      <c r="D46" s="3">
        <v>-9.3715034425258636E-2</v>
      </c>
      <c r="E46" s="3">
        <v>-1.1934452777495608E-4</v>
      </c>
      <c r="F46" s="3">
        <v>6.5483259968459606E-3</v>
      </c>
      <c r="G46" s="3">
        <v>-6.3915684586390853E-4</v>
      </c>
      <c r="H46" s="3">
        <v>1.0772625915706158E-2</v>
      </c>
      <c r="I46" s="3">
        <v>-5.7470257161185145E-4</v>
      </c>
      <c r="J46" s="3">
        <v>-2.4690208956599236E-3</v>
      </c>
      <c r="K46" s="3">
        <v>-5.353654341888614E-5</v>
      </c>
      <c r="L46" s="3">
        <v>5.3588570153806359E-5</v>
      </c>
      <c r="M46" s="3">
        <v>-1.5446038916707039E-2</v>
      </c>
      <c r="N46" s="3">
        <v>-1.1522108688950539E-2</v>
      </c>
      <c r="O46" s="3">
        <v>2.7919670101255178E-3</v>
      </c>
      <c r="P46" s="3">
        <v>-5.756726861000061E-2</v>
      </c>
      <c r="Q46" s="3">
        <v>5.8525722473859787E-2</v>
      </c>
      <c r="R46" s="3">
        <v>5.5554560385644436E-3</v>
      </c>
      <c r="S46" s="3">
        <v>-5.794968456029892E-3</v>
      </c>
      <c r="T46" s="3">
        <v>-1.8712568562477827E-3</v>
      </c>
      <c r="U46" s="3">
        <v>-3.3486867323517799E-3</v>
      </c>
      <c r="V46" s="3">
        <v>-4.4370489194989204E-3</v>
      </c>
      <c r="W46" s="3">
        <v>-2.226680371677503E-4</v>
      </c>
      <c r="Y46" s="35">
        <f t="shared" si="17"/>
        <v>7.8293130962674693E-4</v>
      </c>
    </row>
    <row r="47" spans="1:25">
      <c r="A47" s="35" t="s">
        <v>24</v>
      </c>
      <c r="B47" s="35" t="s">
        <v>27</v>
      </c>
      <c r="C47" s="3">
        <v>-2.3513608612120152E-3</v>
      </c>
      <c r="D47" s="3">
        <v>-0.10465504229068756</v>
      </c>
      <c r="E47" s="3">
        <v>2.5732888025231659E-4</v>
      </c>
      <c r="F47" s="3">
        <v>-8.2046594470739365E-3</v>
      </c>
      <c r="G47" s="3">
        <v>6.89998923917301E-5</v>
      </c>
      <c r="H47" s="3">
        <v>-2.8343250975012779E-2</v>
      </c>
      <c r="I47" s="3">
        <v>4.7992976033128798E-4</v>
      </c>
      <c r="J47" s="3">
        <v>-9.420023113489151E-2</v>
      </c>
      <c r="K47" s="3">
        <v>8.6548861872870475E-5</v>
      </c>
      <c r="L47" s="3">
        <v>4.9036415293812752E-4</v>
      </c>
      <c r="M47" s="3">
        <v>5.9087565168738365E-3</v>
      </c>
      <c r="N47" s="3">
        <v>5.5055804550647736E-3</v>
      </c>
      <c r="O47" s="3">
        <v>-7.7632360626012087E-4</v>
      </c>
      <c r="P47" s="3">
        <v>-7.461450295522809E-4</v>
      </c>
      <c r="Q47" s="3">
        <v>-3.5186819150112569E-4</v>
      </c>
      <c r="R47" s="3">
        <v>-2.6522611733525991E-3</v>
      </c>
      <c r="S47" s="3">
        <v>2.183420117944479E-3</v>
      </c>
      <c r="T47" s="3">
        <v>5.1333318697288632E-4</v>
      </c>
      <c r="U47" s="3">
        <v>1.4244698686525226E-3</v>
      </c>
      <c r="V47" s="3">
        <v>3.6596525460481644E-2</v>
      </c>
      <c r="W47" s="3">
        <v>-5.25242043659091E-3</v>
      </c>
      <c r="Y47" s="35">
        <f t="shared" si="17"/>
        <v>1.0179031625702506E-3</v>
      </c>
    </row>
  </sheetData>
  <conditionalFormatting sqref="C7:W7">
    <cfRule type="cellIs" dxfId="3" priority="3" operator="lessThan">
      <formula>0.1</formula>
    </cfRule>
  </conditionalFormatting>
  <conditionalFormatting sqref="C17:W17">
    <cfRule type="cellIs" dxfId="2" priority="2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5607-7410-4832-8918-17DF3B110662}">
  <dimension ref="A1:Y47"/>
  <sheetViews>
    <sheetView workbookViewId="0">
      <selection activeCell="S7" sqref="S7"/>
    </sheetView>
  </sheetViews>
  <sheetFormatPr baseColWidth="10" defaultColWidth="8.88671875" defaultRowHeight="14.4"/>
  <cols>
    <col min="1" max="1" width="12.33203125" style="35" bestFit="1" customWidth="1"/>
    <col min="2" max="2" width="28.77734375" style="35" bestFit="1" customWidth="1"/>
    <col min="3" max="3" width="24.88671875" style="35" bestFit="1" customWidth="1"/>
    <col min="4" max="12" width="23.88671875" style="35" bestFit="1" customWidth="1"/>
    <col min="13" max="22" width="22.88671875" style="35" bestFit="1" customWidth="1"/>
    <col min="23" max="23" width="23.88671875" style="35" bestFit="1" customWidth="1"/>
    <col min="24" max="24" width="8.88671875" style="35"/>
    <col min="25" max="25" width="12" style="35" bestFit="1" customWidth="1"/>
    <col min="26" max="16384" width="8.88671875" style="35"/>
  </cols>
  <sheetData>
    <row r="1" spans="2:25">
      <c r="C1" s="22">
        <v>-10</v>
      </c>
      <c r="D1" s="22">
        <v>-9</v>
      </c>
      <c r="E1" s="22">
        <v>-8</v>
      </c>
      <c r="F1" s="22">
        <v>-7</v>
      </c>
      <c r="G1" s="22">
        <v>-6</v>
      </c>
      <c r="H1" s="22">
        <v>-5</v>
      </c>
      <c r="I1" s="22">
        <v>-4</v>
      </c>
      <c r="J1" s="22">
        <v>-3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</row>
    <row r="2" spans="2:25">
      <c r="C2" s="8">
        <v>10</v>
      </c>
      <c r="D2" s="8">
        <v>9</v>
      </c>
      <c r="E2" s="8">
        <v>8</v>
      </c>
      <c r="F2" s="8">
        <v>7</v>
      </c>
      <c r="G2" s="8">
        <v>6</v>
      </c>
      <c r="H2" s="8">
        <v>5</v>
      </c>
      <c r="I2" s="8">
        <v>4</v>
      </c>
      <c r="J2" s="8">
        <v>3</v>
      </c>
      <c r="K2" s="8">
        <v>2</v>
      </c>
      <c r="L2" s="8">
        <v>1</v>
      </c>
      <c r="M2" s="8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</row>
    <row r="3" spans="2:25">
      <c r="B3" s="16" t="s">
        <v>320</v>
      </c>
      <c r="C3" s="43">
        <f>1-EXP(SUM(D13:$L$13))</f>
        <v>-5.3405538307789158E-3</v>
      </c>
      <c r="D3" s="43">
        <f>1-EXP(SUM(E13:$L$13))</f>
        <v>-8.2264800249132186E-3</v>
      </c>
      <c r="E3" s="43">
        <f>1-EXP(SUM(F13:$L$13))</f>
        <v>-6.3583944565135386E-3</v>
      </c>
      <c r="F3" s="43">
        <f>1-EXP(SUM(G13:$L$13))</f>
        <v>-7.0799247137809385E-3</v>
      </c>
      <c r="G3" s="43">
        <f>1-EXP(SUM(H13:$L$13))</f>
        <v>-8.2213884570030427E-3</v>
      </c>
      <c r="H3" s="43">
        <f>1-EXP(SUM(I13:$L$13))</f>
        <v>-6.2926989712368542E-3</v>
      </c>
      <c r="I3" s="43">
        <f>1-EXP(SUM(J13:$L$13))</f>
        <v>1.8407512295934847E-3</v>
      </c>
      <c r="J3" s="43">
        <f>1-EXP(SUM(K13:$L$13))</f>
        <v>-3.6105358872662308E-5</v>
      </c>
      <c r="K3" s="43">
        <f>1-EXP(SUM(L13:$L$13))</f>
        <v>-1.4055927429361681E-3</v>
      </c>
      <c r="L3" s="27">
        <v>0</v>
      </c>
      <c r="M3" s="43">
        <f>EXP(SUM($M$13:M13))-1</f>
        <v>-7.8234940504562367E-4</v>
      </c>
      <c r="N3" s="43">
        <f>EXP(SUM($M$13:N13))-1</f>
        <v>1.6405083401604958E-3</v>
      </c>
      <c r="O3" s="43">
        <f>EXP(SUM($M$13:O13))-1</f>
        <v>-1.0634826988172863E-3</v>
      </c>
      <c r="P3" s="43">
        <f>EXP(SUM($M$13:P13))-1</f>
        <v>-2.685350717205548E-3</v>
      </c>
      <c r="Q3" s="43">
        <f>EXP(SUM($M$13:Q13))-1</f>
        <v>-6.7564018312997742E-3</v>
      </c>
      <c r="R3" s="43">
        <f>EXP(SUM($M$13:R13))-1</f>
        <v>-6.4073935989295006E-3</v>
      </c>
      <c r="S3" s="43">
        <f>EXP(SUM($M$13:S13))-1</f>
        <v>-3.7512668292187801E-3</v>
      </c>
      <c r="T3" s="43">
        <f>EXP(SUM($M$13:T13))-1</f>
        <v>-1.0327749476757742E-2</v>
      </c>
      <c r="U3" s="43">
        <f>EXP(SUM($M$13:U13))-1</f>
        <v>-6.6093169049838973E-3</v>
      </c>
      <c r="V3" s="43">
        <f>EXP(SUM($M$13:V13))-1</f>
        <v>-5.6311932705320755E-3</v>
      </c>
      <c r="W3" s="43">
        <f>EXP(SUM($M$13:W13))-1</f>
        <v>-7.922647229970825E-3</v>
      </c>
    </row>
    <row r="4" spans="2:25">
      <c r="B4" s="16" t="s">
        <v>323</v>
      </c>
      <c r="C4" s="35">
        <f t="shared" ref="C4:W4" si="0">SUM($Y$24:$Y$47)/(COUNT($Y$24:$Y$47)^2)*C2</f>
        <v>6.9166030218090313E-5</v>
      </c>
      <c r="D4" s="35">
        <f t="shared" si="0"/>
        <v>6.2249427196281286E-5</v>
      </c>
      <c r="E4" s="35">
        <f t="shared" si="0"/>
        <v>5.5332824174472252E-5</v>
      </c>
      <c r="F4" s="35">
        <f t="shared" si="0"/>
        <v>4.8416221152663218E-5</v>
      </c>
      <c r="G4" s="35">
        <f t="shared" si="0"/>
        <v>4.1499618130854191E-5</v>
      </c>
      <c r="H4" s="35">
        <f t="shared" si="0"/>
        <v>3.4583015109045157E-5</v>
      </c>
      <c r="I4" s="35">
        <f t="shared" si="0"/>
        <v>2.7666412087236126E-5</v>
      </c>
      <c r="J4" s="35">
        <f t="shared" si="0"/>
        <v>2.0749809065427095E-5</v>
      </c>
      <c r="K4" s="35">
        <f t="shared" si="0"/>
        <v>1.3833206043618063E-5</v>
      </c>
      <c r="L4" s="35">
        <f t="shared" si="0"/>
        <v>6.9166030218090315E-6</v>
      </c>
      <c r="M4" s="35">
        <f t="shared" si="0"/>
        <v>0</v>
      </c>
      <c r="N4" s="35">
        <f t="shared" si="0"/>
        <v>6.9166030218090315E-6</v>
      </c>
      <c r="O4" s="35">
        <f t="shared" si="0"/>
        <v>1.3833206043618063E-5</v>
      </c>
      <c r="P4" s="35">
        <f t="shared" si="0"/>
        <v>2.0749809065427095E-5</v>
      </c>
      <c r="Q4" s="35">
        <f t="shared" si="0"/>
        <v>2.7666412087236126E-5</v>
      </c>
      <c r="R4" s="35">
        <f t="shared" si="0"/>
        <v>3.4583015109045157E-5</v>
      </c>
      <c r="S4" s="35">
        <f t="shared" si="0"/>
        <v>4.1499618130854191E-5</v>
      </c>
      <c r="T4" s="35">
        <f t="shared" si="0"/>
        <v>4.8416221152663218E-5</v>
      </c>
      <c r="U4" s="35">
        <f t="shared" si="0"/>
        <v>5.5332824174472252E-5</v>
      </c>
      <c r="V4" s="35">
        <f t="shared" si="0"/>
        <v>6.2249427196281286E-5</v>
      </c>
      <c r="W4" s="35">
        <f t="shared" si="0"/>
        <v>6.9166030218090313E-5</v>
      </c>
    </row>
    <row r="5" spans="2:25">
      <c r="B5" s="16" t="s">
        <v>330</v>
      </c>
      <c r="C5" s="4">
        <f>SQRT(C4)</f>
        <v>8.316611702976779E-3</v>
      </c>
      <c r="D5" s="4">
        <f t="shared" ref="D5:W5" si="1">SQRT(D4)</f>
        <v>7.8898306189855109E-3</v>
      </c>
      <c r="E5" s="4">
        <f t="shared" si="1"/>
        <v>7.4386036441305469E-3</v>
      </c>
      <c r="F5" s="4">
        <f t="shared" si="1"/>
        <v>6.9581765680861545E-3</v>
      </c>
      <c r="G5" s="4">
        <f t="shared" si="1"/>
        <v>6.4420197245005535E-3</v>
      </c>
      <c r="H5" s="4">
        <f t="shared" si="1"/>
        <v>5.8807325316702812E-3</v>
      </c>
      <c r="I5" s="4">
        <f t="shared" si="1"/>
        <v>5.2598870793236739E-3</v>
      </c>
      <c r="J5" s="4">
        <f t="shared" si="1"/>
        <v>4.5551958317318359E-3</v>
      </c>
      <c r="K5" s="4">
        <f t="shared" si="1"/>
        <v>3.7193018220652734E-3</v>
      </c>
      <c r="L5" s="4">
        <f t="shared" si="1"/>
        <v>2.629943539661837E-3</v>
      </c>
      <c r="M5" s="4">
        <f t="shared" si="1"/>
        <v>0</v>
      </c>
      <c r="N5" s="4">
        <f t="shared" si="1"/>
        <v>2.629943539661837E-3</v>
      </c>
      <c r="O5" s="4">
        <f t="shared" si="1"/>
        <v>3.7193018220652734E-3</v>
      </c>
      <c r="P5" s="4">
        <f t="shared" si="1"/>
        <v>4.5551958317318359E-3</v>
      </c>
      <c r="Q5" s="4">
        <f t="shared" si="1"/>
        <v>5.2598870793236739E-3</v>
      </c>
      <c r="R5" s="4">
        <f t="shared" si="1"/>
        <v>5.8807325316702812E-3</v>
      </c>
      <c r="S5" s="4">
        <f t="shared" si="1"/>
        <v>6.4420197245005535E-3</v>
      </c>
      <c r="T5" s="4">
        <f t="shared" si="1"/>
        <v>6.9581765680861545E-3</v>
      </c>
      <c r="U5" s="4">
        <f t="shared" si="1"/>
        <v>7.4386036441305469E-3</v>
      </c>
      <c r="V5" s="4">
        <f t="shared" si="1"/>
        <v>7.8898306189855109E-3</v>
      </c>
      <c r="W5" s="4">
        <f t="shared" si="1"/>
        <v>8.316611702976779E-3</v>
      </c>
    </row>
    <row r="6" spans="2:25">
      <c r="B6" s="16" t="s">
        <v>324</v>
      </c>
      <c r="C6" s="9">
        <f>C3/C5</f>
        <v>-0.64215500512875479</v>
      </c>
      <c r="D6" s="9">
        <f t="shared" ref="D6:W6" si="2">D3/D5</f>
        <v>-1.0426687748045718</v>
      </c>
      <c r="E6" s="9">
        <f t="shared" si="2"/>
        <v>-0.85478333847383436</v>
      </c>
      <c r="F6" s="9">
        <f t="shared" si="2"/>
        <v>-1.0174971336963745</v>
      </c>
      <c r="G6" s="9">
        <f t="shared" si="2"/>
        <v>-1.2762128662436598</v>
      </c>
      <c r="H6" s="9">
        <f t="shared" si="2"/>
        <v>-1.0700535923625085</v>
      </c>
      <c r="I6" s="9">
        <f t="shared" si="2"/>
        <v>0.34996021812509553</v>
      </c>
      <c r="J6" s="9">
        <f t="shared" si="2"/>
        <v>-7.9261924638123499E-3</v>
      </c>
      <c r="K6" s="9">
        <f t="shared" si="2"/>
        <v>-0.37791844012155573</v>
      </c>
      <c r="L6" s="9">
        <f t="shared" si="2"/>
        <v>0</v>
      </c>
      <c r="M6" s="9" t="e">
        <f t="shared" si="2"/>
        <v>#DIV/0!</v>
      </c>
      <c r="N6" s="9">
        <f t="shared" si="2"/>
        <v>0.62378082092645815</v>
      </c>
      <c r="O6" s="9">
        <f t="shared" si="2"/>
        <v>-0.2859361110485919</v>
      </c>
      <c r="P6" s="9">
        <f t="shared" si="2"/>
        <v>-0.58951378083444694</v>
      </c>
      <c r="Q6" s="9">
        <f t="shared" si="2"/>
        <v>-1.2845146158857321</v>
      </c>
      <c r="R6" s="9">
        <f t="shared" si="2"/>
        <v>-1.0895570516807085</v>
      </c>
      <c r="S6" s="9">
        <f t="shared" si="2"/>
        <v>-0.58231222344008171</v>
      </c>
      <c r="T6" s="9">
        <f t="shared" si="2"/>
        <v>-1.48426090883152</v>
      </c>
      <c r="U6" s="9">
        <f t="shared" si="2"/>
        <v>-0.8885158050058225</v>
      </c>
      <c r="V6" s="9">
        <f t="shared" si="2"/>
        <v>-0.71372803073637403</v>
      </c>
      <c r="W6" s="9">
        <f t="shared" si="2"/>
        <v>-0.95262920921690486</v>
      </c>
    </row>
    <row r="7" spans="2:25">
      <c r="B7" s="16" t="s">
        <v>325</v>
      </c>
      <c r="C7" s="10">
        <f>(1-_xlfn.NORM.S.DIST(ABS(C6),1))*2</f>
        <v>0.52077254447931187</v>
      </c>
      <c r="D7" s="10">
        <f t="shared" ref="D7:W7" si="3">(1-_xlfn.NORM.S.DIST(ABS(D6),1))*2</f>
        <v>0.29710172443578897</v>
      </c>
      <c r="E7" s="10">
        <f t="shared" si="3"/>
        <v>0.39267110376149672</v>
      </c>
      <c r="F7" s="10">
        <f t="shared" si="3"/>
        <v>0.30891699512304305</v>
      </c>
      <c r="G7" s="10">
        <f t="shared" si="3"/>
        <v>0.20188028166557959</v>
      </c>
      <c r="H7" s="10">
        <f t="shared" si="3"/>
        <v>0.28459518641625303</v>
      </c>
      <c r="I7" s="10">
        <f t="shared" si="3"/>
        <v>0.72636855338568429</v>
      </c>
      <c r="J7" s="10">
        <f t="shared" si="3"/>
        <v>0.99367587962555337</v>
      </c>
      <c r="K7" s="10">
        <f t="shared" si="3"/>
        <v>0.70549118334875449</v>
      </c>
      <c r="L7" s="10">
        <f t="shared" si="3"/>
        <v>1</v>
      </c>
      <c r="M7" s="10" t="e">
        <f t="shared" si="3"/>
        <v>#DIV/0!</v>
      </c>
      <c r="N7" s="10">
        <f t="shared" si="3"/>
        <v>0.53277153680877642</v>
      </c>
      <c r="O7" s="10">
        <f t="shared" si="3"/>
        <v>0.77492705524955396</v>
      </c>
      <c r="P7" s="10">
        <f t="shared" si="3"/>
        <v>0.55551667041881969</v>
      </c>
      <c r="Q7" s="10">
        <f t="shared" si="3"/>
        <v>0.19896195287224994</v>
      </c>
      <c r="R7" s="10">
        <f t="shared" si="3"/>
        <v>0.27590831058227971</v>
      </c>
      <c r="S7" s="10">
        <f t="shared" si="3"/>
        <v>0.56035639353951794</v>
      </c>
      <c r="T7" s="10">
        <f t="shared" si="3"/>
        <v>0.13773971663081208</v>
      </c>
      <c r="U7" s="10">
        <f t="shared" si="3"/>
        <v>0.3742633580010053</v>
      </c>
      <c r="V7" s="10">
        <f t="shared" si="3"/>
        <v>0.47539536987431408</v>
      </c>
      <c r="W7" s="10">
        <f t="shared" si="3"/>
        <v>0.34077797237146346</v>
      </c>
    </row>
    <row r="8" spans="2:25">
      <c r="B8" s="16" t="s">
        <v>326</v>
      </c>
      <c r="C8" s="4">
        <f>_xlfn.NORM.INV(0.975,0,C5)</f>
        <v>1.6300259411238808E-2</v>
      </c>
      <c r="D8" s="4">
        <f t="shared" ref="D8:W8" si="4">_xlfn.NORM.INV(0.975,0,D5)</f>
        <v>1.546378385733296E-2</v>
      </c>
      <c r="E8" s="4">
        <f t="shared" si="4"/>
        <v>1.457939523776427E-2</v>
      </c>
      <c r="F8" s="4">
        <f t="shared" si="4"/>
        <v>1.3637775471519375E-2</v>
      </c>
      <c r="G8" s="4">
        <f t="shared" si="4"/>
        <v>1.2626126647717723E-2</v>
      </c>
      <c r="H8" s="4">
        <f t="shared" si="4"/>
        <v>1.1526023964786801E-2</v>
      </c>
      <c r="I8" s="4">
        <f t="shared" si="4"/>
        <v>1.0309189238221973E-2</v>
      </c>
      <c r="J8" s="4">
        <f t="shared" si="4"/>
        <v>8.9280197727213718E-3</v>
      </c>
      <c r="K8" s="4">
        <f t="shared" si="4"/>
        <v>7.2896976188821351E-3</v>
      </c>
      <c r="L8" s="4">
        <f t="shared" si="4"/>
        <v>5.1545946191109866E-3</v>
      </c>
      <c r="M8" s="4" t="e">
        <f t="shared" si="4"/>
        <v>#NUM!</v>
      </c>
      <c r="N8" s="4">
        <f t="shared" si="4"/>
        <v>5.1545946191109866E-3</v>
      </c>
      <c r="O8" s="4">
        <f t="shared" si="4"/>
        <v>7.2896976188821351E-3</v>
      </c>
      <c r="P8" s="4">
        <f t="shared" si="4"/>
        <v>8.9280197727213718E-3</v>
      </c>
      <c r="Q8" s="4">
        <f t="shared" si="4"/>
        <v>1.0309189238221973E-2</v>
      </c>
      <c r="R8" s="4">
        <f t="shared" si="4"/>
        <v>1.1526023964786801E-2</v>
      </c>
      <c r="S8" s="4">
        <f t="shared" si="4"/>
        <v>1.2626126647717723E-2</v>
      </c>
      <c r="T8" s="4">
        <f t="shared" si="4"/>
        <v>1.3637775471519375E-2</v>
      </c>
      <c r="U8" s="4">
        <f t="shared" si="4"/>
        <v>1.457939523776427E-2</v>
      </c>
      <c r="V8" s="4">
        <f t="shared" si="4"/>
        <v>1.546378385733296E-2</v>
      </c>
      <c r="W8" s="4">
        <f t="shared" si="4"/>
        <v>1.6300259411238808E-2</v>
      </c>
    </row>
    <row r="9" spans="2:25">
      <c r="B9" s="16" t="s">
        <v>327</v>
      </c>
      <c r="C9" s="4">
        <f>_xlfn.NORM.INV(0.995,0,C5)</f>
        <v>2.1422172130765308E-2</v>
      </c>
      <c r="D9" s="4">
        <f t="shared" ref="D9:W9" si="5">_xlfn.NORM.INV(0.995,0,D5)</f>
        <v>2.0322856908420235E-2</v>
      </c>
      <c r="E9" s="4">
        <f t="shared" si="5"/>
        <v>1.9160573244037096E-2</v>
      </c>
      <c r="F9" s="4">
        <f t="shared" si="5"/>
        <v>1.7923075103343632E-2</v>
      </c>
      <c r="G9" s="4">
        <f t="shared" si="5"/>
        <v>1.6593543180408538E-2</v>
      </c>
      <c r="H9" s="4">
        <f t="shared" si="5"/>
        <v>1.514776318140962E-2</v>
      </c>
      <c r="I9" s="4">
        <f t="shared" si="5"/>
        <v>1.3548571272280156E-2</v>
      </c>
      <c r="J9" s="4">
        <f t="shared" si="5"/>
        <v>1.1733406906778666E-2</v>
      </c>
      <c r="K9" s="4">
        <f t="shared" si="5"/>
        <v>9.5802866220185481E-3</v>
      </c>
      <c r="L9" s="4">
        <f t="shared" si="5"/>
        <v>6.7742856361400778E-3</v>
      </c>
      <c r="M9" s="4" t="e">
        <f t="shared" si="5"/>
        <v>#NUM!</v>
      </c>
      <c r="N9" s="4">
        <f t="shared" si="5"/>
        <v>6.7742856361400778E-3</v>
      </c>
      <c r="O9" s="4">
        <f t="shared" si="5"/>
        <v>9.5802866220185481E-3</v>
      </c>
      <c r="P9" s="4">
        <f t="shared" si="5"/>
        <v>1.1733406906778666E-2</v>
      </c>
      <c r="Q9" s="4">
        <f t="shared" si="5"/>
        <v>1.3548571272280156E-2</v>
      </c>
      <c r="R9" s="4">
        <f t="shared" si="5"/>
        <v>1.514776318140962E-2</v>
      </c>
      <c r="S9" s="4">
        <f t="shared" si="5"/>
        <v>1.6593543180408538E-2</v>
      </c>
      <c r="T9" s="4">
        <f t="shared" si="5"/>
        <v>1.7923075103343632E-2</v>
      </c>
      <c r="U9" s="4">
        <f t="shared" si="5"/>
        <v>1.9160573244037096E-2</v>
      </c>
      <c r="V9" s="4">
        <f t="shared" si="5"/>
        <v>2.0322856908420235E-2</v>
      </c>
      <c r="W9" s="4">
        <f t="shared" si="5"/>
        <v>2.1422172130765308E-2</v>
      </c>
    </row>
    <row r="10" spans="2:25">
      <c r="B10" s="16" t="s">
        <v>328</v>
      </c>
      <c r="C10" s="4">
        <f>_xlfn.NORM.INV(0.025,0,C5)</f>
        <v>-1.6300259411238811E-2</v>
      </c>
      <c r="D10" s="4">
        <f t="shared" ref="D10:W10" si="6">_xlfn.NORM.INV(0.025,0,D5)</f>
        <v>-1.5463783857332962E-2</v>
      </c>
      <c r="E10" s="4">
        <f t="shared" si="6"/>
        <v>-1.4579395237764272E-2</v>
      </c>
      <c r="F10" s="4">
        <f t="shared" si="6"/>
        <v>-1.3637775471519377E-2</v>
      </c>
      <c r="G10" s="4">
        <f t="shared" si="6"/>
        <v>-1.2626126647717725E-2</v>
      </c>
      <c r="H10" s="4">
        <f t="shared" si="6"/>
        <v>-1.1526023964786802E-2</v>
      </c>
      <c r="I10" s="4">
        <f t="shared" si="6"/>
        <v>-1.0309189238221973E-2</v>
      </c>
      <c r="J10" s="4">
        <f t="shared" si="6"/>
        <v>-8.9280197727213736E-3</v>
      </c>
      <c r="K10" s="4">
        <f t="shared" si="6"/>
        <v>-7.289697618882136E-3</v>
      </c>
      <c r="L10" s="4">
        <f t="shared" si="6"/>
        <v>-5.1545946191109866E-3</v>
      </c>
      <c r="M10" s="4" t="e">
        <f t="shared" si="6"/>
        <v>#NUM!</v>
      </c>
      <c r="N10" s="4">
        <f t="shared" si="6"/>
        <v>-5.1545946191109866E-3</v>
      </c>
      <c r="O10" s="4">
        <f t="shared" si="6"/>
        <v>-7.289697618882136E-3</v>
      </c>
      <c r="P10" s="4">
        <f t="shared" si="6"/>
        <v>-8.9280197727213736E-3</v>
      </c>
      <c r="Q10" s="4">
        <f t="shared" si="6"/>
        <v>-1.0309189238221973E-2</v>
      </c>
      <c r="R10" s="4">
        <f t="shared" si="6"/>
        <v>-1.1526023964786802E-2</v>
      </c>
      <c r="S10" s="4">
        <f t="shared" si="6"/>
        <v>-1.2626126647717725E-2</v>
      </c>
      <c r="T10" s="4">
        <f t="shared" si="6"/>
        <v>-1.3637775471519377E-2</v>
      </c>
      <c r="U10" s="4">
        <f t="shared" si="6"/>
        <v>-1.4579395237764272E-2</v>
      </c>
      <c r="V10" s="4">
        <f t="shared" si="6"/>
        <v>-1.5463783857332962E-2</v>
      </c>
      <c r="W10" s="4">
        <f t="shared" si="6"/>
        <v>-1.6300259411238811E-2</v>
      </c>
    </row>
    <row r="11" spans="2:25">
      <c r="B11" s="16" t="s">
        <v>329</v>
      </c>
      <c r="C11" s="4">
        <f>_xlfn.NORM.INV(0.005,0,C5)</f>
        <v>-2.1422172130765308E-2</v>
      </c>
      <c r="D11" s="4">
        <f t="shared" ref="D11:W11" si="7">_xlfn.NORM.INV(0.005,0,D5)</f>
        <v>-2.0322856908420235E-2</v>
      </c>
      <c r="E11" s="4">
        <f t="shared" si="7"/>
        <v>-1.9160573244037096E-2</v>
      </c>
      <c r="F11" s="4">
        <f t="shared" si="7"/>
        <v>-1.7923075103343632E-2</v>
      </c>
      <c r="G11" s="4">
        <f t="shared" si="7"/>
        <v>-1.6593543180408538E-2</v>
      </c>
      <c r="H11" s="4">
        <f t="shared" si="7"/>
        <v>-1.514776318140962E-2</v>
      </c>
      <c r="I11" s="4">
        <f t="shared" si="7"/>
        <v>-1.3548571272280156E-2</v>
      </c>
      <c r="J11" s="4">
        <f t="shared" si="7"/>
        <v>-1.1733406906778666E-2</v>
      </c>
      <c r="K11" s="4">
        <f t="shared" si="7"/>
        <v>-9.5802866220185481E-3</v>
      </c>
      <c r="L11" s="4">
        <f t="shared" si="7"/>
        <v>-6.7742856361400778E-3</v>
      </c>
      <c r="M11" s="4" t="e">
        <f t="shared" si="7"/>
        <v>#NUM!</v>
      </c>
      <c r="N11" s="4">
        <f t="shared" si="7"/>
        <v>-6.7742856361400778E-3</v>
      </c>
      <c r="O11" s="4">
        <f t="shared" si="7"/>
        <v>-9.5802866220185481E-3</v>
      </c>
      <c r="P11" s="4">
        <f t="shared" si="7"/>
        <v>-1.1733406906778666E-2</v>
      </c>
      <c r="Q11" s="4">
        <f t="shared" si="7"/>
        <v>-1.3548571272280156E-2</v>
      </c>
      <c r="R11" s="4">
        <f t="shared" si="7"/>
        <v>-1.514776318140962E-2</v>
      </c>
      <c r="S11" s="4">
        <f t="shared" si="7"/>
        <v>-1.6593543180408538E-2</v>
      </c>
      <c r="T11" s="4">
        <f t="shared" si="7"/>
        <v>-1.7923075103343632E-2</v>
      </c>
      <c r="U11" s="4">
        <f t="shared" si="7"/>
        <v>-1.9160573244037096E-2</v>
      </c>
      <c r="V11" s="4">
        <f t="shared" si="7"/>
        <v>-2.0322856908420235E-2</v>
      </c>
      <c r="W11" s="4">
        <f t="shared" si="7"/>
        <v>-2.1422172130765308E-2</v>
      </c>
    </row>
    <row r="13" spans="2:25">
      <c r="B13" s="15" t="s">
        <v>331</v>
      </c>
      <c r="C13" s="5">
        <f>AVERAGE(C24:C47)</f>
        <v>1.3247285548663257E-3</v>
      </c>
      <c r="D13" s="5">
        <f t="shared" ref="D13:W13" si="8">AVERAGE(D24:D47)</f>
        <v>-2.8664833320001782E-3</v>
      </c>
      <c r="E13" s="5">
        <f t="shared" si="8"/>
        <v>1.8545618280838144E-3</v>
      </c>
      <c r="F13" s="5">
        <f t="shared" si="8"/>
        <v>-7.1671456859039105E-4</v>
      </c>
      <c r="G13" s="5">
        <f t="shared" si="8"/>
        <v>-1.1327972227532675E-3</v>
      </c>
      <c r="H13" s="5">
        <f t="shared" si="8"/>
        <v>1.9147943289025947E-3</v>
      </c>
      <c r="I13" s="5">
        <f t="shared" si="8"/>
        <v>8.1154301046432939E-3</v>
      </c>
      <c r="J13" s="5">
        <f t="shared" si="8"/>
        <v>-1.8785522011482043E-3</v>
      </c>
      <c r="K13" s="5">
        <f t="shared" si="8"/>
        <v>-1.3685011150642134E-3</v>
      </c>
      <c r="L13" s="5">
        <f t="shared" si="8"/>
        <v>1.4046058221541338E-3</v>
      </c>
      <c r="M13" s="5">
        <f t="shared" si="8"/>
        <v>-7.8265560005284654E-4</v>
      </c>
      <c r="N13" s="5">
        <f t="shared" si="8"/>
        <v>2.4218197762802636E-3</v>
      </c>
      <c r="O13" s="5">
        <f t="shared" si="8"/>
        <v>-2.7032127740214888E-3</v>
      </c>
      <c r="P13" s="5">
        <f t="shared" si="8"/>
        <v>-1.6249141414617907E-3</v>
      </c>
      <c r="Q13" s="5">
        <f t="shared" si="8"/>
        <v>-4.0903669062708438E-3</v>
      </c>
      <c r="R13" s="5">
        <f t="shared" si="8"/>
        <v>3.5132059216282964E-4</v>
      </c>
      <c r="S13" s="5">
        <f t="shared" si="8"/>
        <v>2.6696885771329225E-3</v>
      </c>
      <c r="T13" s="5">
        <f t="shared" si="8"/>
        <v>-6.6231302672888834E-3</v>
      </c>
      <c r="U13" s="5">
        <f t="shared" si="8"/>
        <v>3.7501955855540558E-3</v>
      </c>
      <c r="V13" s="5">
        <f t="shared" si="8"/>
        <v>9.8414694373784848E-4</v>
      </c>
      <c r="W13" s="5">
        <f t="shared" si="8"/>
        <v>-2.3070899403613613E-3</v>
      </c>
      <c r="Y13" s="35">
        <f>_xlfn.VAR.S(C13:W13)</f>
        <v>9.8328326693186952E-6</v>
      </c>
    </row>
    <row r="14" spans="2:25">
      <c r="B14" s="15" t="s">
        <v>323</v>
      </c>
      <c r="C14" s="35">
        <f>$Y$13*C2</f>
        <v>9.8328326693186946E-5</v>
      </c>
      <c r="D14" s="35">
        <f t="shared" ref="D14:W14" si="9">$Y$13*D2</f>
        <v>8.8495494023868254E-5</v>
      </c>
      <c r="E14" s="35">
        <f t="shared" si="9"/>
        <v>7.8662661354549562E-5</v>
      </c>
      <c r="F14" s="35">
        <f t="shared" si="9"/>
        <v>6.882982868523087E-5</v>
      </c>
      <c r="G14" s="35">
        <f t="shared" si="9"/>
        <v>5.8996996015912171E-5</v>
      </c>
      <c r="H14" s="35">
        <f t="shared" si="9"/>
        <v>4.9164163346593473E-5</v>
      </c>
      <c r="I14" s="35">
        <f t="shared" si="9"/>
        <v>3.9331330677274781E-5</v>
      </c>
      <c r="J14" s="35">
        <f t="shared" si="9"/>
        <v>2.9498498007956086E-5</v>
      </c>
      <c r="K14" s="35">
        <f t="shared" si="9"/>
        <v>1.966566533863739E-5</v>
      </c>
      <c r="L14" s="35">
        <f t="shared" si="9"/>
        <v>9.8328326693186952E-6</v>
      </c>
      <c r="M14" s="35">
        <f t="shared" si="9"/>
        <v>0</v>
      </c>
      <c r="N14" s="35">
        <f t="shared" si="9"/>
        <v>9.8328326693186952E-6</v>
      </c>
      <c r="O14" s="35">
        <f t="shared" si="9"/>
        <v>1.966566533863739E-5</v>
      </c>
      <c r="P14" s="35">
        <f t="shared" si="9"/>
        <v>2.9498498007956086E-5</v>
      </c>
      <c r="Q14" s="35">
        <f t="shared" si="9"/>
        <v>3.9331330677274781E-5</v>
      </c>
      <c r="R14" s="35">
        <f t="shared" si="9"/>
        <v>4.9164163346593473E-5</v>
      </c>
      <c r="S14" s="35">
        <f t="shared" si="9"/>
        <v>5.8996996015912171E-5</v>
      </c>
      <c r="T14" s="35">
        <f t="shared" si="9"/>
        <v>6.882982868523087E-5</v>
      </c>
      <c r="U14" s="35">
        <f t="shared" si="9"/>
        <v>7.8662661354549562E-5</v>
      </c>
      <c r="V14" s="35">
        <f t="shared" si="9"/>
        <v>8.8495494023868254E-5</v>
      </c>
      <c r="W14" s="35">
        <f t="shared" si="9"/>
        <v>9.8328326693186946E-5</v>
      </c>
    </row>
    <row r="15" spans="2:25">
      <c r="B15" s="15" t="s">
        <v>330</v>
      </c>
      <c r="C15" s="4">
        <f>SQRT(C14)</f>
        <v>9.9160640726644635E-3</v>
      </c>
      <c r="D15" s="4">
        <f t="shared" ref="D15:W15" si="10">SQRT(D14)</f>
        <v>9.4072043681355331E-3</v>
      </c>
      <c r="E15" s="4">
        <f t="shared" si="10"/>
        <v>8.869197334288462E-3</v>
      </c>
      <c r="F15" s="4">
        <f t="shared" si="10"/>
        <v>8.2963744301490436E-3</v>
      </c>
      <c r="G15" s="4">
        <f t="shared" si="10"/>
        <v>7.6809502026710325E-3</v>
      </c>
      <c r="H15" s="4">
        <f t="shared" si="10"/>
        <v>7.0117161484613364E-3</v>
      </c>
      <c r="I15" s="4">
        <f t="shared" si="10"/>
        <v>6.2714695787570223E-3</v>
      </c>
      <c r="J15" s="4">
        <f t="shared" si="10"/>
        <v>5.4312519742648734E-3</v>
      </c>
      <c r="K15" s="4">
        <f t="shared" si="10"/>
        <v>4.434598667144231E-3</v>
      </c>
      <c r="L15" s="4">
        <f t="shared" si="10"/>
        <v>3.1357347893785112E-3</v>
      </c>
      <c r="M15" s="4">
        <f t="shared" si="10"/>
        <v>0</v>
      </c>
      <c r="N15" s="4">
        <f t="shared" si="10"/>
        <v>3.1357347893785112E-3</v>
      </c>
      <c r="O15" s="4">
        <f t="shared" si="10"/>
        <v>4.434598667144231E-3</v>
      </c>
      <c r="P15" s="4">
        <f t="shared" si="10"/>
        <v>5.4312519742648734E-3</v>
      </c>
      <c r="Q15" s="4">
        <f t="shared" si="10"/>
        <v>6.2714695787570223E-3</v>
      </c>
      <c r="R15" s="4">
        <f t="shared" si="10"/>
        <v>7.0117161484613364E-3</v>
      </c>
      <c r="S15" s="4">
        <f t="shared" si="10"/>
        <v>7.6809502026710325E-3</v>
      </c>
      <c r="T15" s="4">
        <f t="shared" si="10"/>
        <v>8.2963744301490436E-3</v>
      </c>
      <c r="U15" s="4">
        <f t="shared" si="10"/>
        <v>8.869197334288462E-3</v>
      </c>
      <c r="V15" s="4">
        <f t="shared" si="10"/>
        <v>9.4072043681355331E-3</v>
      </c>
      <c r="W15" s="4">
        <f t="shared" si="10"/>
        <v>9.9160640726644635E-3</v>
      </c>
    </row>
    <row r="16" spans="2:25">
      <c r="B16" s="15" t="s">
        <v>324</v>
      </c>
      <c r="C16" s="9">
        <f>C3/C15</f>
        <v>-0.53857597042975736</v>
      </c>
      <c r="D16" s="9">
        <f t="shared" ref="D16:W16" si="11">D3/D15</f>
        <v>-0.874487223088114</v>
      </c>
      <c r="E16" s="9">
        <f t="shared" si="11"/>
        <v>-0.71690754155755243</v>
      </c>
      <c r="F16" s="9">
        <f t="shared" si="11"/>
        <v>-0.85337574544037886</v>
      </c>
      <c r="G16" s="9">
        <f t="shared" si="11"/>
        <v>-1.070360859017687</v>
      </c>
      <c r="H16" s="9">
        <f t="shared" si="11"/>
        <v>-0.89745489378056686</v>
      </c>
      <c r="I16" s="9">
        <f t="shared" si="11"/>
        <v>0.29351194428632044</v>
      </c>
      <c r="J16" s="9">
        <f t="shared" si="11"/>
        <v>-6.647704625699899E-3</v>
      </c>
      <c r="K16" s="9">
        <f t="shared" si="11"/>
        <v>-0.31696052978821965</v>
      </c>
      <c r="L16" s="9">
        <f t="shared" si="11"/>
        <v>0</v>
      </c>
      <c r="M16" s="9" t="e">
        <f t="shared" si="11"/>
        <v>#DIV/0!</v>
      </c>
      <c r="N16" s="9">
        <f t="shared" si="11"/>
        <v>0.52316552589756404</v>
      </c>
      <c r="O16" s="9">
        <f t="shared" si="11"/>
        <v>-0.23981486908761063</v>
      </c>
      <c r="P16" s="9">
        <f t="shared" si="11"/>
        <v>-0.49442572908229204</v>
      </c>
      <c r="Q16" s="9">
        <f t="shared" si="11"/>
        <v>-1.0773235437807647</v>
      </c>
      <c r="R16" s="9">
        <f t="shared" si="11"/>
        <v>-0.91381246235068292</v>
      </c>
      <c r="S16" s="9">
        <f t="shared" si="11"/>
        <v>-0.48838577652987331</v>
      </c>
      <c r="T16" s="9">
        <f t="shared" si="11"/>
        <v>-1.2448509362386873</v>
      </c>
      <c r="U16" s="9">
        <f t="shared" si="11"/>
        <v>-0.74519899105550058</v>
      </c>
      <c r="V16" s="9">
        <f t="shared" si="11"/>
        <v>-0.59860433027332582</v>
      </c>
      <c r="W16" s="9">
        <f t="shared" si="11"/>
        <v>-0.79897095983991517</v>
      </c>
    </row>
    <row r="17" spans="1:25">
      <c r="B17" s="15" t="s">
        <v>325</v>
      </c>
      <c r="C17" s="10">
        <f>(1-_xlfn.NORM.S.DIST(ABS(C16),1))*2</f>
        <v>0.59017947184796027</v>
      </c>
      <c r="D17" s="10">
        <f t="shared" ref="D17:W17" si="12">(1-_xlfn.NORM.S.DIST(ABS(D16),1))*2</f>
        <v>0.3818529753384281</v>
      </c>
      <c r="E17" s="10">
        <f t="shared" si="12"/>
        <v>0.4734311482847402</v>
      </c>
      <c r="F17" s="10">
        <f t="shared" si="12"/>
        <v>0.39345096745245045</v>
      </c>
      <c r="G17" s="10">
        <f t="shared" si="12"/>
        <v>0.28445691025566244</v>
      </c>
      <c r="H17" s="10">
        <f t="shared" si="12"/>
        <v>0.3694762320889049</v>
      </c>
      <c r="I17" s="10">
        <f t="shared" si="12"/>
        <v>0.76913087110847167</v>
      </c>
      <c r="J17" s="10">
        <f t="shared" si="12"/>
        <v>0.99469593818056778</v>
      </c>
      <c r="K17" s="10">
        <f t="shared" si="12"/>
        <v>0.75127355187451328</v>
      </c>
      <c r="L17" s="10">
        <f t="shared" si="12"/>
        <v>1</v>
      </c>
      <c r="M17" s="10" t="e">
        <f t="shared" si="12"/>
        <v>#DIV/0!</v>
      </c>
      <c r="N17" s="10">
        <f t="shared" si="12"/>
        <v>0.60085906951552381</v>
      </c>
      <c r="O17" s="10">
        <f t="shared" si="12"/>
        <v>0.81047377942725696</v>
      </c>
      <c r="P17" s="10">
        <f t="shared" si="12"/>
        <v>0.62100554696657895</v>
      </c>
      <c r="Q17" s="10">
        <f t="shared" si="12"/>
        <v>0.28133574765222846</v>
      </c>
      <c r="R17" s="10">
        <f t="shared" si="12"/>
        <v>0.36081539687670583</v>
      </c>
      <c r="S17" s="10">
        <f t="shared" si="12"/>
        <v>0.62527661467068096</v>
      </c>
      <c r="T17" s="10">
        <f t="shared" si="12"/>
        <v>0.21318654874939935</v>
      </c>
      <c r="U17" s="10">
        <f t="shared" si="12"/>
        <v>0.45615143272279224</v>
      </c>
      <c r="V17" s="10">
        <f t="shared" si="12"/>
        <v>0.54943676773931771</v>
      </c>
      <c r="W17" s="10">
        <f t="shared" si="12"/>
        <v>0.42430725102150912</v>
      </c>
    </row>
    <row r="18" spans="1:25">
      <c r="B18" s="15" t="s">
        <v>326</v>
      </c>
      <c r="C18" s="4">
        <f>_xlfn.NORM.INV(0.975,0,C15)</f>
        <v>1.9435128450813913E-2</v>
      </c>
      <c r="D18" s="4">
        <f t="shared" ref="D18:W18" si="13">_xlfn.NORM.INV(0.975,0,D15)</f>
        <v>1.8437781756753518E-2</v>
      </c>
      <c r="E18" s="4">
        <f t="shared" si="13"/>
        <v>1.7383307346984036E-2</v>
      </c>
      <c r="F18" s="4">
        <f t="shared" si="13"/>
        <v>1.6260595085351135E-2</v>
      </c>
      <c r="G18" s="4">
        <f t="shared" si="13"/>
        <v>1.5054385764280849E-2</v>
      </c>
      <c r="H18" s="4">
        <f t="shared" si="13"/>
        <v>1.374271112080212E-2</v>
      </c>
      <c r="I18" s="4">
        <f t="shared" si="13"/>
        <v>1.2291854504502346E-2</v>
      </c>
      <c r="J18" s="4">
        <f t="shared" si="13"/>
        <v>1.0645058260521215E-2</v>
      </c>
      <c r="K18" s="4">
        <f t="shared" si="13"/>
        <v>8.6916536734920179E-3</v>
      </c>
      <c r="L18" s="4">
        <f t="shared" si="13"/>
        <v>6.1459272522511729E-3</v>
      </c>
      <c r="M18" s="4" t="e">
        <f t="shared" si="13"/>
        <v>#NUM!</v>
      </c>
      <c r="N18" s="4">
        <f t="shared" si="13"/>
        <v>6.1459272522511729E-3</v>
      </c>
      <c r="O18" s="4">
        <f t="shared" si="13"/>
        <v>8.6916536734920179E-3</v>
      </c>
      <c r="P18" s="4">
        <f t="shared" si="13"/>
        <v>1.0645058260521215E-2</v>
      </c>
      <c r="Q18" s="4">
        <f t="shared" si="13"/>
        <v>1.2291854504502346E-2</v>
      </c>
      <c r="R18" s="4">
        <f t="shared" si="13"/>
        <v>1.374271112080212E-2</v>
      </c>
      <c r="S18" s="4">
        <f t="shared" si="13"/>
        <v>1.5054385764280849E-2</v>
      </c>
      <c r="T18" s="4">
        <f t="shared" si="13"/>
        <v>1.6260595085351135E-2</v>
      </c>
      <c r="U18" s="4">
        <f t="shared" si="13"/>
        <v>1.7383307346984036E-2</v>
      </c>
      <c r="V18" s="4">
        <f t="shared" si="13"/>
        <v>1.8437781756753518E-2</v>
      </c>
      <c r="W18" s="4">
        <f t="shared" si="13"/>
        <v>1.9435128450813913E-2</v>
      </c>
    </row>
    <row r="19" spans="1:25">
      <c r="B19" s="15" t="s">
        <v>327</v>
      </c>
      <c r="C19" s="4">
        <f>_xlfn.NORM.INV(0.995,0,C15)</f>
        <v>2.5542088414237572E-2</v>
      </c>
      <c r="D19" s="4">
        <f t="shared" ref="D19:W19" si="14">_xlfn.NORM.INV(0.995,0,D15)</f>
        <v>2.423135267591672E-2</v>
      </c>
      <c r="E19" s="4">
        <f t="shared" si="14"/>
        <v>2.284553839261801E-2</v>
      </c>
      <c r="F19" s="4">
        <f t="shared" si="14"/>
        <v>2.1370044370391712E-2</v>
      </c>
      <c r="G19" s="4">
        <f t="shared" si="14"/>
        <v>1.9784816611139906E-2</v>
      </c>
      <c r="H19" s="4">
        <f t="shared" si="14"/>
        <v>1.8060983923373738E-2</v>
      </c>
      <c r="I19" s="4">
        <f t="shared" si="14"/>
        <v>1.6154235117277815E-2</v>
      </c>
      <c r="J19" s="4">
        <f t="shared" si="14"/>
        <v>1.3989977990269277E-2</v>
      </c>
      <c r="K19" s="4">
        <f t="shared" si="14"/>
        <v>1.1422769196309005E-2</v>
      </c>
      <c r="L19" s="4">
        <f t="shared" si="14"/>
        <v>8.0771175586389077E-3</v>
      </c>
      <c r="M19" s="4" t="e">
        <f t="shared" si="14"/>
        <v>#NUM!</v>
      </c>
      <c r="N19" s="4">
        <f t="shared" si="14"/>
        <v>8.0771175586389077E-3</v>
      </c>
      <c r="O19" s="4">
        <f t="shared" si="14"/>
        <v>1.1422769196309005E-2</v>
      </c>
      <c r="P19" s="4">
        <f t="shared" si="14"/>
        <v>1.3989977990269277E-2</v>
      </c>
      <c r="Q19" s="4">
        <f t="shared" si="14"/>
        <v>1.6154235117277815E-2</v>
      </c>
      <c r="R19" s="4">
        <f t="shared" si="14"/>
        <v>1.8060983923373738E-2</v>
      </c>
      <c r="S19" s="4">
        <f t="shared" si="14"/>
        <v>1.9784816611139906E-2</v>
      </c>
      <c r="T19" s="4">
        <f t="shared" si="14"/>
        <v>2.1370044370391712E-2</v>
      </c>
      <c r="U19" s="4">
        <f t="shared" si="14"/>
        <v>2.284553839261801E-2</v>
      </c>
      <c r="V19" s="4">
        <f t="shared" si="14"/>
        <v>2.423135267591672E-2</v>
      </c>
      <c r="W19" s="4">
        <f t="shared" si="14"/>
        <v>2.5542088414237572E-2</v>
      </c>
    </row>
    <row r="20" spans="1:25">
      <c r="B20" s="15" t="s">
        <v>328</v>
      </c>
      <c r="C20" s="4">
        <f>_xlfn.NORM.INV(0.025,0,C15)</f>
        <v>-1.9435128450813917E-2</v>
      </c>
      <c r="D20" s="4">
        <f t="shared" ref="D20:W20" si="15">_xlfn.NORM.INV(0.025,0,D15)</f>
        <v>-1.8437781756753518E-2</v>
      </c>
      <c r="E20" s="4">
        <f t="shared" si="15"/>
        <v>-1.7383307346984039E-2</v>
      </c>
      <c r="F20" s="4">
        <f t="shared" si="15"/>
        <v>-1.6260595085351139E-2</v>
      </c>
      <c r="G20" s="4">
        <f t="shared" si="15"/>
        <v>-1.505438576428085E-2</v>
      </c>
      <c r="H20" s="4">
        <f t="shared" si="15"/>
        <v>-1.3742711120802121E-2</v>
      </c>
      <c r="I20" s="4">
        <f t="shared" si="15"/>
        <v>-1.2291854504502346E-2</v>
      </c>
      <c r="J20" s="4">
        <f t="shared" si="15"/>
        <v>-1.0645058260521215E-2</v>
      </c>
      <c r="K20" s="4">
        <f t="shared" si="15"/>
        <v>-8.6916536734920197E-3</v>
      </c>
      <c r="L20" s="4">
        <f t="shared" si="15"/>
        <v>-6.1459272522511729E-3</v>
      </c>
      <c r="M20" s="4" t="e">
        <f t="shared" si="15"/>
        <v>#NUM!</v>
      </c>
      <c r="N20" s="4">
        <f t="shared" si="15"/>
        <v>-6.1459272522511729E-3</v>
      </c>
      <c r="O20" s="4">
        <f t="shared" si="15"/>
        <v>-8.6916536734920197E-3</v>
      </c>
      <c r="P20" s="4">
        <f t="shared" si="15"/>
        <v>-1.0645058260521215E-2</v>
      </c>
      <c r="Q20" s="4">
        <f t="shared" si="15"/>
        <v>-1.2291854504502346E-2</v>
      </c>
      <c r="R20" s="4">
        <f t="shared" si="15"/>
        <v>-1.3742711120802121E-2</v>
      </c>
      <c r="S20" s="4">
        <f t="shared" si="15"/>
        <v>-1.505438576428085E-2</v>
      </c>
      <c r="T20" s="4">
        <f t="shared" si="15"/>
        <v>-1.6260595085351139E-2</v>
      </c>
      <c r="U20" s="4">
        <f t="shared" si="15"/>
        <v>-1.7383307346984039E-2</v>
      </c>
      <c r="V20" s="4">
        <f t="shared" si="15"/>
        <v>-1.8437781756753518E-2</v>
      </c>
      <c r="W20" s="4">
        <f t="shared" si="15"/>
        <v>-1.9435128450813917E-2</v>
      </c>
    </row>
    <row r="21" spans="1:25">
      <c r="B21" s="15" t="s">
        <v>329</v>
      </c>
      <c r="C21" s="4">
        <f>_xlfn.NORM.INV(0.005,0,C15)</f>
        <v>-2.5542088414237572E-2</v>
      </c>
      <c r="D21" s="4">
        <f t="shared" ref="D21:W21" si="16">_xlfn.NORM.INV(0.005,0,D15)</f>
        <v>-2.423135267591672E-2</v>
      </c>
      <c r="E21" s="4">
        <f t="shared" si="16"/>
        <v>-2.284553839261801E-2</v>
      </c>
      <c r="F21" s="4">
        <f t="shared" si="16"/>
        <v>-2.1370044370391712E-2</v>
      </c>
      <c r="G21" s="4">
        <f t="shared" si="16"/>
        <v>-1.9784816611139906E-2</v>
      </c>
      <c r="H21" s="4">
        <f t="shared" si="16"/>
        <v>-1.8060983923373738E-2</v>
      </c>
      <c r="I21" s="4">
        <f t="shared" si="16"/>
        <v>-1.6154235117277815E-2</v>
      </c>
      <c r="J21" s="4">
        <f t="shared" si="16"/>
        <v>-1.3989977990269277E-2</v>
      </c>
      <c r="K21" s="4">
        <f t="shared" si="16"/>
        <v>-1.1422769196309005E-2</v>
      </c>
      <c r="L21" s="4">
        <f t="shared" si="16"/>
        <v>-8.0771175586389077E-3</v>
      </c>
      <c r="M21" s="4" t="e">
        <f t="shared" si="16"/>
        <v>#NUM!</v>
      </c>
      <c r="N21" s="4">
        <f t="shared" si="16"/>
        <v>-8.0771175586389077E-3</v>
      </c>
      <c r="O21" s="4">
        <f t="shared" si="16"/>
        <v>-1.1422769196309005E-2</v>
      </c>
      <c r="P21" s="4">
        <f t="shared" si="16"/>
        <v>-1.3989977990269277E-2</v>
      </c>
      <c r="Q21" s="4">
        <f t="shared" si="16"/>
        <v>-1.6154235117277815E-2</v>
      </c>
      <c r="R21" s="4">
        <f t="shared" si="16"/>
        <v>-1.8060983923373738E-2</v>
      </c>
      <c r="S21" s="4">
        <f t="shared" si="16"/>
        <v>-1.9784816611139906E-2</v>
      </c>
      <c r="T21" s="4">
        <f t="shared" si="16"/>
        <v>-2.1370044370391712E-2</v>
      </c>
      <c r="U21" s="4">
        <f t="shared" si="16"/>
        <v>-2.284553839261801E-2</v>
      </c>
      <c r="V21" s="4">
        <f t="shared" si="16"/>
        <v>-2.423135267591672E-2</v>
      </c>
      <c r="W21" s="4">
        <f t="shared" si="16"/>
        <v>-2.5542088414237572E-2</v>
      </c>
    </row>
    <row r="23" spans="1:25">
      <c r="A23" s="35" t="s">
        <v>0</v>
      </c>
      <c r="B23" s="35" t="s">
        <v>25</v>
      </c>
      <c r="C23" s="35" t="s">
        <v>98</v>
      </c>
      <c r="D23" s="35" t="s">
        <v>99</v>
      </c>
      <c r="E23" s="35" t="s">
        <v>100</v>
      </c>
      <c r="F23" s="35" t="s">
        <v>101</v>
      </c>
      <c r="G23" s="35" t="s">
        <v>102</v>
      </c>
      <c r="H23" s="35" t="s">
        <v>103</v>
      </c>
      <c r="I23" s="35" t="s">
        <v>104</v>
      </c>
      <c r="J23" s="35" t="s">
        <v>105</v>
      </c>
      <c r="K23" s="35" t="s">
        <v>106</v>
      </c>
      <c r="L23" s="35" t="s">
        <v>107</v>
      </c>
      <c r="M23" s="35" t="s">
        <v>108</v>
      </c>
      <c r="N23" s="35" t="s">
        <v>109</v>
      </c>
      <c r="O23" s="35" t="s">
        <v>110</v>
      </c>
      <c r="P23" s="35" t="s">
        <v>111</v>
      </c>
      <c r="Q23" s="35" t="s">
        <v>112</v>
      </c>
      <c r="R23" s="35" t="s">
        <v>113</v>
      </c>
      <c r="S23" s="35" t="s">
        <v>114</v>
      </c>
      <c r="T23" s="35" t="s">
        <v>115</v>
      </c>
      <c r="U23" s="35" t="s">
        <v>116</v>
      </c>
      <c r="V23" s="35" t="s">
        <v>117</v>
      </c>
      <c r="W23" s="35" t="s">
        <v>118</v>
      </c>
      <c r="Y23" s="34" t="s">
        <v>321</v>
      </c>
    </row>
    <row r="24" spans="1:25">
      <c r="A24" s="35" t="s">
        <v>1</v>
      </c>
      <c r="B24" s="35" t="s">
        <v>28</v>
      </c>
      <c r="C24" s="3">
        <v>-1.2205027975142002E-2</v>
      </c>
      <c r="D24" s="3">
        <v>-1.8404853763058782E-3</v>
      </c>
      <c r="E24" s="3">
        <v>4.7259428538382053E-3</v>
      </c>
      <c r="F24" s="3">
        <v>-8.3473548293113708E-3</v>
      </c>
      <c r="G24" s="3">
        <v>2.8059084434062243E-3</v>
      </c>
      <c r="H24" s="3">
        <v>-1.4095210935920477E-3</v>
      </c>
      <c r="I24" s="3">
        <v>-9.7801331430673599E-3</v>
      </c>
      <c r="J24" s="3">
        <v>-6.3760899938642979E-3</v>
      </c>
      <c r="K24" s="3">
        <v>-2.8374225366860628E-3</v>
      </c>
      <c r="L24" s="3">
        <v>4.4468864798545837E-3</v>
      </c>
      <c r="M24" s="3">
        <v>5.4511185735464096E-3</v>
      </c>
      <c r="N24" s="3">
        <v>4.5544648310169578E-4</v>
      </c>
      <c r="O24" s="3">
        <v>6.573868915438652E-3</v>
      </c>
      <c r="P24" s="3">
        <v>-4.1204751469194889E-3</v>
      </c>
      <c r="Q24" s="3">
        <v>-2.4429010227322578E-3</v>
      </c>
      <c r="R24" s="3">
        <v>8.330189622938633E-3</v>
      </c>
      <c r="S24" s="3">
        <v>-2.6937440037727356E-2</v>
      </c>
      <c r="T24" s="3">
        <v>2.2243918851017952E-2</v>
      </c>
      <c r="U24" s="3">
        <v>-2.0304381847381592E-2</v>
      </c>
      <c r="V24" s="3">
        <v>-4.8248101957142353E-3</v>
      </c>
      <c r="W24" s="3">
        <v>-3.8013870362192392E-3</v>
      </c>
      <c r="Y24" s="35">
        <f>_xlfn.VAR.S(C24:W24)</f>
        <v>1.067135534566649E-4</v>
      </c>
    </row>
    <row r="25" spans="1:25">
      <c r="A25" s="35" t="s">
        <v>2</v>
      </c>
      <c r="B25" s="35" t="s">
        <v>28</v>
      </c>
      <c r="C25" s="3">
        <v>-1.6975628212094307E-2</v>
      </c>
      <c r="D25" s="3">
        <v>-3.9266059175133705E-3</v>
      </c>
      <c r="E25" s="3">
        <v>-1.0005680844187737E-2</v>
      </c>
      <c r="F25" s="3">
        <v>4.396041389554739E-3</v>
      </c>
      <c r="G25" s="3">
        <v>9.115884080529213E-3</v>
      </c>
      <c r="H25" s="3">
        <v>-5.4400200024247169E-3</v>
      </c>
      <c r="I25" s="3">
        <v>8.3861425518989563E-3</v>
      </c>
      <c r="J25" s="3">
        <v>-1.4772856957279146E-4</v>
      </c>
      <c r="K25" s="3">
        <v>3.6009121686220169E-2</v>
      </c>
      <c r="L25" s="3">
        <v>4.0912851691246033E-3</v>
      </c>
      <c r="M25" s="3">
        <v>1.0701006976887584E-3</v>
      </c>
      <c r="N25" s="3">
        <v>-8.1200981512665749E-3</v>
      </c>
      <c r="O25" s="3">
        <v>-1.4678419567644596E-2</v>
      </c>
      <c r="P25" s="3">
        <v>7.0082875899970531E-3</v>
      </c>
      <c r="Q25" s="3">
        <v>2.37122792750597E-2</v>
      </c>
      <c r="R25" s="3">
        <v>-2.9320323839783669E-2</v>
      </c>
      <c r="S25" s="3">
        <v>9.1324318200349808E-3</v>
      </c>
      <c r="T25" s="3">
        <v>-2.4790940806269646E-2</v>
      </c>
      <c r="U25" s="3">
        <v>3.4342517610639334E-3</v>
      </c>
      <c r="V25" s="3">
        <v>2.7090993244200945E-3</v>
      </c>
      <c r="W25" s="3">
        <v>2.6329555548727512E-3</v>
      </c>
      <c r="Y25" s="35">
        <f t="shared" ref="Y25:Y47" si="17">_xlfn.VAR.S(C25:W25)</f>
        <v>2.1984962998338226E-4</v>
      </c>
    </row>
    <row r="26" spans="1:25">
      <c r="A26" s="35" t="s">
        <v>3</v>
      </c>
      <c r="B26" s="35" t="s">
        <v>28</v>
      </c>
      <c r="C26" s="3">
        <v>-9.58262849599123E-3</v>
      </c>
      <c r="D26" s="3">
        <v>-2.1884571760892868E-3</v>
      </c>
      <c r="E26" s="3">
        <v>8.4304716438055038E-3</v>
      </c>
      <c r="F26" s="3">
        <v>-5.1506226882338524E-3</v>
      </c>
      <c r="G26" s="3">
        <v>-2.1138191223144531E-3</v>
      </c>
      <c r="H26" s="3">
        <v>-1.3903097715228796E-3</v>
      </c>
      <c r="I26" s="3">
        <v>2.5443699210882187E-2</v>
      </c>
      <c r="J26" s="3">
        <v>4.8369122669100761E-3</v>
      </c>
      <c r="K26" s="3">
        <v>-1.9720885902643204E-2</v>
      </c>
      <c r="L26" s="3">
        <v>5.158440675586462E-3</v>
      </c>
      <c r="M26" s="3">
        <v>2.2820701822638512E-2</v>
      </c>
      <c r="N26" s="3">
        <v>2.879435895010829E-3</v>
      </c>
      <c r="O26" s="3">
        <v>-1.5829792246222496E-2</v>
      </c>
      <c r="P26" s="3">
        <v>-6.5460954792797565E-3</v>
      </c>
      <c r="Q26" s="3">
        <v>-1.7208939418196678E-2</v>
      </c>
      <c r="R26" s="3">
        <v>-1.2237571179866791E-2</v>
      </c>
      <c r="S26" s="3">
        <v>-1.5976869035512209E-3</v>
      </c>
      <c r="T26" s="3">
        <v>-2.3747008293867111E-2</v>
      </c>
      <c r="U26" s="3">
        <v>3.4800528082996607E-3</v>
      </c>
      <c r="V26" s="3">
        <v>1.8206808716058731E-2</v>
      </c>
      <c r="W26" s="3">
        <v>2.2908970713615417E-2</v>
      </c>
      <c r="Y26" s="35">
        <f t="shared" si="17"/>
        <v>1.9948775442718501E-4</v>
      </c>
    </row>
    <row r="27" spans="1:25">
      <c r="A27" s="35" t="s">
        <v>4</v>
      </c>
      <c r="B27" s="35" t="s">
        <v>28</v>
      </c>
      <c r="C27" s="3">
        <v>2.2384542971849442E-3</v>
      </c>
      <c r="D27" s="3">
        <v>-1.0245081502944231E-3</v>
      </c>
      <c r="E27" s="3">
        <v>1.3813763856887817E-2</v>
      </c>
      <c r="F27" s="3">
        <v>-5.4111783392727375E-3</v>
      </c>
      <c r="G27" s="3">
        <v>-1.0847022756934166E-2</v>
      </c>
      <c r="H27" s="3">
        <v>-2.6185286697000265E-3</v>
      </c>
      <c r="I27" s="3">
        <v>-2.050050301477313E-3</v>
      </c>
      <c r="J27" s="3">
        <v>-5.2034975960850716E-3</v>
      </c>
      <c r="K27" s="3">
        <v>-1.278647414437728E-5</v>
      </c>
      <c r="L27" s="3">
        <v>3.3505649771541357E-3</v>
      </c>
      <c r="M27" s="3">
        <v>-6.5865074284374714E-3</v>
      </c>
      <c r="N27" s="3">
        <v>2.6888488791882992E-3</v>
      </c>
      <c r="O27" s="3">
        <v>-7.915065623819828E-3</v>
      </c>
      <c r="P27" s="3">
        <v>-4.8840772360563278E-3</v>
      </c>
      <c r="Q27" s="3">
        <v>-4.8657559091225266E-4</v>
      </c>
      <c r="R27" s="3">
        <v>1.183741632848978E-2</v>
      </c>
      <c r="S27" s="3">
        <v>9.9380519241094589E-3</v>
      </c>
      <c r="T27" s="3">
        <v>-2.9767720028758049E-2</v>
      </c>
      <c r="U27" s="3">
        <v>8.4334323182702065E-3</v>
      </c>
      <c r="V27" s="3">
        <v>-5.3006010130047798E-3</v>
      </c>
      <c r="W27" s="3">
        <v>-1.1793128214776516E-2</v>
      </c>
      <c r="Y27" s="35">
        <f t="shared" si="17"/>
        <v>9.0571280221936242E-5</v>
      </c>
    </row>
    <row r="28" spans="1:25">
      <c r="A28" s="35" t="s">
        <v>5</v>
      </c>
      <c r="B28" s="35" t="s">
        <v>28</v>
      </c>
      <c r="C28" s="3">
        <v>1.8977629020810127E-2</v>
      </c>
      <c r="D28" s="3">
        <v>-1.9678540527820587E-2</v>
      </c>
      <c r="E28" s="3">
        <v>-1.8433598801493645E-2</v>
      </c>
      <c r="F28" s="3">
        <v>-1.5358542092144489E-2</v>
      </c>
      <c r="G28" s="3">
        <v>-9.392998181283474E-3</v>
      </c>
      <c r="H28" s="3">
        <v>-6.4533064141869545E-3</v>
      </c>
      <c r="I28" s="3">
        <v>3.5104110836982727E-2</v>
      </c>
      <c r="J28" s="3">
        <v>-1.1391435749828815E-2</v>
      </c>
      <c r="K28" s="3">
        <v>-1.4324076473712921E-2</v>
      </c>
      <c r="L28" s="3">
        <v>2.0310195162892342E-2</v>
      </c>
      <c r="M28" s="3">
        <v>-7.682334166020155E-3</v>
      </c>
      <c r="N28" s="3">
        <v>-1.0967450216412544E-2</v>
      </c>
      <c r="O28" s="3">
        <v>-6.5526096150279045E-3</v>
      </c>
      <c r="P28" s="3">
        <v>3.0973504763096571E-3</v>
      </c>
      <c r="Q28" s="3">
        <v>2.1569989621639252E-3</v>
      </c>
      <c r="R28" s="3">
        <v>-1.3294398784637451E-2</v>
      </c>
      <c r="S28" s="3">
        <v>8.4240119904279709E-3</v>
      </c>
      <c r="T28" s="3">
        <v>-1.4930730685591698E-2</v>
      </c>
      <c r="U28" s="3">
        <v>-2.5517731904983521E-2</v>
      </c>
      <c r="V28" s="3">
        <v>-8.0332480138167739E-4</v>
      </c>
      <c r="W28" s="3">
        <v>-2.5770487263798714E-2</v>
      </c>
      <c r="Y28" s="35">
        <f t="shared" si="17"/>
        <v>2.4266279399769755E-4</v>
      </c>
    </row>
    <row r="29" spans="1:25">
      <c r="A29" s="35" t="s">
        <v>6</v>
      </c>
      <c r="B29" s="35" t="s">
        <v>28</v>
      </c>
      <c r="C29" s="3">
        <v>2.4192312266677618E-3</v>
      </c>
      <c r="D29" s="3">
        <v>-2.0775045268237591E-3</v>
      </c>
      <c r="E29" s="3">
        <v>7.9500125721096992E-3</v>
      </c>
      <c r="F29" s="3">
        <v>5.6072510778903961E-3</v>
      </c>
      <c r="G29" s="3">
        <v>-1.8890442326664925E-2</v>
      </c>
      <c r="H29" s="3">
        <v>-2.9945655260235071E-3</v>
      </c>
      <c r="I29" s="3">
        <v>1.9408807856962085E-3</v>
      </c>
      <c r="J29" s="3">
        <v>-6.5934574231505394E-3</v>
      </c>
      <c r="K29" s="3">
        <v>-6.0058885719627142E-4</v>
      </c>
      <c r="L29" s="3">
        <v>1.4543781988322735E-2</v>
      </c>
      <c r="M29" s="3">
        <v>-7.2352150455117226E-3</v>
      </c>
      <c r="N29" s="3">
        <v>-6.0321716591715813E-3</v>
      </c>
      <c r="O29" s="3">
        <v>6.7714028991758823E-3</v>
      </c>
      <c r="P29" s="3">
        <v>-7.9776644706726074E-3</v>
      </c>
      <c r="Q29" s="3">
        <v>-1.848757266998291E-2</v>
      </c>
      <c r="R29" s="3">
        <v>2.3116234224289656E-3</v>
      </c>
      <c r="S29" s="3">
        <v>-7.5039970688521862E-3</v>
      </c>
      <c r="T29" s="3">
        <v>8.9730536565184593E-3</v>
      </c>
      <c r="U29" s="3">
        <v>-3.7786681205034256E-3</v>
      </c>
      <c r="V29" s="3">
        <v>-8.475007489323616E-3</v>
      </c>
      <c r="W29" s="3">
        <v>2.6719152927398682E-2</v>
      </c>
      <c r="Y29" s="35">
        <f t="shared" si="17"/>
        <v>1.1016976773780098E-4</v>
      </c>
    </row>
    <row r="30" spans="1:25">
      <c r="A30" s="35" t="s">
        <v>7</v>
      </c>
      <c r="B30" s="35" t="s">
        <v>28</v>
      </c>
      <c r="C30" s="3">
        <v>9.2484941706061363E-3</v>
      </c>
      <c r="D30" s="3">
        <v>2.1865766495466232E-2</v>
      </c>
      <c r="E30" s="3">
        <v>4.0004897164180875E-4</v>
      </c>
      <c r="F30" s="3">
        <v>9.9091064184904099E-3</v>
      </c>
      <c r="G30" s="3">
        <v>5.3195231594145298E-3</v>
      </c>
      <c r="H30" s="3">
        <v>3.0851629562675953E-3</v>
      </c>
      <c r="I30" s="3">
        <v>-1.8331658095121384E-2</v>
      </c>
      <c r="J30" s="3">
        <v>7.4882889166474342E-3</v>
      </c>
      <c r="K30" s="3">
        <v>1.6375167295336723E-2</v>
      </c>
      <c r="L30" s="3">
        <v>1.5981545671820641E-2</v>
      </c>
      <c r="M30" s="3">
        <v>-6.321985274553299E-3</v>
      </c>
      <c r="N30" s="3">
        <v>-7.2989449836313725E-3</v>
      </c>
      <c r="O30" s="3">
        <v>6.3674654811620712E-3</v>
      </c>
      <c r="P30" s="3">
        <v>3.2430261373519897E-2</v>
      </c>
      <c r="Q30" s="3">
        <v>2.3978713899850845E-2</v>
      </c>
      <c r="R30" s="3">
        <v>-5.4304227232933044E-3</v>
      </c>
      <c r="S30" s="3">
        <v>2.1222896873950958E-2</v>
      </c>
      <c r="T30" s="3">
        <v>-3.4360595047473907E-2</v>
      </c>
      <c r="U30" s="3">
        <v>2.7400986291468143E-3</v>
      </c>
      <c r="V30" s="3">
        <v>5.8460901491343975E-3</v>
      </c>
      <c r="W30" s="3">
        <v>8.0835679545998573E-3</v>
      </c>
      <c r="Y30" s="35">
        <f t="shared" si="17"/>
        <v>2.2368841616574519E-4</v>
      </c>
    </row>
    <row r="31" spans="1:25">
      <c r="A31" s="35" t="s">
        <v>8</v>
      </c>
      <c r="B31" s="35" t="s">
        <v>28</v>
      </c>
      <c r="C31" s="3">
        <v>5.652411375194788E-3</v>
      </c>
      <c r="D31" s="3">
        <v>-6.6216974519193172E-3</v>
      </c>
      <c r="E31" s="3">
        <v>-1.1724254582077265E-3</v>
      </c>
      <c r="F31" s="3">
        <v>4.7475057654082775E-3</v>
      </c>
      <c r="G31" s="3">
        <v>1.0563604533672333E-2</v>
      </c>
      <c r="H31" s="3">
        <v>7.1990832686424255E-2</v>
      </c>
      <c r="I31" s="3">
        <v>4.7218605875968933E-2</v>
      </c>
      <c r="J31" s="3">
        <v>2.5767149403691292E-2</v>
      </c>
      <c r="K31" s="3">
        <v>-4.1976537555456161E-2</v>
      </c>
      <c r="L31" s="3">
        <v>-1.0545815894147381E-4</v>
      </c>
      <c r="M31" s="3">
        <v>1.1341478675603867E-3</v>
      </c>
      <c r="N31" s="3">
        <v>2.6883170008659363E-2</v>
      </c>
      <c r="O31" s="3">
        <v>1.4040041423868388E-4</v>
      </c>
      <c r="P31" s="3">
        <v>2.8210885357111692E-3</v>
      </c>
      <c r="Q31" s="3">
        <v>-1.1021333746612072E-2</v>
      </c>
      <c r="R31" s="3">
        <v>-2.4541071616113186E-3</v>
      </c>
      <c r="S31" s="3">
        <v>-2.3582209832966328E-3</v>
      </c>
      <c r="T31" s="3">
        <v>-2.7230868116021156E-2</v>
      </c>
      <c r="U31" s="3">
        <v>2.0399754866957664E-2</v>
      </c>
      <c r="V31" s="3">
        <v>3.5042189992964268E-3</v>
      </c>
      <c r="W31" s="3">
        <v>-1.0254685766994953E-2</v>
      </c>
      <c r="Y31" s="35">
        <f t="shared" si="17"/>
        <v>5.7654129881858876E-4</v>
      </c>
    </row>
    <row r="32" spans="1:25">
      <c r="A32" s="35" t="s">
        <v>9</v>
      </c>
      <c r="B32" s="35" t="s">
        <v>28</v>
      </c>
      <c r="C32" s="3">
        <v>-1.4712085947394371E-2</v>
      </c>
      <c r="D32" s="3">
        <v>-1.2949797324836254E-2</v>
      </c>
      <c r="E32" s="3">
        <v>-5.260443314909935E-3</v>
      </c>
      <c r="F32" s="3">
        <v>2.5111591443419456E-2</v>
      </c>
      <c r="G32" s="3">
        <v>-1.1072407476603985E-2</v>
      </c>
      <c r="H32" s="3">
        <v>8.5543813183903694E-3</v>
      </c>
      <c r="I32" s="3">
        <v>1.6101205721497536E-2</v>
      </c>
      <c r="J32" s="3">
        <v>-7.9931775107979774E-3</v>
      </c>
      <c r="K32" s="3">
        <v>5.1699741743505001E-3</v>
      </c>
      <c r="L32" s="3">
        <v>-1.4792480506002903E-2</v>
      </c>
      <c r="M32" s="3">
        <v>1.3370427303016186E-2</v>
      </c>
      <c r="N32" s="3">
        <v>-1.228631567209959E-2</v>
      </c>
      <c r="O32" s="3">
        <v>-7.3094889521598816E-3</v>
      </c>
      <c r="P32" s="3">
        <v>-4.4377289712429047E-2</v>
      </c>
      <c r="Q32" s="3">
        <v>3.6792571190744638E-3</v>
      </c>
      <c r="R32" s="3">
        <v>-6.6530040930956602E-4</v>
      </c>
      <c r="S32" s="3">
        <v>2.0741328597068787E-2</v>
      </c>
      <c r="T32" s="3">
        <v>-3.7393548991531134E-3</v>
      </c>
      <c r="U32" s="3">
        <v>1.8950058147311211E-2</v>
      </c>
      <c r="V32" s="3">
        <v>-7.2827504482120275E-4</v>
      </c>
      <c r="W32" s="3">
        <v>8.6655067279934883E-3</v>
      </c>
      <c r="Y32" s="35">
        <f t="shared" si="17"/>
        <v>2.5203751990989724E-4</v>
      </c>
    </row>
    <row r="33" spans="1:25">
      <c r="A33" s="35" t="s">
        <v>10</v>
      </c>
      <c r="B33" s="35" t="s">
        <v>28</v>
      </c>
      <c r="C33" s="3">
        <v>-4.4985333806835115E-4</v>
      </c>
      <c r="D33" s="3">
        <v>-1.3850437477231026E-2</v>
      </c>
      <c r="E33" s="3">
        <v>-1.3246588408946991E-2</v>
      </c>
      <c r="F33" s="3">
        <v>-6.2425811775028706E-3</v>
      </c>
      <c r="G33" s="3">
        <v>1.9646852742880583E-3</v>
      </c>
      <c r="H33" s="3">
        <v>-3.2714104745537043E-3</v>
      </c>
      <c r="I33" s="3">
        <v>2.3489459417760372E-3</v>
      </c>
      <c r="J33" s="3">
        <v>1.6608318313956261E-2</v>
      </c>
      <c r="K33" s="3">
        <v>-1.3118759728968143E-2</v>
      </c>
      <c r="L33" s="3">
        <v>3.6961359437555075E-3</v>
      </c>
      <c r="M33" s="3">
        <v>-9.1692646965384483E-3</v>
      </c>
      <c r="N33" s="3">
        <v>-1.9571261946111917E-3</v>
      </c>
      <c r="O33" s="3">
        <v>-1.340183150023222E-2</v>
      </c>
      <c r="P33" s="3">
        <v>1.6428356990218163E-2</v>
      </c>
      <c r="Q33" s="3">
        <v>-7.5060823000967503E-3</v>
      </c>
      <c r="R33" s="3">
        <v>-7.9336659982800484E-3</v>
      </c>
      <c r="S33" s="3">
        <v>2.9296649619936943E-2</v>
      </c>
      <c r="T33" s="3">
        <v>1.5335761941969395E-2</v>
      </c>
      <c r="U33" s="3">
        <v>-1.4298057183623314E-2</v>
      </c>
      <c r="V33" s="3">
        <v>1.2933672405779362E-3</v>
      </c>
      <c r="W33" s="3">
        <v>-1.3118686154484749E-2</v>
      </c>
      <c r="Y33" s="35">
        <f t="shared" si="17"/>
        <v>1.4859844960331292E-4</v>
      </c>
    </row>
    <row r="34" spans="1:25">
      <c r="A34" s="35" t="s">
        <v>11</v>
      </c>
      <c r="B34" s="35" t="s">
        <v>28</v>
      </c>
      <c r="C34" s="4">
        <v>1.54493925970279E-3</v>
      </c>
      <c r="D34" s="4">
        <v>1.56803224042385E-4</v>
      </c>
      <c r="E34" s="4">
        <v>-2.8667989656272902E-3</v>
      </c>
      <c r="F34" s="4">
        <v>-3.74057899046019E-3</v>
      </c>
      <c r="G34" s="4">
        <v>-3.00161579164603E-3</v>
      </c>
      <c r="H34" s="4">
        <v>2.53203643416658E-3</v>
      </c>
      <c r="I34" s="4">
        <v>2.3422732682528702E-3</v>
      </c>
      <c r="J34" s="4">
        <v>1.00325087480446E-3</v>
      </c>
      <c r="K34" s="4">
        <v>5.3269874931800004E-3</v>
      </c>
      <c r="L34" s="4">
        <v>2.3584034549229802E-3</v>
      </c>
      <c r="M34" s="4">
        <v>-5.2220824425155195E-4</v>
      </c>
      <c r="N34" s="4">
        <v>-1.9875162600738101E-3</v>
      </c>
      <c r="O34" s="4">
        <v>7.8513911401051296E-4</v>
      </c>
      <c r="P34" s="4">
        <v>5.9140167363869796E-4</v>
      </c>
      <c r="Q34" s="4">
        <v>-9.5587005211801405E-3</v>
      </c>
      <c r="R34" s="4">
        <v>1.13568040065924E-2</v>
      </c>
      <c r="S34" s="4">
        <v>-4.3442370300534197E-3</v>
      </c>
      <c r="T34" s="4">
        <v>-9.5620249772707597E-3</v>
      </c>
      <c r="U34" s="4">
        <v>1.5792212071505901E-3</v>
      </c>
      <c r="V34" s="4">
        <v>2.1990738832374499E-3</v>
      </c>
      <c r="W34" s="4">
        <v>1.04394598975274E-2</v>
      </c>
      <c r="Y34" s="35">
        <f t="shared" si="17"/>
        <v>2.6526583846449163E-5</v>
      </c>
    </row>
    <row r="35" spans="1:25">
      <c r="A35" s="35" t="s">
        <v>12</v>
      </c>
      <c r="B35" s="35" t="s">
        <v>28</v>
      </c>
      <c r="C35" s="3">
        <v>1.0186186991631985E-2</v>
      </c>
      <c r="D35" s="3">
        <v>8.879244327545166E-3</v>
      </c>
      <c r="E35" s="3">
        <v>6.2258029356598854E-3</v>
      </c>
      <c r="F35" s="3">
        <v>-8.5645429790019989E-3</v>
      </c>
      <c r="G35" s="3">
        <v>1.8163628876209259E-2</v>
      </c>
      <c r="H35" s="3">
        <v>-5.1588850328698754E-4</v>
      </c>
      <c r="I35" s="3">
        <v>-1.9821729511022568E-3</v>
      </c>
      <c r="J35" s="3">
        <v>4.726579412817955E-3</v>
      </c>
      <c r="K35" s="3">
        <v>6.2742634327150881E-5</v>
      </c>
      <c r="L35" s="3">
        <v>3.360814182087779E-3</v>
      </c>
      <c r="M35" s="3">
        <v>-1.6264802543446422E-3</v>
      </c>
      <c r="N35" s="3">
        <v>1.5465668402612209E-2</v>
      </c>
      <c r="O35" s="3">
        <v>-8.2856034860014915E-3</v>
      </c>
      <c r="P35" s="3">
        <v>9.6301443409174681E-4</v>
      </c>
      <c r="Q35" s="3">
        <v>-5.901430849917233E-4</v>
      </c>
      <c r="R35" s="3">
        <v>1.0456794872879982E-2</v>
      </c>
      <c r="S35" s="3">
        <v>-1.8687080591917038E-2</v>
      </c>
      <c r="T35" s="3">
        <v>5.240245908498764E-2</v>
      </c>
      <c r="U35" s="3">
        <v>-2.0467650145292282E-2</v>
      </c>
      <c r="V35" s="3">
        <v>4.8808199353516102E-3</v>
      </c>
      <c r="W35" s="3">
        <v>-1.6098521882668138E-3</v>
      </c>
      <c r="Y35" s="35">
        <f t="shared" si="17"/>
        <v>2.1836351025161498E-4</v>
      </c>
    </row>
    <row r="36" spans="1:25">
      <c r="A36" s="35" t="s">
        <v>13</v>
      </c>
      <c r="B36" s="35" t="s">
        <v>28</v>
      </c>
      <c r="C36" s="3">
        <v>-8.4338365122675896E-3</v>
      </c>
      <c r="D36" s="3">
        <v>1.3366183266043663E-2</v>
      </c>
      <c r="E36" s="3">
        <v>1.3394611887633801E-3</v>
      </c>
      <c r="F36" s="3">
        <v>-1.0676329955458641E-2</v>
      </c>
      <c r="G36" s="3">
        <v>7.6480545103549957E-3</v>
      </c>
      <c r="H36" s="3">
        <v>-8.4736654534935951E-3</v>
      </c>
      <c r="I36" s="3">
        <v>4.937145859003067E-3</v>
      </c>
      <c r="J36" s="3">
        <v>1.3636712916195393E-2</v>
      </c>
      <c r="K36" s="3">
        <v>-9.6050528809428215E-3</v>
      </c>
      <c r="L36" s="3">
        <v>-8.0277230590581894E-3</v>
      </c>
      <c r="M36" s="3">
        <v>-1.4663536567240953E-3</v>
      </c>
      <c r="N36" s="3">
        <v>4.8947799950838089E-3</v>
      </c>
      <c r="O36" s="3">
        <v>-3.2534664496779442E-3</v>
      </c>
      <c r="P36" s="3">
        <v>-7.4899417813867331E-4</v>
      </c>
      <c r="Q36" s="3">
        <v>-1.7214244231581688E-2</v>
      </c>
      <c r="R36" s="3">
        <v>3.1593665480613708E-2</v>
      </c>
      <c r="S36" s="3">
        <v>-8.6475368589162827E-3</v>
      </c>
      <c r="T36" s="3">
        <v>2.5325799360871315E-2</v>
      </c>
      <c r="U36" s="3">
        <v>-2.8832340613007545E-3</v>
      </c>
      <c r="V36" s="3">
        <v>7.7434401027858257E-3</v>
      </c>
      <c r="W36" s="3">
        <v>-6.5022642957046628E-5</v>
      </c>
      <c r="Y36" s="35">
        <f t="shared" si="17"/>
        <v>1.4666812494657419E-4</v>
      </c>
    </row>
    <row r="37" spans="1:25">
      <c r="A37" s="35" t="s">
        <v>14</v>
      </c>
      <c r="B37" s="35" t="s">
        <v>28</v>
      </c>
      <c r="C37" s="3">
        <v>-4.6652513556182384E-3</v>
      </c>
      <c r="D37" s="3">
        <v>-1.7832264304161072E-2</v>
      </c>
      <c r="E37" s="3">
        <v>7.0514548569917679E-3</v>
      </c>
      <c r="F37" s="3">
        <v>1.5922131016850471E-2</v>
      </c>
      <c r="G37" s="3">
        <v>-9.0798037126660347E-3</v>
      </c>
      <c r="H37" s="3">
        <v>-8.2064596936106682E-3</v>
      </c>
      <c r="I37" s="3">
        <v>1.6201414167881012E-2</v>
      </c>
      <c r="J37" s="3">
        <v>-1.1250338517129421E-2</v>
      </c>
      <c r="K37" s="3">
        <v>-4.7776410356163979E-3</v>
      </c>
      <c r="L37" s="3">
        <v>4.0164589881896973E-3</v>
      </c>
      <c r="M37" s="3">
        <v>-1.3589642941951752E-2</v>
      </c>
      <c r="N37" s="3">
        <v>1.096869632601738E-2</v>
      </c>
      <c r="O37" s="3">
        <v>5.8717639185488224E-3</v>
      </c>
      <c r="P37" s="3">
        <v>-1.274531614035368E-2</v>
      </c>
      <c r="Q37" s="3">
        <v>6.98505574837327E-3</v>
      </c>
      <c r="R37" s="3">
        <v>-5.7505182921886444E-3</v>
      </c>
      <c r="S37" s="3">
        <v>1.2236728332936764E-2</v>
      </c>
      <c r="T37" s="3">
        <v>-1.4661803841590881E-2</v>
      </c>
      <c r="U37" s="3">
        <v>1.224167738109827E-2</v>
      </c>
      <c r="V37" s="3">
        <v>1.8758262740448117E-3</v>
      </c>
      <c r="W37" s="3">
        <v>1.9779575522989035E-3</v>
      </c>
      <c r="Y37" s="35">
        <f t="shared" si="17"/>
        <v>1.1620426332518844E-4</v>
      </c>
    </row>
    <row r="38" spans="1:25">
      <c r="A38" s="35" t="s">
        <v>15</v>
      </c>
      <c r="B38" s="35" t="s">
        <v>28</v>
      </c>
      <c r="C38" s="3">
        <v>8.3034392446279526E-3</v>
      </c>
      <c r="D38" s="3">
        <v>-3.0791412573307753E-3</v>
      </c>
      <c r="E38" s="3">
        <v>-2.4150512181222439E-3</v>
      </c>
      <c r="F38" s="3">
        <v>-2.0226372871547937E-3</v>
      </c>
      <c r="G38" s="3">
        <v>-8.8866604492068291E-3</v>
      </c>
      <c r="H38" s="3">
        <v>-1.9992690067738295E-3</v>
      </c>
      <c r="I38" s="3">
        <v>1.4142267173156142E-3</v>
      </c>
      <c r="J38" s="3">
        <v>-1.5344558283686638E-2</v>
      </c>
      <c r="K38" s="3">
        <v>-6.3894535414874554E-3</v>
      </c>
      <c r="L38" s="3">
        <v>-1.7696239054203033E-2</v>
      </c>
      <c r="M38" s="3">
        <v>1.234008464962244E-2</v>
      </c>
      <c r="N38" s="3">
        <v>6.2778248684480786E-4</v>
      </c>
      <c r="O38" s="3">
        <v>1.2701145373284817E-2</v>
      </c>
      <c r="P38" s="3">
        <v>-6.4972154796123505E-3</v>
      </c>
      <c r="Q38" s="3">
        <v>-5.8314604684710503E-3</v>
      </c>
      <c r="R38" s="3">
        <v>-1.0986680164933205E-2</v>
      </c>
      <c r="S38" s="3">
        <v>9.4706118106842041E-3</v>
      </c>
      <c r="T38" s="3">
        <v>-1.7642413731664419E-3</v>
      </c>
      <c r="U38" s="3">
        <v>-3.4341567661613226E-3</v>
      </c>
      <c r="V38" s="3">
        <v>-5.6566749699413776E-3</v>
      </c>
      <c r="W38" s="3">
        <v>3.7980154156684875E-3</v>
      </c>
      <c r="Y38" s="35">
        <f t="shared" si="17"/>
        <v>6.6760955691677208E-5</v>
      </c>
    </row>
    <row r="39" spans="1:25">
      <c r="A39" s="35" t="s">
        <v>16</v>
      </c>
      <c r="B39" s="35" t="s">
        <v>28</v>
      </c>
      <c r="C39" s="4">
        <v>9.6991924347887698E-3</v>
      </c>
      <c r="D39" s="4">
        <v>-2.6208422855623198E-4</v>
      </c>
      <c r="E39" s="4">
        <v>-2.8085622116236901E-3</v>
      </c>
      <c r="F39" s="4">
        <v>4.5322116271084498E-3</v>
      </c>
      <c r="G39" s="4">
        <v>-2.6627156902386401E-3</v>
      </c>
      <c r="H39" s="4">
        <v>6.2838202765779496E-3</v>
      </c>
      <c r="I39" s="4">
        <v>-2.7305683278100999E-3</v>
      </c>
      <c r="J39" s="4">
        <v>-8.3448516629100401E-4</v>
      </c>
      <c r="K39" s="4">
        <v>-4.3020265766875298E-3</v>
      </c>
      <c r="L39" s="4">
        <v>-2.0907888393292399E-3</v>
      </c>
      <c r="M39" s="4">
        <v>4.0489118268164899E-3</v>
      </c>
      <c r="N39" s="4">
        <v>-4.8812560280792001E-4</v>
      </c>
      <c r="O39" s="4">
        <v>-3.25183968578265E-4</v>
      </c>
      <c r="P39" s="4">
        <v>6.0189931745759E-3</v>
      </c>
      <c r="Q39" s="4">
        <v>-4.9664153612797102E-3</v>
      </c>
      <c r="R39" s="4">
        <v>-6.04391456706895E-3</v>
      </c>
      <c r="S39" s="4">
        <v>-6.5093659625556702E-3</v>
      </c>
      <c r="T39" s="4">
        <v>1.1871533486346999E-2</v>
      </c>
      <c r="U39" s="4">
        <v>-9.2630463169104602E-3</v>
      </c>
      <c r="V39" s="4">
        <v>-1.01796511035342E-2</v>
      </c>
      <c r="W39" s="4">
        <v>6.4746597899200996E-3</v>
      </c>
      <c r="Y39" s="35">
        <f t="shared" si="17"/>
        <v>3.6400751143226527E-5</v>
      </c>
    </row>
    <row r="40" spans="1:25">
      <c r="A40" s="35" t="s">
        <v>17</v>
      </c>
      <c r="B40" s="35" t="s">
        <v>28</v>
      </c>
      <c r="C40" s="3">
        <v>-4.0907114744186401E-3</v>
      </c>
      <c r="D40" s="3">
        <v>-7.7209174633026123E-3</v>
      </c>
      <c r="E40" s="3">
        <v>6.5658865496516228E-3</v>
      </c>
      <c r="F40" s="3">
        <v>2.8498941101133823E-3</v>
      </c>
      <c r="G40" s="3">
        <v>-9.5228850841522217E-3</v>
      </c>
      <c r="H40" s="3">
        <v>1.7450525192543864E-3</v>
      </c>
      <c r="I40" s="3">
        <v>-1.7284831032156944E-2</v>
      </c>
      <c r="J40" s="3">
        <v>-7.1796280099079013E-4</v>
      </c>
      <c r="K40" s="3">
        <v>-3.0808611772954464E-3</v>
      </c>
      <c r="L40" s="3">
        <v>-6.3367374241352081E-3</v>
      </c>
      <c r="M40" s="3">
        <v>-2.0992269273847342E-3</v>
      </c>
      <c r="N40" s="3">
        <v>-1.6741839936003089E-3</v>
      </c>
      <c r="O40" s="3">
        <v>9.037666954100132E-3</v>
      </c>
      <c r="P40" s="3">
        <v>1.1036883806809783E-3</v>
      </c>
      <c r="Q40" s="3">
        <v>2.7261264622211456E-3</v>
      </c>
      <c r="R40" s="3">
        <v>-9.6690542995929718E-3</v>
      </c>
      <c r="S40" s="3">
        <v>-3.6526769399642944E-2</v>
      </c>
      <c r="T40" s="3">
        <v>2.0380807109177113E-3</v>
      </c>
      <c r="U40" s="3">
        <v>5.570925772190094E-3</v>
      </c>
      <c r="V40" s="3">
        <v>-9.0178493410348892E-3</v>
      </c>
      <c r="W40" s="3">
        <v>9.5969217363744974E-4</v>
      </c>
      <c r="Y40" s="35">
        <f t="shared" si="17"/>
        <v>9.7200448343811408E-5</v>
      </c>
    </row>
    <row r="41" spans="1:25">
      <c r="A41" s="35" t="s">
        <v>18</v>
      </c>
      <c r="B41" s="35" t="s">
        <v>28</v>
      </c>
      <c r="C41" s="3">
        <v>-2.3191942091216333E-6</v>
      </c>
      <c r="D41" s="3">
        <v>5.6622759439051151E-3</v>
      </c>
      <c r="E41" s="3">
        <v>-9.648551233112812E-3</v>
      </c>
      <c r="F41" s="3">
        <v>-9.6843177452683449E-3</v>
      </c>
      <c r="G41" s="3">
        <v>-1.8495030701160431E-2</v>
      </c>
      <c r="H41" s="3">
        <v>5.1473113708198071E-3</v>
      </c>
      <c r="I41" s="3">
        <v>1.325669139623642E-2</v>
      </c>
      <c r="J41" s="3">
        <v>-1.4230018481612206E-2</v>
      </c>
      <c r="K41" s="3">
        <v>1.0112510994076729E-2</v>
      </c>
      <c r="L41" s="3">
        <v>-3.5121515393257141E-3</v>
      </c>
      <c r="M41" s="3">
        <v>-5.793245043605566E-3</v>
      </c>
      <c r="N41" s="3">
        <v>8.0262543633580208E-4</v>
      </c>
      <c r="O41" s="3">
        <v>-9.9643124267458916E-3</v>
      </c>
      <c r="P41" s="3">
        <v>-1.8255047500133514E-2</v>
      </c>
      <c r="Q41" s="3">
        <v>-1.7110556364059448E-2</v>
      </c>
      <c r="R41" s="3">
        <v>2.8384167235344648E-3</v>
      </c>
      <c r="S41" s="3">
        <v>1.2791568413376808E-2</v>
      </c>
      <c r="T41" s="3">
        <v>-2.1971026435494423E-2</v>
      </c>
      <c r="U41" s="3">
        <v>2.4675074964761734E-3</v>
      </c>
      <c r="V41" s="3">
        <v>4.7323550097644329E-3</v>
      </c>
      <c r="W41" s="3">
        <v>-1.826632022857666E-2</v>
      </c>
      <c r="Y41" s="35">
        <f t="shared" si="17"/>
        <v>1.2390862440994152E-4</v>
      </c>
    </row>
    <row r="42" spans="1:25">
      <c r="A42" s="35" t="s">
        <v>19</v>
      </c>
      <c r="B42" s="35" t="s">
        <v>28</v>
      </c>
      <c r="C42" s="3">
        <v>1.9558332860469818E-2</v>
      </c>
      <c r="D42" s="3">
        <v>-7.4120522476732731E-3</v>
      </c>
      <c r="E42" s="3">
        <v>1.1586606502532959E-2</v>
      </c>
      <c r="F42" s="3">
        <v>-8.9826869952958077E-5</v>
      </c>
      <c r="G42" s="3">
        <v>2.2447158116847277E-3</v>
      </c>
      <c r="H42" s="3">
        <v>2.6838313788175583E-3</v>
      </c>
      <c r="I42" s="3">
        <v>1.1376726441085339E-2</v>
      </c>
      <c r="J42" s="3">
        <v>-6.5760570578277111E-3</v>
      </c>
      <c r="K42" s="3">
        <v>9.5577957108616829E-3</v>
      </c>
      <c r="L42" s="3">
        <v>2.7100825682282448E-3</v>
      </c>
      <c r="M42" s="3">
        <v>9.3762215692549944E-4</v>
      </c>
      <c r="N42" s="3">
        <v>4.0105250664055347E-3</v>
      </c>
      <c r="O42" s="3">
        <v>-5.2008158527314663E-3</v>
      </c>
      <c r="P42" s="3">
        <v>1.4466143911704421E-3</v>
      </c>
      <c r="Q42" s="3">
        <v>4.7124279662966728E-3</v>
      </c>
      <c r="R42" s="3">
        <v>1.5687635168433189E-2</v>
      </c>
      <c r="S42" s="3">
        <v>-3.6862390115857124E-3</v>
      </c>
      <c r="T42" s="3">
        <v>-1.2357227969914675E-3</v>
      </c>
      <c r="U42" s="3">
        <v>2.6069281622767448E-2</v>
      </c>
      <c r="V42" s="3">
        <v>4.8466776497662067E-3</v>
      </c>
      <c r="W42" s="3">
        <v>-5.5299433879554272E-3</v>
      </c>
      <c r="Y42" s="35">
        <f t="shared" si="17"/>
        <v>7.7615320440286808E-5</v>
      </c>
    </row>
    <row r="43" spans="1:25">
      <c r="A43" s="35" t="s">
        <v>20</v>
      </c>
      <c r="B43" s="35" t="s">
        <v>28</v>
      </c>
      <c r="C43" s="3">
        <v>-1.2374864891171455E-2</v>
      </c>
      <c r="D43" s="3">
        <v>-9.8897106945514679E-3</v>
      </c>
      <c r="E43" s="3">
        <v>-1.8196402117609978E-2</v>
      </c>
      <c r="F43" s="3">
        <v>1.5733323991298676E-2</v>
      </c>
      <c r="G43" s="3">
        <v>1.811191625893116E-2</v>
      </c>
      <c r="H43" s="3">
        <v>-1.7020739614963531E-2</v>
      </c>
      <c r="I43" s="3">
        <v>8.0707762390375137E-3</v>
      </c>
      <c r="J43" s="3">
        <v>-8.7800249457359314E-3</v>
      </c>
      <c r="K43" s="3">
        <v>1.6467004315927625E-3</v>
      </c>
      <c r="L43" s="3">
        <v>4.6402406878769398E-3</v>
      </c>
      <c r="M43" s="3">
        <v>-2.1951427683234215E-2</v>
      </c>
      <c r="N43" s="3">
        <v>-3.1430248636752367E-3</v>
      </c>
      <c r="O43" s="3">
        <v>-4.5800842344760895E-3</v>
      </c>
      <c r="P43" s="3">
        <v>-6.019416730850935E-3</v>
      </c>
      <c r="Q43" s="3">
        <v>5.3637372329831123E-3</v>
      </c>
      <c r="R43" s="3">
        <v>-8.4303710609674454E-3</v>
      </c>
      <c r="S43" s="3">
        <v>-7.4235140345990658E-3</v>
      </c>
      <c r="T43" s="3">
        <v>-2.462153322994709E-2</v>
      </c>
      <c r="U43" s="3">
        <v>1.6960261389613152E-2</v>
      </c>
      <c r="V43" s="3">
        <v>1.8343153642490506E-3</v>
      </c>
      <c r="W43" s="3">
        <v>-7.7753765508532524E-3</v>
      </c>
      <c r="Y43" s="35">
        <f t="shared" si="17"/>
        <v>1.4934183311613152E-4</v>
      </c>
    </row>
    <row r="44" spans="1:25">
      <c r="A44" s="35" t="s">
        <v>21</v>
      </c>
      <c r="B44" s="35" t="s">
        <v>28</v>
      </c>
      <c r="C44" s="3">
        <v>7.3245679959654808E-3</v>
      </c>
      <c r="D44" s="3">
        <v>-7.1008577942848206E-3</v>
      </c>
      <c r="E44" s="3">
        <v>5.5346963927149773E-3</v>
      </c>
      <c r="F44" s="3">
        <v>-1.4133920893073082E-2</v>
      </c>
      <c r="G44" s="3">
        <v>-2.6935807545669377E-4</v>
      </c>
      <c r="H44" s="3">
        <v>-9.0200267732143402E-3</v>
      </c>
      <c r="I44" s="3">
        <v>1.011368352919817E-2</v>
      </c>
      <c r="J44" s="3">
        <v>1.3114025350660086E-3</v>
      </c>
      <c r="K44" s="3">
        <v>-2.877131337299943E-4</v>
      </c>
      <c r="L44" s="3">
        <v>9.9421292543411255E-3</v>
      </c>
      <c r="M44" s="3">
        <v>1.1118205264210701E-2</v>
      </c>
      <c r="N44" s="3">
        <v>1.3531021773815155E-2</v>
      </c>
      <c r="O44" s="3">
        <v>-9.630199521780014E-3</v>
      </c>
      <c r="P44" s="3">
        <v>-6.5590022131800652E-3</v>
      </c>
      <c r="Q44" s="3">
        <v>-1.9464515149593353E-2</v>
      </c>
      <c r="R44" s="3">
        <v>-8.3210030570626259E-3</v>
      </c>
      <c r="S44" s="3">
        <v>3.9383012801408768E-2</v>
      </c>
      <c r="T44" s="3">
        <v>-2.2383969277143478E-2</v>
      </c>
      <c r="U44" s="3">
        <v>1.4625914394855499E-2</v>
      </c>
      <c r="V44" s="3">
        <v>9.0339649468660355E-3</v>
      </c>
      <c r="W44" s="3">
        <v>-1.3117893598973751E-2</v>
      </c>
      <c r="Y44" s="35">
        <f t="shared" si="17"/>
        <v>2.0113215808142187E-4</v>
      </c>
    </row>
    <row r="45" spans="1:25">
      <c r="A45" s="35" t="s">
        <v>22</v>
      </c>
      <c r="B45" s="35" t="s">
        <v>28</v>
      </c>
      <c r="C45" s="3">
        <v>1.3772407546639442E-2</v>
      </c>
      <c r="D45" s="3">
        <v>-1.0208068415522575E-2</v>
      </c>
      <c r="E45" s="3">
        <v>5.6593739427626133E-3</v>
      </c>
      <c r="F45" s="3">
        <v>-1.1454693041741848E-2</v>
      </c>
      <c r="G45" s="3">
        <v>-3.903139615431428E-3</v>
      </c>
      <c r="H45" s="3">
        <v>3.6043140571564436E-3</v>
      </c>
      <c r="I45" s="3">
        <v>4.8778480850160122E-3</v>
      </c>
      <c r="J45" s="3">
        <v>-1.7342624487355351E-3</v>
      </c>
      <c r="K45" s="3">
        <v>-7.1124546229839325E-3</v>
      </c>
      <c r="L45" s="3">
        <v>1.0016199201345444E-2</v>
      </c>
      <c r="M45" s="3">
        <v>-2.5407955981791019E-3</v>
      </c>
      <c r="N45" s="3">
        <v>1.7453562468290329E-2</v>
      </c>
      <c r="O45" s="3">
        <v>-1.0063700377941132E-2</v>
      </c>
      <c r="P45" s="3">
        <v>-9.4303647056221962E-3</v>
      </c>
      <c r="Q45" s="3">
        <v>-1.6663696616888046E-2</v>
      </c>
      <c r="R45" s="3">
        <v>-6.4900768920779228E-3</v>
      </c>
      <c r="S45" s="3">
        <v>-1.2218674644827843E-2</v>
      </c>
      <c r="T45" s="3">
        <v>3.7038689479231834E-3</v>
      </c>
      <c r="U45" s="3">
        <v>2.411339245736599E-2</v>
      </c>
      <c r="V45" s="3">
        <v>-2.9170825146138668E-3</v>
      </c>
      <c r="W45" s="3">
        <v>-9.1060716658830643E-3</v>
      </c>
      <c r="Y45" s="35">
        <f t="shared" si="17"/>
        <v>1.1498812135285254E-4</v>
      </c>
    </row>
    <row r="46" spans="1:25">
      <c r="A46" s="35" t="s">
        <v>23</v>
      </c>
      <c r="B46" s="35" t="s">
        <v>28</v>
      </c>
      <c r="C46" s="3">
        <v>3.9141071029007435E-3</v>
      </c>
      <c r="D46" s="3">
        <v>2.7922291774302721E-3</v>
      </c>
      <c r="E46" s="3">
        <v>2.8140701353549957E-2</v>
      </c>
      <c r="F46" s="3">
        <v>-2.5242527481168509E-3</v>
      </c>
      <c r="G46" s="3">
        <v>-9.777056984603405E-3</v>
      </c>
      <c r="H46" s="3">
        <v>4.5999018475413322E-3</v>
      </c>
      <c r="I46" s="3">
        <v>3.6960385739803314E-2</v>
      </c>
      <c r="J46" s="3">
        <v>-3.097941167652607E-2</v>
      </c>
      <c r="K46" s="3">
        <v>1.6448954120278358E-3</v>
      </c>
      <c r="L46" s="3">
        <v>-1.0637910105288029E-2</v>
      </c>
      <c r="M46" s="3">
        <v>-1.1072440072894096E-2</v>
      </c>
      <c r="N46" s="3">
        <v>5.5288653820753098E-3</v>
      </c>
      <c r="O46" s="3">
        <v>2.1722337696701288E-3</v>
      </c>
      <c r="P46" s="3">
        <v>-1.8665071111172438E-3</v>
      </c>
      <c r="Q46" s="3">
        <v>-7.0922425948083401E-3</v>
      </c>
      <c r="R46" s="3">
        <v>2.5902414694428444E-2</v>
      </c>
      <c r="S46" s="3">
        <v>1.8560845404863358E-2</v>
      </c>
      <c r="T46" s="3">
        <v>-2.4032808840274811E-2</v>
      </c>
      <c r="U46" s="3">
        <v>4.8239501193165779E-3</v>
      </c>
      <c r="V46" s="3">
        <v>-1.6453694115625694E-5</v>
      </c>
      <c r="W46" s="3">
        <v>-1.7794384621083736E-4</v>
      </c>
      <c r="Y46" s="35">
        <f t="shared" si="17"/>
        <v>2.5715400899943536E-4</v>
      </c>
    </row>
    <row r="47" spans="1:25">
      <c r="A47" s="35" t="s">
        <v>24</v>
      </c>
      <c r="B47" s="35" t="s">
        <v>28</v>
      </c>
      <c r="C47" s="3">
        <v>2.4462991859763861E-3</v>
      </c>
      <c r="D47" s="3">
        <v>6.145027931779623E-3</v>
      </c>
      <c r="E47" s="3">
        <v>2.1139362826943398E-2</v>
      </c>
      <c r="F47" s="3">
        <v>-2.6088268496096134E-3</v>
      </c>
      <c r="G47" s="3">
        <v>1.4789901673793793E-2</v>
      </c>
      <c r="H47" s="3">
        <v>4.5421300455927849E-3</v>
      </c>
      <c r="I47" s="3">
        <v>8.3497399464249611E-4</v>
      </c>
      <c r="J47" s="3">
        <v>7.6886387541890144E-3</v>
      </c>
      <c r="K47" s="3">
        <v>9.3963379040360451E-3</v>
      </c>
      <c r="L47" s="3">
        <v>-1.1713135987520218E-2</v>
      </c>
      <c r="M47" s="3">
        <v>6.5820724703371525E-3</v>
      </c>
      <c r="N47" s="3">
        <v>5.8882036246359348E-3</v>
      </c>
      <c r="O47" s="3">
        <v>1.6923804068937898E-3</v>
      </c>
      <c r="P47" s="3">
        <v>1.9120469689369202E-2</v>
      </c>
      <c r="Q47" s="3">
        <v>-1.5838023275136948E-2</v>
      </c>
      <c r="R47" s="3">
        <v>1.514414232224226E-2</v>
      </c>
      <c r="S47" s="3">
        <v>9.3151507899165154E-3</v>
      </c>
      <c r="T47" s="3">
        <v>-2.2049253806471825E-2</v>
      </c>
      <c r="U47" s="3">
        <v>2.4061840027570724E-2</v>
      </c>
      <c r="V47" s="3">
        <v>2.8331992216408253E-3</v>
      </c>
      <c r="W47" s="3">
        <v>-2.7643298730254173E-2</v>
      </c>
      <c r="Y47" s="35">
        <f t="shared" si="17"/>
        <v>1.8137817229118067E-4</v>
      </c>
    </row>
  </sheetData>
  <conditionalFormatting sqref="C7:W7">
    <cfRule type="cellIs" dxfId="1" priority="3" operator="lessThan">
      <formula>0.1</formula>
    </cfRule>
  </conditionalFormatting>
  <conditionalFormatting sqref="C17:W17">
    <cfRule type="cellIs" dxfId="0" priority="2" operator="lessThan">
      <formula>0.1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3"/>
  <sheetViews>
    <sheetView workbookViewId="0">
      <selection activeCell="C2" sqref="C2"/>
    </sheetView>
  </sheetViews>
  <sheetFormatPr baseColWidth="10" defaultColWidth="8.88671875" defaultRowHeight="14.4"/>
  <cols>
    <col min="1" max="1" width="12.33203125" style="1" bestFit="1" customWidth="1"/>
    <col min="2" max="2" width="22.88671875" style="1" bestFit="1" customWidth="1"/>
    <col min="3" max="3" width="10" style="1" bestFit="1" customWidth="1"/>
    <col min="4" max="16384" width="8.88671875" style="1"/>
  </cols>
  <sheetData>
    <row r="1" spans="1:3">
      <c r="A1" s="1" t="s">
        <v>200</v>
      </c>
      <c r="B1" s="1" t="s">
        <v>225</v>
      </c>
      <c r="C1" s="1" t="s">
        <v>298</v>
      </c>
    </row>
    <row r="2" spans="1:3">
      <c r="A2" s="1" t="s">
        <v>201</v>
      </c>
      <c r="B2" s="1" t="s">
        <v>226</v>
      </c>
      <c r="C2" s="2">
        <v>1.2648887059185654E-4</v>
      </c>
    </row>
    <row r="3" spans="1:3">
      <c r="A3" s="1" t="s">
        <v>201</v>
      </c>
      <c r="B3" s="1" t="s">
        <v>227</v>
      </c>
      <c r="C3" s="2">
        <v>1.2726243585348129E-4</v>
      </c>
    </row>
    <row r="4" spans="1:3">
      <c r="A4" s="1" t="s">
        <v>201</v>
      </c>
      <c r="B4" s="1" t="s">
        <v>228</v>
      </c>
      <c r="C4" s="2">
        <v>4.3537677265703678E-4</v>
      </c>
    </row>
    <row r="5" spans="1:3">
      <c r="A5" s="1" t="s">
        <v>202</v>
      </c>
      <c r="B5" s="1" t="s">
        <v>229</v>
      </c>
      <c r="C5" s="2">
        <v>1.7473164189141244E-4</v>
      </c>
    </row>
    <row r="6" spans="1:3">
      <c r="A6" s="1" t="s">
        <v>202</v>
      </c>
      <c r="B6" s="1" t="s">
        <v>230</v>
      </c>
      <c r="C6" s="2">
        <v>1.7654578550718725E-4</v>
      </c>
    </row>
    <row r="7" spans="1:3">
      <c r="A7" s="1" t="s">
        <v>202</v>
      </c>
      <c r="B7" s="1" t="s">
        <v>231</v>
      </c>
      <c r="C7" s="2">
        <v>3.6335067125037313E-4</v>
      </c>
    </row>
    <row r="8" spans="1:3">
      <c r="A8" s="1" t="s">
        <v>203</v>
      </c>
      <c r="B8" s="1" t="s">
        <v>232</v>
      </c>
      <c r="C8" s="2">
        <v>2.1138679585419595E-4</v>
      </c>
    </row>
    <row r="9" spans="1:3">
      <c r="A9" s="1" t="s">
        <v>203</v>
      </c>
      <c r="B9" s="1" t="s">
        <v>233</v>
      </c>
      <c r="C9" s="2">
        <v>2.2753603116143495E-4</v>
      </c>
    </row>
    <row r="10" spans="1:3">
      <c r="A10" s="1" t="s">
        <v>203</v>
      </c>
      <c r="B10" s="1" t="s">
        <v>234</v>
      </c>
      <c r="C10" s="2">
        <v>3.3892595092765987E-4</v>
      </c>
    </row>
    <row r="11" spans="1:3">
      <c r="A11" s="1" t="s">
        <v>204</v>
      </c>
      <c r="B11" s="1" t="s">
        <v>235</v>
      </c>
      <c r="C11" s="2">
        <v>1.1487496522022411E-4</v>
      </c>
    </row>
    <row r="12" spans="1:3">
      <c r="A12" s="1" t="s">
        <v>204</v>
      </c>
      <c r="B12" s="1" t="s">
        <v>236</v>
      </c>
      <c r="C12" s="2">
        <v>1.147593284258619E-4</v>
      </c>
    </row>
    <row r="13" spans="1:3">
      <c r="A13" s="1" t="s">
        <v>204</v>
      </c>
      <c r="B13" s="1" t="s">
        <v>237</v>
      </c>
      <c r="C13" s="2">
        <v>2.872372861020267E-4</v>
      </c>
    </row>
    <row r="14" spans="1:3">
      <c r="A14" s="1" t="s">
        <v>205</v>
      </c>
      <c r="B14" s="1" t="s">
        <v>238</v>
      </c>
      <c r="C14" s="2">
        <v>1.4612908125855029E-4</v>
      </c>
    </row>
    <row r="15" spans="1:3">
      <c r="A15" s="1" t="s">
        <v>205</v>
      </c>
      <c r="B15" s="1" t="s">
        <v>239</v>
      </c>
      <c r="C15" s="2">
        <v>1.4515264774672687E-4</v>
      </c>
    </row>
    <row r="16" spans="1:3">
      <c r="A16" s="1" t="s">
        <v>205</v>
      </c>
      <c r="B16" s="1" t="s">
        <v>240</v>
      </c>
      <c r="C16" s="2">
        <v>5.0856388406828046E-4</v>
      </c>
    </row>
    <row r="17" spans="1:3">
      <c r="A17" s="1" t="s">
        <v>206</v>
      </c>
      <c r="B17" s="1" t="s">
        <v>241</v>
      </c>
      <c r="C17" s="2">
        <v>2.4692635633982718E-4</v>
      </c>
    </row>
    <row r="18" spans="1:3">
      <c r="A18" s="1" t="s">
        <v>206</v>
      </c>
      <c r="B18" s="1" t="s">
        <v>242</v>
      </c>
      <c r="C18" s="2">
        <v>2.4557948927395046E-4</v>
      </c>
    </row>
    <row r="19" spans="1:3">
      <c r="A19" s="1" t="s">
        <v>206</v>
      </c>
      <c r="B19" s="1" t="s">
        <v>243</v>
      </c>
      <c r="C19" s="2">
        <v>5.7381886290386319E-4</v>
      </c>
    </row>
    <row r="20" spans="1:3">
      <c r="A20" s="1" t="s">
        <v>207</v>
      </c>
      <c r="B20" s="1" t="s">
        <v>244</v>
      </c>
      <c r="C20" s="2">
        <v>1.281062577618286E-4</v>
      </c>
    </row>
    <row r="21" spans="1:3">
      <c r="A21" s="1" t="s">
        <v>207</v>
      </c>
      <c r="B21" s="1" t="s">
        <v>245</v>
      </c>
      <c r="C21" s="2">
        <v>1.2896952102892101E-4</v>
      </c>
    </row>
    <row r="22" spans="1:3">
      <c r="A22" s="1" t="s">
        <v>207</v>
      </c>
      <c r="B22" s="1" t="s">
        <v>246</v>
      </c>
      <c r="C22" s="2">
        <v>4.6192185254767537E-4</v>
      </c>
    </row>
    <row r="23" spans="1:3">
      <c r="A23" s="1" t="s">
        <v>208</v>
      </c>
      <c r="B23" s="1" t="s">
        <v>247</v>
      </c>
      <c r="C23" s="2">
        <v>7.5816130265593529E-4</v>
      </c>
    </row>
    <row r="24" spans="1:3">
      <c r="A24" s="1" t="s">
        <v>208</v>
      </c>
      <c r="B24" s="1" t="s">
        <v>248</v>
      </c>
      <c r="C24" s="2">
        <v>7.6532317325472832E-4</v>
      </c>
    </row>
    <row r="25" spans="1:3">
      <c r="A25" s="1" t="s">
        <v>208</v>
      </c>
      <c r="B25" s="1" t="s">
        <v>249</v>
      </c>
      <c r="C25" s="2">
        <v>4.4854852603748441E-4</v>
      </c>
    </row>
    <row r="26" spans="1:3">
      <c r="A26" s="1" t="s">
        <v>209</v>
      </c>
      <c r="B26" s="1" t="s">
        <v>250</v>
      </c>
      <c r="C26" s="2">
        <v>5.8193210861645639E-5</v>
      </c>
    </row>
    <row r="27" spans="1:3">
      <c r="A27" s="1" t="s">
        <v>209</v>
      </c>
      <c r="B27" s="1" t="s">
        <v>251</v>
      </c>
      <c r="C27" s="2">
        <v>5.5833741498645395E-5</v>
      </c>
    </row>
    <row r="28" spans="1:3">
      <c r="A28" s="1" t="s">
        <v>209</v>
      </c>
      <c r="B28" s="1" t="s">
        <v>252</v>
      </c>
      <c r="C28" s="2">
        <v>3.1378128915093839E-4</v>
      </c>
    </row>
    <row r="29" spans="1:3">
      <c r="A29" s="1" t="s">
        <v>210</v>
      </c>
      <c r="B29" s="1" t="s">
        <v>253</v>
      </c>
      <c r="C29" s="2">
        <v>1.6543758101761341E-4</v>
      </c>
    </row>
    <row r="30" spans="1:3">
      <c r="A30" s="1" t="s">
        <v>210</v>
      </c>
      <c r="B30" s="1" t="s">
        <v>254</v>
      </c>
      <c r="C30" s="2">
        <v>1.7366098472848535E-4</v>
      </c>
    </row>
    <row r="31" spans="1:3">
      <c r="A31" s="1" t="s">
        <v>210</v>
      </c>
      <c r="B31" s="1" t="s">
        <v>255</v>
      </c>
      <c r="C31" s="2">
        <v>5.9273297665640712E-4</v>
      </c>
    </row>
    <row r="32" spans="1:3">
      <c r="A32" s="1" t="s">
        <v>211</v>
      </c>
      <c r="B32" s="1" t="s">
        <v>256</v>
      </c>
      <c r="C32" s="2">
        <v>2.8014174313284457E-4</v>
      </c>
    </row>
    <row r="33" spans="1:3">
      <c r="A33" s="1" t="s">
        <v>211</v>
      </c>
      <c r="B33" s="1" t="s">
        <v>257</v>
      </c>
      <c r="C33" s="2">
        <v>2.8268751339055598E-4</v>
      </c>
    </row>
    <row r="34" spans="1:3">
      <c r="A34" s="1" t="s">
        <v>211</v>
      </c>
      <c r="B34" s="1" t="s">
        <v>258</v>
      </c>
      <c r="C34" s="2">
        <v>4.3987238634610751E-4</v>
      </c>
    </row>
    <row r="35" spans="1:3">
      <c r="A35" s="1" t="s">
        <v>212</v>
      </c>
      <c r="B35" s="1" t="s">
        <v>259</v>
      </c>
      <c r="C35" s="2">
        <v>6.635472527705133E-5</v>
      </c>
    </row>
    <row r="36" spans="1:3">
      <c r="A36" s="1" t="s">
        <v>212</v>
      </c>
      <c r="B36" s="1" t="s">
        <v>260</v>
      </c>
      <c r="C36" s="2">
        <v>6.6216372943017632E-5</v>
      </c>
    </row>
    <row r="37" spans="1:3">
      <c r="A37" s="1" t="s">
        <v>212</v>
      </c>
      <c r="B37" s="1" t="s">
        <v>261</v>
      </c>
      <c r="C37" s="2">
        <v>2.6716262800619006E-4</v>
      </c>
    </row>
    <row r="38" spans="1:3">
      <c r="A38" s="1" t="s">
        <v>213</v>
      </c>
      <c r="B38" s="1" t="s">
        <v>262</v>
      </c>
      <c r="C38" s="2">
        <v>2.2056496527511626E-4</v>
      </c>
    </row>
    <row r="39" spans="1:3">
      <c r="A39" s="1" t="s">
        <v>213</v>
      </c>
      <c r="B39" s="1" t="s">
        <v>263</v>
      </c>
      <c r="C39" s="2">
        <v>2.282936911797151E-4</v>
      </c>
    </row>
    <row r="40" spans="1:3">
      <c r="A40" s="1" t="s">
        <v>213</v>
      </c>
      <c r="B40" s="1" t="s">
        <v>264</v>
      </c>
      <c r="C40" s="2">
        <v>3.5919746733270586E-4</v>
      </c>
    </row>
    <row r="41" spans="1:3">
      <c r="A41" s="1" t="s">
        <v>214</v>
      </c>
      <c r="B41" s="1" t="s">
        <v>265</v>
      </c>
      <c r="C41" s="2">
        <v>2.719890617299825E-4</v>
      </c>
    </row>
    <row r="42" spans="1:3">
      <c r="A42" s="1" t="s">
        <v>214</v>
      </c>
      <c r="B42" s="1" t="s">
        <v>266</v>
      </c>
      <c r="C42" s="2">
        <v>2.7022056747227907E-4</v>
      </c>
    </row>
    <row r="43" spans="1:3">
      <c r="A43" s="1" t="s">
        <v>214</v>
      </c>
      <c r="B43" s="1" t="s">
        <v>267</v>
      </c>
      <c r="C43" s="2">
        <v>3.4919375320896506E-4</v>
      </c>
    </row>
    <row r="44" spans="1:3">
      <c r="A44" s="1" t="s">
        <v>215</v>
      </c>
      <c r="B44" s="1" t="s">
        <v>268</v>
      </c>
      <c r="C44" s="2">
        <v>7.6258678745944053E-5</v>
      </c>
    </row>
    <row r="45" spans="1:3">
      <c r="A45" s="1" t="s">
        <v>215</v>
      </c>
      <c r="B45" s="1" t="s">
        <v>269</v>
      </c>
      <c r="C45" s="2">
        <v>7.7591772424057126E-5</v>
      </c>
    </row>
    <row r="46" spans="1:3">
      <c r="A46" s="1" t="s">
        <v>215</v>
      </c>
      <c r="B46" s="1" t="s">
        <v>270</v>
      </c>
      <c r="C46" s="2">
        <v>1.8600362818688154E-4</v>
      </c>
    </row>
    <row r="47" spans="1:3">
      <c r="A47" s="1" t="s">
        <v>216</v>
      </c>
      <c r="B47" s="1" t="s">
        <v>271</v>
      </c>
      <c r="C47" s="2">
        <v>1.0394681885372847E-4</v>
      </c>
    </row>
    <row r="48" spans="1:3">
      <c r="A48" s="1" t="s">
        <v>216</v>
      </c>
      <c r="B48" s="1" t="s">
        <v>272</v>
      </c>
      <c r="C48" s="2">
        <v>1.0341000597691163E-4</v>
      </c>
    </row>
    <row r="49" spans="1:3">
      <c r="A49" s="1" t="s">
        <v>216</v>
      </c>
      <c r="B49" s="1" t="s">
        <v>273</v>
      </c>
      <c r="C49" s="2">
        <v>3.3396594993165832E-4</v>
      </c>
    </row>
    <row r="50" spans="1:3">
      <c r="A50" s="1" t="s">
        <v>217</v>
      </c>
      <c r="B50" s="1" t="s">
        <v>274</v>
      </c>
      <c r="C50" s="2">
        <v>6.3198269344866276E-5</v>
      </c>
    </row>
    <row r="51" spans="1:3">
      <c r="A51" s="1" t="s">
        <v>217</v>
      </c>
      <c r="B51" s="1" t="s">
        <v>275</v>
      </c>
      <c r="C51" s="2">
        <v>6.3848965510260314E-5</v>
      </c>
    </row>
    <row r="52" spans="1:3">
      <c r="A52" s="1" t="s">
        <v>217</v>
      </c>
      <c r="B52" s="1" t="s">
        <v>276</v>
      </c>
      <c r="C52" s="2">
        <v>2.5907129747793078E-4</v>
      </c>
    </row>
    <row r="53" spans="1:3">
      <c r="A53" s="1" t="s">
        <v>218</v>
      </c>
      <c r="B53" s="1" t="s">
        <v>277</v>
      </c>
      <c r="C53" s="2">
        <v>2.9800902120769024E-4</v>
      </c>
    </row>
    <row r="54" spans="1:3">
      <c r="A54" s="1" t="s">
        <v>218</v>
      </c>
      <c r="B54" s="1" t="s">
        <v>278</v>
      </c>
      <c r="C54" s="2">
        <v>3.0799626256339252E-4</v>
      </c>
    </row>
    <row r="55" spans="1:3">
      <c r="A55" s="1" t="s">
        <v>218</v>
      </c>
      <c r="B55" s="1" t="s">
        <v>279</v>
      </c>
      <c r="C55" s="2">
        <v>6.3554930966347456E-4</v>
      </c>
    </row>
    <row r="56" spans="1:3">
      <c r="A56" s="1" t="s">
        <v>219</v>
      </c>
      <c r="B56" s="1" t="s">
        <v>280</v>
      </c>
      <c r="C56" s="2">
        <v>2.7778476942330599E-4</v>
      </c>
    </row>
    <row r="57" spans="1:3">
      <c r="A57" s="1" t="s">
        <v>219</v>
      </c>
      <c r="B57" s="1" t="s">
        <v>281</v>
      </c>
      <c r="C57" s="2">
        <v>2.7309078723192215E-4</v>
      </c>
    </row>
    <row r="58" spans="1:3">
      <c r="A58" s="1" t="s">
        <v>219</v>
      </c>
      <c r="B58" s="1" t="s">
        <v>282</v>
      </c>
      <c r="C58" s="2">
        <v>2.4107586068566889E-4</v>
      </c>
    </row>
    <row r="59" spans="1:3">
      <c r="A59" s="1" t="s">
        <v>220</v>
      </c>
      <c r="B59" s="1" t="s">
        <v>283</v>
      </c>
      <c r="C59" s="2">
        <v>1.0335637489333749E-4</v>
      </c>
    </row>
    <row r="60" spans="1:3">
      <c r="A60" s="1" t="s">
        <v>220</v>
      </c>
      <c r="B60" s="1" t="s">
        <v>284</v>
      </c>
      <c r="C60" s="2">
        <v>9.4897659437265247E-5</v>
      </c>
    </row>
    <row r="61" spans="1:3">
      <c r="A61" s="1" t="s">
        <v>220</v>
      </c>
      <c r="B61" s="1" t="s">
        <v>285</v>
      </c>
      <c r="C61" s="2">
        <v>3.2336526783183217E-4</v>
      </c>
    </row>
    <row r="62" spans="1:3">
      <c r="A62" s="1" t="s">
        <v>221</v>
      </c>
      <c r="B62" s="1" t="s">
        <v>286</v>
      </c>
      <c r="C62" s="2">
        <v>1.6179439262486994E-4</v>
      </c>
    </row>
    <row r="63" spans="1:3">
      <c r="A63" s="1" t="s">
        <v>221</v>
      </c>
      <c r="B63" s="1" t="s">
        <v>287</v>
      </c>
      <c r="C63" s="2">
        <v>1.658071851124987E-4</v>
      </c>
    </row>
    <row r="64" spans="1:3">
      <c r="A64" s="1" t="s">
        <v>221</v>
      </c>
      <c r="B64" s="1" t="s">
        <v>288</v>
      </c>
      <c r="C64" s="2">
        <v>7.9754280159249902E-4</v>
      </c>
    </row>
    <row r="65" spans="1:3">
      <c r="A65" s="1" t="s">
        <v>222</v>
      </c>
      <c r="B65" s="1" t="s">
        <v>289</v>
      </c>
      <c r="C65" s="2">
        <v>1.3036593736615032E-4</v>
      </c>
    </row>
    <row r="66" spans="1:3">
      <c r="A66" s="1" t="s">
        <v>222</v>
      </c>
      <c r="B66" s="1" t="s">
        <v>290</v>
      </c>
      <c r="C66" s="2">
        <v>1.2806012819055468E-4</v>
      </c>
    </row>
    <row r="67" spans="1:3">
      <c r="A67" s="1" t="s">
        <v>222</v>
      </c>
      <c r="B67" s="1" t="s">
        <v>291</v>
      </c>
      <c r="C67" s="2">
        <v>3.7138082552701235E-4</v>
      </c>
    </row>
    <row r="68" spans="1:3">
      <c r="A68" s="1" t="s">
        <v>223</v>
      </c>
      <c r="B68" s="1" t="s">
        <v>292</v>
      </c>
      <c r="C68" s="2">
        <v>2.8354336973279715E-4</v>
      </c>
    </row>
    <row r="69" spans="1:3">
      <c r="A69" s="1" t="s">
        <v>223</v>
      </c>
      <c r="B69" s="1" t="s">
        <v>293</v>
      </c>
      <c r="C69" s="2">
        <v>3.0755615443922579E-4</v>
      </c>
    </row>
    <row r="70" spans="1:3">
      <c r="A70" s="1" t="s">
        <v>223</v>
      </c>
      <c r="B70" s="1" t="s">
        <v>294</v>
      </c>
      <c r="C70" s="2">
        <v>4.9217994092032313E-4</v>
      </c>
    </row>
    <row r="71" spans="1:3">
      <c r="A71" s="1" t="s">
        <v>224</v>
      </c>
      <c r="B71" s="1" t="s">
        <v>295</v>
      </c>
      <c r="C71" s="2">
        <v>1.4154201198834926E-4</v>
      </c>
    </row>
    <row r="72" spans="1:3">
      <c r="A72" s="1" t="s">
        <v>224</v>
      </c>
      <c r="B72" s="1" t="s">
        <v>296</v>
      </c>
      <c r="C72" s="2">
        <v>1.5661799989175051E-4</v>
      </c>
    </row>
    <row r="73" spans="1:3">
      <c r="A73" s="1" t="s">
        <v>224</v>
      </c>
      <c r="B73" s="1" t="s">
        <v>297</v>
      </c>
      <c r="C73" s="2">
        <v>3.6322249798104167E-4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eventoscompletos</vt:lpstr>
      <vt:lpstr>OMS Declara COVID</vt:lpstr>
      <vt:lpstr>Primer Confinamiento</vt:lpstr>
      <vt:lpstr>Primer día Vacunación</vt:lpstr>
      <vt:lpstr>Hoja2</vt:lpstr>
      <vt:lpstr>OMS Declara COVID (2)</vt:lpstr>
      <vt:lpstr>Primer Confinamiento (2)</vt:lpstr>
      <vt:lpstr>Primer día Vacunación (2)</vt:lpstr>
      <vt:lpstr>Estat_var_AR</vt:lpstr>
      <vt:lpstr>Hoja1</vt:lpstr>
      <vt:lpstr>GRAFICOS</vt:lpstr>
      <vt:lpstr>GRAFICOS (2)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Angel</cp:lastModifiedBy>
  <dcterms:modified xsi:type="dcterms:W3CDTF">2023-05-15T21:38:12Z</dcterms:modified>
</cp:coreProperties>
</file>